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D17" i="34" l="1"/>
  <c r="D16" i="34"/>
  <c r="D15" i="34"/>
  <c r="D14" i="34"/>
  <c r="D13" i="34"/>
  <c r="D12" i="34"/>
  <c r="D11" i="34"/>
  <c r="D10" i="34"/>
  <c r="D9" i="34"/>
  <c r="D8" i="34"/>
  <c r="D7" i="34"/>
  <c r="D6" i="34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L20" i="33" l="1"/>
  <c r="H20" i="33"/>
  <c r="D20" i="33"/>
  <c r="L19" i="33"/>
  <c r="H19" i="33"/>
  <c r="D19" i="33"/>
  <c r="L18" i="33"/>
  <c r="H18" i="33"/>
  <c r="D18" i="33"/>
  <c r="L17" i="33"/>
  <c r="H17" i="33"/>
  <c r="D17" i="33"/>
  <c r="L16" i="33"/>
  <c r="H16" i="33"/>
  <c r="D16" i="33"/>
  <c r="L15" i="33"/>
  <c r="H15" i="33"/>
  <c r="D15" i="33"/>
  <c r="L14" i="33"/>
  <c r="H14" i="33"/>
  <c r="D14" i="33"/>
  <c r="L13" i="33"/>
  <c r="H13" i="33"/>
  <c r="D13" i="33"/>
  <c r="L12" i="33"/>
  <c r="H12" i="33"/>
  <c r="D12" i="33"/>
  <c r="L11" i="33"/>
  <c r="H11" i="33"/>
  <c r="D11" i="33"/>
  <c r="L10" i="33"/>
  <c r="H10" i="33"/>
  <c r="D10" i="33"/>
  <c r="L9" i="33"/>
  <c r="H9" i="33"/>
  <c r="H21" i="33" s="1"/>
  <c r="D9" i="33"/>
  <c r="L8" i="33"/>
  <c r="H8" i="33"/>
  <c r="D8" i="33"/>
  <c r="L7" i="33"/>
  <c r="H7" i="33"/>
  <c r="D7" i="33"/>
  <c r="L6" i="33"/>
  <c r="H6" i="33"/>
  <c r="D6" i="33"/>
  <c r="B21" i="33"/>
  <c r="C21" i="33"/>
  <c r="E21" i="33"/>
  <c r="F21" i="33"/>
  <c r="G21" i="33"/>
  <c r="I21" i="33"/>
  <c r="J21" i="33"/>
  <c r="K21" i="33"/>
  <c r="L21" i="33" l="1"/>
  <c r="D21" i="33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F25" i="2"/>
  <c r="J25" i="2"/>
  <c r="I25" i="2" l="1"/>
  <c r="G25" i="2"/>
  <c r="H25" i="2" s="1"/>
  <c r="J113" i="30" l="1"/>
  <c r="K113" i="30"/>
  <c r="H113" i="30"/>
  <c r="K18" i="31" l="1"/>
  <c r="K17" i="31"/>
  <c r="K16" i="31"/>
  <c r="K14" i="31"/>
  <c r="K12" i="31"/>
  <c r="I113" i="30" l="1"/>
  <c r="G24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F68" i="3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F18" i="34" l="1"/>
  <c r="E18" i="34"/>
  <c r="D18" i="34"/>
  <c r="C18" i="34"/>
  <c r="M20" i="33"/>
  <c r="M12" i="33" l="1"/>
  <c r="N12" i="33" s="1"/>
  <c r="M19" i="33"/>
  <c r="N19" i="33" s="1"/>
  <c r="M13" i="33"/>
  <c r="N13" i="33" s="1"/>
  <c r="M14" i="33"/>
  <c r="N14" i="33" s="1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<sst xmlns="http://schemas.openxmlformats.org/spreadsheetml/2006/main" count="438" uniqueCount="353">
  <si>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</si>
  <si>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</si>
  <si>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</si>
  <si>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</si>
  <si>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</si>
  <si>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</si>
  <si>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</si>
  <si>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</si>
  <si>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</si>
  <si>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</si>
  <si>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</si>
  <si>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</si>
  <si>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</si>
  <si>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</si>
  <si>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</si>
  <si>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</si>
  <si>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</si>
  <si>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</si>
  <si>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</si>
  <si>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</si>
  <si>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</si>
  <si>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</si>
  <si>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</si>
  <si>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</si>
  <si>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</si>
  <si>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</si>
  <si>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</si>
  <si>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</si>
  <si>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</si>
  <si>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</si>
  <si>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</si>
  <si>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</si>
  <si>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</si>
  <si>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</si>
  <si>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</si>
  <si>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</si>
  <si>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</si>
  <si>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</si>
  <si>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</si>
  <si>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</si>
  <si>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</si>
  <si>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</si>
  <si>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</si>
  <si>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</si>
  <si>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</si>
  <si>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</si>
  <si>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</si>
  <si>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</si>
  <si>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</si>
  <si>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</si>
  <si>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</si>
  <si>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</si>
  <si>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</si>
  <si>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</si>
  <si>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</si>
  <si>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</si>
  <si>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</si>
  <si>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</si>
  <si>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</si>
  <si>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</si>
  <si>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</si>
  <si>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</si>
  <si>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</si>
  <si>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</si>
  <si>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</si>
  <si>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</si>
  <si>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</si>
  <si>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</si>
  <si>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</si>
  <si>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</si>
  <si>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</si>
  <si>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</si>
  <si>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</si>
  <si>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</si>
  <si>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</si>
  <si>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</si>
  <si>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</si>
  <si>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</si>
  <si>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</si>
  <si>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</si>
  <si>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</si>
  <si>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</si>
  <si>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</si>
  <si>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</si>
  <si>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</si>
  <si>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</si>
  <si>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</si>
  <si>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</si>
  <si>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</si>
  <si>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</si>
  <si>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</si>
  <si>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</si>
  <si>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</si>
  <si>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</si>
  <si>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</si>
  <si>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</si>
  <si>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</si>
  <si>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</si>
  <si>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</si>
  <si>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</si>
  <si>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</si>
  <si>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</si>
  <si>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</si>
  <si>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</si>
  <si>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</si>
  <si>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</si>
  <si>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</si>
  <si>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</si>
  <si>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</si>
  <si>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</si>
  <si>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</si>
  <si>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</si>
  <si>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</si>
  <si>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</si>
  <si>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</si>
  <si>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</si>
  <si>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</si>
  <si>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</si>
  <si>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</si>
  <si>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</si>
  <si>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</si>
  <si>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</si>
  <si>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</si>
  <si>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</si>
  <si>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</si>
  <si>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</si>
  <si>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</si>
  <si>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</si>
  <si>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</si>
  <si>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</si>
  <si>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</si>
  <si>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</si>
  <si>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</si>
  <si>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</si>
  <si>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</si>
  <si>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</si>
  <si>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</si>
  <si>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</si>
  <si>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</si>
  <si>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</si>
  <si>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</si>
  <si>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</si>
  <si>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</si>
  <si>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</si>
  <si>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</si>
  <si>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</si>
  <si>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</si>
  <si>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</si>
  <si>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</si>
  <si>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</si>
  <si>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</si>
  <si>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</si>
  <si>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</si>
  <si>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</si>
  <si>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</si>
  <si>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</si>
  <si>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</si>
  <si>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</si>
  <si>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</si>
  <si>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</si>
  <si>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</si>
  <si>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</si>
  <si>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</si>
  <si>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</si>
  <si>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</si>
  <si>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</si>
  <si>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</si>
  <si>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</si>
  <si>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</si>
  <si>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</si>
  <si>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</si>
  <si>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</si>
  <si>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</si>
  <si>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</si>
  <si>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</si>
  <si>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</si>
  <si>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</si>
  <si>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</si>
  <si>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</si>
  <si>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</si>
  <si>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</si>
  <si>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</si>
  <si>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</si>
  <si>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</si>
  <si>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</si>
  <si>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</si>
  <si>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</si>
  <si>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</si>
  <si>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</si>
  <si>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</si>
  <si>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</si>
  <si>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</si>
  <si>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</si>
  <si>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</si>
  <si>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</si>
  <si>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</si>
  <si>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</si>
  <si>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</si>
  <si>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</si>
  <si>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</si>
  <si>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</si>
  <si>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</si>
  <si>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</si>
  <si>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</si>
  <si>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</si>
  <si>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</si>
  <si>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</si>
  <si>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</si>
  <si>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</si>
  <si>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</si>
  <si>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</si>
  <si>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</si>
  <si>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</si>
  <si>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</si>
  <si>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</si>
  <si>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</si>
  <si>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</si>
  <si>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</si>
  <si>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</si>
  <si>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</si>
  <si>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</si>
  <si>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</si>
  <si>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</si>
  <si>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</si>
  <si>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</si>
  <si>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</si>
  <si>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</si>
  <si>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</si>
  <si>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</si>
  <si>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</si>
  <si>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</si>
  <si>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</si>
  <si>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</si>
  <si>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</si>
  <si>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</si>
  <si>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</si>
  <si>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</si>
  <si>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</si>
  <si>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</si>
  <si>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</si>
  <si>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</si>
  <si>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</si>
  <si>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</si>
  <si>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</si>
  <si>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</si>
  <si>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</si>
  <si>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</si>
  <si>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</si>
  <si>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</si>
  <si>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</si>
  <si>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</si>
  <si>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</si>
  <si>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</si>
  <si>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</si>
  <si>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</si>
  <si>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</si>
  <si>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</si>
  <si>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</si>
  <si>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</si>
  <si>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</si>
  <si>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</si>
  <si>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</si>
  <si>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</si>
  <si>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</si>
  <si>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</si>
  <si>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</si>
  <si>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</si>
  <si>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</si>
  <si>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</si>
  <si>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</si>
  <si>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</si>
  <si>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</si>
  <si>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</si>
  <si>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</si>
  <si>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</si>
  <si>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</si>
  <si>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</si>
  <si>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</si>
  <si>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</si>
  <si>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</si>
  <si>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</si>
  <si>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</si>
  <si>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</si>
  <si>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</si>
  <si>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</si>
  <si>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</si>
  <si>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</si>
  <si>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</si>
  <si>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</si>
  <si>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</si>
  <si>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</si>
  <si>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</si>
  <si>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</si>
  <si>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</si>
  <si>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</si>
  <si>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</si>
  <si>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</si>
  <si>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</si>
  <si>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</si>
  <si>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</si>
  <si>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</si>
  <si>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</si>
  <si>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</si>
  <si>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</si>
  <si>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</si>
  <si>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</si>
  <si>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</si>
  <si>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</si>
  <si>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</si>
  <si>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</si>
  <si>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</si>
  <si>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</si>
  <si>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</si>
  <si>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</si>
  <si>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</si>
  <si>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</si>
  <si>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</si>
  <si>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</si>
  <si>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</si>
  <si>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</si>
  <si>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</si>
  <si>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</si>
  <si>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</si>
  <si>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</si>
  <si>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</si>
  <si>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</si>
  <si>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</si>
  <si>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</si>
  <si>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</si>
  <si>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</si>
  <si>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</si>
  <si>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</si>
  <si>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</si>
  <si>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</si>
  <si>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</si>
  <si>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</si>
  <si>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</si>
  <si>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</si>
  <si>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</si>
  <si>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</si>
  <si>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</si>
  <si>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</si>
  <si>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</si>
  <si>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</si>
  <si>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</si>
  <si>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</si>
  <si>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</si>
  <si>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</si>
  <si>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</si>
  <si>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</si>
  <si>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</si>
  <si>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2019.6.1</t>
    <phoneticPr fontId="15"/>
  </si>
  <si>
    <t>2019年5月中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</si>
</sst>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37" fontId="16" fillId="0" borderId="20" xfId="2" applyNumberFormat="1" applyFont="1" applyBorder="1" applyAlignment="1">
      <alignment vertical="center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20" xfId="2" applyNumberFormat="1" applyFont="1" applyBorder="1" applyAlignment="1">
      <alignment vertical="center"/>
    </xf>
    <xf numFmtId="179" fontId="9" fillId="0" borderId="20" xfId="3" applyNumberFormat="1" applyFont="1" applyFill="1" applyBorder="1" applyAlignment="1">
      <alignment horizontal="right" vertical="center"/>
    </xf>
    <xf numFmtId="179" fontId="9" fillId="0" borderId="20" xfId="3" applyNumberFormat="1" applyFont="1" applyBorder="1" applyAlignment="1">
      <alignment horizontal="right" vertical="center"/>
    </xf>
    <xf numFmtId="38" fontId="20" fillId="0" borderId="20" xfId="2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04736"/>
        <c:axId val="223605888"/>
      </c:lineChart>
      <c:catAx>
        <c:axId val="22360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360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60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36047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37248"/>
        <c:axId val="192038784"/>
      </c:lineChart>
      <c:catAx>
        <c:axId val="19203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92038784"/>
        <c:crossesAt val="370000"/>
        <c:auto val="1"/>
        <c:lblAlgn val="ctr"/>
        <c:lblOffset val="100"/>
        <c:noMultiLvlLbl val="0"/>
      </c:catAx>
      <c:valAx>
        <c:axId val="192038784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037248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71936"/>
        <c:axId val="194082304"/>
      </c:lineChart>
      <c:catAx>
        <c:axId val="194071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08230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94082304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071936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0</xdr:rowOff>
    </xdr:from>
    <xdr:to>
      <xdr:col>9</xdr:col>
      <xdr:colOff>285750</xdr:colOff>
      <xdr:row>82</xdr:row>
      <xdr:rowOff>19051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5" t="s">
        <v>273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3.5" customHeight="1">
      <c r="A2" s="126" t="s">
        <v>2</v>
      </c>
      <c r="B2" s="126" t="s">
        <v>3</v>
      </c>
      <c r="C2" s="129" t="s">
        <v>0</v>
      </c>
      <c r="D2" s="130"/>
      <c r="E2" s="131"/>
      <c r="F2" s="129" t="s">
        <v>272</v>
      </c>
      <c r="G2" s="130"/>
      <c r="H2" s="131"/>
      <c r="I2" s="33" t="s">
        <v>1</v>
      </c>
      <c r="J2" s="33" t="s">
        <v>0</v>
      </c>
    </row>
    <row r="3" spans="1:10" ht="13.5" customHeight="1">
      <c r="A3" s="127"/>
      <c r="B3" s="127"/>
      <c r="C3" s="132"/>
      <c r="D3" s="133"/>
      <c r="E3" s="134"/>
      <c r="F3" s="132"/>
      <c r="G3" s="133"/>
      <c r="H3" s="134"/>
      <c r="I3" s="34" t="s">
        <v>4</v>
      </c>
      <c r="J3" s="37" t="s">
        <v>5</v>
      </c>
    </row>
    <row r="4" spans="1:10" ht="13.5" customHeight="1">
      <c r="A4" s="128"/>
      <c r="B4" s="127"/>
      <c r="C4" s="97" t="s">
        <v>6</v>
      </c>
      <c r="D4" s="97" t="s">
        <v>7</v>
      </c>
      <c r="E4" s="97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2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290</v>
      </c>
      <c r="G5" s="30" t="s">
        <v>290</v>
      </c>
      <c r="H5" s="30" t="s">
        <v>290</v>
      </c>
      <c r="I5" s="36">
        <f>C5/B5</f>
        <v>5.7735507246376816</v>
      </c>
      <c r="J5" s="29">
        <v>503.90973120597965</v>
      </c>
    </row>
    <row r="6" spans="1:10" ht="17.25" customHeight="1">
      <c r="A6" s="102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2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2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2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2">
        <v>17441</v>
      </c>
      <c r="B10" s="30" t="s">
        <v>291</v>
      </c>
      <c r="C10" s="29">
        <v>90971</v>
      </c>
      <c r="D10" s="30" t="s">
        <v>291</v>
      </c>
      <c r="E10" s="30" t="s">
        <v>291</v>
      </c>
      <c r="F10" s="30" t="s">
        <v>291</v>
      </c>
      <c r="G10" s="29">
        <f t="shared" si="3"/>
        <v>31694</v>
      </c>
      <c r="H10" s="32">
        <f t="shared" si="4"/>
        <v>0.53467618131821781</v>
      </c>
      <c r="I10" s="30" t="s">
        <v>291</v>
      </c>
      <c r="J10" s="29">
        <v>1307.6182262469456</v>
      </c>
    </row>
    <row r="11" spans="1:10" ht="17.25" customHeight="1">
      <c r="A11" s="102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291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2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2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2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2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2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2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2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2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2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2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3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2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6">
        <v>210032</v>
      </c>
      <c r="E24" s="116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4">
        <v>43617</v>
      </c>
      <c r="B25" s="109">
        <v>190354</v>
      </c>
      <c r="C25" s="110">
        <v>434126</v>
      </c>
      <c r="D25" s="117">
        <v>214616</v>
      </c>
      <c r="E25" s="117">
        <v>219510</v>
      </c>
      <c r="F25" s="109">
        <f>B25-B24</f>
        <v>10184</v>
      </c>
      <c r="G25" s="109">
        <f>C25-C24</f>
        <v>10232</v>
      </c>
      <c r="H25" s="111">
        <f>G25/C24</f>
        <v>2.4138109999197913E-2</v>
      </c>
      <c r="I25" s="112">
        <f t="shared" si="6"/>
        <v>2.280624520629984</v>
      </c>
      <c r="J25" s="92">
        <f>C25/69.56</f>
        <v>6241.0293271995397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347</v>
      </c>
    </row>
    <row r="28" spans="1:10" ht="13.5" customHeight="1">
      <c r="A28" s="2" t="s">
        <v>348</v>
      </c>
    </row>
    <row r="29" spans="1:10">
      <c r="A29" s="2" t="s">
        <v>295</v>
      </c>
    </row>
    <row r="31" spans="1:10">
      <c r="A31" s="124" t="s">
        <v>304</v>
      </c>
      <c r="B31" s="124"/>
      <c r="C31" s="124"/>
      <c r="D31" s="124"/>
      <c r="E31" s="124"/>
      <c r="F31" s="124"/>
      <c r="G31" s="124"/>
      <c r="H31" s="124"/>
      <c r="I31" s="124"/>
      <c r="J31" s="124"/>
    </row>
    <row r="58" spans="1:10">
      <c r="A58" s="124" t="s">
        <v>305</v>
      </c>
      <c r="B58" s="124"/>
      <c r="C58" s="124"/>
      <c r="D58" s="124"/>
      <c r="E58" s="124"/>
      <c r="F58" s="124"/>
      <c r="G58" s="124"/>
      <c r="H58" s="124"/>
      <c r="I58" s="124"/>
      <c r="J58" s="124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40" t="s">
        <v>274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8" customHeight="1">
      <c r="A2" s="5" t="s">
        <v>351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5" t="s">
        <v>79</v>
      </c>
      <c r="B3" s="41" t="s">
        <v>78</v>
      </c>
      <c r="C3" s="137" t="s">
        <v>0</v>
      </c>
      <c r="D3" s="138"/>
      <c r="E3" s="139"/>
      <c r="F3" s="8"/>
      <c r="G3" s="135" t="s">
        <v>79</v>
      </c>
      <c r="H3" s="41" t="s">
        <v>78</v>
      </c>
      <c r="I3" s="137" t="s">
        <v>0</v>
      </c>
      <c r="J3" s="138"/>
      <c r="K3" s="139"/>
    </row>
    <row r="4" spans="1:11" ht="17.25" customHeight="1">
      <c r="A4" s="136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6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674</v>
      </c>
      <c r="C5" s="45">
        <v>1250</v>
      </c>
      <c r="D5" s="113">
        <v>605</v>
      </c>
      <c r="E5" s="46">
        <v>645</v>
      </c>
      <c r="F5" s="8"/>
      <c r="G5" s="47" t="s">
        <v>87</v>
      </c>
      <c r="H5" s="45">
        <v>465</v>
      </c>
      <c r="I5" s="45">
        <v>1143</v>
      </c>
      <c r="J5" s="46">
        <v>537</v>
      </c>
      <c r="K5" s="46">
        <v>606</v>
      </c>
    </row>
    <row r="6" spans="1:11" ht="18.95" customHeight="1">
      <c r="A6" s="44" t="s">
        <v>82</v>
      </c>
      <c r="B6" s="141">
        <v>4433</v>
      </c>
      <c r="C6" s="143">
        <v>8370</v>
      </c>
      <c r="D6" s="144">
        <v>3980</v>
      </c>
      <c r="E6" s="144">
        <v>4390</v>
      </c>
      <c r="F6" s="8"/>
      <c r="G6" s="47" t="s">
        <v>89</v>
      </c>
      <c r="H6" s="45">
        <v>773</v>
      </c>
      <c r="I6" s="45">
        <v>1909</v>
      </c>
      <c r="J6" s="46">
        <v>926</v>
      </c>
      <c r="K6" s="46">
        <v>983</v>
      </c>
    </row>
    <row r="7" spans="1:11" ht="18.95" customHeight="1">
      <c r="A7" s="44" t="s">
        <v>84</v>
      </c>
      <c r="B7" s="142"/>
      <c r="C7" s="143"/>
      <c r="D7" s="145"/>
      <c r="E7" s="145"/>
      <c r="F7" s="8"/>
      <c r="G7" s="47" t="s">
        <v>91</v>
      </c>
      <c r="H7" s="45">
        <v>501</v>
      </c>
      <c r="I7" s="45">
        <v>1333</v>
      </c>
      <c r="J7" s="46">
        <v>631</v>
      </c>
      <c r="K7" s="46">
        <v>702</v>
      </c>
    </row>
    <row r="8" spans="1:11" ht="18.95" customHeight="1">
      <c r="A8" s="44" t="s">
        <v>86</v>
      </c>
      <c r="B8" s="45">
        <v>610</v>
      </c>
      <c r="C8" s="45">
        <v>1120</v>
      </c>
      <c r="D8" s="46">
        <v>572</v>
      </c>
      <c r="E8" s="46">
        <v>548</v>
      </c>
      <c r="F8" s="8"/>
      <c r="G8" s="47" t="s">
        <v>93</v>
      </c>
      <c r="H8" s="45">
        <v>889</v>
      </c>
      <c r="I8" s="45">
        <v>2096</v>
      </c>
      <c r="J8" s="46">
        <v>951</v>
      </c>
      <c r="K8" s="46">
        <v>1145</v>
      </c>
    </row>
    <row r="9" spans="1:11" ht="18.95" customHeight="1">
      <c r="A9" s="44" t="s">
        <v>88</v>
      </c>
      <c r="B9" s="45">
        <v>356</v>
      </c>
      <c r="C9" s="45">
        <v>709</v>
      </c>
      <c r="D9" s="46">
        <v>362</v>
      </c>
      <c r="E9" s="46">
        <v>347</v>
      </c>
      <c r="F9" s="8"/>
      <c r="G9" s="47" t="s">
        <v>95</v>
      </c>
      <c r="H9" s="45">
        <v>655</v>
      </c>
      <c r="I9" s="45">
        <v>1451</v>
      </c>
      <c r="J9" s="46">
        <v>689</v>
      </c>
      <c r="K9" s="46">
        <v>762</v>
      </c>
    </row>
    <row r="10" spans="1:11" ht="18.95" customHeight="1">
      <c r="A10" s="44" t="s">
        <v>90</v>
      </c>
      <c r="B10" s="45">
        <v>1138</v>
      </c>
      <c r="C10" s="45">
        <v>1648</v>
      </c>
      <c r="D10" s="46">
        <v>1164</v>
      </c>
      <c r="E10" s="46">
        <v>484</v>
      </c>
      <c r="F10" s="8"/>
      <c r="G10" s="47" t="s">
        <v>97</v>
      </c>
      <c r="H10" s="45">
        <v>539</v>
      </c>
      <c r="I10" s="45">
        <v>1228</v>
      </c>
      <c r="J10" s="46">
        <v>586</v>
      </c>
      <c r="K10" s="46">
        <v>642</v>
      </c>
    </row>
    <row r="11" spans="1:11" ht="18.95" customHeight="1">
      <c r="A11" s="44" t="s">
        <v>92</v>
      </c>
      <c r="B11" s="45">
        <v>668</v>
      </c>
      <c r="C11" s="45">
        <v>1416</v>
      </c>
      <c r="D11" s="46">
        <v>720</v>
      </c>
      <c r="E11" s="46">
        <v>696</v>
      </c>
      <c r="F11" s="8"/>
      <c r="G11" s="47" t="s">
        <v>99</v>
      </c>
      <c r="H11" s="45">
        <v>559</v>
      </c>
      <c r="I11" s="45">
        <v>1385</v>
      </c>
      <c r="J11" s="46">
        <v>651</v>
      </c>
      <c r="K11" s="46">
        <v>734</v>
      </c>
    </row>
    <row r="12" spans="1:11" ht="18.95" customHeight="1">
      <c r="A12" s="44" t="s">
        <v>94</v>
      </c>
      <c r="B12" s="45">
        <v>117</v>
      </c>
      <c r="C12" s="45">
        <v>306</v>
      </c>
      <c r="D12" s="46">
        <v>152</v>
      </c>
      <c r="E12" s="46">
        <v>154</v>
      </c>
      <c r="F12" s="8"/>
      <c r="G12" s="47" t="s">
        <v>101</v>
      </c>
      <c r="H12" s="45">
        <v>602</v>
      </c>
      <c r="I12" s="45">
        <v>1603</v>
      </c>
      <c r="J12" s="46">
        <v>783</v>
      </c>
      <c r="K12" s="46">
        <v>820</v>
      </c>
    </row>
    <row r="13" spans="1:11" ht="18.95" customHeight="1">
      <c r="A13" s="44" t="s">
        <v>96</v>
      </c>
      <c r="B13" s="45">
        <v>683</v>
      </c>
      <c r="C13" s="45">
        <v>1439</v>
      </c>
      <c r="D13" s="46">
        <v>728</v>
      </c>
      <c r="E13" s="46">
        <v>711</v>
      </c>
      <c r="F13" s="8"/>
      <c r="G13" s="47" t="s">
        <v>103</v>
      </c>
      <c r="H13" s="45">
        <v>813</v>
      </c>
      <c r="I13" s="45">
        <v>1859</v>
      </c>
      <c r="J13" s="46">
        <v>912</v>
      </c>
      <c r="K13" s="46">
        <v>947</v>
      </c>
    </row>
    <row r="14" spans="1:11" ht="18.95" customHeight="1">
      <c r="A14" s="44" t="s">
        <v>98</v>
      </c>
      <c r="B14" s="45">
        <v>638</v>
      </c>
      <c r="C14" s="45">
        <v>1306</v>
      </c>
      <c r="D14" s="46">
        <v>622</v>
      </c>
      <c r="E14" s="46">
        <v>684</v>
      </c>
      <c r="F14" s="8"/>
      <c r="G14" s="47" t="s">
        <v>105</v>
      </c>
      <c r="H14" s="45">
        <v>157</v>
      </c>
      <c r="I14" s="45">
        <v>371</v>
      </c>
      <c r="J14" s="46">
        <v>184</v>
      </c>
      <c r="K14" s="46">
        <v>187</v>
      </c>
    </row>
    <row r="15" spans="1:11" ht="18.95" customHeight="1">
      <c r="A15" s="44" t="s">
        <v>100</v>
      </c>
      <c r="B15" s="45">
        <v>841</v>
      </c>
      <c r="C15" s="45">
        <v>1892</v>
      </c>
      <c r="D15" s="46">
        <v>926</v>
      </c>
      <c r="E15" s="46">
        <v>966</v>
      </c>
      <c r="F15" s="8"/>
      <c r="G15" s="47" t="s">
        <v>107</v>
      </c>
      <c r="H15" s="45">
        <v>578</v>
      </c>
      <c r="I15" s="45">
        <v>1408</v>
      </c>
      <c r="J15" s="46">
        <v>695</v>
      </c>
      <c r="K15" s="46">
        <v>713</v>
      </c>
    </row>
    <row r="16" spans="1:11" ht="18.95" customHeight="1">
      <c r="A16" s="44" t="s">
        <v>102</v>
      </c>
      <c r="B16" s="45">
        <v>466</v>
      </c>
      <c r="C16" s="45">
        <v>947</v>
      </c>
      <c r="D16" s="46">
        <v>491</v>
      </c>
      <c r="E16" s="46">
        <v>456</v>
      </c>
      <c r="F16" s="8"/>
      <c r="G16" s="47" t="s">
        <v>109</v>
      </c>
      <c r="H16" s="45">
        <v>355</v>
      </c>
      <c r="I16" s="45">
        <v>721</v>
      </c>
      <c r="J16" s="46">
        <v>415</v>
      </c>
      <c r="K16" s="46">
        <v>306</v>
      </c>
    </row>
    <row r="17" spans="1:11" ht="18.95" customHeight="1">
      <c r="A17" s="44" t="s">
        <v>104</v>
      </c>
      <c r="B17" s="45">
        <v>1259</v>
      </c>
      <c r="C17" s="45">
        <v>1998</v>
      </c>
      <c r="D17" s="46">
        <v>1029</v>
      </c>
      <c r="E17" s="46">
        <v>969</v>
      </c>
      <c r="F17" s="8"/>
      <c r="G17" s="47" t="s">
        <v>111</v>
      </c>
      <c r="H17" s="45">
        <v>649</v>
      </c>
      <c r="I17" s="45">
        <v>1596</v>
      </c>
      <c r="J17" s="46">
        <v>803</v>
      </c>
      <c r="K17" s="46">
        <v>793</v>
      </c>
    </row>
    <row r="18" spans="1:11" ht="18.95" customHeight="1">
      <c r="A18" s="44" t="s">
        <v>106</v>
      </c>
      <c r="B18" s="45">
        <v>936</v>
      </c>
      <c r="C18" s="45">
        <v>2088</v>
      </c>
      <c r="D18" s="46">
        <v>1056</v>
      </c>
      <c r="E18" s="46">
        <v>1032</v>
      </c>
      <c r="F18" s="8"/>
      <c r="G18" s="47" t="s">
        <v>113</v>
      </c>
      <c r="H18" s="45">
        <v>466</v>
      </c>
      <c r="I18" s="45">
        <v>978</v>
      </c>
      <c r="J18" s="46">
        <v>493</v>
      </c>
      <c r="K18" s="46">
        <v>485</v>
      </c>
    </row>
    <row r="19" spans="1:11" ht="18.95" customHeight="1">
      <c r="A19" s="44" t="s">
        <v>108</v>
      </c>
      <c r="B19" s="45">
        <v>355</v>
      </c>
      <c r="C19" s="45">
        <v>729</v>
      </c>
      <c r="D19" s="46">
        <v>382</v>
      </c>
      <c r="E19" s="46">
        <v>347</v>
      </c>
      <c r="F19" s="8"/>
      <c r="G19" s="47" t="s">
        <v>115</v>
      </c>
      <c r="H19" s="45">
        <v>1260</v>
      </c>
      <c r="I19" s="45">
        <v>2992</v>
      </c>
      <c r="J19" s="46">
        <v>1472</v>
      </c>
      <c r="K19" s="46">
        <v>1520</v>
      </c>
    </row>
    <row r="20" spans="1:11" ht="18.95" customHeight="1">
      <c r="A20" s="44" t="s">
        <v>110</v>
      </c>
      <c r="B20" s="45">
        <v>166</v>
      </c>
      <c r="C20" s="45">
        <v>415</v>
      </c>
      <c r="D20" s="46">
        <v>194</v>
      </c>
      <c r="E20" s="46">
        <v>221</v>
      </c>
      <c r="F20" s="8"/>
      <c r="G20" s="47" t="s">
        <v>117</v>
      </c>
      <c r="H20" s="45">
        <v>969</v>
      </c>
      <c r="I20" s="45">
        <v>2278</v>
      </c>
      <c r="J20" s="46">
        <v>1103</v>
      </c>
      <c r="K20" s="46">
        <v>1175</v>
      </c>
    </row>
    <row r="21" spans="1:11" ht="18.95" customHeight="1">
      <c r="A21" s="44" t="s">
        <v>112</v>
      </c>
      <c r="B21" s="45">
        <v>370</v>
      </c>
      <c r="C21" s="45">
        <v>974</v>
      </c>
      <c r="D21" s="46">
        <v>492</v>
      </c>
      <c r="E21" s="46">
        <v>482</v>
      </c>
      <c r="F21" s="8"/>
      <c r="G21" s="47" t="s">
        <v>119</v>
      </c>
      <c r="H21" s="45">
        <v>730</v>
      </c>
      <c r="I21" s="45">
        <v>1659</v>
      </c>
      <c r="J21" s="46">
        <v>769</v>
      </c>
      <c r="K21" s="46">
        <v>890</v>
      </c>
    </row>
    <row r="22" spans="1:11" ht="18.95" customHeight="1">
      <c r="A22" s="44" t="s">
        <v>114</v>
      </c>
      <c r="B22" s="45">
        <v>842</v>
      </c>
      <c r="C22" s="45">
        <v>1912</v>
      </c>
      <c r="D22" s="46">
        <v>961</v>
      </c>
      <c r="E22" s="46">
        <v>951</v>
      </c>
      <c r="F22" s="8"/>
      <c r="G22" s="47" t="s">
        <v>121</v>
      </c>
      <c r="H22" s="45">
        <v>808</v>
      </c>
      <c r="I22" s="45">
        <v>1946</v>
      </c>
      <c r="J22" s="46">
        <v>929</v>
      </c>
      <c r="K22" s="46">
        <v>1017</v>
      </c>
    </row>
    <row r="23" spans="1:11" ht="18.95" customHeight="1">
      <c r="A23" s="44" t="s">
        <v>116</v>
      </c>
      <c r="B23" s="45">
        <v>645</v>
      </c>
      <c r="C23" s="45">
        <v>1194</v>
      </c>
      <c r="D23" s="46">
        <v>566</v>
      </c>
      <c r="E23" s="46">
        <v>628</v>
      </c>
      <c r="F23" s="8"/>
      <c r="G23" s="47" t="s">
        <v>123</v>
      </c>
      <c r="H23" s="45">
        <v>664</v>
      </c>
      <c r="I23" s="45">
        <v>1778</v>
      </c>
      <c r="J23" s="46">
        <v>899</v>
      </c>
      <c r="K23" s="46">
        <v>879</v>
      </c>
    </row>
    <row r="24" spans="1:11" ht="18.95" customHeight="1">
      <c r="A24" s="44" t="s">
        <v>118</v>
      </c>
      <c r="B24" s="45">
        <v>424</v>
      </c>
      <c r="C24" s="45">
        <v>1107</v>
      </c>
      <c r="D24" s="46">
        <v>496</v>
      </c>
      <c r="E24" s="46">
        <v>611</v>
      </c>
      <c r="F24" s="8"/>
      <c r="G24" s="47" t="s">
        <v>125</v>
      </c>
      <c r="H24" s="45">
        <v>647</v>
      </c>
      <c r="I24" s="45">
        <v>1194</v>
      </c>
      <c r="J24" s="46">
        <v>573</v>
      </c>
      <c r="K24" s="46">
        <v>621</v>
      </c>
    </row>
    <row r="25" spans="1:11" ht="18.95" customHeight="1">
      <c r="A25" s="44" t="s">
        <v>120</v>
      </c>
      <c r="B25" s="45">
        <v>582</v>
      </c>
      <c r="C25" s="45">
        <v>1547</v>
      </c>
      <c r="D25" s="46">
        <v>775</v>
      </c>
      <c r="E25" s="46">
        <v>772</v>
      </c>
      <c r="F25" s="8"/>
      <c r="G25" s="47" t="s">
        <v>127</v>
      </c>
      <c r="H25" s="45">
        <v>857</v>
      </c>
      <c r="I25" s="45">
        <v>1733</v>
      </c>
      <c r="J25" s="46">
        <v>842</v>
      </c>
      <c r="K25" s="46">
        <v>891</v>
      </c>
    </row>
    <row r="26" spans="1:11" ht="18.95" customHeight="1">
      <c r="A26" s="44" t="s">
        <v>122</v>
      </c>
      <c r="B26" s="45">
        <v>459</v>
      </c>
      <c r="C26" s="45">
        <v>1164</v>
      </c>
      <c r="D26" s="46">
        <v>517</v>
      </c>
      <c r="E26" s="46">
        <v>647</v>
      </c>
      <c r="F26" s="8"/>
      <c r="G26" s="47" t="s">
        <v>129</v>
      </c>
      <c r="H26" s="45">
        <v>713</v>
      </c>
      <c r="I26" s="45">
        <v>1680</v>
      </c>
      <c r="J26" s="46">
        <v>798</v>
      </c>
      <c r="K26" s="46">
        <v>882</v>
      </c>
    </row>
    <row r="27" spans="1:11" ht="18.95" customHeight="1">
      <c r="A27" s="44" t="s">
        <v>124</v>
      </c>
      <c r="B27" s="45">
        <v>0</v>
      </c>
      <c r="C27" s="45">
        <v>0</v>
      </c>
      <c r="D27" s="46">
        <v>0</v>
      </c>
      <c r="E27" s="46">
        <v>0</v>
      </c>
      <c r="F27" s="8"/>
      <c r="G27" s="47" t="s">
        <v>131</v>
      </c>
      <c r="H27" s="45">
        <v>405</v>
      </c>
      <c r="I27" s="45">
        <v>647</v>
      </c>
      <c r="J27" s="46">
        <v>273</v>
      </c>
      <c r="K27" s="46">
        <v>374</v>
      </c>
    </row>
    <row r="28" spans="1:11" ht="18.95" customHeight="1">
      <c r="A28" s="44" t="s">
        <v>126</v>
      </c>
      <c r="B28" s="45">
        <v>648</v>
      </c>
      <c r="C28" s="45">
        <v>1765</v>
      </c>
      <c r="D28" s="46">
        <v>876</v>
      </c>
      <c r="E28" s="46">
        <v>889</v>
      </c>
      <c r="F28" s="8"/>
      <c r="G28" s="47" t="s">
        <v>133</v>
      </c>
      <c r="H28" s="45">
        <v>566</v>
      </c>
      <c r="I28" s="45">
        <v>1129</v>
      </c>
      <c r="J28" s="46">
        <v>548</v>
      </c>
      <c r="K28" s="46">
        <v>581</v>
      </c>
    </row>
    <row r="29" spans="1:11" ht="18.95" customHeight="1">
      <c r="A29" s="44" t="s">
        <v>128</v>
      </c>
      <c r="B29" s="45">
        <v>425</v>
      </c>
      <c r="C29" s="45">
        <v>1079</v>
      </c>
      <c r="D29" s="46">
        <v>548</v>
      </c>
      <c r="E29" s="46">
        <v>531</v>
      </c>
      <c r="F29" s="8"/>
      <c r="G29" s="47" t="s">
        <v>135</v>
      </c>
      <c r="H29" s="45">
        <v>437</v>
      </c>
      <c r="I29" s="45">
        <v>819</v>
      </c>
      <c r="J29" s="46">
        <v>443</v>
      </c>
      <c r="K29" s="46">
        <v>376</v>
      </c>
    </row>
    <row r="30" spans="1:11" ht="18.95" customHeight="1">
      <c r="A30" s="44" t="s">
        <v>130</v>
      </c>
      <c r="B30" s="45">
        <v>197</v>
      </c>
      <c r="C30" s="45">
        <v>434</v>
      </c>
      <c r="D30" s="98">
        <v>219</v>
      </c>
      <c r="E30" s="46">
        <v>215</v>
      </c>
      <c r="F30" s="8"/>
      <c r="G30" s="47" t="s">
        <v>137</v>
      </c>
      <c r="H30" s="45">
        <v>766</v>
      </c>
      <c r="I30" s="45">
        <v>1938</v>
      </c>
      <c r="J30" s="46">
        <v>1003</v>
      </c>
      <c r="K30" s="46">
        <v>935</v>
      </c>
    </row>
    <row r="31" spans="1:11" ht="18.95" customHeight="1">
      <c r="A31" s="44" t="s">
        <v>132</v>
      </c>
      <c r="B31" s="45">
        <v>2334</v>
      </c>
      <c r="C31" s="45">
        <v>4128</v>
      </c>
      <c r="D31" s="46">
        <v>1959</v>
      </c>
      <c r="E31" s="46">
        <v>2169</v>
      </c>
      <c r="F31" s="8"/>
      <c r="G31" s="44" t="s">
        <v>139</v>
      </c>
      <c r="H31" s="45">
        <v>240</v>
      </c>
      <c r="I31" s="45">
        <v>532</v>
      </c>
      <c r="J31" s="46">
        <v>286</v>
      </c>
      <c r="K31" s="46">
        <v>246</v>
      </c>
    </row>
    <row r="32" spans="1:11" ht="18.95" customHeight="1">
      <c r="A32" s="44" t="s">
        <v>134</v>
      </c>
      <c r="B32" s="45">
        <v>644</v>
      </c>
      <c r="C32" s="45">
        <v>1516</v>
      </c>
      <c r="D32" s="46">
        <v>755</v>
      </c>
      <c r="E32" s="46">
        <v>761</v>
      </c>
      <c r="F32" s="8"/>
      <c r="G32" s="44" t="s">
        <v>141</v>
      </c>
      <c r="H32" s="45">
        <v>553</v>
      </c>
      <c r="I32" s="45">
        <v>1339</v>
      </c>
      <c r="J32" s="46">
        <v>655</v>
      </c>
      <c r="K32" s="46">
        <v>684</v>
      </c>
    </row>
    <row r="33" spans="1:11" ht="18.95" customHeight="1">
      <c r="A33" s="44" t="s">
        <v>136</v>
      </c>
      <c r="B33" s="45">
        <v>279</v>
      </c>
      <c r="C33" s="45">
        <v>670</v>
      </c>
      <c r="D33" s="46">
        <v>336</v>
      </c>
      <c r="E33" s="46">
        <v>334</v>
      </c>
      <c r="F33" s="8"/>
      <c r="G33" s="44" t="s">
        <v>143</v>
      </c>
      <c r="H33" s="45">
        <v>1675</v>
      </c>
      <c r="I33" s="45">
        <v>4112</v>
      </c>
      <c r="J33" s="46">
        <v>2007</v>
      </c>
      <c r="K33" s="46">
        <v>2105</v>
      </c>
    </row>
    <row r="34" spans="1:11" ht="18.95" customHeight="1">
      <c r="A34" s="44" t="s">
        <v>138</v>
      </c>
      <c r="B34" s="45">
        <v>22</v>
      </c>
      <c r="C34" s="45">
        <v>62</v>
      </c>
      <c r="D34" s="46">
        <v>32</v>
      </c>
      <c r="E34" s="46">
        <v>30</v>
      </c>
      <c r="F34" s="8"/>
      <c r="G34" s="44" t="s">
        <v>145</v>
      </c>
      <c r="H34" s="45">
        <v>1023</v>
      </c>
      <c r="I34" s="45">
        <v>2141</v>
      </c>
      <c r="J34" s="46">
        <v>1051</v>
      </c>
      <c r="K34" s="46">
        <v>1090</v>
      </c>
    </row>
    <row r="35" spans="1:11" ht="18.95" customHeight="1">
      <c r="A35" s="44" t="s">
        <v>140</v>
      </c>
      <c r="B35" s="121">
        <v>0</v>
      </c>
      <c r="C35" s="46" t="s">
        <v>301</v>
      </c>
      <c r="D35" s="121">
        <v>0</v>
      </c>
      <c r="E35" s="121">
        <v>0</v>
      </c>
      <c r="F35" s="8"/>
      <c r="G35" s="44" t="s">
        <v>147</v>
      </c>
      <c r="H35" s="45">
        <v>382</v>
      </c>
      <c r="I35" s="45">
        <v>738</v>
      </c>
      <c r="J35" s="46">
        <v>370</v>
      </c>
      <c r="K35" s="46">
        <v>368</v>
      </c>
    </row>
    <row r="36" spans="1:11" ht="18.95" customHeight="1">
      <c r="A36" s="44" t="s">
        <v>142</v>
      </c>
      <c r="B36" s="45">
        <v>759</v>
      </c>
      <c r="C36" s="45">
        <v>1584</v>
      </c>
      <c r="D36" s="46">
        <v>798</v>
      </c>
      <c r="E36" s="46">
        <v>786</v>
      </c>
      <c r="F36" s="8"/>
      <c r="G36" s="44" t="s">
        <v>149</v>
      </c>
      <c r="H36" s="45">
        <v>889</v>
      </c>
      <c r="I36" s="45">
        <v>2094</v>
      </c>
      <c r="J36" s="46">
        <v>1026</v>
      </c>
      <c r="K36" s="46">
        <v>1068</v>
      </c>
    </row>
    <row r="37" spans="1:11" ht="18.95" customHeight="1">
      <c r="A37" s="44" t="s">
        <v>144</v>
      </c>
      <c r="B37" s="45">
        <v>385</v>
      </c>
      <c r="C37" s="45">
        <v>990</v>
      </c>
      <c r="D37" s="46">
        <v>462</v>
      </c>
      <c r="E37" s="46">
        <v>528</v>
      </c>
      <c r="F37" s="8"/>
      <c r="G37" s="44" t="s">
        <v>151</v>
      </c>
      <c r="H37" s="45">
        <v>197</v>
      </c>
      <c r="I37" s="45">
        <v>356</v>
      </c>
      <c r="J37" s="46">
        <v>181</v>
      </c>
      <c r="K37" s="46">
        <v>175</v>
      </c>
    </row>
    <row r="38" spans="1:11" ht="18.95" customHeight="1">
      <c r="A38" s="44" t="s">
        <v>146</v>
      </c>
      <c r="B38" s="45">
        <v>1260</v>
      </c>
      <c r="C38" s="45">
        <v>3064</v>
      </c>
      <c r="D38" s="46">
        <v>1529</v>
      </c>
      <c r="E38" s="46">
        <v>1535</v>
      </c>
      <c r="F38" s="8"/>
      <c r="G38" s="44" t="s">
        <v>153</v>
      </c>
      <c r="H38" s="45">
        <v>868</v>
      </c>
      <c r="I38" s="45">
        <v>1822</v>
      </c>
      <c r="J38" s="46">
        <v>961</v>
      </c>
      <c r="K38" s="46">
        <v>861</v>
      </c>
    </row>
    <row r="39" spans="1:11" ht="18.95" customHeight="1">
      <c r="A39" s="44" t="s">
        <v>148</v>
      </c>
      <c r="B39" s="45">
        <v>845</v>
      </c>
      <c r="C39" s="45">
        <v>2183</v>
      </c>
      <c r="D39" s="46">
        <v>1104</v>
      </c>
      <c r="E39" s="46">
        <v>1079</v>
      </c>
      <c r="F39" s="8"/>
      <c r="G39" s="44" t="s">
        <v>155</v>
      </c>
      <c r="H39" s="45">
        <v>268</v>
      </c>
      <c r="I39" s="45">
        <v>746</v>
      </c>
      <c r="J39" s="46">
        <v>380</v>
      </c>
      <c r="K39" s="46">
        <v>366</v>
      </c>
    </row>
    <row r="40" spans="1:11" ht="18.95" customHeight="1">
      <c r="A40" s="44" t="s">
        <v>150</v>
      </c>
      <c r="B40" s="45">
        <v>590</v>
      </c>
      <c r="C40" s="45">
        <v>1534</v>
      </c>
      <c r="D40" s="46">
        <v>698</v>
      </c>
      <c r="E40" s="46">
        <v>836</v>
      </c>
      <c r="F40" s="8"/>
      <c r="G40" s="44" t="s">
        <v>157</v>
      </c>
      <c r="H40" s="45">
        <v>1047</v>
      </c>
      <c r="I40" s="45">
        <v>2357</v>
      </c>
      <c r="J40" s="46">
        <v>1171</v>
      </c>
      <c r="K40" s="46">
        <v>1186</v>
      </c>
    </row>
    <row r="41" spans="1:11" ht="18.95" customHeight="1">
      <c r="A41" s="44" t="s">
        <v>152</v>
      </c>
      <c r="B41" s="45">
        <v>387</v>
      </c>
      <c r="C41" s="45">
        <v>919</v>
      </c>
      <c r="D41" s="46">
        <v>434</v>
      </c>
      <c r="E41" s="46">
        <v>485</v>
      </c>
      <c r="F41" s="8"/>
      <c r="G41" s="44" t="s">
        <v>158</v>
      </c>
      <c r="H41" s="45">
        <v>579</v>
      </c>
      <c r="I41" s="45">
        <v>1365</v>
      </c>
      <c r="J41" s="46">
        <v>660</v>
      </c>
      <c r="K41" s="46">
        <v>705</v>
      </c>
    </row>
    <row r="42" spans="1:11" ht="18.95" customHeight="1">
      <c r="A42" s="44" t="s">
        <v>154</v>
      </c>
      <c r="B42" s="45">
        <v>450</v>
      </c>
      <c r="C42" s="45">
        <v>1003</v>
      </c>
      <c r="D42" s="46">
        <v>484</v>
      </c>
      <c r="E42" s="46">
        <v>519</v>
      </c>
      <c r="F42" s="8"/>
      <c r="G42" s="44" t="s">
        <v>160</v>
      </c>
      <c r="H42" s="45">
        <v>723</v>
      </c>
      <c r="I42" s="45">
        <v>1650</v>
      </c>
      <c r="J42" s="46">
        <v>844</v>
      </c>
      <c r="K42" s="46">
        <v>806</v>
      </c>
    </row>
    <row r="43" spans="1:11" ht="18.95" customHeight="1">
      <c r="A43" s="44" t="s">
        <v>156</v>
      </c>
      <c r="B43" s="45">
        <v>460</v>
      </c>
      <c r="C43" s="45">
        <v>1080</v>
      </c>
      <c r="D43" s="46">
        <v>540</v>
      </c>
      <c r="E43" s="46">
        <v>540</v>
      </c>
      <c r="F43" s="8"/>
      <c r="G43" s="44" t="s">
        <v>162</v>
      </c>
      <c r="H43" s="45">
        <v>145</v>
      </c>
      <c r="I43" s="45">
        <v>856</v>
      </c>
      <c r="J43" s="46">
        <v>380</v>
      </c>
      <c r="K43" s="46">
        <v>476</v>
      </c>
    </row>
    <row r="44" spans="1:11" ht="18.95" customHeight="1">
      <c r="A44" s="47" t="s">
        <v>17</v>
      </c>
      <c r="B44" s="45">
        <v>234</v>
      </c>
      <c r="C44" s="45">
        <v>637</v>
      </c>
      <c r="D44" s="46">
        <v>280</v>
      </c>
      <c r="E44" s="46">
        <v>357</v>
      </c>
      <c r="F44" s="8"/>
      <c r="G44" s="44" t="s">
        <v>338</v>
      </c>
      <c r="H44" s="45">
        <v>346</v>
      </c>
      <c r="I44" s="45">
        <v>817</v>
      </c>
      <c r="J44" s="46">
        <v>404</v>
      </c>
      <c r="K44" s="46">
        <v>413</v>
      </c>
    </row>
    <row r="45" spans="1:11" ht="18.95" customHeight="1">
      <c r="A45" s="44" t="s">
        <v>159</v>
      </c>
      <c r="B45" s="45">
        <v>1303</v>
      </c>
      <c r="C45" s="45">
        <v>2355</v>
      </c>
      <c r="D45" s="46">
        <v>1145</v>
      </c>
      <c r="E45" s="46">
        <v>1210</v>
      </c>
      <c r="F45" s="8"/>
      <c r="G45" s="44" t="s">
        <v>166</v>
      </c>
      <c r="H45" s="122">
        <v>0</v>
      </c>
      <c r="I45" s="46" t="s">
        <v>301</v>
      </c>
      <c r="J45" s="122">
        <v>0</v>
      </c>
      <c r="K45" s="122">
        <v>0</v>
      </c>
    </row>
    <row r="46" spans="1:11" ht="18.95" customHeight="1">
      <c r="A46" s="47" t="s">
        <v>161</v>
      </c>
      <c r="B46" s="45">
        <v>675</v>
      </c>
      <c r="C46" s="45">
        <v>1350</v>
      </c>
      <c r="D46" s="46">
        <v>582</v>
      </c>
      <c r="E46" s="46">
        <v>768</v>
      </c>
      <c r="F46" s="8"/>
      <c r="G46" s="44" t="s">
        <v>168</v>
      </c>
      <c r="H46" s="45">
        <v>343</v>
      </c>
      <c r="I46" s="45">
        <v>894</v>
      </c>
      <c r="J46" s="46">
        <v>428</v>
      </c>
      <c r="K46" s="46">
        <v>466</v>
      </c>
    </row>
    <row r="47" spans="1:11" ht="18.95" customHeight="1">
      <c r="A47" s="47" t="s">
        <v>163</v>
      </c>
      <c r="B47" s="45">
        <v>654</v>
      </c>
      <c r="C47" s="45">
        <v>1361</v>
      </c>
      <c r="D47" s="46">
        <v>663</v>
      </c>
      <c r="E47" s="46">
        <v>698</v>
      </c>
      <c r="F47" s="8"/>
      <c r="G47" s="44" t="s">
        <v>170</v>
      </c>
      <c r="H47" s="45">
        <v>452</v>
      </c>
      <c r="I47" s="45">
        <v>1078</v>
      </c>
      <c r="J47" s="46">
        <v>532</v>
      </c>
      <c r="K47" s="46">
        <v>546</v>
      </c>
    </row>
    <row r="48" spans="1:11" ht="18.95" customHeight="1">
      <c r="A48" s="47" t="s">
        <v>164</v>
      </c>
      <c r="B48" s="45">
        <v>1021</v>
      </c>
      <c r="C48" s="45">
        <v>2050</v>
      </c>
      <c r="D48" s="46">
        <v>957</v>
      </c>
      <c r="E48" s="46">
        <v>1093</v>
      </c>
      <c r="F48" s="8"/>
      <c r="G48" s="44" t="s">
        <v>172</v>
      </c>
      <c r="H48" s="45">
        <v>258</v>
      </c>
      <c r="I48" s="45">
        <v>726</v>
      </c>
      <c r="J48" s="46">
        <v>319</v>
      </c>
      <c r="K48" s="46">
        <v>407</v>
      </c>
    </row>
    <row r="49" spans="1:11" ht="18.95" customHeight="1">
      <c r="A49" s="47" t="s">
        <v>165</v>
      </c>
      <c r="B49" s="45">
        <v>719</v>
      </c>
      <c r="C49" s="45">
        <v>1525</v>
      </c>
      <c r="D49" s="46">
        <v>722</v>
      </c>
      <c r="E49" s="46">
        <v>803</v>
      </c>
      <c r="F49" s="8"/>
      <c r="G49" s="44" t="s">
        <v>339</v>
      </c>
      <c r="H49" s="45">
        <v>404</v>
      </c>
      <c r="I49" s="45">
        <v>1100</v>
      </c>
      <c r="J49" s="46">
        <v>531</v>
      </c>
      <c r="K49" s="46">
        <v>569</v>
      </c>
    </row>
    <row r="50" spans="1:11" ht="18.95" customHeight="1">
      <c r="A50" s="47" t="s">
        <v>167</v>
      </c>
      <c r="B50" s="45">
        <v>661</v>
      </c>
      <c r="C50" s="45">
        <v>1634</v>
      </c>
      <c r="D50" s="46">
        <v>778</v>
      </c>
      <c r="E50" s="46">
        <v>856</v>
      </c>
      <c r="F50" s="8"/>
      <c r="G50" s="44" t="s">
        <v>340</v>
      </c>
      <c r="H50" s="45">
        <v>42</v>
      </c>
      <c r="I50" s="45">
        <v>114</v>
      </c>
      <c r="J50" s="46">
        <v>49</v>
      </c>
      <c r="K50" s="46">
        <v>65</v>
      </c>
    </row>
    <row r="51" spans="1:11" ht="18.95" customHeight="1">
      <c r="A51" s="47" t="s">
        <v>169</v>
      </c>
      <c r="B51" s="45">
        <v>861</v>
      </c>
      <c r="C51" s="45">
        <v>2124</v>
      </c>
      <c r="D51" s="46">
        <v>1049</v>
      </c>
      <c r="E51" s="46">
        <v>1075</v>
      </c>
      <c r="F51" s="8"/>
      <c r="G51" s="44" t="s">
        <v>174</v>
      </c>
      <c r="H51" s="45">
        <v>327</v>
      </c>
      <c r="I51" s="45">
        <v>1027</v>
      </c>
      <c r="J51" s="46">
        <v>455</v>
      </c>
      <c r="K51" s="46">
        <v>572</v>
      </c>
    </row>
    <row r="52" spans="1:11" ht="18.75" customHeight="1">
      <c r="A52" s="47" t="s">
        <v>171</v>
      </c>
      <c r="B52" s="45">
        <v>890</v>
      </c>
      <c r="C52" s="45">
        <v>2136</v>
      </c>
      <c r="D52" s="46">
        <v>1043</v>
      </c>
      <c r="E52" s="46">
        <v>1093</v>
      </c>
      <c r="F52" s="8"/>
      <c r="G52" s="44" t="s">
        <v>341</v>
      </c>
      <c r="H52" s="45">
        <v>480</v>
      </c>
      <c r="I52" s="45">
        <v>1210</v>
      </c>
      <c r="J52" s="46">
        <v>605</v>
      </c>
      <c r="K52" s="46">
        <v>605</v>
      </c>
    </row>
    <row r="53" spans="1:11" ht="18.95" customHeight="1">
      <c r="A53" s="47" t="s">
        <v>173</v>
      </c>
      <c r="B53" s="45">
        <v>1043</v>
      </c>
      <c r="C53" s="45">
        <v>2432</v>
      </c>
      <c r="D53" s="46">
        <v>1141</v>
      </c>
      <c r="E53" s="46">
        <v>1291</v>
      </c>
      <c r="F53" s="8"/>
      <c r="G53" s="44" t="s">
        <v>342</v>
      </c>
      <c r="H53" s="45">
        <v>603</v>
      </c>
      <c r="I53" s="45">
        <v>1753</v>
      </c>
      <c r="J53" s="46">
        <v>845</v>
      </c>
      <c r="K53" s="46">
        <v>908</v>
      </c>
    </row>
    <row r="54" spans="1:11" ht="18.95" customHeight="1">
      <c r="A54" s="47" t="s">
        <v>175</v>
      </c>
      <c r="B54" s="45">
        <v>557</v>
      </c>
      <c r="C54" s="45">
        <v>1438</v>
      </c>
      <c r="D54" s="46">
        <v>644</v>
      </c>
      <c r="E54" s="46">
        <v>794</v>
      </c>
      <c r="F54" s="8"/>
      <c r="G54" s="44" t="s">
        <v>176</v>
      </c>
      <c r="H54" s="45">
        <v>418</v>
      </c>
      <c r="I54" s="45">
        <v>959</v>
      </c>
      <c r="J54" s="46">
        <v>504</v>
      </c>
      <c r="K54" s="46">
        <v>455</v>
      </c>
    </row>
    <row r="55" spans="1:11" ht="18.95" customHeight="1">
      <c r="A55" s="47" t="s">
        <v>81</v>
      </c>
      <c r="B55" s="45">
        <v>714</v>
      </c>
      <c r="C55" s="45">
        <v>1695</v>
      </c>
      <c r="D55" s="46">
        <v>784</v>
      </c>
      <c r="E55" s="46">
        <v>911</v>
      </c>
      <c r="F55" s="8"/>
      <c r="G55" s="44" t="s">
        <v>177</v>
      </c>
      <c r="H55" s="45">
        <v>565</v>
      </c>
      <c r="I55" s="45">
        <v>1509</v>
      </c>
      <c r="J55" s="46">
        <v>745</v>
      </c>
      <c r="K55" s="46">
        <v>764</v>
      </c>
    </row>
    <row r="56" spans="1:11" ht="18.75" customHeight="1">
      <c r="A56" s="47" t="s">
        <v>83</v>
      </c>
      <c r="B56" s="45">
        <v>939</v>
      </c>
      <c r="C56" s="45">
        <v>2308</v>
      </c>
      <c r="D56" s="46">
        <v>1062</v>
      </c>
      <c r="E56" s="46">
        <v>1246</v>
      </c>
      <c r="F56" s="8"/>
      <c r="G56" s="44" t="s">
        <v>179</v>
      </c>
      <c r="H56" s="45">
        <v>657</v>
      </c>
      <c r="I56" s="45">
        <v>1618</v>
      </c>
      <c r="J56" s="46">
        <v>811</v>
      </c>
      <c r="K56" s="46">
        <v>807</v>
      </c>
    </row>
    <row r="57" spans="1:11" ht="18.75" customHeight="1">
      <c r="A57" s="47" t="s">
        <v>85</v>
      </c>
      <c r="B57" s="118">
        <v>736</v>
      </c>
      <c r="C57" s="118">
        <v>1646</v>
      </c>
      <c r="D57" s="46">
        <v>756</v>
      </c>
      <c r="E57" s="46">
        <v>890</v>
      </c>
      <c r="F57" s="8"/>
      <c r="G57" s="44" t="s">
        <v>181</v>
      </c>
      <c r="H57" s="118">
        <v>395</v>
      </c>
      <c r="I57" s="118">
        <v>1141</v>
      </c>
      <c r="J57" s="46">
        <v>575</v>
      </c>
      <c r="K57" s="46">
        <v>566</v>
      </c>
    </row>
    <row r="58" spans="1:11" ht="33" customHeight="1">
      <c r="A58" s="146" t="s">
        <v>343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</row>
    <row r="59" spans="1:11" ht="20.100000000000001" customHeight="1">
      <c r="A59" s="135" t="s">
        <v>79</v>
      </c>
      <c r="B59" s="41"/>
      <c r="C59" s="137" t="s">
        <v>300</v>
      </c>
      <c r="D59" s="138"/>
      <c r="E59" s="139"/>
      <c r="F59" s="8"/>
      <c r="G59" s="135" t="s">
        <v>79</v>
      </c>
      <c r="H59" s="41" t="s">
        <v>78</v>
      </c>
      <c r="I59" s="137" t="s">
        <v>0</v>
      </c>
      <c r="J59" s="138"/>
      <c r="K59" s="139"/>
    </row>
    <row r="60" spans="1:11" ht="20.100000000000001" customHeight="1">
      <c r="A60" s="136"/>
      <c r="B60" s="42" t="s">
        <v>302</v>
      </c>
      <c r="C60" s="43" t="s">
        <v>297</v>
      </c>
      <c r="D60" s="43" t="s">
        <v>298</v>
      </c>
      <c r="E60" s="43" t="s">
        <v>299</v>
      </c>
      <c r="F60" s="8"/>
      <c r="G60" s="136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99">
        <v>2012</v>
      </c>
      <c r="C61" s="45">
        <v>4708</v>
      </c>
      <c r="D61" s="100">
        <v>2391</v>
      </c>
      <c r="E61" s="101">
        <v>2317</v>
      </c>
      <c r="F61" s="8"/>
      <c r="G61" s="44" t="s">
        <v>271</v>
      </c>
      <c r="H61" s="45">
        <v>718</v>
      </c>
      <c r="I61" s="45">
        <v>1636</v>
      </c>
      <c r="J61" s="46">
        <v>822</v>
      </c>
      <c r="K61" s="46">
        <v>814</v>
      </c>
    </row>
    <row r="62" spans="1:11" ht="18.95" customHeight="1">
      <c r="A62" s="44" t="s">
        <v>185</v>
      </c>
      <c r="B62" s="45">
        <v>747</v>
      </c>
      <c r="C62" s="45">
        <v>1610</v>
      </c>
      <c r="D62" s="46">
        <v>797</v>
      </c>
      <c r="E62" s="46">
        <v>813</v>
      </c>
      <c r="F62" s="8"/>
      <c r="G62" s="44" t="s">
        <v>178</v>
      </c>
      <c r="H62" s="45">
        <v>1194</v>
      </c>
      <c r="I62" s="45">
        <v>3011</v>
      </c>
      <c r="J62" s="46">
        <v>1478</v>
      </c>
      <c r="K62" s="46">
        <v>1533</v>
      </c>
    </row>
    <row r="63" spans="1:11" ht="18.95" customHeight="1">
      <c r="A63" s="44" t="s">
        <v>187</v>
      </c>
      <c r="B63" s="45">
        <v>188</v>
      </c>
      <c r="C63" s="45">
        <v>389</v>
      </c>
      <c r="D63" s="46">
        <v>198</v>
      </c>
      <c r="E63" s="46">
        <v>191</v>
      </c>
      <c r="F63" s="8"/>
      <c r="G63" s="44" t="s">
        <v>180</v>
      </c>
      <c r="H63" s="45">
        <v>895</v>
      </c>
      <c r="I63" s="45">
        <v>2426</v>
      </c>
      <c r="J63" s="46">
        <v>1213</v>
      </c>
      <c r="K63" s="46">
        <v>1213</v>
      </c>
    </row>
    <row r="64" spans="1:11" ht="18.95" customHeight="1">
      <c r="A64" s="44" t="s">
        <v>189</v>
      </c>
      <c r="B64" s="45">
        <v>1191</v>
      </c>
      <c r="C64" s="45">
        <v>2608</v>
      </c>
      <c r="D64" s="46">
        <v>1291</v>
      </c>
      <c r="E64" s="46">
        <v>1317</v>
      </c>
      <c r="F64" s="8"/>
      <c r="G64" s="44" t="s">
        <v>182</v>
      </c>
      <c r="H64" s="45">
        <v>955</v>
      </c>
      <c r="I64" s="45">
        <v>2618</v>
      </c>
      <c r="J64" s="46">
        <v>1291</v>
      </c>
      <c r="K64" s="46">
        <v>1327</v>
      </c>
    </row>
    <row r="65" spans="1:11" ht="18.95" customHeight="1">
      <c r="A65" s="44" t="s">
        <v>191</v>
      </c>
      <c r="B65" s="45">
        <v>1135</v>
      </c>
      <c r="C65" s="45">
        <v>2607</v>
      </c>
      <c r="D65" s="46">
        <v>1248</v>
      </c>
      <c r="E65" s="46">
        <v>1359</v>
      </c>
      <c r="F65" s="8"/>
      <c r="G65" s="44" t="s">
        <v>184</v>
      </c>
      <c r="H65" s="45">
        <v>967</v>
      </c>
      <c r="I65" s="45">
        <v>2405</v>
      </c>
      <c r="J65" s="46">
        <v>1144</v>
      </c>
      <c r="K65" s="46">
        <v>1261</v>
      </c>
    </row>
    <row r="66" spans="1:11" ht="18.95" customHeight="1">
      <c r="A66" s="44" t="s">
        <v>193</v>
      </c>
      <c r="B66" s="45">
        <v>681</v>
      </c>
      <c r="C66" s="45">
        <v>1733</v>
      </c>
      <c r="D66" s="46">
        <v>884</v>
      </c>
      <c r="E66" s="46">
        <v>849</v>
      </c>
      <c r="F66" s="8"/>
      <c r="G66" s="44" t="s">
        <v>186</v>
      </c>
      <c r="H66" s="45">
        <v>580</v>
      </c>
      <c r="I66" s="45">
        <v>1152</v>
      </c>
      <c r="J66" s="46">
        <v>577</v>
      </c>
      <c r="K66" s="46">
        <v>575</v>
      </c>
    </row>
    <row r="67" spans="1:11" ht="18.95" customHeight="1">
      <c r="A67" s="44" t="s">
        <v>344</v>
      </c>
      <c r="B67" s="45">
        <v>309</v>
      </c>
      <c r="C67" s="45">
        <v>725</v>
      </c>
      <c r="D67" s="46">
        <v>360</v>
      </c>
      <c r="E67" s="46">
        <v>365</v>
      </c>
      <c r="F67" s="8"/>
      <c r="G67" s="44" t="s">
        <v>188</v>
      </c>
      <c r="H67" s="45">
        <v>716</v>
      </c>
      <c r="I67" s="45">
        <v>1802</v>
      </c>
      <c r="J67" s="46">
        <v>880</v>
      </c>
      <c r="K67" s="46">
        <v>922</v>
      </c>
    </row>
    <row r="68" spans="1:11" ht="18.95" customHeight="1">
      <c r="A68" s="44" t="s">
        <v>345</v>
      </c>
      <c r="B68" s="45">
        <v>325</v>
      </c>
      <c r="C68" s="45">
        <v>861</v>
      </c>
      <c r="D68" s="46">
        <v>424</v>
      </c>
      <c r="E68" s="46">
        <v>437</v>
      </c>
      <c r="F68" s="8"/>
      <c r="G68" s="44" t="s">
        <v>190</v>
      </c>
      <c r="H68" s="45">
        <v>571</v>
      </c>
      <c r="I68" s="45">
        <v>1207</v>
      </c>
      <c r="J68" s="46">
        <v>679</v>
      </c>
      <c r="K68" s="46">
        <v>528</v>
      </c>
    </row>
    <row r="69" spans="1:11" ht="18.95" customHeight="1">
      <c r="A69" s="44" t="s">
        <v>16</v>
      </c>
      <c r="B69" s="45">
        <v>535</v>
      </c>
      <c r="C69" s="45">
        <v>1167</v>
      </c>
      <c r="D69" s="46">
        <v>543</v>
      </c>
      <c r="E69" s="46">
        <v>624</v>
      </c>
      <c r="F69" s="8"/>
      <c r="G69" s="44" t="s">
        <v>192</v>
      </c>
      <c r="H69" s="45">
        <v>285</v>
      </c>
      <c r="I69" s="45">
        <v>632</v>
      </c>
      <c r="J69" s="46">
        <v>317</v>
      </c>
      <c r="K69" s="46">
        <v>315</v>
      </c>
    </row>
    <row r="70" spans="1:11" ht="18.95" customHeight="1">
      <c r="A70" s="44" t="s">
        <v>196</v>
      </c>
      <c r="B70" s="45">
        <v>487</v>
      </c>
      <c r="C70" s="45">
        <v>1260</v>
      </c>
      <c r="D70" s="46">
        <v>601</v>
      </c>
      <c r="E70" s="46">
        <v>659</v>
      </c>
      <c r="F70" s="8"/>
      <c r="G70" s="44" t="s">
        <v>194</v>
      </c>
      <c r="H70" s="45">
        <v>8928</v>
      </c>
      <c r="I70" s="45">
        <v>21719</v>
      </c>
      <c r="J70" s="46">
        <v>10488</v>
      </c>
      <c r="K70" s="46">
        <v>11231</v>
      </c>
    </row>
    <row r="71" spans="1:11" ht="18.95" customHeight="1">
      <c r="A71" s="44" t="s">
        <v>198</v>
      </c>
      <c r="B71" s="45">
        <v>905</v>
      </c>
      <c r="C71" s="45">
        <v>2286</v>
      </c>
      <c r="D71" s="46">
        <v>1082</v>
      </c>
      <c r="E71" s="46">
        <v>1204</v>
      </c>
      <c r="F71" s="8"/>
      <c r="G71" s="44" t="s">
        <v>195</v>
      </c>
      <c r="H71" s="45">
        <v>4</v>
      </c>
      <c r="I71" s="45">
        <v>68</v>
      </c>
      <c r="J71" s="46">
        <v>27</v>
      </c>
      <c r="K71" s="46">
        <v>41</v>
      </c>
    </row>
    <row r="72" spans="1:11" ht="18.95" customHeight="1">
      <c r="A72" s="44" t="s">
        <v>200</v>
      </c>
      <c r="B72" s="45">
        <v>673</v>
      </c>
      <c r="C72" s="45">
        <v>1460</v>
      </c>
      <c r="D72" s="46">
        <v>712</v>
      </c>
      <c r="E72" s="46">
        <v>748</v>
      </c>
      <c r="F72" s="8"/>
      <c r="G72" s="44" t="s">
        <v>197</v>
      </c>
      <c r="H72" s="45">
        <v>957</v>
      </c>
      <c r="I72" s="45">
        <v>2954</v>
      </c>
      <c r="J72" s="46">
        <v>1437</v>
      </c>
      <c r="K72" s="46">
        <v>1517</v>
      </c>
    </row>
    <row r="73" spans="1:11" ht="18.95" customHeight="1">
      <c r="A73" s="44" t="s">
        <v>202</v>
      </c>
      <c r="B73" s="45">
        <v>795</v>
      </c>
      <c r="C73" s="45">
        <v>1932</v>
      </c>
      <c r="D73" s="46">
        <v>890</v>
      </c>
      <c r="E73" s="46">
        <v>1042</v>
      </c>
      <c r="F73" s="8"/>
      <c r="G73" s="44" t="s">
        <v>199</v>
      </c>
      <c r="H73" s="45">
        <v>6195</v>
      </c>
      <c r="I73" s="45">
        <v>13662</v>
      </c>
      <c r="J73" s="46">
        <v>6890</v>
      </c>
      <c r="K73" s="46">
        <v>6772</v>
      </c>
    </row>
    <row r="74" spans="1:11" ht="18.95" customHeight="1">
      <c r="A74" s="44" t="s">
        <v>204</v>
      </c>
      <c r="B74" s="45">
        <v>949</v>
      </c>
      <c r="C74" s="45">
        <v>2223</v>
      </c>
      <c r="D74" s="46">
        <v>1098</v>
      </c>
      <c r="E74" s="46">
        <v>1125</v>
      </c>
      <c r="F74" s="8"/>
      <c r="G74" s="44" t="s">
        <v>201</v>
      </c>
      <c r="H74" s="45">
        <v>826</v>
      </c>
      <c r="I74" s="45">
        <v>1471</v>
      </c>
      <c r="J74" s="46">
        <v>721</v>
      </c>
      <c r="K74" s="46">
        <v>750</v>
      </c>
    </row>
    <row r="75" spans="1:11" ht="18.95" customHeight="1">
      <c r="A75" s="44" t="s">
        <v>206</v>
      </c>
      <c r="B75" s="45">
        <v>1251</v>
      </c>
      <c r="C75" s="45">
        <v>2474</v>
      </c>
      <c r="D75" s="46">
        <v>1171</v>
      </c>
      <c r="E75" s="46">
        <v>1303</v>
      </c>
      <c r="F75" s="8"/>
      <c r="G75" s="44" t="s">
        <v>203</v>
      </c>
      <c r="H75" s="45">
        <v>1129</v>
      </c>
      <c r="I75" s="45">
        <v>1960</v>
      </c>
      <c r="J75" s="46">
        <v>997</v>
      </c>
      <c r="K75" s="46">
        <v>963</v>
      </c>
    </row>
    <row r="76" spans="1:11" ht="18.95" customHeight="1">
      <c r="A76" s="44" t="s">
        <v>208</v>
      </c>
      <c r="B76" s="45">
        <v>730</v>
      </c>
      <c r="C76" s="45">
        <v>1407</v>
      </c>
      <c r="D76" s="46">
        <v>673</v>
      </c>
      <c r="E76" s="46">
        <v>734</v>
      </c>
      <c r="F76" s="8"/>
      <c r="G76" s="44" t="s">
        <v>205</v>
      </c>
      <c r="H76" s="45">
        <v>729</v>
      </c>
      <c r="I76" s="45">
        <v>1636</v>
      </c>
      <c r="J76" s="46">
        <v>797</v>
      </c>
      <c r="K76" s="46">
        <v>839</v>
      </c>
    </row>
    <row r="77" spans="1:11" ht="18.95" customHeight="1">
      <c r="A77" s="44" t="s">
        <v>210</v>
      </c>
      <c r="B77" s="45">
        <v>1093</v>
      </c>
      <c r="C77" s="45">
        <v>2309</v>
      </c>
      <c r="D77" s="46">
        <v>1130</v>
      </c>
      <c r="E77" s="46">
        <v>1179</v>
      </c>
      <c r="F77" s="8"/>
      <c r="G77" s="44" t="s">
        <v>207</v>
      </c>
      <c r="H77" s="45">
        <v>398</v>
      </c>
      <c r="I77" s="45">
        <v>846</v>
      </c>
      <c r="J77" s="46">
        <v>426</v>
      </c>
      <c r="K77" s="46">
        <v>420</v>
      </c>
    </row>
    <row r="78" spans="1:11" ht="18.95" customHeight="1">
      <c r="A78" s="44" t="s">
        <v>212</v>
      </c>
      <c r="B78" s="45">
        <v>312</v>
      </c>
      <c r="C78" s="45">
        <v>741</v>
      </c>
      <c r="D78" s="46">
        <v>342</v>
      </c>
      <c r="E78" s="46">
        <v>399</v>
      </c>
      <c r="F78" s="8"/>
      <c r="G78" s="44" t="s">
        <v>209</v>
      </c>
      <c r="H78" s="45">
        <v>458</v>
      </c>
      <c r="I78" s="45">
        <v>1203</v>
      </c>
      <c r="J78" s="46">
        <v>611</v>
      </c>
      <c r="K78" s="46">
        <v>592</v>
      </c>
    </row>
    <row r="79" spans="1:11" ht="18.95" customHeight="1">
      <c r="A79" s="44" t="s">
        <v>214</v>
      </c>
      <c r="B79" s="45">
        <v>265</v>
      </c>
      <c r="C79" s="45">
        <v>622</v>
      </c>
      <c r="D79" s="46">
        <v>275</v>
      </c>
      <c r="E79" s="46">
        <v>347</v>
      </c>
      <c r="F79" s="8"/>
      <c r="G79" s="44" t="s">
        <v>211</v>
      </c>
      <c r="H79" s="45">
        <v>781</v>
      </c>
      <c r="I79" s="45">
        <v>1665</v>
      </c>
      <c r="J79" s="46">
        <v>891</v>
      </c>
      <c r="K79" s="46">
        <v>774</v>
      </c>
    </row>
    <row r="80" spans="1:11" ht="18.95" customHeight="1">
      <c r="A80" s="44" t="s">
        <v>216</v>
      </c>
      <c r="B80" s="45">
        <v>510</v>
      </c>
      <c r="C80" s="45">
        <v>1179</v>
      </c>
      <c r="D80" s="46">
        <v>516</v>
      </c>
      <c r="E80" s="46">
        <v>663</v>
      </c>
      <c r="F80" s="8"/>
      <c r="G80" s="44" t="s">
        <v>213</v>
      </c>
      <c r="H80" s="45">
        <v>1174</v>
      </c>
      <c r="I80" s="45">
        <v>2622</v>
      </c>
      <c r="J80" s="46">
        <v>1488</v>
      </c>
      <c r="K80" s="46">
        <v>1134</v>
      </c>
    </row>
    <row r="81" spans="1:11" ht="18.95" customHeight="1">
      <c r="A81" s="44" t="s">
        <v>218</v>
      </c>
      <c r="B81" s="45">
        <v>326</v>
      </c>
      <c r="C81" s="45">
        <v>710</v>
      </c>
      <c r="D81" s="46">
        <v>286</v>
      </c>
      <c r="E81" s="46">
        <v>424</v>
      </c>
      <c r="F81" s="8"/>
      <c r="G81" s="44" t="s">
        <v>215</v>
      </c>
      <c r="H81" s="45">
        <v>1221</v>
      </c>
      <c r="I81" s="45">
        <v>2532</v>
      </c>
      <c r="J81" s="46">
        <v>1305</v>
      </c>
      <c r="K81" s="46">
        <v>1227</v>
      </c>
    </row>
    <row r="82" spans="1:11" ht="18.95" customHeight="1">
      <c r="A82" s="44" t="s">
        <v>220</v>
      </c>
      <c r="B82" s="45">
        <v>292</v>
      </c>
      <c r="C82" s="45">
        <v>747</v>
      </c>
      <c r="D82" s="46">
        <v>347</v>
      </c>
      <c r="E82" s="46">
        <v>400</v>
      </c>
      <c r="F82" s="8"/>
      <c r="G82" s="44" t="s">
        <v>217</v>
      </c>
      <c r="H82" s="45">
        <v>1000</v>
      </c>
      <c r="I82" s="45">
        <v>2649</v>
      </c>
      <c r="J82" s="46">
        <v>1333</v>
      </c>
      <c r="K82" s="46">
        <v>1316</v>
      </c>
    </row>
    <row r="83" spans="1:11" ht="18.95" customHeight="1">
      <c r="A83" s="47" t="s">
        <v>222</v>
      </c>
      <c r="B83" s="45">
        <v>118</v>
      </c>
      <c r="C83" s="45">
        <v>272</v>
      </c>
      <c r="D83" s="46">
        <v>118</v>
      </c>
      <c r="E83" s="46">
        <v>154</v>
      </c>
      <c r="F83" s="8"/>
      <c r="G83" s="44" t="s">
        <v>219</v>
      </c>
      <c r="H83" s="45">
        <v>1012</v>
      </c>
      <c r="I83" s="45">
        <v>2438</v>
      </c>
      <c r="J83" s="46">
        <v>1275</v>
      </c>
      <c r="K83" s="46">
        <v>1163</v>
      </c>
    </row>
    <row r="84" spans="1:11" ht="18.95" customHeight="1">
      <c r="A84" s="47" t="s">
        <v>224</v>
      </c>
      <c r="B84" s="45">
        <v>97</v>
      </c>
      <c r="C84" s="45">
        <v>234</v>
      </c>
      <c r="D84" s="46">
        <v>118</v>
      </c>
      <c r="E84" s="46">
        <v>116</v>
      </c>
      <c r="F84" s="8"/>
      <c r="G84" s="44" t="s">
        <v>221</v>
      </c>
      <c r="H84" s="45">
        <v>768</v>
      </c>
      <c r="I84" s="45">
        <v>1841</v>
      </c>
      <c r="J84" s="46">
        <v>979</v>
      </c>
      <c r="K84" s="46">
        <v>862</v>
      </c>
    </row>
    <row r="85" spans="1:11" ht="18.95" customHeight="1">
      <c r="A85" s="47" t="s">
        <v>226</v>
      </c>
      <c r="B85" s="45">
        <v>49</v>
      </c>
      <c r="C85" s="45">
        <v>111</v>
      </c>
      <c r="D85" s="46">
        <v>54</v>
      </c>
      <c r="E85" s="46">
        <v>57</v>
      </c>
      <c r="F85" s="8"/>
      <c r="G85" s="44" t="s">
        <v>276</v>
      </c>
      <c r="H85" s="45">
        <v>951</v>
      </c>
      <c r="I85" s="45">
        <v>2433</v>
      </c>
      <c r="J85" s="46">
        <v>1252</v>
      </c>
      <c r="K85" s="46">
        <v>1181</v>
      </c>
    </row>
    <row r="86" spans="1:11" ht="18.95" customHeight="1">
      <c r="A86" s="47" t="s">
        <v>275</v>
      </c>
      <c r="B86" s="45">
        <v>765</v>
      </c>
      <c r="C86" s="45">
        <v>1472</v>
      </c>
      <c r="D86" s="46">
        <v>751</v>
      </c>
      <c r="E86" s="46">
        <v>721</v>
      </c>
      <c r="F86" s="8"/>
      <c r="G86" s="44" t="s">
        <v>223</v>
      </c>
      <c r="H86" s="45">
        <v>1499</v>
      </c>
      <c r="I86" s="45">
        <v>3535</v>
      </c>
      <c r="J86" s="46">
        <v>1780</v>
      </c>
      <c r="K86" s="46">
        <v>1755</v>
      </c>
    </row>
    <row r="87" spans="1:11" ht="18.95" customHeight="1">
      <c r="A87" s="47" t="s">
        <v>277</v>
      </c>
      <c r="B87" s="45">
        <v>781</v>
      </c>
      <c r="C87" s="45">
        <v>1428</v>
      </c>
      <c r="D87" s="46">
        <v>682</v>
      </c>
      <c r="E87" s="46">
        <v>746</v>
      </c>
      <c r="F87" s="8"/>
      <c r="G87" s="44" t="s">
        <v>225</v>
      </c>
      <c r="H87" s="45">
        <v>1200</v>
      </c>
      <c r="I87" s="45">
        <v>2580</v>
      </c>
      <c r="J87" s="46">
        <v>1417</v>
      </c>
      <c r="K87" s="46">
        <v>1163</v>
      </c>
    </row>
    <row r="88" spans="1:11" ht="18.95" customHeight="1">
      <c r="A88" s="47" t="s">
        <v>278</v>
      </c>
      <c r="B88" s="45">
        <v>907</v>
      </c>
      <c r="C88" s="45">
        <v>2165</v>
      </c>
      <c r="D88" s="46">
        <v>1060</v>
      </c>
      <c r="E88" s="46">
        <v>1105</v>
      </c>
      <c r="F88" s="8"/>
      <c r="G88" s="44" t="s">
        <v>227</v>
      </c>
      <c r="H88" s="45">
        <v>1332</v>
      </c>
      <c r="I88" s="45">
        <v>2919</v>
      </c>
      <c r="J88" s="46">
        <v>1554</v>
      </c>
      <c r="K88" s="46">
        <v>1365</v>
      </c>
    </row>
    <row r="89" spans="1:11" ht="18.95" customHeight="1">
      <c r="A89" s="47" t="s">
        <v>279</v>
      </c>
      <c r="B89" s="45">
        <v>664</v>
      </c>
      <c r="C89" s="45">
        <v>1523</v>
      </c>
      <c r="D89" s="46">
        <v>786</v>
      </c>
      <c r="E89" s="46">
        <v>737</v>
      </c>
      <c r="F89" s="8"/>
      <c r="G89" s="44" t="s">
        <v>228</v>
      </c>
      <c r="H89" s="45">
        <v>930</v>
      </c>
      <c r="I89" s="45">
        <v>2394</v>
      </c>
      <c r="J89" s="46">
        <v>1221</v>
      </c>
      <c r="K89" s="46">
        <v>1173</v>
      </c>
    </row>
    <row r="90" spans="1:11" ht="18.95" customHeight="1">
      <c r="A90" s="47" t="s">
        <v>280</v>
      </c>
      <c r="B90" s="45">
        <v>711</v>
      </c>
      <c r="C90" s="45">
        <v>1660</v>
      </c>
      <c r="D90" s="46">
        <v>819</v>
      </c>
      <c r="E90" s="46">
        <v>841</v>
      </c>
      <c r="F90" s="8"/>
      <c r="G90" s="44" t="s">
        <v>230</v>
      </c>
      <c r="H90" s="45">
        <v>0</v>
      </c>
      <c r="I90" s="45"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1127</v>
      </c>
      <c r="C91" s="45">
        <v>2781</v>
      </c>
      <c r="D91" s="46">
        <v>1336</v>
      </c>
      <c r="E91" s="46">
        <v>1445</v>
      </c>
      <c r="F91" s="8"/>
      <c r="G91" s="44" t="s">
        <v>232</v>
      </c>
      <c r="H91" s="45">
        <v>298</v>
      </c>
      <c r="I91" s="45">
        <v>916</v>
      </c>
      <c r="J91" s="46">
        <v>458</v>
      </c>
      <c r="K91" s="46">
        <v>458</v>
      </c>
    </row>
    <row r="92" spans="1:11" ht="18.95" customHeight="1">
      <c r="A92" s="47" t="s">
        <v>229</v>
      </c>
      <c r="B92" s="45">
        <v>698</v>
      </c>
      <c r="C92" s="45">
        <v>1433</v>
      </c>
      <c r="D92" s="46">
        <v>691</v>
      </c>
      <c r="E92" s="46">
        <v>742</v>
      </c>
      <c r="F92" s="8"/>
      <c r="G92" s="44" t="s">
        <v>234</v>
      </c>
      <c r="H92" s="45">
        <v>604</v>
      </c>
      <c r="I92" s="45">
        <v>1591</v>
      </c>
      <c r="J92" s="46">
        <v>818</v>
      </c>
      <c r="K92" s="46">
        <v>773</v>
      </c>
    </row>
    <row r="93" spans="1:11" ht="18.95" customHeight="1">
      <c r="A93" s="47" t="s">
        <v>231</v>
      </c>
      <c r="B93" s="45">
        <v>1173</v>
      </c>
      <c r="C93" s="45">
        <v>2607</v>
      </c>
      <c r="D93" s="46">
        <v>1321</v>
      </c>
      <c r="E93" s="46">
        <v>1286</v>
      </c>
      <c r="F93" s="8"/>
      <c r="G93" s="44" t="s">
        <v>236</v>
      </c>
      <c r="H93" s="45">
        <v>696</v>
      </c>
      <c r="I93" s="45">
        <v>1635</v>
      </c>
      <c r="J93" s="46">
        <v>846</v>
      </c>
      <c r="K93" s="46">
        <v>789</v>
      </c>
    </row>
    <row r="94" spans="1:11" ht="18.95" customHeight="1">
      <c r="A94" s="47" t="s">
        <v>233</v>
      </c>
      <c r="B94" s="45">
        <v>775</v>
      </c>
      <c r="C94" s="45">
        <v>1661</v>
      </c>
      <c r="D94" s="46">
        <v>844</v>
      </c>
      <c r="E94" s="46">
        <v>817</v>
      </c>
      <c r="F94" s="8"/>
      <c r="G94" s="44" t="s">
        <v>238</v>
      </c>
      <c r="H94" s="45">
        <v>2299</v>
      </c>
      <c r="I94" s="45">
        <v>4146</v>
      </c>
      <c r="J94" s="46">
        <v>2000</v>
      </c>
      <c r="K94" s="46">
        <v>2146</v>
      </c>
    </row>
    <row r="95" spans="1:11" ht="18.95" customHeight="1">
      <c r="A95" s="47" t="s">
        <v>235</v>
      </c>
      <c r="B95" s="45">
        <v>862</v>
      </c>
      <c r="C95" s="45">
        <v>1886</v>
      </c>
      <c r="D95" s="46">
        <v>959</v>
      </c>
      <c r="E95" s="46">
        <v>927</v>
      </c>
      <c r="F95" s="8"/>
      <c r="G95" s="44" t="s">
        <v>240</v>
      </c>
      <c r="H95" s="45">
        <v>2559</v>
      </c>
      <c r="I95" s="45">
        <v>4307</v>
      </c>
      <c r="J95" s="46">
        <v>2092</v>
      </c>
      <c r="K95" s="46">
        <v>2215</v>
      </c>
    </row>
    <row r="96" spans="1:11" ht="18.95" customHeight="1">
      <c r="A96" s="47" t="s">
        <v>237</v>
      </c>
      <c r="B96" s="45">
        <v>1026</v>
      </c>
      <c r="C96" s="45">
        <v>2362</v>
      </c>
      <c r="D96" s="46">
        <v>1173</v>
      </c>
      <c r="E96" s="46">
        <v>1189</v>
      </c>
      <c r="F96" s="8"/>
      <c r="G96" s="44" t="s">
        <v>242</v>
      </c>
      <c r="H96" s="45">
        <v>1307</v>
      </c>
      <c r="I96" s="45">
        <v>2501</v>
      </c>
      <c r="J96" s="46">
        <v>1260</v>
      </c>
      <c r="K96" s="46">
        <v>1241</v>
      </c>
    </row>
    <row r="97" spans="1:17" ht="18.95" customHeight="1">
      <c r="A97" s="47" t="s">
        <v>239</v>
      </c>
      <c r="B97" s="45">
        <v>783</v>
      </c>
      <c r="C97" s="45">
        <v>2381</v>
      </c>
      <c r="D97" s="46">
        <v>1165</v>
      </c>
      <c r="E97" s="46">
        <v>1216</v>
      </c>
      <c r="F97" s="8"/>
      <c r="G97" s="44" t="s">
        <v>244</v>
      </c>
      <c r="H97" s="45">
        <v>2424</v>
      </c>
      <c r="I97" s="45">
        <v>5338</v>
      </c>
      <c r="J97" s="46">
        <v>2631</v>
      </c>
      <c r="K97" s="46">
        <v>2707</v>
      </c>
    </row>
    <row r="98" spans="1:17" ht="18.95" customHeight="1">
      <c r="A98" s="47" t="s">
        <v>241</v>
      </c>
      <c r="B98" s="45">
        <v>929</v>
      </c>
      <c r="C98" s="45">
        <v>2494</v>
      </c>
      <c r="D98" s="46">
        <v>1252</v>
      </c>
      <c r="E98" s="46">
        <v>1242</v>
      </c>
      <c r="F98" s="8"/>
      <c r="G98" s="44" t="s">
        <v>246</v>
      </c>
      <c r="H98" s="45">
        <v>1530</v>
      </c>
      <c r="I98" s="45">
        <v>3266</v>
      </c>
      <c r="J98" s="46">
        <v>1551</v>
      </c>
      <c r="K98" s="46">
        <v>1715</v>
      </c>
    </row>
    <row r="99" spans="1:17" ht="18.95" customHeight="1">
      <c r="A99" s="47" t="s">
        <v>243</v>
      </c>
      <c r="B99" s="45">
        <v>1031</v>
      </c>
      <c r="C99" s="45">
        <v>2578</v>
      </c>
      <c r="D99" s="46">
        <v>1275</v>
      </c>
      <c r="E99" s="46">
        <v>1303</v>
      </c>
      <c r="F99" s="8"/>
      <c r="G99" s="44" t="s">
        <v>248</v>
      </c>
      <c r="H99" s="45">
        <v>1467</v>
      </c>
      <c r="I99" s="45">
        <v>3126</v>
      </c>
      <c r="J99" s="46">
        <v>1595</v>
      </c>
      <c r="K99" s="46">
        <v>1531</v>
      </c>
    </row>
    <row r="100" spans="1:17" ht="18.95" customHeight="1">
      <c r="A100" s="47" t="s">
        <v>245</v>
      </c>
      <c r="B100" s="45">
        <v>920</v>
      </c>
      <c r="C100" s="45">
        <v>2325</v>
      </c>
      <c r="D100" s="46">
        <v>1148</v>
      </c>
      <c r="E100" s="46">
        <v>1177</v>
      </c>
      <c r="F100" s="8"/>
      <c r="G100" s="44" t="s">
        <v>250</v>
      </c>
      <c r="H100" s="45">
        <v>1567</v>
      </c>
      <c r="I100" s="45">
        <v>3137</v>
      </c>
      <c r="J100" s="46">
        <v>1634</v>
      </c>
      <c r="K100" s="46">
        <v>1503</v>
      </c>
    </row>
    <row r="101" spans="1:17" ht="18.95" customHeight="1">
      <c r="A101" s="47" t="s">
        <v>247</v>
      </c>
      <c r="B101" s="45">
        <v>745</v>
      </c>
      <c r="C101" s="45">
        <v>2090</v>
      </c>
      <c r="D101" s="46">
        <v>1027</v>
      </c>
      <c r="E101" s="46">
        <v>1063</v>
      </c>
      <c r="F101" s="8"/>
      <c r="G101" s="44" t="s">
        <v>27</v>
      </c>
      <c r="H101" s="45">
        <v>5431</v>
      </c>
      <c r="I101" s="45">
        <v>12784</v>
      </c>
      <c r="J101" s="46">
        <v>6383</v>
      </c>
      <c r="K101" s="46">
        <v>6401</v>
      </c>
    </row>
    <row r="102" spans="1:17" ht="18.95" customHeight="1">
      <c r="A102" s="47" t="s">
        <v>249</v>
      </c>
      <c r="B102" s="45">
        <v>710</v>
      </c>
      <c r="C102" s="45">
        <v>1885</v>
      </c>
      <c r="D102" s="46">
        <v>901</v>
      </c>
      <c r="E102" s="46">
        <v>984</v>
      </c>
      <c r="F102" s="8"/>
      <c r="G102" s="44" t="s">
        <v>253</v>
      </c>
      <c r="H102" s="45">
        <v>5513</v>
      </c>
      <c r="I102" s="45">
        <v>12456</v>
      </c>
      <c r="J102" s="46">
        <v>6376</v>
      </c>
      <c r="K102" s="46">
        <v>6080</v>
      </c>
    </row>
    <row r="103" spans="1:17" ht="18.95" customHeight="1">
      <c r="A103" s="47" t="s">
        <v>251</v>
      </c>
      <c r="B103" s="45">
        <v>400</v>
      </c>
      <c r="C103" s="45">
        <v>1067</v>
      </c>
      <c r="D103" s="46">
        <v>526</v>
      </c>
      <c r="E103" s="46">
        <v>541</v>
      </c>
      <c r="F103" s="8"/>
      <c r="G103" s="44" t="s">
        <v>255</v>
      </c>
      <c r="H103" s="45">
        <v>3687</v>
      </c>
      <c r="I103" s="45">
        <v>8219</v>
      </c>
      <c r="J103" s="46">
        <v>4151</v>
      </c>
      <c r="K103" s="46">
        <v>4068</v>
      </c>
    </row>
    <row r="104" spans="1:17" ht="18.95" customHeight="1">
      <c r="A104" s="47" t="s">
        <v>252</v>
      </c>
      <c r="B104" s="45">
        <v>889</v>
      </c>
      <c r="C104" s="45">
        <v>2236</v>
      </c>
      <c r="D104" s="46">
        <v>1079</v>
      </c>
      <c r="E104" s="46">
        <v>1157</v>
      </c>
      <c r="F104" s="8"/>
      <c r="G104" s="44" t="s">
        <v>257</v>
      </c>
      <c r="H104" s="45">
        <v>205</v>
      </c>
      <c r="I104" s="45">
        <v>456</v>
      </c>
      <c r="J104" s="46">
        <v>235</v>
      </c>
      <c r="K104" s="46">
        <v>221</v>
      </c>
    </row>
    <row r="105" spans="1:17" ht="18.95" customHeight="1">
      <c r="A105" s="47" t="s">
        <v>254</v>
      </c>
      <c r="B105" s="45">
        <v>2234</v>
      </c>
      <c r="C105" s="45">
        <v>4173</v>
      </c>
      <c r="D105" s="46">
        <v>1968</v>
      </c>
      <c r="E105" s="46">
        <v>2205</v>
      </c>
      <c r="F105" s="8"/>
      <c r="G105" s="44" t="s">
        <v>259</v>
      </c>
      <c r="H105" s="45">
        <v>1450</v>
      </c>
      <c r="I105" s="45">
        <v>3705</v>
      </c>
      <c r="J105" s="46">
        <v>1859</v>
      </c>
      <c r="K105" s="46">
        <v>1846</v>
      </c>
      <c r="M105" s="6" t="s">
        <v>47</v>
      </c>
    </row>
    <row r="106" spans="1:17" ht="18.95" customHeight="1">
      <c r="A106" s="47" t="s">
        <v>256</v>
      </c>
      <c r="B106" s="45">
        <v>611</v>
      </c>
      <c r="C106" s="45">
        <v>1694</v>
      </c>
      <c r="D106" s="46">
        <v>827</v>
      </c>
      <c r="E106" s="46">
        <v>867</v>
      </c>
      <c r="F106" s="8"/>
      <c r="G106" s="44" t="s">
        <v>261</v>
      </c>
      <c r="H106" s="45">
        <v>1268</v>
      </c>
      <c r="I106" s="45">
        <v>3178</v>
      </c>
      <c r="J106" s="46">
        <v>1670</v>
      </c>
      <c r="K106" s="46">
        <v>1508</v>
      </c>
    </row>
    <row r="107" spans="1:17" ht="18.95" customHeight="1">
      <c r="A107" s="47" t="s">
        <v>258</v>
      </c>
      <c r="B107" s="45">
        <v>533</v>
      </c>
      <c r="C107" s="45">
        <v>1298</v>
      </c>
      <c r="D107" s="46">
        <v>612</v>
      </c>
      <c r="E107" s="46">
        <v>686</v>
      </c>
      <c r="F107" s="8"/>
      <c r="G107" s="44" t="s">
        <v>263</v>
      </c>
      <c r="H107" s="45">
        <v>2124</v>
      </c>
      <c r="I107" s="45">
        <v>4261</v>
      </c>
      <c r="J107" s="46">
        <v>2357</v>
      </c>
      <c r="K107" s="46">
        <v>1904</v>
      </c>
    </row>
    <row r="108" spans="1:17" ht="18.95" customHeight="1">
      <c r="A108" s="47" t="s">
        <v>260</v>
      </c>
      <c r="B108" s="45">
        <v>1007</v>
      </c>
      <c r="C108" s="45">
        <v>2020</v>
      </c>
      <c r="D108" s="46">
        <v>959</v>
      </c>
      <c r="E108" s="46">
        <v>1061</v>
      </c>
      <c r="F108" s="8"/>
      <c r="G108" s="44" t="s">
        <v>265</v>
      </c>
      <c r="H108" s="45">
        <v>1210</v>
      </c>
      <c r="I108" s="45">
        <v>2838</v>
      </c>
      <c r="J108" s="46">
        <v>1381</v>
      </c>
      <c r="K108" s="46">
        <v>1457</v>
      </c>
    </row>
    <row r="109" spans="1:17" ht="18.95" customHeight="1">
      <c r="A109" s="47" t="s">
        <v>262</v>
      </c>
      <c r="B109" s="46">
        <v>1389</v>
      </c>
      <c r="C109" s="45">
        <v>2884</v>
      </c>
      <c r="D109" s="46">
        <v>1368</v>
      </c>
      <c r="E109" s="46">
        <v>1516</v>
      </c>
      <c r="F109" s="8"/>
      <c r="G109" s="44" t="s">
        <v>267</v>
      </c>
      <c r="H109" s="45">
        <v>499</v>
      </c>
      <c r="I109" s="45">
        <v>1554</v>
      </c>
      <c r="J109" s="46">
        <v>753</v>
      </c>
      <c r="K109" s="46">
        <v>801</v>
      </c>
    </row>
    <row r="110" spans="1:17" ht="18.95" customHeight="1">
      <c r="A110" s="44" t="s">
        <v>264</v>
      </c>
      <c r="B110" s="45">
        <v>1148</v>
      </c>
      <c r="C110" s="45">
        <v>2581</v>
      </c>
      <c r="D110" s="46">
        <v>1260</v>
      </c>
      <c r="E110" s="46">
        <v>1321</v>
      </c>
      <c r="F110" s="8"/>
      <c r="G110" s="44" t="s">
        <v>269</v>
      </c>
      <c r="H110" s="48">
        <v>890</v>
      </c>
      <c r="I110" s="118">
        <v>2330</v>
      </c>
      <c r="J110" s="46">
        <v>1167</v>
      </c>
      <c r="K110" s="46">
        <v>1163</v>
      </c>
    </row>
    <row r="111" spans="1:17" ht="18.95" customHeight="1">
      <c r="A111" s="44" t="s">
        <v>266</v>
      </c>
      <c r="B111" s="45">
        <v>1010</v>
      </c>
      <c r="C111" s="45">
        <v>2468</v>
      </c>
      <c r="D111" s="46">
        <v>1203</v>
      </c>
      <c r="E111" s="46">
        <v>1265</v>
      </c>
      <c r="F111" s="8"/>
      <c r="G111" s="44" t="s">
        <v>26</v>
      </c>
      <c r="H111" s="51">
        <v>6319</v>
      </c>
      <c r="I111" s="118">
        <v>15793</v>
      </c>
      <c r="J111" s="46">
        <v>7794</v>
      </c>
      <c r="K111" s="46">
        <v>7999</v>
      </c>
    </row>
    <row r="112" spans="1:17" ht="18.95" customHeight="1">
      <c r="A112" s="44" t="s">
        <v>268</v>
      </c>
      <c r="B112" s="45">
        <v>0</v>
      </c>
      <c r="C112" s="45"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18">
        <v>775</v>
      </c>
      <c r="C113" s="118">
        <v>1885</v>
      </c>
      <c r="D113" s="46">
        <v>921</v>
      </c>
      <c r="E113" s="46">
        <v>964</v>
      </c>
      <c r="F113" s="8"/>
      <c r="G113" s="50" t="s">
        <v>282</v>
      </c>
      <c r="H113" s="51">
        <f>SUM(B5:B57)+SUM(B61:B113)+SUM(H5:H57)+SUM(H61:H112)</f>
        <v>190354</v>
      </c>
      <c r="I113" s="51">
        <f t="shared" ref="I113:K113" si="0">SUM(C5:C57)+SUM(C61:C113)+SUM(I5:I57)+SUM(I61:I112)</f>
        <v>434126</v>
      </c>
      <c r="J113" s="51">
        <f t="shared" si="0"/>
        <v>214616</v>
      </c>
      <c r="K113" s="51">
        <f t="shared" si="0"/>
        <v>219510</v>
      </c>
      <c r="N113" s="10"/>
      <c r="O113" s="11"/>
      <c r="P113" s="11"/>
      <c r="Q113" s="11"/>
    </row>
    <row r="114" spans="1:17" ht="18.75" customHeight="1">
      <c r="A114" s="39" t="s">
        <v>296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400" verticalDpi="4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5" t="s">
        <v>283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s="3" customFormat="1" ht="24" customHeight="1">
      <c r="A2" s="149" t="s">
        <v>351</v>
      </c>
      <c r="B2" s="150"/>
      <c r="C2" s="27"/>
      <c r="G2" s="53"/>
      <c r="H2" s="27"/>
      <c r="I2" s="27"/>
      <c r="J2" s="27"/>
      <c r="K2" s="53"/>
    </row>
    <row r="3" spans="1:11" s="3" customFormat="1" ht="20.100000000000001" customHeight="1">
      <c r="A3" s="151" t="s">
        <v>15</v>
      </c>
      <c r="B3" s="151" t="s">
        <v>3</v>
      </c>
      <c r="C3" s="154" t="s">
        <v>0</v>
      </c>
      <c r="D3" s="155"/>
      <c r="E3" s="156"/>
      <c r="F3" s="154" t="s">
        <v>14</v>
      </c>
      <c r="G3" s="155"/>
      <c r="H3" s="155"/>
      <c r="I3" s="156"/>
      <c r="J3" s="54" t="s">
        <v>1</v>
      </c>
      <c r="K3" s="54" t="s">
        <v>0</v>
      </c>
    </row>
    <row r="4" spans="1:11" s="3" customFormat="1" ht="20.100000000000001" customHeight="1">
      <c r="A4" s="152"/>
      <c r="B4" s="152"/>
      <c r="C4" s="157"/>
      <c r="D4" s="158"/>
      <c r="E4" s="159"/>
      <c r="F4" s="157"/>
      <c r="G4" s="158"/>
      <c r="H4" s="158"/>
      <c r="I4" s="159"/>
      <c r="J4" s="55" t="s">
        <v>4</v>
      </c>
      <c r="K4" s="55" t="s">
        <v>5</v>
      </c>
    </row>
    <row r="5" spans="1:11" s="3" customFormat="1" ht="20.100000000000001" customHeight="1">
      <c r="A5" s="153"/>
      <c r="B5" s="153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8852</v>
      </c>
      <c r="C6" s="29">
        <f>SUM(D6,E6)</f>
        <v>19967</v>
      </c>
      <c r="D6" s="30">
        <v>9413</v>
      </c>
      <c r="E6" s="30">
        <v>10554</v>
      </c>
      <c r="F6" s="59">
        <v>7</v>
      </c>
      <c r="G6" s="60">
        <f>SUM(H6,I6)</f>
        <v>-16</v>
      </c>
      <c r="H6" s="60">
        <v>3</v>
      </c>
      <c r="I6" s="60">
        <v>-19</v>
      </c>
      <c r="J6" s="36">
        <f>C6/B6</f>
        <v>2.2556484410302757</v>
      </c>
      <c r="K6" s="29">
        <f>C6/3.055</f>
        <v>6535.8428805237309</v>
      </c>
    </row>
    <row r="7" spans="1:11" s="3" customFormat="1" ht="20.100000000000001" customHeight="1">
      <c r="A7" s="56" t="s">
        <v>17</v>
      </c>
      <c r="B7" s="29">
        <v>25186</v>
      </c>
      <c r="C7" s="29">
        <f t="shared" ref="C7:C18" si="0">SUM(D7,E7)</f>
        <v>57140</v>
      </c>
      <c r="D7" s="30">
        <v>27217</v>
      </c>
      <c r="E7" s="30">
        <v>29923</v>
      </c>
      <c r="F7" s="59">
        <v>54</v>
      </c>
      <c r="G7" s="60">
        <f t="shared" ref="G7:G18" si="1">SUM(H7,I7)</f>
        <v>80</v>
      </c>
      <c r="H7" s="60">
        <v>44</v>
      </c>
      <c r="I7" s="60">
        <v>36</v>
      </c>
      <c r="J7" s="36">
        <f t="shared" ref="J7:J19" si="2">C7/B7</f>
        <v>2.2687207178591282</v>
      </c>
      <c r="K7" s="29">
        <f>C7/5.61</f>
        <v>10185.383244206772</v>
      </c>
    </row>
    <row r="8" spans="1:11" s="3" customFormat="1" ht="20.100000000000001" customHeight="1">
      <c r="A8" s="56" t="s">
        <v>18</v>
      </c>
      <c r="B8" s="29">
        <v>18741</v>
      </c>
      <c r="C8" s="29">
        <f t="shared" si="0"/>
        <v>43901</v>
      </c>
      <c r="D8" s="30">
        <v>21590</v>
      </c>
      <c r="E8" s="30">
        <v>22311</v>
      </c>
      <c r="F8" s="59">
        <v>37</v>
      </c>
      <c r="G8" s="60">
        <f t="shared" si="1"/>
        <v>97</v>
      </c>
      <c r="H8" s="60">
        <v>60</v>
      </c>
      <c r="I8" s="60">
        <v>37</v>
      </c>
      <c r="J8" s="36">
        <f t="shared" si="2"/>
        <v>2.3425110719812174</v>
      </c>
      <c r="K8" s="29">
        <f>C8/4.377</f>
        <v>10029.92917523418</v>
      </c>
    </row>
    <row r="9" spans="1:11" s="3" customFormat="1" ht="20.100000000000001" customHeight="1">
      <c r="A9" s="56" t="s">
        <v>19</v>
      </c>
      <c r="B9" s="29">
        <v>12698</v>
      </c>
      <c r="C9" s="29">
        <f t="shared" si="0"/>
        <v>31391</v>
      </c>
      <c r="D9" s="30">
        <v>15550</v>
      </c>
      <c r="E9" s="30">
        <v>15841</v>
      </c>
      <c r="F9" s="59">
        <v>17</v>
      </c>
      <c r="G9" s="60">
        <f t="shared" si="1"/>
        <v>30</v>
      </c>
      <c r="H9" s="60">
        <v>22</v>
      </c>
      <c r="I9" s="60">
        <v>8</v>
      </c>
      <c r="J9" s="36">
        <f t="shared" si="2"/>
        <v>2.4721215939518033</v>
      </c>
      <c r="K9" s="29">
        <f>C9/4.058</f>
        <v>7735.5840315426321</v>
      </c>
    </row>
    <row r="10" spans="1:11" s="3" customFormat="1" ht="20.100000000000001" customHeight="1">
      <c r="A10" s="56" t="s">
        <v>20</v>
      </c>
      <c r="B10" s="29">
        <v>21571</v>
      </c>
      <c r="C10" s="29">
        <f t="shared" si="0"/>
        <v>45897</v>
      </c>
      <c r="D10" s="30">
        <v>22980</v>
      </c>
      <c r="E10" s="30">
        <v>22917</v>
      </c>
      <c r="F10" s="59">
        <v>2</v>
      </c>
      <c r="G10" s="60">
        <f t="shared" si="1"/>
        <v>26</v>
      </c>
      <c r="H10" s="60">
        <v>9</v>
      </c>
      <c r="I10" s="60">
        <v>17</v>
      </c>
      <c r="J10" s="36">
        <f t="shared" si="2"/>
        <v>2.1277177692272033</v>
      </c>
      <c r="K10" s="29">
        <f>C10/4.746</f>
        <v>9670.6700379266749</v>
      </c>
    </row>
    <row r="11" spans="1:11" s="3" customFormat="1" ht="20.100000000000001" customHeight="1">
      <c r="A11" s="56" t="s">
        <v>21</v>
      </c>
      <c r="B11" s="29">
        <v>12743</v>
      </c>
      <c r="C11" s="29">
        <f t="shared" si="0"/>
        <v>30025</v>
      </c>
      <c r="D11" s="30">
        <v>14724</v>
      </c>
      <c r="E11" s="30">
        <v>15301</v>
      </c>
      <c r="F11" s="59">
        <v>-4</v>
      </c>
      <c r="G11" s="60">
        <f t="shared" si="1"/>
        <v>25</v>
      </c>
      <c r="H11" s="60">
        <v>-9</v>
      </c>
      <c r="I11" s="60">
        <v>34</v>
      </c>
      <c r="J11" s="36">
        <f t="shared" si="2"/>
        <v>2.3561955583457586</v>
      </c>
      <c r="K11" s="29">
        <f>C11/3.044</f>
        <v>9863.666228646518</v>
      </c>
    </row>
    <row r="12" spans="1:11" s="3" customFormat="1" ht="20.100000000000001" customHeight="1">
      <c r="A12" s="56" t="s">
        <v>22</v>
      </c>
      <c r="B12" s="29">
        <v>18416</v>
      </c>
      <c r="C12" s="29">
        <f t="shared" si="0"/>
        <v>41979</v>
      </c>
      <c r="D12" s="30">
        <v>20564</v>
      </c>
      <c r="E12" s="30">
        <v>21415</v>
      </c>
      <c r="F12" s="59">
        <v>-9</v>
      </c>
      <c r="G12" s="60">
        <f t="shared" si="1"/>
        <v>-22</v>
      </c>
      <c r="H12" s="60">
        <v>3</v>
      </c>
      <c r="I12" s="60">
        <v>-25</v>
      </c>
      <c r="J12" s="36">
        <f t="shared" si="2"/>
        <v>2.2794852302345787</v>
      </c>
      <c r="K12" s="29">
        <f>C12/6.089</f>
        <v>6894.2355066513383</v>
      </c>
    </row>
    <row r="13" spans="1:11" s="3" customFormat="1" ht="20.100000000000001" customHeight="1">
      <c r="A13" s="56" t="s">
        <v>23</v>
      </c>
      <c r="B13" s="29">
        <v>13071</v>
      </c>
      <c r="C13" s="29">
        <f t="shared" si="0"/>
        <v>31656</v>
      </c>
      <c r="D13" s="30">
        <v>15290</v>
      </c>
      <c r="E13" s="30">
        <v>16366</v>
      </c>
      <c r="F13" s="59">
        <v>21</v>
      </c>
      <c r="G13" s="60">
        <f t="shared" si="1"/>
        <v>-9</v>
      </c>
      <c r="H13" s="60">
        <v>-3</v>
      </c>
      <c r="I13" s="60">
        <v>-6</v>
      </c>
      <c r="J13" s="36">
        <f t="shared" si="2"/>
        <v>2.4218498967179252</v>
      </c>
      <c r="K13" s="29">
        <f>C13/5.007</f>
        <v>6322.3487118034755</v>
      </c>
    </row>
    <row r="14" spans="1:11" s="3" customFormat="1" ht="20.100000000000001" customHeight="1">
      <c r="A14" s="56" t="s">
        <v>24</v>
      </c>
      <c r="B14" s="29">
        <v>15874</v>
      </c>
      <c r="C14" s="29">
        <f t="shared" si="0"/>
        <v>36497</v>
      </c>
      <c r="D14" s="30">
        <v>18689</v>
      </c>
      <c r="E14" s="30">
        <v>17808</v>
      </c>
      <c r="F14" s="59">
        <v>26</v>
      </c>
      <c r="G14" s="60">
        <f t="shared" si="1"/>
        <v>60</v>
      </c>
      <c r="H14" s="60">
        <v>11</v>
      </c>
      <c r="I14" s="60">
        <v>49</v>
      </c>
      <c r="J14" s="36">
        <f t="shared" si="2"/>
        <v>2.2991684515560036</v>
      </c>
      <c r="K14" s="29">
        <f>C14/7.19</f>
        <v>5076.0778859527118</v>
      </c>
    </row>
    <row r="15" spans="1:11" s="3" customFormat="1" ht="20.100000000000001" customHeight="1">
      <c r="A15" s="56" t="s">
        <v>25</v>
      </c>
      <c r="B15" s="29">
        <v>16301</v>
      </c>
      <c r="C15" s="29">
        <f t="shared" si="0"/>
        <v>32635</v>
      </c>
      <c r="D15" s="30">
        <v>16413</v>
      </c>
      <c r="E15" s="30">
        <v>16222</v>
      </c>
      <c r="F15" s="59">
        <v>19</v>
      </c>
      <c r="G15" s="60">
        <f t="shared" si="1"/>
        <v>-15</v>
      </c>
      <c r="H15" s="60">
        <v>-16</v>
      </c>
      <c r="I15" s="60">
        <v>1</v>
      </c>
      <c r="J15" s="36">
        <f t="shared" si="2"/>
        <v>2.0020244156800198</v>
      </c>
      <c r="K15" s="29">
        <f>C15/4.272</f>
        <v>7639.2790262172284</v>
      </c>
    </row>
    <row r="16" spans="1:11" s="3" customFormat="1" ht="20.100000000000001" customHeight="1">
      <c r="A16" s="56" t="s">
        <v>26</v>
      </c>
      <c r="B16" s="29">
        <v>4829</v>
      </c>
      <c r="C16" s="29">
        <f t="shared" si="0"/>
        <v>11713</v>
      </c>
      <c r="D16" s="30">
        <v>6089</v>
      </c>
      <c r="E16" s="30">
        <v>5624</v>
      </c>
      <c r="F16" s="59">
        <v>7</v>
      </c>
      <c r="G16" s="60">
        <f t="shared" si="1"/>
        <v>0</v>
      </c>
      <c r="H16" s="60">
        <v>-2</v>
      </c>
      <c r="I16" s="60">
        <v>2</v>
      </c>
      <c r="J16" s="36">
        <f t="shared" si="2"/>
        <v>2.4255539449161319</v>
      </c>
      <c r="K16" s="29">
        <f>C16/4.976</f>
        <v>2353.8987138263665</v>
      </c>
    </row>
    <row r="17" spans="1:11" s="3" customFormat="1" ht="20.100000000000001" customHeight="1">
      <c r="A17" s="56" t="s">
        <v>27</v>
      </c>
      <c r="B17" s="29">
        <v>14631</v>
      </c>
      <c r="C17" s="29">
        <f t="shared" si="0"/>
        <v>33459</v>
      </c>
      <c r="D17" s="30">
        <v>16910</v>
      </c>
      <c r="E17" s="30">
        <v>16549</v>
      </c>
      <c r="F17" s="59">
        <v>10</v>
      </c>
      <c r="G17" s="60">
        <f t="shared" si="1"/>
        <v>-35</v>
      </c>
      <c r="H17" s="60">
        <v>-6</v>
      </c>
      <c r="I17" s="60">
        <v>-29</v>
      </c>
      <c r="J17" s="36">
        <f t="shared" si="2"/>
        <v>2.2868566741849499</v>
      </c>
      <c r="K17" s="29">
        <f>C17/5.406</f>
        <v>6189.2341842397336</v>
      </c>
    </row>
    <row r="18" spans="1:11" s="3" customFormat="1" ht="20.100000000000001" customHeight="1">
      <c r="A18" s="56" t="s">
        <v>28</v>
      </c>
      <c r="B18" s="29">
        <v>7441</v>
      </c>
      <c r="C18" s="29">
        <f t="shared" si="0"/>
        <v>17866</v>
      </c>
      <c r="D18" s="30">
        <v>9187</v>
      </c>
      <c r="E18" s="30">
        <v>8679</v>
      </c>
      <c r="F18" s="59">
        <v>-1</v>
      </c>
      <c r="G18" s="60">
        <f t="shared" si="1"/>
        <v>-5</v>
      </c>
      <c r="H18" s="60">
        <v>-1</v>
      </c>
      <c r="I18" s="60">
        <v>-4</v>
      </c>
      <c r="J18" s="36">
        <f t="shared" si="2"/>
        <v>2.401021368095686</v>
      </c>
      <c r="K18" s="29">
        <f>C18/11.73</f>
        <v>1523.1031543052002</v>
      </c>
    </row>
    <row r="19" spans="1:11" s="3" customFormat="1" ht="20.100000000000001" customHeight="1">
      <c r="A19" s="56" t="s">
        <v>29</v>
      </c>
      <c r="B19" s="29">
        <f t="shared" ref="B19:I19" si="3">SUM(B6:B18)</f>
        <v>190354</v>
      </c>
      <c r="C19" s="29">
        <f t="shared" si="3"/>
        <v>434126</v>
      </c>
      <c r="D19" s="30">
        <f t="shared" si="3"/>
        <v>214616</v>
      </c>
      <c r="E19" s="30">
        <f t="shared" si="3"/>
        <v>219510</v>
      </c>
      <c r="F19" s="61">
        <f t="shared" si="3"/>
        <v>186</v>
      </c>
      <c r="G19" s="62">
        <f t="shared" si="3"/>
        <v>216</v>
      </c>
      <c r="H19" s="62">
        <f>SUM(H6:H18)</f>
        <v>115</v>
      </c>
      <c r="I19" s="62">
        <f t="shared" si="3"/>
        <v>101</v>
      </c>
      <c r="J19" s="36">
        <f t="shared" si="2"/>
        <v>2.280624520629984</v>
      </c>
      <c r="K19" s="29">
        <f>C19/69.56</f>
        <v>6241.0293271995397</v>
      </c>
    </row>
    <row r="20" spans="1:11" s="3" customFormat="1" ht="18" customHeight="1">
      <c r="G20" s="63"/>
    </row>
    <row r="21" spans="1:11" ht="13.5" customHeight="1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8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4" t="s">
        <v>284</v>
      </c>
      <c r="B1" s="124"/>
      <c r="C1" s="124"/>
      <c r="D1" s="124"/>
      <c r="E1" s="124"/>
      <c r="F1" s="124"/>
      <c r="G1" s="124"/>
      <c r="H1" s="124"/>
      <c r="AK1" s="4" t="s">
        <v>51</v>
      </c>
    </row>
    <row r="2" spans="1:37" s="2" customFormat="1" ht="14.25" thickBot="1">
      <c r="A2" s="2" t="s">
        <v>351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18330</v>
      </c>
      <c r="C4" s="93">
        <f>SUM(C5:C9)</f>
        <v>9388</v>
      </c>
      <c r="D4" s="93">
        <f>SUM(D5:D9)</f>
        <v>8942</v>
      </c>
      <c r="E4" s="68" t="s">
        <v>54</v>
      </c>
      <c r="F4" s="13">
        <f t="shared" ref="F4:F61" si="1">SUM(G4:H4)</f>
        <v>21774</v>
      </c>
      <c r="G4" s="93">
        <f>SUM(G5:G9)</f>
        <v>10945</v>
      </c>
      <c r="H4" s="94">
        <f>SUM(H5:H9)</f>
        <v>10829</v>
      </c>
    </row>
    <row r="5" spans="1:37" ht="11.25" customHeight="1">
      <c r="A5" s="69">
        <v>0</v>
      </c>
      <c r="B5" s="13">
        <f t="shared" si="0"/>
        <v>3313</v>
      </c>
      <c r="C5" s="93">
        <v>1726</v>
      </c>
      <c r="D5" s="93">
        <v>1587</v>
      </c>
      <c r="E5" s="69">
        <v>60</v>
      </c>
      <c r="F5" s="13">
        <f t="shared" si="1"/>
        <v>4718</v>
      </c>
      <c r="G5" s="93">
        <v>2443</v>
      </c>
      <c r="H5" s="94">
        <v>2275</v>
      </c>
    </row>
    <row r="6" spans="1:37" ht="11.25" customHeight="1">
      <c r="A6" s="69">
        <v>1</v>
      </c>
      <c r="B6" s="13">
        <f t="shared" si="0"/>
        <v>3613</v>
      </c>
      <c r="C6" s="93">
        <v>1846</v>
      </c>
      <c r="D6" s="93">
        <v>1767</v>
      </c>
      <c r="E6" s="69">
        <v>61</v>
      </c>
      <c r="F6" s="13">
        <f t="shared" si="1"/>
        <v>4278</v>
      </c>
      <c r="G6" s="93">
        <v>2163</v>
      </c>
      <c r="H6" s="94">
        <v>2115</v>
      </c>
    </row>
    <row r="7" spans="1:37" ht="11.25" customHeight="1">
      <c r="A7" s="69">
        <v>2</v>
      </c>
      <c r="B7" s="13">
        <f t="shared" si="0"/>
        <v>3610</v>
      </c>
      <c r="C7" s="93">
        <v>1823</v>
      </c>
      <c r="D7" s="93">
        <v>1787</v>
      </c>
      <c r="E7" s="69">
        <v>62</v>
      </c>
      <c r="F7" s="13">
        <f t="shared" si="1"/>
        <v>4205</v>
      </c>
      <c r="G7" s="93">
        <v>2097</v>
      </c>
      <c r="H7" s="94">
        <v>2108</v>
      </c>
    </row>
    <row r="8" spans="1:37" ht="11.25" customHeight="1">
      <c r="A8" s="69">
        <v>3</v>
      </c>
      <c r="B8" s="13">
        <f t="shared" si="0"/>
        <v>3871</v>
      </c>
      <c r="C8" s="93">
        <v>2024</v>
      </c>
      <c r="D8" s="93">
        <v>1847</v>
      </c>
      <c r="E8" s="69">
        <v>63</v>
      </c>
      <c r="F8" s="13">
        <f t="shared" si="1"/>
        <v>4245</v>
      </c>
      <c r="G8" s="93">
        <v>2102</v>
      </c>
      <c r="H8" s="94">
        <v>2143</v>
      </c>
    </row>
    <row r="9" spans="1:37" ht="11.25" customHeight="1">
      <c r="A9" s="70">
        <v>4</v>
      </c>
      <c r="B9" s="71">
        <f t="shared" si="0"/>
        <v>3923</v>
      </c>
      <c r="C9" s="95">
        <v>1969</v>
      </c>
      <c r="D9" s="95">
        <v>1954</v>
      </c>
      <c r="E9" s="70">
        <v>64</v>
      </c>
      <c r="F9" s="71">
        <f t="shared" si="1"/>
        <v>4328</v>
      </c>
      <c r="G9" s="95">
        <v>2140</v>
      </c>
      <c r="H9" s="96">
        <v>2188</v>
      </c>
    </row>
    <row r="10" spans="1:37" ht="11.25" customHeight="1">
      <c r="A10" s="68" t="s">
        <v>55</v>
      </c>
      <c r="B10" s="13">
        <f t="shared" si="0"/>
        <v>19873</v>
      </c>
      <c r="C10" s="93">
        <f>SUM(C11:C15)</f>
        <v>10189</v>
      </c>
      <c r="D10" s="93">
        <f>SUM(D11:D15)</f>
        <v>9684</v>
      </c>
      <c r="E10" s="68" t="s">
        <v>56</v>
      </c>
      <c r="F10" s="13">
        <f t="shared" si="1"/>
        <v>25259</v>
      </c>
      <c r="G10" s="93">
        <f>SUM(G11:G15)</f>
        <v>11997</v>
      </c>
      <c r="H10" s="94">
        <f>SUM(H11:H15)</f>
        <v>13262</v>
      </c>
    </row>
    <row r="11" spans="1:37" ht="11.25" customHeight="1">
      <c r="A11" s="69">
        <v>5</v>
      </c>
      <c r="B11" s="13">
        <f t="shared" si="0"/>
        <v>3898</v>
      </c>
      <c r="C11" s="93">
        <v>2025</v>
      </c>
      <c r="D11" s="93">
        <v>1873</v>
      </c>
      <c r="E11" s="69">
        <v>65</v>
      </c>
      <c r="F11" s="13">
        <f t="shared" si="1"/>
        <v>4351</v>
      </c>
      <c r="G11" s="93">
        <v>2134</v>
      </c>
      <c r="H11" s="94">
        <v>2217</v>
      </c>
    </row>
    <row r="12" spans="1:37" ht="11.25" customHeight="1">
      <c r="A12" s="69">
        <v>6</v>
      </c>
      <c r="B12" s="13">
        <f t="shared" si="0"/>
        <v>3925</v>
      </c>
      <c r="C12" s="93">
        <v>1963</v>
      </c>
      <c r="D12" s="93">
        <v>1962</v>
      </c>
      <c r="E12" s="69">
        <v>66</v>
      </c>
      <c r="F12" s="13">
        <f t="shared" si="1"/>
        <v>4681</v>
      </c>
      <c r="G12" s="93">
        <v>2243</v>
      </c>
      <c r="H12" s="94">
        <v>2438</v>
      </c>
    </row>
    <row r="13" spans="1:37" ht="11.25" customHeight="1">
      <c r="A13" s="69">
        <v>7</v>
      </c>
      <c r="B13" s="13">
        <f t="shared" si="0"/>
        <v>3971</v>
      </c>
      <c r="C13" s="93">
        <v>2083</v>
      </c>
      <c r="D13" s="93">
        <v>1888</v>
      </c>
      <c r="E13" s="69">
        <v>67</v>
      </c>
      <c r="F13" s="13">
        <f t="shared" si="1"/>
        <v>4937</v>
      </c>
      <c r="G13" s="93">
        <v>2309</v>
      </c>
      <c r="H13" s="94">
        <v>2628</v>
      </c>
    </row>
    <row r="14" spans="1:37" ht="11.25" customHeight="1">
      <c r="A14" s="69">
        <v>8</v>
      </c>
      <c r="B14" s="13">
        <f t="shared" si="0"/>
        <v>4026</v>
      </c>
      <c r="C14" s="93">
        <v>2089</v>
      </c>
      <c r="D14" s="93">
        <v>1937</v>
      </c>
      <c r="E14" s="69">
        <v>68</v>
      </c>
      <c r="F14" s="13">
        <f t="shared" si="1"/>
        <v>5358</v>
      </c>
      <c r="G14" s="93">
        <v>2517</v>
      </c>
      <c r="H14" s="94">
        <v>2841</v>
      </c>
    </row>
    <row r="15" spans="1:37" ht="11.25" customHeight="1">
      <c r="A15" s="70">
        <v>9</v>
      </c>
      <c r="B15" s="71">
        <f t="shared" si="0"/>
        <v>4053</v>
      </c>
      <c r="C15" s="95">
        <v>2029</v>
      </c>
      <c r="D15" s="95">
        <v>2024</v>
      </c>
      <c r="E15" s="70">
        <v>69</v>
      </c>
      <c r="F15" s="71">
        <f t="shared" si="1"/>
        <v>5932</v>
      </c>
      <c r="G15" s="95">
        <v>2794</v>
      </c>
      <c r="H15" s="96">
        <v>3138</v>
      </c>
    </row>
    <row r="16" spans="1:37" ht="11.25" customHeight="1">
      <c r="A16" s="68" t="s">
        <v>57</v>
      </c>
      <c r="B16" s="13">
        <f t="shared" si="0"/>
        <v>20292</v>
      </c>
      <c r="C16" s="93">
        <f>SUM(C17:C21)</f>
        <v>10333</v>
      </c>
      <c r="D16" s="93">
        <f>SUM(D17:D21)</f>
        <v>9959</v>
      </c>
      <c r="E16" s="68" t="s">
        <v>58</v>
      </c>
      <c r="F16" s="13">
        <f t="shared" si="1"/>
        <v>26191</v>
      </c>
      <c r="G16" s="93">
        <f>SUM(G17:G21)</f>
        <v>12167</v>
      </c>
      <c r="H16" s="94">
        <f>SUM(H17:H21)</f>
        <v>14024</v>
      </c>
    </row>
    <row r="17" spans="1:8" ht="11.25" customHeight="1">
      <c r="A17" s="69">
        <v>10</v>
      </c>
      <c r="B17" s="13">
        <f t="shared" si="0"/>
        <v>4139</v>
      </c>
      <c r="C17" s="93">
        <v>2129</v>
      </c>
      <c r="D17" s="93">
        <v>2010</v>
      </c>
      <c r="E17" s="69">
        <v>70</v>
      </c>
      <c r="F17" s="13">
        <f t="shared" si="1"/>
        <v>6242</v>
      </c>
      <c r="G17" s="93">
        <v>2901</v>
      </c>
      <c r="H17" s="94">
        <v>3341</v>
      </c>
    </row>
    <row r="18" spans="1:8" ht="11.25" customHeight="1">
      <c r="A18" s="69">
        <v>11</v>
      </c>
      <c r="B18" s="13">
        <f t="shared" si="0"/>
        <v>4097</v>
      </c>
      <c r="C18" s="93">
        <v>2102</v>
      </c>
      <c r="D18" s="93">
        <v>1995</v>
      </c>
      <c r="E18" s="69">
        <v>71</v>
      </c>
      <c r="F18" s="13">
        <f t="shared" si="1"/>
        <v>6479</v>
      </c>
      <c r="G18" s="93">
        <v>2999</v>
      </c>
      <c r="H18" s="94">
        <v>3480</v>
      </c>
    </row>
    <row r="19" spans="1:8" ht="11.25" customHeight="1">
      <c r="A19" s="69">
        <v>12</v>
      </c>
      <c r="B19" s="13">
        <f t="shared" si="0"/>
        <v>4056</v>
      </c>
      <c r="C19" s="93">
        <v>2081</v>
      </c>
      <c r="D19" s="93">
        <v>1975</v>
      </c>
      <c r="E19" s="69">
        <v>72</v>
      </c>
      <c r="F19" s="13">
        <f t="shared" si="1"/>
        <v>5501</v>
      </c>
      <c r="G19" s="93">
        <v>2554</v>
      </c>
      <c r="H19" s="94">
        <v>2947</v>
      </c>
    </row>
    <row r="20" spans="1:8" ht="11.25" customHeight="1">
      <c r="A20" s="69">
        <v>13</v>
      </c>
      <c r="B20" s="13">
        <f t="shared" si="0"/>
        <v>3916</v>
      </c>
      <c r="C20" s="93">
        <v>2013</v>
      </c>
      <c r="D20" s="93">
        <v>1903</v>
      </c>
      <c r="E20" s="69">
        <v>73</v>
      </c>
      <c r="F20" s="13">
        <f t="shared" si="1"/>
        <v>3742</v>
      </c>
      <c r="G20" s="93">
        <v>1777</v>
      </c>
      <c r="H20" s="94">
        <v>1965</v>
      </c>
    </row>
    <row r="21" spans="1:8" ht="11.25" customHeight="1">
      <c r="A21" s="70">
        <v>14</v>
      </c>
      <c r="B21" s="71">
        <f t="shared" si="0"/>
        <v>4084</v>
      </c>
      <c r="C21" s="95">
        <v>2008</v>
      </c>
      <c r="D21" s="95">
        <v>2076</v>
      </c>
      <c r="E21" s="70">
        <v>74</v>
      </c>
      <c r="F21" s="71">
        <f t="shared" si="1"/>
        <v>4227</v>
      </c>
      <c r="G21" s="95">
        <v>1936</v>
      </c>
      <c r="H21" s="96">
        <v>2291</v>
      </c>
    </row>
    <row r="22" spans="1:8" ht="11.25" customHeight="1">
      <c r="A22" s="68" t="s">
        <v>59</v>
      </c>
      <c r="B22" s="13">
        <f t="shared" si="0"/>
        <v>20858</v>
      </c>
      <c r="C22" s="93">
        <f>SUM(C23:C27)</f>
        <v>10757</v>
      </c>
      <c r="D22" s="93">
        <f>SUM(D23:D27)</f>
        <v>10101</v>
      </c>
      <c r="E22" s="68" t="s">
        <v>60</v>
      </c>
      <c r="F22" s="13">
        <f t="shared" si="1"/>
        <v>22615</v>
      </c>
      <c r="G22" s="93">
        <f>SUM(G23:G27)</f>
        <v>10156</v>
      </c>
      <c r="H22" s="94">
        <f>SUM(H23:H27)</f>
        <v>12459</v>
      </c>
    </row>
    <row r="23" spans="1:8" ht="11.25" customHeight="1">
      <c r="A23" s="69">
        <v>15</v>
      </c>
      <c r="B23" s="13">
        <f t="shared" si="0"/>
        <v>4210</v>
      </c>
      <c r="C23" s="93">
        <v>2160</v>
      </c>
      <c r="D23" s="93">
        <v>2050</v>
      </c>
      <c r="E23" s="69">
        <v>75</v>
      </c>
      <c r="F23" s="13">
        <f t="shared" si="1"/>
        <v>5168</v>
      </c>
      <c r="G23" s="93">
        <v>2332</v>
      </c>
      <c r="H23" s="94">
        <v>2836</v>
      </c>
    </row>
    <row r="24" spans="1:8" ht="11.25" customHeight="1">
      <c r="A24" s="69">
        <v>16</v>
      </c>
      <c r="B24" s="13">
        <f t="shared" si="0"/>
        <v>4092</v>
      </c>
      <c r="C24" s="93">
        <v>2090</v>
      </c>
      <c r="D24" s="93">
        <v>2002</v>
      </c>
      <c r="E24" s="69">
        <v>76</v>
      </c>
      <c r="F24" s="13">
        <f t="shared" si="1"/>
        <v>4603</v>
      </c>
      <c r="G24" s="93">
        <v>2101</v>
      </c>
      <c r="H24" s="94">
        <v>2502</v>
      </c>
    </row>
    <row r="25" spans="1:8" ht="11.25" customHeight="1">
      <c r="A25" s="69">
        <v>17</v>
      </c>
      <c r="B25" s="13">
        <f t="shared" si="0"/>
        <v>3978</v>
      </c>
      <c r="C25" s="93">
        <v>2015</v>
      </c>
      <c r="D25" s="93">
        <v>1963</v>
      </c>
      <c r="E25" s="69">
        <v>77</v>
      </c>
      <c r="F25" s="13">
        <f t="shared" si="1"/>
        <v>4812</v>
      </c>
      <c r="G25" s="93">
        <v>2168</v>
      </c>
      <c r="H25" s="94">
        <v>2644</v>
      </c>
    </row>
    <row r="26" spans="1:8" ht="11.25" customHeight="1">
      <c r="A26" s="69">
        <v>18</v>
      </c>
      <c r="B26" s="13">
        <f t="shared" si="0"/>
        <v>4248</v>
      </c>
      <c r="C26" s="93">
        <v>2218</v>
      </c>
      <c r="D26" s="93">
        <v>2030</v>
      </c>
      <c r="E26" s="69">
        <v>78</v>
      </c>
      <c r="F26" s="13">
        <f t="shared" si="1"/>
        <v>4332</v>
      </c>
      <c r="G26" s="93">
        <v>1936</v>
      </c>
      <c r="H26" s="94">
        <v>2396</v>
      </c>
    </row>
    <row r="27" spans="1:8" ht="11.25" customHeight="1">
      <c r="A27" s="70">
        <v>19</v>
      </c>
      <c r="B27" s="71">
        <f t="shared" si="0"/>
        <v>4330</v>
      </c>
      <c r="C27" s="95">
        <v>2274</v>
      </c>
      <c r="D27" s="95">
        <v>2056</v>
      </c>
      <c r="E27" s="70">
        <v>79</v>
      </c>
      <c r="F27" s="71">
        <f t="shared" si="1"/>
        <v>3700</v>
      </c>
      <c r="G27" s="95">
        <v>1619</v>
      </c>
      <c r="H27" s="96">
        <v>2081</v>
      </c>
    </row>
    <row r="28" spans="1:8" ht="11.25" customHeight="1">
      <c r="A28" s="68" t="s">
        <v>61</v>
      </c>
      <c r="B28" s="13">
        <f t="shared" si="0"/>
        <v>21772</v>
      </c>
      <c r="C28" s="93">
        <f>SUM(C29:C33)</f>
        <v>11411</v>
      </c>
      <c r="D28" s="93">
        <f>SUM(D29:D33)</f>
        <v>10361</v>
      </c>
      <c r="E28" s="68" t="s">
        <v>62</v>
      </c>
      <c r="F28" s="13">
        <f t="shared" si="1"/>
        <v>16082</v>
      </c>
      <c r="G28" s="93">
        <f>SUM(G29:G33)</f>
        <v>6826</v>
      </c>
      <c r="H28" s="94">
        <f>SUM(H29:H33)</f>
        <v>9256</v>
      </c>
    </row>
    <row r="29" spans="1:8" ht="11.25" customHeight="1">
      <c r="A29" s="69">
        <v>20</v>
      </c>
      <c r="B29" s="13">
        <f t="shared" si="0"/>
        <v>4327</v>
      </c>
      <c r="C29" s="93">
        <v>2282</v>
      </c>
      <c r="D29" s="93">
        <v>2045</v>
      </c>
      <c r="E29" s="69">
        <v>80</v>
      </c>
      <c r="F29" s="13">
        <f t="shared" si="1"/>
        <v>3173</v>
      </c>
      <c r="G29" s="93">
        <v>1391</v>
      </c>
      <c r="H29" s="94">
        <v>1782</v>
      </c>
    </row>
    <row r="30" spans="1:8" ht="11.25" customHeight="1">
      <c r="A30" s="69">
        <v>21</v>
      </c>
      <c r="B30" s="13">
        <f t="shared" si="0"/>
        <v>4438</v>
      </c>
      <c r="C30" s="93">
        <v>2289</v>
      </c>
      <c r="D30" s="93">
        <v>2149</v>
      </c>
      <c r="E30" s="69">
        <v>81</v>
      </c>
      <c r="F30" s="13">
        <f t="shared" si="1"/>
        <v>3630</v>
      </c>
      <c r="G30" s="93">
        <v>1542</v>
      </c>
      <c r="H30" s="94">
        <v>2088</v>
      </c>
    </row>
    <row r="31" spans="1:8" ht="11.25" customHeight="1">
      <c r="A31" s="69">
        <v>22</v>
      </c>
      <c r="B31" s="13">
        <f t="shared" si="0"/>
        <v>4377</v>
      </c>
      <c r="C31" s="93">
        <v>2336</v>
      </c>
      <c r="D31" s="93">
        <v>2041</v>
      </c>
      <c r="E31" s="69">
        <v>82</v>
      </c>
      <c r="F31" s="13">
        <f t="shared" si="1"/>
        <v>3318</v>
      </c>
      <c r="G31" s="93">
        <v>1437</v>
      </c>
      <c r="H31" s="94">
        <v>1881</v>
      </c>
    </row>
    <row r="32" spans="1:8" ht="11.25" customHeight="1">
      <c r="A32" s="69">
        <v>23</v>
      </c>
      <c r="B32" s="13">
        <f t="shared" si="0"/>
        <v>4257</v>
      </c>
      <c r="C32" s="93">
        <v>2271</v>
      </c>
      <c r="D32" s="93">
        <v>1986</v>
      </c>
      <c r="E32" s="69">
        <v>83</v>
      </c>
      <c r="F32" s="13">
        <f t="shared" si="1"/>
        <v>3235</v>
      </c>
      <c r="G32" s="93">
        <v>1356</v>
      </c>
      <c r="H32" s="94">
        <v>1879</v>
      </c>
    </row>
    <row r="33" spans="1:8" ht="11.25" customHeight="1">
      <c r="A33" s="70">
        <v>24</v>
      </c>
      <c r="B33" s="71">
        <f t="shared" si="0"/>
        <v>4373</v>
      </c>
      <c r="C33" s="95">
        <v>2233</v>
      </c>
      <c r="D33" s="95">
        <v>2140</v>
      </c>
      <c r="E33" s="70">
        <v>84</v>
      </c>
      <c r="F33" s="71">
        <f t="shared" si="1"/>
        <v>2726</v>
      </c>
      <c r="G33" s="95">
        <v>1100</v>
      </c>
      <c r="H33" s="96">
        <v>1626</v>
      </c>
    </row>
    <row r="34" spans="1:8" ht="11.25" customHeight="1">
      <c r="A34" s="68" t="s">
        <v>63</v>
      </c>
      <c r="B34" s="13">
        <f t="shared" si="0"/>
        <v>21407</v>
      </c>
      <c r="C34" s="93">
        <f>SUM(C35:C39)</f>
        <v>11358</v>
      </c>
      <c r="D34" s="93">
        <f>SUM(D35:D39)</f>
        <v>10049</v>
      </c>
      <c r="E34" s="68" t="s">
        <v>64</v>
      </c>
      <c r="F34" s="13">
        <f t="shared" si="1"/>
        <v>9806</v>
      </c>
      <c r="G34" s="93">
        <f>SUM(G35:G39)</f>
        <v>3595</v>
      </c>
      <c r="H34" s="94">
        <f>SUM(H35:H39)</f>
        <v>6211</v>
      </c>
    </row>
    <row r="35" spans="1:8" ht="11.25" customHeight="1">
      <c r="A35" s="69">
        <v>25</v>
      </c>
      <c r="B35" s="13">
        <f t="shared" si="0"/>
        <v>4329</v>
      </c>
      <c r="C35" s="93">
        <v>2314</v>
      </c>
      <c r="D35" s="93">
        <v>2015</v>
      </c>
      <c r="E35" s="69">
        <v>85</v>
      </c>
      <c r="F35" s="13">
        <f t="shared" si="1"/>
        <v>2396</v>
      </c>
      <c r="G35" s="93">
        <v>960</v>
      </c>
      <c r="H35" s="94">
        <v>1436</v>
      </c>
    </row>
    <row r="36" spans="1:8" ht="11.25" customHeight="1">
      <c r="A36" s="69">
        <v>26</v>
      </c>
      <c r="B36" s="13">
        <f t="shared" si="0"/>
        <v>4270</v>
      </c>
      <c r="C36" s="93">
        <v>2289</v>
      </c>
      <c r="D36" s="93">
        <v>1981</v>
      </c>
      <c r="E36" s="69">
        <v>86</v>
      </c>
      <c r="F36" s="13">
        <f t="shared" si="1"/>
        <v>2269</v>
      </c>
      <c r="G36" s="93">
        <v>840</v>
      </c>
      <c r="H36" s="94">
        <v>1429</v>
      </c>
    </row>
    <row r="37" spans="1:8" ht="11.25" customHeight="1">
      <c r="A37" s="69">
        <v>27</v>
      </c>
      <c r="B37" s="13">
        <f t="shared" si="0"/>
        <v>4265</v>
      </c>
      <c r="C37" s="93">
        <v>2289</v>
      </c>
      <c r="D37" s="93">
        <v>1976</v>
      </c>
      <c r="E37" s="69">
        <v>87</v>
      </c>
      <c r="F37" s="13">
        <f t="shared" si="1"/>
        <v>1956</v>
      </c>
      <c r="G37" s="93">
        <v>717</v>
      </c>
      <c r="H37" s="94">
        <v>1239</v>
      </c>
    </row>
    <row r="38" spans="1:8" ht="11.25" customHeight="1">
      <c r="A38" s="69">
        <v>28</v>
      </c>
      <c r="B38" s="13">
        <f t="shared" si="0"/>
        <v>4200</v>
      </c>
      <c r="C38" s="93">
        <v>2174</v>
      </c>
      <c r="D38" s="93">
        <v>2026</v>
      </c>
      <c r="E38" s="69">
        <v>88</v>
      </c>
      <c r="F38" s="13">
        <f t="shared" si="1"/>
        <v>1723</v>
      </c>
      <c r="G38" s="93">
        <v>571</v>
      </c>
      <c r="H38" s="94">
        <v>1152</v>
      </c>
    </row>
    <row r="39" spans="1:8" ht="11.25" customHeight="1">
      <c r="A39" s="70">
        <v>29</v>
      </c>
      <c r="B39" s="71">
        <f t="shared" si="0"/>
        <v>4343</v>
      </c>
      <c r="C39" s="95">
        <v>2292</v>
      </c>
      <c r="D39" s="95">
        <v>2051</v>
      </c>
      <c r="E39" s="70">
        <v>89</v>
      </c>
      <c r="F39" s="71">
        <f t="shared" si="1"/>
        <v>1462</v>
      </c>
      <c r="G39" s="95">
        <v>507</v>
      </c>
      <c r="H39" s="96">
        <v>955</v>
      </c>
    </row>
    <row r="40" spans="1:8" ht="11.25" customHeight="1">
      <c r="A40" s="68" t="s">
        <v>65</v>
      </c>
      <c r="B40" s="13">
        <f t="shared" si="0"/>
        <v>23675</v>
      </c>
      <c r="C40" s="93">
        <f>SUM(C41:C45)</f>
        <v>12169</v>
      </c>
      <c r="D40" s="93">
        <f>SUM(D41:D45)</f>
        <v>11506</v>
      </c>
      <c r="E40" s="68" t="s">
        <v>66</v>
      </c>
      <c r="F40" s="13">
        <f t="shared" si="1"/>
        <v>4412</v>
      </c>
      <c r="G40" s="93">
        <f>SUM(G41:G45)</f>
        <v>1258</v>
      </c>
      <c r="H40" s="94">
        <f>SUM(H41:H45)</f>
        <v>3154</v>
      </c>
    </row>
    <row r="41" spans="1:8" ht="11.25" customHeight="1">
      <c r="A41" s="69">
        <v>30</v>
      </c>
      <c r="B41" s="13">
        <f t="shared" si="0"/>
        <v>4445</v>
      </c>
      <c r="C41" s="93">
        <v>2297</v>
      </c>
      <c r="D41" s="93">
        <v>2148</v>
      </c>
      <c r="E41" s="69">
        <v>90</v>
      </c>
      <c r="F41" s="13">
        <f t="shared" si="1"/>
        <v>1274</v>
      </c>
      <c r="G41" s="93">
        <v>396</v>
      </c>
      <c r="H41" s="94">
        <v>878</v>
      </c>
    </row>
    <row r="42" spans="1:8" ht="11.25" customHeight="1">
      <c r="A42" s="69">
        <v>31</v>
      </c>
      <c r="B42" s="13">
        <f t="shared" si="0"/>
        <v>4545</v>
      </c>
      <c r="C42" s="93">
        <v>2326</v>
      </c>
      <c r="D42" s="93">
        <v>2219</v>
      </c>
      <c r="E42" s="69">
        <v>91</v>
      </c>
      <c r="F42" s="13">
        <f t="shared" si="1"/>
        <v>1037</v>
      </c>
      <c r="G42" s="93">
        <v>303</v>
      </c>
      <c r="H42" s="94">
        <v>734</v>
      </c>
    </row>
    <row r="43" spans="1:8" ht="11.25" customHeight="1">
      <c r="A43" s="69">
        <v>32</v>
      </c>
      <c r="B43" s="13">
        <f t="shared" si="0"/>
        <v>4642</v>
      </c>
      <c r="C43" s="93">
        <v>2419</v>
      </c>
      <c r="D43" s="93">
        <v>2223</v>
      </c>
      <c r="E43" s="69">
        <v>92</v>
      </c>
      <c r="F43" s="13">
        <f t="shared" si="1"/>
        <v>886</v>
      </c>
      <c r="G43" s="93">
        <v>257</v>
      </c>
      <c r="H43" s="94">
        <v>629</v>
      </c>
    </row>
    <row r="44" spans="1:8" ht="11.25" customHeight="1">
      <c r="A44" s="69">
        <v>33</v>
      </c>
      <c r="B44" s="13">
        <f t="shared" si="0"/>
        <v>4822</v>
      </c>
      <c r="C44" s="93">
        <v>2477</v>
      </c>
      <c r="D44" s="93">
        <v>2345</v>
      </c>
      <c r="E44" s="69">
        <v>93</v>
      </c>
      <c r="F44" s="13">
        <f t="shared" si="1"/>
        <v>692</v>
      </c>
      <c r="G44" s="93">
        <v>172</v>
      </c>
      <c r="H44" s="94">
        <v>520</v>
      </c>
    </row>
    <row r="45" spans="1:8" ht="11.25" customHeight="1">
      <c r="A45" s="70">
        <v>34</v>
      </c>
      <c r="B45" s="71">
        <f t="shared" si="0"/>
        <v>5221</v>
      </c>
      <c r="C45" s="95">
        <v>2650</v>
      </c>
      <c r="D45" s="95">
        <v>2571</v>
      </c>
      <c r="E45" s="70">
        <v>94</v>
      </c>
      <c r="F45" s="71">
        <f t="shared" si="1"/>
        <v>523</v>
      </c>
      <c r="G45" s="95">
        <v>130</v>
      </c>
      <c r="H45" s="96">
        <v>393</v>
      </c>
    </row>
    <row r="46" spans="1:8" ht="11.25" customHeight="1">
      <c r="A46" s="68" t="s">
        <v>67</v>
      </c>
      <c r="B46" s="13">
        <f t="shared" si="0"/>
        <v>28965</v>
      </c>
      <c r="C46" s="93">
        <f>SUM(C47:C51)</f>
        <v>14662</v>
      </c>
      <c r="D46" s="93">
        <f>SUM(D47:D51)</f>
        <v>14303</v>
      </c>
      <c r="E46" s="68" t="s">
        <v>68</v>
      </c>
      <c r="F46" s="13">
        <f t="shared" si="1"/>
        <v>1209</v>
      </c>
      <c r="G46" s="93">
        <f>SUM(G47:G51)</f>
        <v>234</v>
      </c>
      <c r="H46" s="94">
        <f>SUM(H47:H51)</f>
        <v>975</v>
      </c>
    </row>
    <row r="47" spans="1:8" ht="11.25" customHeight="1">
      <c r="A47" s="69">
        <v>35</v>
      </c>
      <c r="B47" s="13">
        <f t="shared" si="0"/>
        <v>5577</v>
      </c>
      <c r="C47" s="93">
        <v>2801</v>
      </c>
      <c r="D47" s="93">
        <v>2776</v>
      </c>
      <c r="E47" s="69">
        <v>95</v>
      </c>
      <c r="F47" s="13">
        <f t="shared" si="1"/>
        <v>406</v>
      </c>
      <c r="G47" s="93">
        <v>81</v>
      </c>
      <c r="H47" s="94">
        <v>325</v>
      </c>
    </row>
    <row r="48" spans="1:8" ht="11.25" customHeight="1">
      <c r="A48" s="69">
        <v>36</v>
      </c>
      <c r="B48" s="13">
        <f t="shared" si="0"/>
        <v>5594</v>
      </c>
      <c r="C48" s="93">
        <v>2881</v>
      </c>
      <c r="D48" s="93">
        <v>2713</v>
      </c>
      <c r="E48" s="69">
        <v>96</v>
      </c>
      <c r="F48" s="13">
        <f t="shared" si="1"/>
        <v>299</v>
      </c>
      <c r="G48" s="93">
        <v>67</v>
      </c>
      <c r="H48" s="94">
        <v>232</v>
      </c>
    </row>
    <row r="49" spans="1:8" ht="11.25" customHeight="1">
      <c r="A49" s="69">
        <v>37</v>
      </c>
      <c r="B49" s="13">
        <f t="shared" si="0"/>
        <v>5711</v>
      </c>
      <c r="C49" s="93">
        <v>2861</v>
      </c>
      <c r="D49" s="93">
        <v>2850</v>
      </c>
      <c r="E49" s="69">
        <v>97</v>
      </c>
      <c r="F49" s="13">
        <f t="shared" si="1"/>
        <v>222</v>
      </c>
      <c r="G49" s="93">
        <v>39</v>
      </c>
      <c r="H49" s="94">
        <v>183</v>
      </c>
    </row>
    <row r="50" spans="1:8" ht="11.25" customHeight="1">
      <c r="A50" s="69">
        <v>38</v>
      </c>
      <c r="B50" s="13">
        <f t="shared" si="0"/>
        <v>5831</v>
      </c>
      <c r="C50" s="93">
        <v>2954</v>
      </c>
      <c r="D50" s="93">
        <v>2877</v>
      </c>
      <c r="E50" s="69">
        <v>98</v>
      </c>
      <c r="F50" s="13">
        <f t="shared" si="1"/>
        <v>165</v>
      </c>
      <c r="G50" s="93">
        <v>25</v>
      </c>
      <c r="H50" s="94">
        <v>140</v>
      </c>
    </row>
    <row r="51" spans="1:8" ht="11.25" customHeight="1">
      <c r="A51" s="70">
        <v>39</v>
      </c>
      <c r="B51" s="71">
        <f t="shared" si="0"/>
        <v>6252</v>
      </c>
      <c r="C51" s="95">
        <v>3165</v>
      </c>
      <c r="D51" s="95">
        <v>3087</v>
      </c>
      <c r="E51" s="70">
        <v>99</v>
      </c>
      <c r="F51" s="71">
        <f t="shared" si="1"/>
        <v>117</v>
      </c>
      <c r="G51" s="95">
        <v>22</v>
      </c>
      <c r="H51" s="96">
        <v>95</v>
      </c>
    </row>
    <row r="52" spans="1:8" ht="11.25" customHeight="1">
      <c r="A52" s="68" t="s">
        <v>69</v>
      </c>
      <c r="B52" s="13">
        <f t="shared" si="0"/>
        <v>34061</v>
      </c>
      <c r="C52" s="93">
        <f>SUM(C53:C57)</f>
        <v>17310</v>
      </c>
      <c r="D52" s="93">
        <f>SUM(D53:D57)</f>
        <v>16751</v>
      </c>
      <c r="E52" s="68" t="s">
        <v>70</v>
      </c>
      <c r="F52" s="13">
        <f t="shared" si="1"/>
        <v>219</v>
      </c>
      <c r="G52" s="93">
        <f>SUM(G53:G57)</f>
        <v>37</v>
      </c>
      <c r="H52" s="94">
        <f>SUM(H53:H57)</f>
        <v>182</v>
      </c>
    </row>
    <row r="53" spans="1:8" ht="11.25" customHeight="1">
      <c r="A53" s="69">
        <v>40</v>
      </c>
      <c r="B53" s="13">
        <f t="shared" si="0"/>
        <v>6283</v>
      </c>
      <c r="C53" s="93">
        <v>3122</v>
      </c>
      <c r="D53" s="93">
        <v>3161</v>
      </c>
      <c r="E53" s="69">
        <v>100</v>
      </c>
      <c r="F53" s="13">
        <f t="shared" si="1"/>
        <v>79</v>
      </c>
      <c r="G53" s="93">
        <v>11</v>
      </c>
      <c r="H53" s="94">
        <v>68</v>
      </c>
    </row>
    <row r="54" spans="1:8" ht="11.25" customHeight="1">
      <c r="A54" s="69">
        <v>41</v>
      </c>
      <c r="B54" s="13">
        <f t="shared" si="0"/>
        <v>6654</v>
      </c>
      <c r="C54" s="93">
        <v>3432</v>
      </c>
      <c r="D54" s="93">
        <v>3222</v>
      </c>
      <c r="E54" s="69">
        <v>101</v>
      </c>
      <c r="F54" s="13">
        <f t="shared" si="1"/>
        <v>65</v>
      </c>
      <c r="G54" s="93">
        <v>14</v>
      </c>
      <c r="H54" s="94">
        <v>51</v>
      </c>
    </row>
    <row r="55" spans="1:8" ht="11.25" customHeight="1">
      <c r="A55" s="69">
        <v>42</v>
      </c>
      <c r="B55" s="13">
        <f t="shared" si="0"/>
        <v>6701</v>
      </c>
      <c r="C55" s="93">
        <v>3428</v>
      </c>
      <c r="D55" s="93">
        <v>3273</v>
      </c>
      <c r="E55" s="69">
        <v>102</v>
      </c>
      <c r="F55" s="13">
        <f t="shared" si="1"/>
        <v>34</v>
      </c>
      <c r="G55" s="93">
        <v>6</v>
      </c>
      <c r="H55" s="94">
        <v>28</v>
      </c>
    </row>
    <row r="56" spans="1:8" ht="11.25" customHeight="1">
      <c r="A56" s="69">
        <v>43</v>
      </c>
      <c r="B56" s="13">
        <f t="shared" si="0"/>
        <v>7060</v>
      </c>
      <c r="C56" s="93">
        <v>3539</v>
      </c>
      <c r="D56" s="93">
        <v>3521</v>
      </c>
      <c r="E56" s="69">
        <v>103</v>
      </c>
      <c r="F56" s="13">
        <f t="shared" si="1"/>
        <v>20</v>
      </c>
      <c r="G56" s="93">
        <v>2</v>
      </c>
      <c r="H56" s="94">
        <v>18</v>
      </c>
    </row>
    <row r="57" spans="1:8" ht="11.25" customHeight="1">
      <c r="A57" s="70">
        <v>44</v>
      </c>
      <c r="B57" s="71">
        <f t="shared" si="0"/>
        <v>7363</v>
      </c>
      <c r="C57" s="95">
        <v>3789</v>
      </c>
      <c r="D57" s="95">
        <v>3574</v>
      </c>
      <c r="E57" s="70">
        <v>104</v>
      </c>
      <c r="F57" s="71">
        <f t="shared" si="1"/>
        <v>21</v>
      </c>
      <c r="G57" s="95">
        <v>4</v>
      </c>
      <c r="H57" s="96">
        <v>17</v>
      </c>
    </row>
    <row r="58" spans="1:8" ht="11.25" customHeight="1">
      <c r="A58" s="68" t="s">
        <v>71</v>
      </c>
      <c r="B58" s="13">
        <f t="shared" si="0"/>
        <v>38685</v>
      </c>
      <c r="C58" s="93">
        <f>SUM(C59:C63)</f>
        <v>19627</v>
      </c>
      <c r="D58" s="93">
        <f>SUM(D59:D63)</f>
        <v>19058</v>
      </c>
      <c r="E58" s="68" t="s">
        <v>285</v>
      </c>
      <c r="F58" s="13">
        <f>SUM(G58:H58)</f>
        <v>15</v>
      </c>
      <c r="G58" s="93">
        <f>SUM(G59:G63)</f>
        <v>1</v>
      </c>
      <c r="H58" s="94">
        <f>SUM(H59:H63)</f>
        <v>14</v>
      </c>
    </row>
    <row r="59" spans="1:8" ht="11.25" customHeight="1">
      <c r="A59" s="69">
        <v>45</v>
      </c>
      <c r="B59" s="13">
        <f t="shared" si="0"/>
        <v>7749</v>
      </c>
      <c r="C59" s="93">
        <v>3937</v>
      </c>
      <c r="D59" s="93">
        <v>3812</v>
      </c>
      <c r="E59" s="69">
        <v>105</v>
      </c>
      <c r="F59" s="13">
        <f t="shared" si="1"/>
        <v>5</v>
      </c>
      <c r="G59" s="93">
        <v>0</v>
      </c>
      <c r="H59" s="94">
        <v>5</v>
      </c>
    </row>
    <row r="60" spans="1:8" ht="11.25" customHeight="1">
      <c r="A60" s="69">
        <v>46</v>
      </c>
      <c r="B60" s="13">
        <f t="shared" si="0"/>
        <v>8088</v>
      </c>
      <c r="C60" s="93">
        <v>4078</v>
      </c>
      <c r="D60" s="93">
        <v>4010</v>
      </c>
      <c r="E60" s="69">
        <v>106</v>
      </c>
      <c r="F60" s="13">
        <f t="shared" si="1"/>
        <v>5</v>
      </c>
      <c r="G60" s="93">
        <v>1</v>
      </c>
      <c r="H60" s="94">
        <v>4</v>
      </c>
    </row>
    <row r="61" spans="1:8" ht="11.25" customHeight="1">
      <c r="A61" s="69">
        <v>47</v>
      </c>
      <c r="B61" s="13">
        <f t="shared" si="0"/>
        <v>7888</v>
      </c>
      <c r="C61" s="93">
        <v>3977</v>
      </c>
      <c r="D61" s="93">
        <v>3911</v>
      </c>
      <c r="E61" s="69">
        <v>107</v>
      </c>
      <c r="F61" s="13">
        <f t="shared" si="1"/>
        <v>5</v>
      </c>
      <c r="G61" s="93">
        <v>0</v>
      </c>
      <c r="H61" s="94">
        <v>5</v>
      </c>
    </row>
    <row r="62" spans="1:8" ht="11.25" customHeight="1">
      <c r="A62" s="69">
        <v>48</v>
      </c>
      <c r="B62" s="13">
        <f t="shared" si="0"/>
        <v>7659</v>
      </c>
      <c r="C62" s="93">
        <v>3917</v>
      </c>
      <c r="D62" s="93">
        <v>3742</v>
      </c>
      <c r="E62" s="69">
        <v>108</v>
      </c>
      <c r="F62" s="13">
        <f>SUM(G62:H62)</f>
        <v>0</v>
      </c>
      <c r="G62" s="93">
        <v>0</v>
      </c>
      <c r="H62" s="94">
        <v>0</v>
      </c>
    </row>
    <row r="63" spans="1:8" ht="11.25" customHeight="1">
      <c r="A63" s="70">
        <v>49</v>
      </c>
      <c r="B63" s="71">
        <f t="shared" si="0"/>
        <v>7301</v>
      </c>
      <c r="C63" s="95">
        <v>3718</v>
      </c>
      <c r="D63" s="95">
        <v>3583</v>
      </c>
      <c r="E63" s="70">
        <v>109</v>
      </c>
      <c r="F63" s="71">
        <f>SUM(G63:H63)</f>
        <v>0</v>
      </c>
      <c r="G63" s="95">
        <v>0</v>
      </c>
      <c r="H63" s="96">
        <v>0</v>
      </c>
    </row>
    <row r="64" spans="1:8" ht="11.25" customHeight="1">
      <c r="A64" s="68" t="s">
        <v>72</v>
      </c>
      <c r="B64" s="13">
        <f t="shared" si="0"/>
        <v>33553</v>
      </c>
      <c r="C64" s="93">
        <f>SUM(C65:C69)</f>
        <v>17536</v>
      </c>
      <c r="D64" s="93">
        <f>SUM(D65:D69)</f>
        <v>16017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7422</v>
      </c>
      <c r="C65" s="93">
        <v>3823</v>
      </c>
      <c r="D65" s="93">
        <v>3599</v>
      </c>
      <c r="E65" s="69"/>
      <c r="F65" s="72"/>
      <c r="G65" s="14"/>
      <c r="H65" s="73"/>
    </row>
    <row r="66" spans="1:8" ht="11.25" customHeight="1">
      <c r="A66" s="69">
        <v>51</v>
      </c>
      <c r="B66" s="13">
        <f t="shared" si="0"/>
        <v>7310</v>
      </c>
      <c r="C66" s="93">
        <v>3762</v>
      </c>
      <c r="D66" s="93">
        <v>3548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6436</v>
      </c>
      <c r="C67" s="93">
        <v>3448</v>
      </c>
      <c r="D67" s="93">
        <v>2988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6110</v>
      </c>
      <c r="C68" s="93">
        <v>3165</v>
      </c>
      <c r="D68" s="93">
        <v>2945</v>
      </c>
      <c r="E68" s="69" t="s">
        <v>46</v>
      </c>
      <c r="F68" s="72">
        <f>SUM(F72:F74)+F65</f>
        <v>435471</v>
      </c>
      <c r="G68" s="105">
        <f t="shared" ref="G68:H68" si="3">SUM(G72:G74)+G65</f>
        <v>215738</v>
      </c>
      <c r="H68" s="73">
        <f t="shared" si="3"/>
        <v>219733</v>
      </c>
    </row>
    <row r="69" spans="1:8" ht="11.25" customHeight="1">
      <c r="A69" s="70">
        <v>54</v>
      </c>
      <c r="B69" s="71">
        <f t="shared" si="2"/>
        <v>6275</v>
      </c>
      <c r="C69" s="95">
        <v>3338</v>
      </c>
      <c r="D69" s="95">
        <v>2937</v>
      </c>
      <c r="E69" s="70" t="s">
        <v>302</v>
      </c>
      <c r="F69" s="71">
        <v>199700</v>
      </c>
      <c r="G69" s="16"/>
      <c r="H69" s="17"/>
    </row>
    <row r="70" spans="1:8" ht="11.25" customHeight="1">
      <c r="A70" s="68" t="s">
        <v>73</v>
      </c>
      <c r="B70" s="13">
        <f t="shared" si="2"/>
        <v>26418</v>
      </c>
      <c r="C70" s="93">
        <f>SUM(C71:C75)</f>
        <v>13782</v>
      </c>
      <c r="D70" s="93">
        <f>SUM(D71:D75)</f>
        <v>12636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5969</v>
      </c>
      <c r="C71" s="93">
        <v>3088</v>
      </c>
      <c r="D71" s="93">
        <v>2881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5580</v>
      </c>
      <c r="C72" s="93">
        <v>2960</v>
      </c>
      <c r="D72" s="93">
        <v>2620</v>
      </c>
      <c r="E72" s="69" t="s">
        <v>75</v>
      </c>
      <c r="F72" s="106">
        <f>$B$4+$B$10+$B$16</f>
        <v>58495</v>
      </c>
      <c r="G72" s="107">
        <f>$C$4+$C$10+$C$16</f>
        <v>29910</v>
      </c>
      <c r="H72" s="108">
        <f>$D$4+$D$10+$D$16</f>
        <v>28585</v>
      </c>
    </row>
    <row r="73" spans="1:8" ht="11.25" customHeight="1">
      <c r="A73" s="69">
        <v>57</v>
      </c>
      <c r="B73" s="13">
        <f t="shared" si="2"/>
        <v>5114</v>
      </c>
      <c r="C73" s="93">
        <v>2666</v>
      </c>
      <c r="D73" s="93">
        <v>2448</v>
      </c>
      <c r="E73" s="68" t="s">
        <v>76</v>
      </c>
      <c r="F73" s="13">
        <f>$B$22+$B$28+$B$34+$B$40+$B$46+$B$52+$B$58+$B$64+$B$70+$F$4</f>
        <v>271168</v>
      </c>
      <c r="G73" s="14">
        <f>$C$22+$C$28+$C$34+$C$40+$C$46+$C$52+$C$58+$C$64+$C$70+$G$4</f>
        <v>139557</v>
      </c>
      <c r="H73" s="15">
        <f>$D$22+$D$28+$D$34+$D$40+$D$46+$D$52+$D$58+$D$64+$D$70+$H$4</f>
        <v>131611</v>
      </c>
    </row>
    <row r="74" spans="1:8" ht="11.25" customHeight="1">
      <c r="A74" s="69">
        <v>58</v>
      </c>
      <c r="B74" s="13">
        <f t="shared" si="2"/>
        <v>5036</v>
      </c>
      <c r="C74" s="93">
        <v>2617</v>
      </c>
      <c r="D74" s="93">
        <v>2419</v>
      </c>
      <c r="E74" s="68" t="s">
        <v>77</v>
      </c>
      <c r="F74" s="13">
        <f>$F$10+$F$16+$F$22+$F$28+$F$34+$F$40+$F$46+$F$52+$F$58</f>
        <v>105808</v>
      </c>
      <c r="G74" s="14">
        <f>$G$10+$G$16+$G$22+$G$28+$G$34+$G$40+$G$46+$G$52+$G$58</f>
        <v>46271</v>
      </c>
      <c r="H74" s="15">
        <f>$H$10+$H$16+$H$22+$H$28+$H$34+$H$40+$H$46+$H$52+$H$58</f>
        <v>59537</v>
      </c>
    </row>
    <row r="75" spans="1:8" ht="13.5" customHeight="1" thickBot="1">
      <c r="A75" s="76">
        <v>59</v>
      </c>
      <c r="B75" s="77">
        <f t="shared" si="2"/>
        <v>4719</v>
      </c>
      <c r="C75" s="78">
        <v>2451</v>
      </c>
      <c r="D75" s="78">
        <v>2268</v>
      </c>
      <c r="E75" s="79" t="s">
        <v>303</v>
      </c>
      <c r="F75" s="77">
        <f>$F$22+$F$28+$F$34+$F$40+$F$46+$F$52+$F$58</f>
        <v>54358</v>
      </c>
      <c r="G75" s="78">
        <f>$G$22+$G$28+$G$34+$G$40+$G$46+$G$52+$G$58</f>
        <v>22107</v>
      </c>
      <c r="H75" s="80">
        <f>$H$22+$H$28+$H$34+$H$40+$H$46+$H$52+$H$58</f>
        <v>32251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5" t="s">
        <v>286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s="1" customFormat="1" ht="20.25" customHeight="1">
      <c r="A2" s="161" t="s">
        <v>352</v>
      </c>
      <c r="B2" s="161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62" t="s">
        <v>15</v>
      </c>
      <c r="B3" s="163" t="s">
        <v>30</v>
      </c>
      <c r="C3" s="163" t="s">
        <v>31</v>
      </c>
      <c r="D3" s="163" t="s">
        <v>32</v>
      </c>
      <c r="E3" s="162" t="s">
        <v>33</v>
      </c>
      <c r="F3" s="162"/>
      <c r="G3" s="162"/>
      <c r="H3" s="162"/>
      <c r="I3" s="162" t="s">
        <v>34</v>
      </c>
      <c r="J3" s="162"/>
      <c r="K3" s="162"/>
      <c r="L3" s="162"/>
      <c r="M3" s="163" t="s">
        <v>35</v>
      </c>
      <c r="N3" s="163" t="s">
        <v>29</v>
      </c>
    </row>
    <row r="4" spans="1:14" s="1" customFormat="1" ht="20.100000000000001" customHeight="1">
      <c r="A4" s="162"/>
      <c r="B4" s="163"/>
      <c r="C4" s="163"/>
      <c r="D4" s="163"/>
      <c r="E4" s="162"/>
      <c r="F4" s="162"/>
      <c r="G4" s="162"/>
      <c r="H4" s="162"/>
      <c r="I4" s="162"/>
      <c r="J4" s="162"/>
      <c r="K4" s="162"/>
      <c r="L4" s="162"/>
      <c r="M4" s="163"/>
      <c r="N4" s="163"/>
    </row>
    <row r="5" spans="1:14" s="1" customFormat="1" ht="20.100000000000001" customHeight="1">
      <c r="A5" s="162"/>
      <c r="B5" s="163"/>
      <c r="C5" s="163"/>
      <c r="D5" s="163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63"/>
      <c r="N5" s="163"/>
    </row>
    <row r="6" spans="1:14" s="1" customFormat="1" ht="20.100000000000001" customHeight="1">
      <c r="A6" s="81" t="s">
        <v>16</v>
      </c>
      <c r="B6" s="82">
        <v>5</v>
      </c>
      <c r="C6" s="82">
        <v>32</v>
      </c>
      <c r="D6" s="82">
        <f>B6-C6</f>
        <v>-27</v>
      </c>
      <c r="E6" s="82">
        <v>41</v>
      </c>
      <c r="F6" s="82">
        <v>39</v>
      </c>
      <c r="G6" s="82">
        <v>16</v>
      </c>
      <c r="H6" s="82">
        <f>SUM(E6:G6)</f>
        <v>96</v>
      </c>
      <c r="I6" s="82">
        <v>30</v>
      </c>
      <c r="J6" s="82">
        <v>24</v>
      </c>
      <c r="K6" s="82">
        <v>31</v>
      </c>
      <c r="L6" s="82">
        <f>SUM(I6:K6)</f>
        <v>85</v>
      </c>
      <c r="M6" s="82">
        <f>H6-L6</f>
        <v>11</v>
      </c>
      <c r="N6" s="82">
        <f>D6+M6</f>
        <v>-16</v>
      </c>
    </row>
    <row r="7" spans="1:14" s="1" customFormat="1" ht="20.100000000000001" customHeight="1">
      <c r="A7" s="81" t="s">
        <v>17</v>
      </c>
      <c r="B7" s="82">
        <v>47</v>
      </c>
      <c r="C7" s="82">
        <v>50</v>
      </c>
      <c r="D7" s="82">
        <f t="shared" ref="D7:D18" si="0">B7-C7</f>
        <v>-3</v>
      </c>
      <c r="E7" s="82">
        <v>150</v>
      </c>
      <c r="F7" s="82">
        <v>88</v>
      </c>
      <c r="G7" s="82">
        <v>96</v>
      </c>
      <c r="H7" s="82">
        <f t="shared" ref="H7:H20" si="1">SUM(E7:G7)</f>
        <v>334</v>
      </c>
      <c r="I7" s="82">
        <v>105</v>
      </c>
      <c r="J7" s="82">
        <v>51</v>
      </c>
      <c r="K7" s="82">
        <v>95</v>
      </c>
      <c r="L7" s="82">
        <f t="shared" ref="L7:L20" si="2">SUM(I7:K7)</f>
        <v>251</v>
      </c>
      <c r="M7" s="82">
        <f t="shared" ref="M7:M20" si="3">H7-L7</f>
        <v>83</v>
      </c>
      <c r="N7" s="82">
        <f t="shared" ref="N7:N18" si="4">D7+M7</f>
        <v>80</v>
      </c>
    </row>
    <row r="8" spans="1:14" s="1" customFormat="1" ht="20.100000000000001" customHeight="1">
      <c r="A8" s="81" t="s">
        <v>18</v>
      </c>
      <c r="B8" s="82">
        <v>36</v>
      </c>
      <c r="C8" s="82">
        <v>33</v>
      </c>
      <c r="D8" s="82">
        <f t="shared" si="0"/>
        <v>3</v>
      </c>
      <c r="E8" s="82">
        <v>101</v>
      </c>
      <c r="F8" s="82">
        <v>89</v>
      </c>
      <c r="G8" s="82">
        <v>79</v>
      </c>
      <c r="H8" s="82">
        <f t="shared" si="1"/>
        <v>269</v>
      </c>
      <c r="I8" s="82">
        <v>64</v>
      </c>
      <c r="J8" s="82">
        <v>71</v>
      </c>
      <c r="K8" s="82">
        <v>40</v>
      </c>
      <c r="L8" s="82">
        <f t="shared" si="2"/>
        <v>175</v>
      </c>
      <c r="M8" s="82">
        <f t="shared" si="3"/>
        <v>94</v>
      </c>
      <c r="N8" s="82">
        <f t="shared" si="4"/>
        <v>97</v>
      </c>
    </row>
    <row r="9" spans="1:14" s="1" customFormat="1" ht="20.100000000000001" customHeight="1">
      <c r="A9" s="81" t="s">
        <v>19</v>
      </c>
      <c r="B9" s="82">
        <v>31</v>
      </c>
      <c r="C9" s="82">
        <v>15</v>
      </c>
      <c r="D9" s="82">
        <f t="shared" si="0"/>
        <v>16</v>
      </c>
      <c r="E9" s="82">
        <v>56</v>
      </c>
      <c r="F9" s="82">
        <v>58</v>
      </c>
      <c r="G9" s="82">
        <v>38</v>
      </c>
      <c r="H9" s="82">
        <f>SUM(E9:G9)</f>
        <v>152</v>
      </c>
      <c r="I9" s="82">
        <v>42</v>
      </c>
      <c r="J9" s="82">
        <v>55</v>
      </c>
      <c r="K9" s="82">
        <v>41</v>
      </c>
      <c r="L9" s="82">
        <f t="shared" si="2"/>
        <v>138</v>
      </c>
      <c r="M9" s="82">
        <f t="shared" si="3"/>
        <v>14</v>
      </c>
      <c r="N9" s="82">
        <f t="shared" si="4"/>
        <v>30</v>
      </c>
    </row>
    <row r="10" spans="1:14" s="1" customFormat="1" ht="20.100000000000001" customHeight="1">
      <c r="A10" s="81" t="s">
        <v>20</v>
      </c>
      <c r="B10" s="82">
        <v>38</v>
      </c>
      <c r="C10" s="82">
        <v>33</v>
      </c>
      <c r="D10" s="82">
        <f t="shared" si="0"/>
        <v>5</v>
      </c>
      <c r="E10" s="82">
        <v>108</v>
      </c>
      <c r="F10" s="82">
        <v>67</v>
      </c>
      <c r="G10" s="82">
        <v>67</v>
      </c>
      <c r="H10" s="82">
        <f t="shared" si="1"/>
        <v>242</v>
      </c>
      <c r="I10" s="82">
        <v>64</v>
      </c>
      <c r="J10" s="82">
        <v>71</v>
      </c>
      <c r="K10" s="82">
        <v>86</v>
      </c>
      <c r="L10" s="82">
        <f t="shared" si="2"/>
        <v>221</v>
      </c>
      <c r="M10" s="82">
        <f t="shared" si="3"/>
        <v>21</v>
      </c>
      <c r="N10" s="82">
        <f t="shared" si="4"/>
        <v>26</v>
      </c>
    </row>
    <row r="11" spans="1:14" s="1" customFormat="1" ht="20.100000000000001" customHeight="1">
      <c r="A11" s="81" t="s">
        <v>21</v>
      </c>
      <c r="B11" s="82">
        <v>31</v>
      </c>
      <c r="C11" s="82">
        <v>17</v>
      </c>
      <c r="D11" s="82">
        <f t="shared" si="0"/>
        <v>14</v>
      </c>
      <c r="E11" s="82">
        <v>80</v>
      </c>
      <c r="F11" s="82">
        <v>85</v>
      </c>
      <c r="G11" s="82">
        <v>35</v>
      </c>
      <c r="H11" s="82">
        <f t="shared" si="1"/>
        <v>200</v>
      </c>
      <c r="I11" s="82">
        <v>42</v>
      </c>
      <c r="J11" s="82">
        <v>58</v>
      </c>
      <c r="K11" s="82">
        <v>89</v>
      </c>
      <c r="L11" s="82">
        <f t="shared" si="2"/>
        <v>189</v>
      </c>
      <c r="M11" s="82">
        <f t="shared" si="3"/>
        <v>11</v>
      </c>
      <c r="N11" s="82">
        <f t="shared" si="4"/>
        <v>25</v>
      </c>
    </row>
    <row r="12" spans="1:14" s="1" customFormat="1" ht="20.100000000000001" customHeight="1">
      <c r="A12" s="81" t="s">
        <v>22</v>
      </c>
      <c r="B12" s="82">
        <v>32</v>
      </c>
      <c r="C12" s="82">
        <v>39</v>
      </c>
      <c r="D12" s="82">
        <f>B12-C12</f>
        <v>-7</v>
      </c>
      <c r="E12" s="82">
        <v>65</v>
      </c>
      <c r="F12" s="82">
        <v>54</v>
      </c>
      <c r="G12" s="82">
        <v>58</v>
      </c>
      <c r="H12" s="82">
        <f t="shared" si="1"/>
        <v>177</v>
      </c>
      <c r="I12" s="82">
        <v>48</v>
      </c>
      <c r="J12" s="82">
        <v>78</v>
      </c>
      <c r="K12" s="82">
        <v>66</v>
      </c>
      <c r="L12" s="82">
        <f t="shared" si="2"/>
        <v>192</v>
      </c>
      <c r="M12" s="82">
        <f t="shared" si="3"/>
        <v>-15</v>
      </c>
      <c r="N12" s="82">
        <f t="shared" si="4"/>
        <v>-22</v>
      </c>
    </row>
    <row r="13" spans="1:14" s="1" customFormat="1" ht="20.100000000000001" customHeight="1">
      <c r="A13" s="81" t="s">
        <v>23</v>
      </c>
      <c r="B13" s="82">
        <v>23</v>
      </c>
      <c r="C13" s="82">
        <v>29</v>
      </c>
      <c r="D13" s="82">
        <f t="shared" si="0"/>
        <v>-6</v>
      </c>
      <c r="E13" s="82">
        <v>24</v>
      </c>
      <c r="F13" s="82">
        <v>38</v>
      </c>
      <c r="G13" s="82">
        <v>42</v>
      </c>
      <c r="H13" s="82">
        <f t="shared" si="1"/>
        <v>104</v>
      </c>
      <c r="I13" s="82">
        <v>37</v>
      </c>
      <c r="J13" s="82">
        <v>37</v>
      </c>
      <c r="K13" s="82">
        <v>33</v>
      </c>
      <c r="L13" s="82">
        <f t="shared" si="2"/>
        <v>107</v>
      </c>
      <c r="M13" s="82">
        <f t="shared" si="3"/>
        <v>-3</v>
      </c>
      <c r="N13" s="82">
        <f t="shared" si="4"/>
        <v>-9</v>
      </c>
    </row>
    <row r="14" spans="1:14" s="1" customFormat="1" ht="20.100000000000001" customHeight="1">
      <c r="A14" s="81" t="s">
        <v>24</v>
      </c>
      <c r="B14" s="82">
        <v>20</v>
      </c>
      <c r="C14" s="82">
        <v>19</v>
      </c>
      <c r="D14" s="82">
        <f t="shared" si="0"/>
        <v>1</v>
      </c>
      <c r="E14" s="82">
        <v>58</v>
      </c>
      <c r="F14" s="82">
        <v>69</v>
      </c>
      <c r="G14" s="82">
        <v>95</v>
      </c>
      <c r="H14" s="82">
        <f t="shared" si="1"/>
        <v>222</v>
      </c>
      <c r="I14" s="82">
        <v>38</v>
      </c>
      <c r="J14" s="82">
        <v>55</v>
      </c>
      <c r="K14" s="82">
        <v>70</v>
      </c>
      <c r="L14" s="82">
        <f t="shared" si="2"/>
        <v>163</v>
      </c>
      <c r="M14" s="82">
        <f t="shared" si="3"/>
        <v>59</v>
      </c>
      <c r="N14" s="82">
        <f t="shared" si="4"/>
        <v>60</v>
      </c>
    </row>
    <row r="15" spans="1:14" s="1" customFormat="1" ht="20.100000000000001" customHeight="1">
      <c r="A15" s="81" t="s">
        <v>25</v>
      </c>
      <c r="B15" s="82">
        <v>15</v>
      </c>
      <c r="C15" s="82">
        <v>15</v>
      </c>
      <c r="D15" s="82">
        <f>B15-C15</f>
        <v>0</v>
      </c>
      <c r="E15" s="82">
        <v>95</v>
      </c>
      <c r="F15" s="82">
        <v>79</v>
      </c>
      <c r="G15" s="82">
        <v>38</v>
      </c>
      <c r="H15" s="82">
        <f t="shared" si="1"/>
        <v>212</v>
      </c>
      <c r="I15" s="82">
        <v>71</v>
      </c>
      <c r="J15" s="82">
        <v>78</v>
      </c>
      <c r="K15" s="82">
        <v>78</v>
      </c>
      <c r="L15" s="82">
        <f t="shared" si="2"/>
        <v>227</v>
      </c>
      <c r="M15" s="82">
        <f t="shared" si="3"/>
        <v>-15</v>
      </c>
      <c r="N15" s="82">
        <f t="shared" si="4"/>
        <v>-15</v>
      </c>
    </row>
    <row r="16" spans="1:14" s="1" customFormat="1" ht="20.100000000000001" customHeight="1">
      <c r="A16" s="81" t="s">
        <v>26</v>
      </c>
      <c r="B16" s="82">
        <v>4</v>
      </c>
      <c r="C16" s="82">
        <v>3</v>
      </c>
      <c r="D16" s="82">
        <f>B16-C16</f>
        <v>1</v>
      </c>
      <c r="E16" s="82">
        <v>19</v>
      </c>
      <c r="F16" s="82">
        <v>7</v>
      </c>
      <c r="G16" s="82">
        <v>22</v>
      </c>
      <c r="H16" s="82">
        <f t="shared" si="1"/>
        <v>48</v>
      </c>
      <c r="I16" s="82">
        <v>16</v>
      </c>
      <c r="J16" s="82">
        <v>19</v>
      </c>
      <c r="K16" s="82">
        <v>14</v>
      </c>
      <c r="L16" s="82">
        <f t="shared" si="2"/>
        <v>49</v>
      </c>
      <c r="M16" s="82">
        <f t="shared" si="3"/>
        <v>-1</v>
      </c>
      <c r="N16" s="82">
        <f t="shared" si="4"/>
        <v>0</v>
      </c>
    </row>
    <row r="17" spans="1:14" s="1" customFormat="1" ht="20.100000000000001" customHeight="1">
      <c r="A17" s="81" t="s">
        <v>27</v>
      </c>
      <c r="B17" s="82">
        <v>14</v>
      </c>
      <c r="C17" s="82">
        <v>42</v>
      </c>
      <c r="D17" s="82">
        <f t="shared" si="0"/>
        <v>-28</v>
      </c>
      <c r="E17" s="82">
        <v>92</v>
      </c>
      <c r="F17" s="82">
        <v>45</v>
      </c>
      <c r="G17" s="82">
        <v>39</v>
      </c>
      <c r="H17" s="82">
        <f t="shared" si="1"/>
        <v>176</v>
      </c>
      <c r="I17" s="82">
        <v>80</v>
      </c>
      <c r="J17" s="82">
        <v>54</v>
      </c>
      <c r="K17" s="82">
        <v>49</v>
      </c>
      <c r="L17" s="82">
        <f>SUM(I17:K17)</f>
        <v>183</v>
      </c>
      <c r="M17" s="82">
        <f t="shared" si="3"/>
        <v>-7</v>
      </c>
      <c r="N17" s="82">
        <f t="shared" si="4"/>
        <v>-35</v>
      </c>
    </row>
    <row r="18" spans="1:14" s="1" customFormat="1" ht="20.100000000000001" customHeight="1">
      <c r="A18" s="81" t="s">
        <v>28</v>
      </c>
      <c r="B18" s="82">
        <v>9</v>
      </c>
      <c r="C18" s="82">
        <v>28</v>
      </c>
      <c r="D18" s="82">
        <f t="shared" si="0"/>
        <v>-19</v>
      </c>
      <c r="E18" s="82">
        <v>19</v>
      </c>
      <c r="F18" s="82">
        <v>26</v>
      </c>
      <c r="G18" s="82">
        <v>37</v>
      </c>
      <c r="H18" s="82">
        <f t="shared" si="1"/>
        <v>82</v>
      </c>
      <c r="I18" s="82">
        <v>22</v>
      </c>
      <c r="J18" s="82">
        <v>26</v>
      </c>
      <c r="K18" s="82">
        <v>20</v>
      </c>
      <c r="L18" s="82">
        <f t="shared" si="2"/>
        <v>68</v>
      </c>
      <c r="M18" s="82">
        <f t="shared" si="3"/>
        <v>14</v>
      </c>
      <c r="N18" s="82">
        <f t="shared" si="4"/>
        <v>-5</v>
      </c>
    </row>
    <row r="19" spans="1:14" s="1" customFormat="1" ht="20.100000000000001" customHeight="1">
      <c r="A19" s="83" t="s">
        <v>48</v>
      </c>
      <c r="B19" s="84">
        <v>165</v>
      </c>
      <c r="C19" s="84">
        <v>164</v>
      </c>
      <c r="D19" s="123">
        <f>B19-C19</f>
        <v>1</v>
      </c>
      <c r="E19" s="84">
        <v>511</v>
      </c>
      <c r="F19" s="84">
        <v>393</v>
      </c>
      <c r="G19" s="84">
        <v>311</v>
      </c>
      <c r="H19" s="84">
        <f>SUM(E19:G19)</f>
        <v>1215</v>
      </c>
      <c r="I19" s="84">
        <v>373</v>
      </c>
      <c r="J19" s="84">
        <v>370</v>
      </c>
      <c r="K19" s="84">
        <v>358</v>
      </c>
      <c r="L19" s="84">
        <f t="shared" si="2"/>
        <v>1101</v>
      </c>
      <c r="M19" s="114">
        <f t="shared" si="3"/>
        <v>114</v>
      </c>
      <c r="N19" s="119">
        <f>D19+M19</f>
        <v>115</v>
      </c>
    </row>
    <row r="20" spans="1:14" s="1" customFormat="1" ht="20.100000000000001" customHeight="1">
      <c r="A20" s="83" t="s">
        <v>49</v>
      </c>
      <c r="B20" s="84">
        <v>140</v>
      </c>
      <c r="C20" s="84">
        <v>191</v>
      </c>
      <c r="D20" s="85">
        <f>B20-C20</f>
        <v>-51</v>
      </c>
      <c r="E20" s="84">
        <v>397</v>
      </c>
      <c r="F20" s="84">
        <v>351</v>
      </c>
      <c r="G20" s="84">
        <v>351</v>
      </c>
      <c r="H20" s="84">
        <f t="shared" si="1"/>
        <v>1099</v>
      </c>
      <c r="I20" s="84">
        <v>286</v>
      </c>
      <c r="J20" s="84">
        <v>307</v>
      </c>
      <c r="K20" s="84">
        <v>354</v>
      </c>
      <c r="L20" s="84">
        <f t="shared" si="2"/>
        <v>947</v>
      </c>
      <c r="M20" s="114">
        <f t="shared" si="3"/>
        <v>152</v>
      </c>
      <c r="N20" s="119">
        <f>D20+M20</f>
        <v>101</v>
      </c>
    </row>
    <row r="21" spans="1:14" s="1" customFormat="1" ht="19.5" customHeight="1">
      <c r="A21" s="83" t="s">
        <v>50</v>
      </c>
      <c r="B21" s="84">
        <f t="shared" ref="B21:G21" si="5">SUM(B6:B18)</f>
        <v>305</v>
      </c>
      <c r="C21" s="84">
        <f t="shared" si="5"/>
        <v>355</v>
      </c>
      <c r="D21" s="84">
        <f t="shared" si="5"/>
        <v>-50</v>
      </c>
      <c r="E21" s="84">
        <f t="shared" si="5"/>
        <v>908</v>
      </c>
      <c r="F21" s="84">
        <f t="shared" si="5"/>
        <v>744</v>
      </c>
      <c r="G21" s="84">
        <f t="shared" si="5"/>
        <v>662</v>
      </c>
      <c r="H21" s="84">
        <f t="shared" ref="H21:M21" si="6">SUM(H6:H18)</f>
        <v>2314</v>
      </c>
      <c r="I21" s="84">
        <f t="shared" si="6"/>
        <v>659</v>
      </c>
      <c r="J21" s="84">
        <f t="shared" si="6"/>
        <v>677</v>
      </c>
      <c r="K21" s="84">
        <f>SUM(K6:K18)</f>
        <v>712</v>
      </c>
      <c r="L21" s="84">
        <f t="shared" si="6"/>
        <v>2048</v>
      </c>
      <c r="M21" s="84">
        <f t="shared" si="6"/>
        <v>266</v>
      </c>
      <c r="N21" s="120">
        <f>SUM(N6:N18)</f>
        <v>216</v>
      </c>
    </row>
    <row r="22" spans="1:14" s="1" customFormat="1" ht="7.5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89"/>
    </row>
    <row r="23" spans="1:14">
      <c r="A23" s="160" t="s">
        <v>287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="80" zoomScaleNormal="8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4" t="s">
        <v>288</v>
      </c>
      <c r="C1" s="124"/>
      <c r="D1" s="124"/>
      <c r="E1" s="124"/>
      <c r="F1" s="124"/>
    </row>
    <row r="2" spans="2:6" s="3" customFormat="1" ht="23.25" customHeight="1">
      <c r="B2" s="3" t="s">
        <v>351</v>
      </c>
    </row>
    <row r="3" spans="2:6" s="3" customFormat="1">
      <c r="B3" s="164" t="s">
        <v>39</v>
      </c>
      <c r="C3" s="164" t="s">
        <v>3</v>
      </c>
      <c r="D3" s="167" t="s">
        <v>0</v>
      </c>
      <c r="E3" s="168"/>
      <c r="F3" s="169"/>
    </row>
    <row r="4" spans="2:6" s="3" customFormat="1">
      <c r="B4" s="165"/>
      <c r="C4" s="165"/>
      <c r="D4" s="170"/>
      <c r="E4" s="171"/>
      <c r="F4" s="172"/>
    </row>
    <row r="5" spans="2:6" s="3" customFormat="1" ht="23.25" customHeight="1">
      <c r="B5" s="166"/>
      <c r="C5" s="166"/>
      <c r="D5" s="90" t="s">
        <v>6</v>
      </c>
      <c r="E5" s="90" t="s">
        <v>7</v>
      </c>
      <c r="F5" s="90" t="s">
        <v>8</v>
      </c>
    </row>
    <row r="6" spans="2:6" s="3" customFormat="1" ht="27" customHeight="1">
      <c r="B6" s="91" t="s">
        <v>292</v>
      </c>
      <c r="C6" s="29">
        <v>122</v>
      </c>
      <c r="D6" s="29">
        <f>E6+F6</f>
        <v>185</v>
      </c>
      <c r="E6" s="29">
        <v>97</v>
      </c>
      <c r="F6" s="29">
        <v>88</v>
      </c>
    </row>
    <row r="7" spans="2:6" s="3" customFormat="1" ht="27" customHeight="1">
      <c r="B7" s="90" t="s">
        <v>40</v>
      </c>
      <c r="C7" s="29">
        <v>344</v>
      </c>
      <c r="D7" s="29">
        <f t="shared" ref="D7:D16" si="0">E7+F7</f>
        <v>582</v>
      </c>
      <c r="E7" s="29">
        <v>333</v>
      </c>
      <c r="F7" s="29">
        <v>249</v>
      </c>
    </row>
    <row r="8" spans="2:6" s="3" customFormat="1" ht="27" customHeight="1">
      <c r="B8" s="90" t="s">
        <v>293</v>
      </c>
      <c r="C8" s="29">
        <v>316</v>
      </c>
      <c r="D8" s="29">
        <f t="shared" si="0"/>
        <v>499</v>
      </c>
      <c r="E8" s="29">
        <v>378</v>
      </c>
      <c r="F8" s="29">
        <v>121</v>
      </c>
    </row>
    <row r="9" spans="2:6" s="3" customFormat="1" ht="27" customHeight="1">
      <c r="B9" s="90" t="s">
        <v>289</v>
      </c>
      <c r="C9" s="29">
        <v>910</v>
      </c>
      <c r="D9" s="29">
        <f t="shared" si="0"/>
        <v>1264</v>
      </c>
      <c r="E9" s="29">
        <v>587</v>
      </c>
      <c r="F9" s="29">
        <v>677</v>
      </c>
    </row>
    <row r="10" spans="2:6" s="3" customFormat="1" ht="27" customHeight="1">
      <c r="B10" s="90" t="s">
        <v>349</v>
      </c>
      <c r="C10" s="29">
        <v>221</v>
      </c>
      <c r="D10" s="29">
        <f t="shared" si="0"/>
        <v>231</v>
      </c>
      <c r="E10" s="29">
        <v>166</v>
      </c>
      <c r="F10" s="29">
        <v>65</v>
      </c>
    </row>
    <row r="11" spans="2:6" s="3" customFormat="1" ht="27" customHeight="1">
      <c r="B11" s="90" t="s">
        <v>41</v>
      </c>
      <c r="C11" s="29">
        <v>650</v>
      </c>
      <c r="D11" s="29">
        <f t="shared" si="0"/>
        <v>815</v>
      </c>
      <c r="E11" s="29">
        <v>373</v>
      </c>
      <c r="F11" s="29">
        <v>442</v>
      </c>
    </row>
    <row r="12" spans="2:6" s="3" customFormat="1" ht="27" customHeight="1">
      <c r="B12" s="90" t="s">
        <v>42</v>
      </c>
      <c r="C12" s="29">
        <v>274</v>
      </c>
      <c r="D12" s="29">
        <f t="shared" si="0"/>
        <v>506</v>
      </c>
      <c r="E12" s="29">
        <v>262</v>
      </c>
      <c r="F12" s="29">
        <v>244</v>
      </c>
    </row>
    <row r="13" spans="2:6" s="3" customFormat="1" ht="27" customHeight="1">
      <c r="B13" s="90" t="s">
        <v>43</v>
      </c>
      <c r="C13" s="29">
        <v>346</v>
      </c>
      <c r="D13" s="29">
        <f t="shared" si="0"/>
        <v>417</v>
      </c>
      <c r="E13" s="29">
        <v>86</v>
      </c>
      <c r="F13" s="29">
        <v>331</v>
      </c>
    </row>
    <row r="14" spans="2:6" s="3" customFormat="1" ht="27" customHeight="1">
      <c r="B14" s="90" t="s">
        <v>350</v>
      </c>
      <c r="C14" s="29">
        <v>151</v>
      </c>
      <c r="D14" s="29">
        <f t="shared" si="0"/>
        <v>167</v>
      </c>
      <c r="E14" s="29">
        <v>55</v>
      </c>
      <c r="F14" s="29">
        <v>112</v>
      </c>
    </row>
    <row r="15" spans="2:6" s="3" customFormat="1" ht="27" customHeight="1">
      <c r="B15" s="90" t="s">
        <v>44</v>
      </c>
      <c r="C15" s="29">
        <v>182</v>
      </c>
      <c r="D15" s="29">
        <f>E15+F15</f>
        <v>198</v>
      </c>
      <c r="E15" s="29">
        <v>136</v>
      </c>
      <c r="F15" s="29">
        <v>62</v>
      </c>
    </row>
    <row r="16" spans="2:6" s="3" customFormat="1" ht="27" customHeight="1">
      <c r="B16" s="56" t="s">
        <v>294</v>
      </c>
      <c r="C16" s="29">
        <v>415</v>
      </c>
      <c r="D16" s="29">
        <f t="shared" si="0"/>
        <v>613</v>
      </c>
      <c r="E16" s="29">
        <v>338</v>
      </c>
      <c r="F16" s="29">
        <v>275</v>
      </c>
    </row>
    <row r="17" spans="2:6" s="3" customFormat="1" ht="27" customHeight="1">
      <c r="B17" s="90" t="s">
        <v>45</v>
      </c>
      <c r="C17" s="29">
        <v>758</v>
      </c>
      <c r="D17" s="29">
        <f t="shared" ref="D17" si="1">E17+F17</f>
        <v>967</v>
      </c>
      <c r="E17" s="29">
        <v>582</v>
      </c>
      <c r="F17" s="29">
        <v>385</v>
      </c>
    </row>
    <row r="18" spans="2:6" s="3" customFormat="1" ht="27" customHeight="1">
      <c r="B18" s="31" t="s">
        <v>46</v>
      </c>
      <c r="C18" s="92">
        <f>SUM(C6:C17)</f>
        <v>4689</v>
      </c>
      <c r="D18" s="92">
        <f>SUM(D6:D17)</f>
        <v>6444</v>
      </c>
      <c r="E18" s="92">
        <f>SUM(E6:E17)</f>
        <v>3393</v>
      </c>
      <c r="F18" s="92">
        <f>SUM(F6:F17)</f>
        <v>3051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2"/>
  <sheetViews>
    <sheetView workbookViewId="0">
      <selection activeCell="H22" sqref="H22"/>
    </sheetView>
  </sheetViews>
  <sheetFormatPr defaultRowHeight="13.5"/>
  <sheetData>
    <row r="1" spans="1:13">
      <c r="B1" t="s">
        <v>306</v>
      </c>
      <c r="C1" t="s">
        <v>307</v>
      </c>
      <c r="D1" t="s">
        <v>308</v>
      </c>
      <c r="E1" t="s">
        <v>309</v>
      </c>
      <c r="F1" t="s">
        <v>310</v>
      </c>
      <c r="G1" t="s">
        <v>311</v>
      </c>
      <c r="H1" t="s">
        <v>312</v>
      </c>
      <c r="I1" t="s">
        <v>313</v>
      </c>
      <c r="J1" t="s">
        <v>314</v>
      </c>
      <c r="K1" t="s">
        <v>315</v>
      </c>
      <c r="L1" t="s">
        <v>316</v>
      </c>
      <c r="M1" t="s">
        <v>317</v>
      </c>
    </row>
    <row r="2" spans="1:13">
      <c r="A2" t="s">
        <v>318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323</v>
      </c>
      <c r="B7">
        <v>391320</v>
      </c>
      <c r="C7">
        <v>391488</v>
      </c>
      <c r="D7">
        <v>391434</v>
      </c>
      <c r="E7" s="115">
        <v>391417</v>
      </c>
      <c r="F7" s="115">
        <v>392131</v>
      </c>
      <c r="G7" s="115">
        <v>392479</v>
      </c>
      <c r="H7" s="115">
        <v>392679</v>
      </c>
      <c r="I7" s="115">
        <v>392565</v>
      </c>
      <c r="J7" s="115">
        <v>392759</v>
      </c>
      <c r="K7" s="115">
        <v>392810</v>
      </c>
      <c r="L7" s="115">
        <v>393046</v>
      </c>
      <c r="M7" s="115">
        <v>393344</v>
      </c>
    </row>
    <row r="8" spans="1:13">
      <c r="A8" t="s">
        <v>324</v>
      </c>
      <c r="B8">
        <v>393602</v>
      </c>
      <c r="C8">
        <v>393725</v>
      </c>
      <c r="D8">
        <v>393707</v>
      </c>
      <c r="E8" s="115">
        <v>393301</v>
      </c>
      <c r="F8" s="115">
        <v>394256</v>
      </c>
      <c r="G8" s="115">
        <v>394418</v>
      </c>
      <c r="H8" s="115">
        <v>394656</v>
      </c>
      <c r="I8" s="115">
        <v>394714</v>
      </c>
      <c r="J8" s="115">
        <v>394990</v>
      </c>
      <c r="K8" s="115">
        <v>396014</v>
      </c>
      <c r="L8" s="115">
        <v>396285</v>
      </c>
      <c r="M8" s="115">
        <v>396492</v>
      </c>
    </row>
    <row r="9" spans="1:13">
      <c r="A9" t="s">
        <v>325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2019-06-10T07:33:38Z</dcterms:modified>
</cp:coreProperties>
</file>