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0800健康づくり課\★⑧健康づくり担当（栄養）\☆02地域保健課業務\03栄養地域\01特定給食施設\☆05特定給食施設栄養管理報告書\栄養管理報告書（原稿）\★最新R5【新システム対応】栄養管理報告書\確定\"/>
    </mc:Choice>
  </mc:AlternateContent>
  <bookViews>
    <workbookView xWindow="0" yWindow="0" windowWidth="20490" windowHeight="8535"/>
  </bookViews>
  <sheets>
    <sheet name="入力シート（病院用）" sheetId="1" r:id="rId1"/>
    <sheet name="印刷用シート" sheetId="5" r:id="rId2"/>
    <sheet name="リスト（9号様式用）" sheetId="4" state="hidden" r:id="rId3"/>
  </sheets>
  <externalReferences>
    <externalReference r:id="rId4"/>
  </externalReferences>
  <definedNames>
    <definedName name="_xlnm.Print_Area" localSheetId="1">印刷用シート!$A$1:$CM$114</definedName>
    <definedName name="_xlnm.Print_Area" localSheetId="0">'入力シート（病院用）'!$A$1:$E$318</definedName>
    <definedName name="運営方式">'リスト（9号様式用）'!$G$2:$G$3</definedName>
    <definedName name="給食形態等">'[1]リスト（8号様式用）'!$I$2:$I$3</definedName>
    <definedName name="勤務形態">'リスト（9号様式用）'!$I$2:$I$3</definedName>
    <definedName name="施設区分">'リスト（9号様式用）'!$C$2:$C$3</definedName>
    <definedName name="施設種別">'リスト（9号様式用）'!$E$2:$E$3</definedName>
    <definedName name="食材料費の単位">'[1]リスト（8号様式用）'!$K$2:$K$4</definedName>
    <definedName name="提出先">'リスト（9号様式用）'!$D$2:$D$6</definedName>
    <definedName name="部門">'リスト（9号様式用）'!$F$2:$F$5</definedName>
    <definedName name="平均提供食品量・平均栄養量の単位">'[1]リスト（8号様式用）'!$J$2:$J$8</definedName>
    <definedName name="免許の種類">'リスト（9号様式用）'!$H$2:$H$3</definedName>
    <definedName name="有_無">'リスト（9号様式用）'!$B$2:$B$3</definedName>
  </definedNames>
  <calcPr calcId="152511"/>
</workbook>
</file>

<file path=xl/calcChain.xml><?xml version="1.0" encoding="utf-8"?>
<calcChain xmlns="http://schemas.openxmlformats.org/spreadsheetml/2006/main">
  <c r="AT99" i="5" l="1"/>
  <c r="BO65" i="5" l="1"/>
  <c r="C46" i="5"/>
  <c r="C45" i="5"/>
  <c r="D261" i="1" l="1"/>
  <c r="A2" i="5"/>
  <c r="AQ6" i="5"/>
  <c r="AN5" i="5"/>
  <c r="CI75" i="5"/>
  <c r="AS75" i="5"/>
  <c r="BS75" i="5"/>
  <c r="AC75" i="5"/>
  <c r="G74" i="5" l="1"/>
  <c r="Z114" i="5" l="1"/>
  <c r="A104" i="5" l="1"/>
  <c r="BZ76" i="5"/>
  <c r="A27" i="5" l="1"/>
  <c r="AK28" i="5"/>
  <c r="AG20" i="5" l="1"/>
  <c r="BY75" i="5" l="1"/>
  <c r="AI75" i="5"/>
  <c r="B23" i="5" l="1"/>
  <c r="C53" i="5"/>
  <c r="W96" i="5" l="1"/>
  <c r="D266" i="1" l="1"/>
  <c r="D265" i="1"/>
  <c r="Y69" i="5" l="1"/>
  <c r="D150" i="1"/>
  <c r="D87" i="1" l="1"/>
  <c r="D88" i="1"/>
  <c r="D89" i="1"/>
  <c r="R12" i="5" l="1"/>
  <c r="AW22" i="5"/>
  <c r="BT74" i="5" l="1"/>
  <c r="S74" i="5"/>
  <c r="B74" i="5"/>
  <c r="BZ72" i="5"/>
  <c r="BJ74" i="5"/>
  <c r="BP72" i="5"/>
  <c r="BP69" i="5"/>
  <c r="AW74" i="5"/>
  <c r="BP68" i="5"/>
  <c r="AJ74" i="5"/>
  <c r="BP67" i="5"/>
  <c r="BF73" i="5"/>
  <c r="AW73" i="5"/>
  <c r="BY65" i="5"/>
  <c r="BO64" i="5"/>
  <c r="R97" i="5"/>
  <c r="R113" i="5"/>
  <c r="BO111" i="5"/>
  <c r="AW111" i="5"/>
  <c r="X111" i="5"/>
  <c r="R109" i="5"/>
  <c r="AY107" i="5"/>
  <c r="AU108" i="5"/>
  <c r="CA107" i="5"/>
  <c r="CA106" i="5"/>
  <c r="AP107" i="5"/>
  <c r="P104" i="5"/>
  <c r="BQ102" i="5"/>
  <c r="BX101" i="5"/>
  <c r="Y104" i="5"/>
  <c r="AQ103" i="5"/>
  <c r="AD107" i="5"/>
  <c r="AF103" i="5"/>
  <c r="V107" i="5"/>
  <c r="P103" i="5"/>
  <c r="AW106" i="5" l="1"/>
  <c r="AH106" i="5"/>
  <c r="BJ106" i="5"/>
  <c r="AA106" i="5"/>
  <c r="AB102" i="5"/>
  <c r="BM105" i="5"/>
  <c r="AG105" i="5"/>
  <c r="BE103" i="5"/>
  <c r="BZ102" i="5"/>
  <c r="BF102" i="5"/>
  <c r="AZ102" i="5"/>
  <c r="AN102" i="5"/>
  <c r="CG101" i="5"/>
  <c r="BM99" i="5"/>
  <c r="BM101" i="5"/>
  <c r="A100" i="5"/>
  <c r="BM100" i="5"/>
  <c r="P102" i="5"/>
  <c r="BY60" i="5"/>
  <c r="AU96" i="5" l="1"/>
  <c r="AL101" i="5"/>
  <c r="AL100" i="5"/>
  <c r="AL99" i="5"/>
  <c r="AD101" i="5"/>
  <c r="AD100" i="5"/>
  <c r="V101" i="5"/>
  <c r="V100" i="5"/>
  <c r="AD99" i="5"/>
  <c r="V99" i="5"/>
  <c r="AT97" i="5"/>
  <c r="BD95" i="5"/>
  <c r="BV94" i="5" l="1"/>
  <c r="BV93" i="5"/>
  <c r="BV79" i="5"/>
  <c r="BV80" i="5"/>
  <c r="BV81" i="5"/>
  <c r="BV82" i="5"/>
  <c r="BV83" i="5"/>
  <c r="BV84" i="5"/>
  <c r="BV85" i="5"/>
  <c r="BV86" i="5"/>
  <c r="BV87" i="5"/>
  <c r="BV88" i="5"/>
  <c r="BV92" i="5"/>
  <c r="BV78" i="5"/>
  <c r="BD94" i="5"/>
  <c r="BD93" i="5"/>
  <c r="AI94" i="5"/>
  <c r="AI93" i="5"/>
  <c r="BD92" i="5"/>
  <c r="BD79" i="5"/>
  <c r="BD80" i="5"/>
  <c r="BD81" i="5"/>
  <c r="BD82" i="5"/>
  <c r="BD83" i="5"/>
  <c r="BD84" i="5"/>
  <c r="BD85" i="5"/>
  <c r="BD86" i="5"/>
  <c r="BD87" i="5"/>
  <c r="BD88" i="5"/>
  <c r="BD78" i="5"/>
  <c r="V95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78" i="5"/>
  <c r="AS72" i="5" l="1"/>
  <c r="BD30" i="5"/>
  <c r="BP71" i="5" l="1"/>
  <c r="BP70" i="5"/>
  <c r="BE72" i="5"/>
  <c r="BE71" i="5"/>
  <c r="AS71" i="5"/>
  <c r="BE70" i="5"/>
  <c r="AS70" i="5"/>
  <c r="BE69" i="5"/>
  <c r="AS69" i="5"/>
  <c r="AK72" i="5"/>
  <c r="Y72" i="5"/>
  <c r="AK71" i="5"/>
  <c r="Y71" i="5"/>
  <c r="AK70" i="5"/>
  <c r="Y70" i="5"/>
  <c r="AK69" i="5"/>
  <c r="BE67" i="5"/>
  <c r="AY67" i="5"/>
  <c r="AK67" i="5"/>
  <c r="BE66" i="5"/>
  <c r="AK66" i="5"/>
  <c r="AL65" i="5"/>
  <c r="BU64" i="5"/>
  <c r="AF29" i="5"/>
  <c r="AL64" i="5"/>
  <c r="AB62" i="5"/>
  <c r="AU55" i="5"/>
  <c r="CC50" i="5"/>
  <c r="CC51" i="5"/>
  <c r="CC52" i="5"/>
  <c r="CC53" i="5"/>
  <c r="CC54" i="5"/>
  <c r="CC55" i="5"/>
  <c r="CC49" i="5"/>
  <c r="AU56" i="5"/>
  <c r="AU50" i="5"/>
  <c r="AU51" i="5"/>
  <c r="AU52" i="5"/>
  <c r="AU53" i="5"/>
  <c r="AU54" i="5"/>
  <c r="AU49" i="5"/>
  <c r="BR50" i="5"/>
  <c r="BR51" i="5"/>
  <c r="BR52" i="5"/>
  <c r="BR53" i="5"/>
  <c r="BR54" i="5"/>
  <c r="BR55" i="5"/>
  <c r="BR49" i="5"/>
  <c r="AK49" i="5"/>
  <c r="AK50" i="5"/>
  <c r="AK51" i="5"/>
  <c r="AK52" i="5"/>
  <c r="AK53" i="5"/>
  <c r="AK54" i="5"/>
  <c r="AK55" i="5"/>
  <c r="AK56" i="5"/>
  <c r="CC47" i="5"/>
  <c r="B51" i="5"/>
  <c r="R40" i="5"/>
  <c r="CC56" i="5" l="1"/>
  <c r="D128" i="1"/>
  <c r="CC46" i="5"/>
  <c r="BI46" i="5"/>
  <c r="AY46" i="5"/>
  <c r="AO46" i="5"/>
  <c r="AE46" i="5"/>
  <c r="U46" i="5"/>
  <c r="CC45" i="5"/>
  <c r="BI45" i="5"/>
  <c r="AY45" i="5"/>
  <c r="AO45" i="5"/>
  <c r="AE45" i="5"/>
  <c r="U45" i="5"/>
  <c r="BS46" i="5" l="1"/>
  <c r="CC44" i="5"/>
  <c r="BI44" i="5"/>
  <c r="AY44" i="5"/>
  <c r="AO44" i="5"/>
  <c r="AE44" i="5"/>
  <c r="U44" i="5"/>
  <c r="C44" i="5"/>
  <c r="CC43" i="5"/>
  <c r="BI43" i="5"/>
  <c r="AY43" i="5"/>
  <c r="AO43" i="5"/>
  <c r="AE43" i="5"/>
  <c r="U43" i="5"/>
  <c r="BJ42" i="5"/>
  <c r="BT40" i="5"/>
  <c r="AQ40" i="5"/>
  <c r="AX38" i="5"/>
  <c r="AG36" i="5" l="1"/>
  <c r="CB37" i="5"/>
  <c r="CB38" i="5"/>
  <c r="CB39" i="5"/>
  <c r="CB36" i="5"/>
  <c r="BV37" i="5"/>
  <c r="BV38" i="5"/>
  <c r="BV39" i="5"/>
  <c r="BV36" i="5"/>
  <c r="BP37" i="5"/>
  <c r="BP38" i="5"/>
  <c r="BP39" i="5"/>
  <c r="BP36" i="5"/>
  <c r="BJ36" i="5"/>
  <c r="BJ37" i="5"/>
  <c r="BJ38" i="5"/>
  <c r="BJ39" i="5"/>
  <c r="BD37" i="5"/>
  <c r="BD38" i="5"/>
  <c r="BD39" i="5"/>
  <c r="BD36" i="5"/>
  <c r="AX36" i="5"/>
  <c r="AX37" i="5"/>
  <c r="AX39" i="5"/>
  <c r="A35" i="5"/>
  <c r="A38" i="5" l="1"/>
  <c r="AK24" i="5" l="1"/>
  <c r="BM30" i="5"/>
  <c r="BF22" i="5"/>
  <c r="AS30" i="5"/>
  <c r="AF30" i="5"/>
  <c r="BW29" i="5"/>
  <c r="AG22" i="5"/>
  <c r="BP29" i="5"/>
  <c r="BI29" i="5"/>
  <c r="BA29" i="5"/>
  <c r="AQ29" i="5"/>
  <c r="BP28" i="5"/>
  <c r="BO27" i="5"/>
  <c r="AQ27" i="5" l="1"/>
  <c r="BO26" i="5"/>
  <c r="AQ26" i="5"/>
  <c r="AZ25" i="5"/>
  <c r="AN25" i="5"/>
  <c r="BZ22" i="5"/>
  <c r="AT20" i="5"/>
  <c r="AJ23" i="5"/>
  <c r="BO18" i="5"/>
  <c r="BR16" i="5"/>
  <c r="AM22" i="5"/>
  <c r="W15" i="5"/>
  <c r="BV21" i="5"/>
  <c r="BN21" i="5"/>
  <c r="AU21" i="5"/>
  <c r="AO21" i="5"/>
  <c r="AG21" i="5"/>
  <c r="AT18" i="5"/>
  <c r="BO17" i="5"/>
  <c r="AT17" i="5"/>
  <c r="BR10" i="5"/>
  <c r="BG16" i="5"/>
  <c r="AX16" i="5"/>
  <c r="AO16" i="5"/>
  <c r="AF16" i="5"/>
  <c r="K12" i="5"/>
  <c r="AF15" i="5" l="1"/>
  <c r="B15" i="5" l="1"/>
  <c r="W14" i="5" l="1"/>
  <c r="W13" i="5"/>
  <c r="BU12" i="5" l="1"/>
  <c r="AB12" i="5"/>
  <c r="AF19" i="5" l="1"/>
  <c r="AV10" i="5" l="1"/>
  <c r="BO9" i="5"/>
  <c r="BC9" i="5"/>
  <c r="AZ8" i="5"/>
  <c r="BR7" i="5" l="1"/>
  <c r="AV7" i="5" l="1"/>
  <c r="BC6" i="5" l="1"/>
  <c r="BR4" i="5" l="1"/>
  <c r="D166" i="1" l="1"/>
  <c r="BR56" i="5" l="1"/>
  <c r="BI47" i="5"/>
  <c r="AE47" i="5"/>
  <c r="U47" i="5"/>
  <c r="BS44" i="5"/>
  <c r="BS43" i="5"/>
  <c r="CH39" i="5"/>
  <c r="CH38" i="5"/>
  <c r="CH37" i="5"/>
  <c r="CH36" i="5"/>
  <c r="D90" i="1" l="1"/>
  <c r="D263" i="1" l="1"/>
  <c r="BV91" i="5" s="1"/>
  <c r="D262" i="1"/>
  <c r="D244" i="1"/>
  <c r="BD91" i="5" s="1"/>
  <c r="D243" i="1"/>
  <c r="BD90" i="5" s="1"/>
  <c r="BV90" i="5" l="1"/>
  <c r="D242" i="1"/>
  <c r="D267" i="1"/>
  <c r="BV89" i="5" l="1"/>
  <c r="BD89" i="5"/>
  <c r="D127" i="1"/>
  <c r="D129" i="1"/>
  <c r="D130" i="1"/>
  <c r="D126" i="1"/>
  <c r="D124" i="1"/>
  <c r="D108" i="1"/>
  <c r="D116" i="1"/>
  <c r="D100" i="1"/>
  <c r="D131" i="1" l="1"/>
  <c r="AY47" i="5" l="1"/>
  <c r="BS45" i="5"/>
  <c r="AO47" i="5"/>
  <c r="BS47" i="5" l="1"/>
</calcChain>
</file>

<file path=xl/sharedStrings.xml><?xml version="1.0" encoding="utf-8"?>
<sst xmlns="http://schemas.openxmlformats.org/spreadsheetml/2006/main" count="1043" uniqueCount="567">
  <si>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</si>
  <si>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</si>
  <si>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施設の名称</t>
    <rPh sb="0" eb="2">
      <t>シセツ</t>
    </rPh>
    <rPh sb="3" eb="5">
      <t>メイショウ</t>
    </rPh>
    <phoneticPr fontId="2"/>
  </si>
  <si>
    <t>管理者</t>
    <rPh sb="0" eb="3">
      <t>カンリシャ</t>
    </rPh>
    <phoneticPr fontId="2"/>
  </si>
  <si>
    <t>従事者数（人）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</si>
  <si>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</si>
  <si>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</si>
  <si>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</si>
  <si>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</si>
  <si>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</si>
  <si>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</si>
  <si>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</si>
  <si>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</si>
  <si>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</si>
  <si>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(裏)</t>
    <rPh sb="1" eb="2">
      <t>ウラ</t>
    </rPh>
    <phoneticPr fontId="2"/>
  </si>
  <si>
    <t>平均提供食品量・平均栄養量</t>
  </si>
  <si>
    <t>食　品　群</t>
  </si>
  <si>
    <t>栄養素名</t>
  </si>
  <si>
    <t>ご　は　ん</t>
  </si>
  <si>
    <t>パ　　　ン</t>
  </si>
  <si>
    <t>麺</t>
  </si>
  <si>
    <t>野菜類</t>
  </si>
  <si>
    <t>緑黄色野菜</t>
  </si>
  <si>
    <t>その他の野菜</t>
  </si>
  <si>
    <t>野菜漬物類</t>
  </si>
  <si>
    <t>果　　実　　類</t>
  </si>
  <si>
    <t>藻　　　　　類</t>
  </si>
  <si>
    <t>魚　　介　　類</t>
  </si>
  <si>
    <t>肉　　　　　類</t>
  </si>
  <si>
    <t>卵　　　　　類</t>
  </si>
  <si>
    <t>油　　脂　　類</t>
  </si>
  <si>
    <t>菓　　子　　類</t>
  </si>
  <si>
    <t>調理加工食品類</t>
  </si>
  <si>
    <t>管 理
栄養士</t>
    <rPh sb="4" eb="6">
      <t>エイヨウ</t>
    </rPh>
    <rPh sb="6" eb="7">
      <t>シ</t>
    </rPh>
    <phoneticPr fontId="2"/>
  </si>
  <si>
    <t>給食
事務</t>
    <rPh sb="3" eb="5">
      <t>ジム</t>
    </rPh>
    <phoneticPr fontId="2"/>
  </si>
  <si>
    <t>平均提供食品量</t>
    <rPh sb="0" eb="2">
      <t>ヘイキン</t>
    </rPh>
    <rPh sb="2" eb="4">
      <t>テイキョウ</t>
    </rPh>
    <rPh sb="4" eb="6">
      <t>ショクヒン</t>
    </rPh>
    <rPh sb="6" eb="7">
      <t>リョウ</t>
    </rPh>
    <phoneticPr fontId="2"/>
  </si>
  <si>
    <t>平均栄養量</t>
    <rPh sb="0" eb="2">
      <t>ヘイキン</t>
    </rPh>
    <rPh sb="2" eb="4">
      <t>エイヨウ</t>
    </rPh>
    <rPh sb="4" eb="5">
      <t>リョウ</t>
    </rPh>
    <phoneticPr fontId="2"/>
  </si>
  <si>
    <t>人</t>
    <rPh sb="0" eb="1">
      <t>ニン</t>
    </rPh>
    <phoneticPr fontId="2"/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</si>
  <si>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</si>
  <si>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</si>
  <si>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</si>
  <si>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</si>
  <si>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その他(</t>
    <rPh sb="2" eb="3">
      <t>タ</t>
    </rPh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</si>
  <si>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</si>
  <si>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</si>
  <si>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</si>
  <si>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</si>
  <si>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</si>
  <si>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</si>
  <si>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(職名)</t>
    <rPh sb="1" eb="3">
      <t>ショクメイ</t>
    </rPh>
    <phoneticPr fontId="2"/>
  </si>
  <si>
    <t>内線</t>
    <rPh sb="0" eb="2">
      <t>ナイセン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</si>
  <si>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</si>
  <si>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</si>
  <si>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</si>
  <si>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</si>
  <si>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現在)</t>
    <rPh sb="0" eb="2">
      <t>ゲンザイ</t>
    </rPh>
    <phoneticPr fontId="2"/>
  </si>
  <si>
    <t>【献立表】</t>
    <rPh sb="1" eb="3">
      <t>コンダテ</t>
    </rPh>
    <rPh sb="3" eb="4">
      <t>ヒョウ</t>
    </rPh>
    <phoneticPr fontId="2"/>
  </si>
  <si>
    <t>【保管場所】</t>
    <rPh sb="1" eb="3">
      <t>ホカン</t>
    </rPh>
    <rPh sb="3" eb="5">
      <t>バショ</t>
    </rPh>
    <phoneticPr fontId="2"/>
  </si>
  <si>
    <t>厨房内</t>
    <rPh sb="0" eb="2">
      <t>チュウボウ</t>
    </rPh>
    <rPh sb="2" eb="3">
      <t>ナイ</t>
    </rPh>
    <phoneticPr fontId="2"/>
  </si>
  <si>
    <t>防災保管庫</t>
    <rPh sb="0" eb="2">
      <t>ボウサイ</t>
    </rPh>
    <rPh sb="2" eb="5">
      <t>ホカンコ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</si>
  <si>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</si>
  <si>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</si>
  <si>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施設種別</t>
    <rPh sb="0" eb="2">
      <t>シセツ</t>
    </rPh>
    <rPh sb="2" eb="4">
      <t>シュベツ</t>
    </rPh>
    <phoneticPr fontId="2"/>
  </si>
  <si>
    <t>治療効果を上げる満足感のある食事づくり</t>
    <rPh sb="0" eb="2">
      <t>チリョウ</t>
    </rPh>
    <rPh sb="2" eb="4">
      <t>コウカ</t>
    </rPh>
    <rPh sb="5" eb="6">
      <t>ア</t>
    </rPh>
    <rPh sb="8" eb="11">
      <t>マンゾクカン</t>
    </rPh>
    <rPh sb="14" eb="16">
      <t>ショクジ</t>
    </rPh>
    <phoneticPr fontId="2"/>
  </si>
  <si>
    <t>部　門</t>
    <rPh sb="0" eb="1">
      <t>ブ</t>
    </rPh>
    <rPh sb="2" eb="3">
      <t>モン</t>
    </rPh>
    <phoneticPr fontId="2"/>
  </si>
  <si>
    <t>組織図</t>
    <rPh sb="0" eb="3">
      <t>ソシキズ</t>
    </rPh>
    <phoneticPr fontId="2"/>
  </si>
  <si>
    <t>医師</t>
    <rPh sb="0" eb="2">
      <t>イシ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</si>
  <si>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</si>
  <si>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</si>
  <si>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患者</t>
    <rPh sb="0" eb="2">
      <t>カンジャ</t>
    </rPh>
    <phoneticPr fontId="2"/>
  </si>
  <si>
    <t>給食事務</t>
    <rPh sb="0" eb="2">
      <t>キュウショク</t>
    </rPh>
    <rPh sb="2" eb="4">
      <t>ジム</t>
    </rPh>
    <phoneticPr fontId="2"/>
  </si>
  <si>
    <t>病床数</t>
    <rPh sb="0" eb="3">
      <t>ビョウショウスウ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</si>
  <si>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</si>
  <si>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</si>
  <si>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</si>
  <si>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</si>
  <si>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</si>
  <si>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</si>
  <si>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一般病棟</t>
    <rPh sb="0" eb="2">
      <t>イッパン</t>
    </rPh>
    <rPh sb="2" eb="4">
      <t>ビョウトウ</t>
    </rPh>
    <phoneticPr fontId="2"/>
  </si>
  <si>
    <t>年齢区分</t>
    <rPh sb="0" eb="2">
      <t>ネンレイ</t>
    </rPh>
    <rPh sb="2" eb="4">
      <t>クブン</t>
    </rPh>
    <phoneticPr fontId="2"/>
  </si>
  <si>
    <t>栄養補給法</t>
    <rPh sb="0" eb="2">
      <t>エイヨウ</t>
    </rPh>
    <rPh sb="2" eb="4">
      <t>ホキュウ</t>
    </rPh>
    <rPh sb="4" eb="5">
      <t>ホウ</t>
    </rPh>
    <phoneticPr fontId="2"/>
  </si>
  <si>
    <t>約束食事せん</t>
    <rPh sb="0" eb="2">
      <t>ヤクソク</t>
    </rPh>
    <rPh sb="2" eb="4">
      <t>ショクジ</t>
    </rPh>
    <phoneticPr fontId="2"/>
  </si>
  <si>
    <t>病態別</t>
    <rPh sb="0" eb="2">
      <t>ビョウタイ</t>
    </rPh>
    <rPh sb="2" eb="3">
      <t>ベツ</t>
    </rPh>
    <phoneticPr fontId="2"/>
  </si>
  <si>
    <t>成分栄養別</t>
    <rPh sb="0" eb="2">
      <t>セイブン</t>
    </rPh>
    <rPh sb="2" eb="4">
      <t>エイヨウ</t>
    </rPh>
    <rPh sb="4" eb="5">
      <t>ベツ</t>
    </rPh>
    <phoneticPr fontId="2"/>
  </si>
  <si>
    <t>食種</t>
    <rPh sb="0" eb="1">
      <t>ショク</t>
    </rPh>
    <rPh sb="1" eb="2">
      <t>シュ</t>
    </rPh>
    <phoneticPr fontId="2"/>
  </si>
  <si>
    <t>加算対象食</t>
    <rPh sb="0" eb="2">
      <t>カサン</t>
    </rPh>
    <rPh sb="2" eb="4">
      <t>タイショウ</t>
    </rPh>
    <rPh sb="4" eb="5">
      <t>ショク</t>
    </rPh>
    <phoneticPr fontId="2"/>
  </si>
  <si>
    <t>)</t>
    <phoneticPr fontId="2"/>
  </si>
  <si>
    <t>人　数</t>
    <rPh sb="0" eb="1">
      <t>ヒト</t>
    </rPh>
    <rPh sb="2" eb="3">
      <t>スウ</t>
    </rPh>
    <phoneticPr fontId="2"/>
  </si>
  <si>
    <t>栄養管理計画の作成</t>
    <rPh sb="0" eb="2">
      <t>エイヨウ</t>
    </rPh>
    <rPh sb="2" eb="4">
      <t>カンリ</t>
    </rPh>
    <rPh sb="4" eb="6">
      <t>ケイカク</t>
    </rPh>
    <rPh sb="7" eb="9">
      <t>サクセイ</t>
    </rPh>
    <phoneticPr fontId="2"/>
  </si>
  <si>
    <t>特別食加算</t>
    <rPh sb="0" eb="2">
      <t>トクベツ</t>
    </rPh>
    <rPh sb="2" eb="3">
      <t>ショク</t>
    </rPh>
    <rPh sb="3" eb="5">
      <t>カサン</t>
    </rPh>
    <phoneticPr fontId="2"/>
  </si>
  <si>
    <t>食堂加算</t>
    <rPh sb="0" eb="2">
      <t>ショクドウ</t>
    </rPh>
    <rPh sb="2" eb="4">
      <t>カサン</t>
    </rPh>
    <phoneticPr fontId="2"/>
  </si>
  <si>
    <t>特別メニューの提供</t>
    <rPh sb="0" eb="2">
      <t>トクベツ</t>
    </rPh>
    <rPh sb="7" eb="9">
      <t>テイキョウ</t>
    </rPh>
    <phoneticPr fontId="2"/>
  </si>
  <si>
    <t>栄養サポートチーム加算</t>
    <rPh sb="0" eb="2">
      <t>エイヨウ</t>
    </rPh>
    <rPh sb="9" eb="11">
      <t>カサン</t>
    </rPh>
    <phoneticPr fontId="2"/>
  </si>
  <si>
    <t>(</t>
    <phoneticPr fontId="2"/>
  </si>
  <si>
    <t>エネルギー</t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</si>
  <si>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</si>
  <si>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</si>
  <si>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</si>
  <si>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訪問</t>
    <rPh sb="0" eb="2">
      <t>ホウモン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</si>
  <si>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</si>
  <si>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</si>
  <si>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【栄養教育の内容】</t>
    <rPh sb="1" eb="3">
      <t>エイヨウ</t>
    </rPh>
    <rPh sb="3" eb="5">
      <t>キョウイク</t>
    </rPh>
    <rPh sb="6" eb="8">
      <t>ナイヨウ</t>
    </rPh>
    <phoneticPr fontId="2"/>
  </si>
  <si>
    <t>)</t>
    <phoneticPr fontId="2"/>
  </si>
  <si>
    <t>特別食加算対象食</t>
    <rPh sb="0" eb="2">
      <t>トクベツ</t>
    </rPh>
    <rPh sb="2" eb="3">
      <t>ショク</t>
    </rPh>
    <rPh sb="3" eb="5">
      <t>カサン</t>
    </rPh>
    <rPh sb="5" eb="7">
      <t>タイショウ</t>
    </rPh>
    <rPh sb="7" eb="8">
      <t>ショク</t>
    </rPh>
    <phoneticPr fontId="2"/>
  </si>
  <si>
    <t>施設区分</t>
    <rPh sb="0" eb="2">
      <t>シセツ</t>
    </rPh>
    <rPh sb="2" eb="4">
      <t>クブン</t>
    </rPh>
    <phoneticPr fontId="2"/>
  </si>
  <si>
    <t>提出先</t>
    <rPh sb="0" eb="2">
      <t>テイシュツ</t>
    </rPh>
    <rPh sb="2" eb="3">
      <t>サキ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</si>
  <si>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</si>
  <si>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その他の内容</t>
    <rPh sb="2" eb="3">
      <t>タ</t>
    </rPh>
    <rPh sb="4" eb="6">
      <t>ナイヨウ</t>
    </rPh>
    <phoneticPr fontId="2"/>
  </si>
  <si>
    <t>有/無</t>
    <rPh sb="0" eb="1">
      <t>アリ</t>
    </rPh>
    <rPh sb="2" eb="3">
      <t>ナシ</t>
    </rPh>
    <phoneticPr fontId="2"/>
  </si>
  <si>
    <t>入院中だけでなく退院後の健康の保持増進も目指す</t>
    <rPh sb="0" eb="3">
      <t>ニュウインチュウ</t>
    </rPh>
    <rPh sb="8" eb="10">
      <t>タイイン</t>
    </rPh>
    <rPh sb="10" eb="11">
      <t>ゴ</t>
    </rPh>
    <rPh sb="12" eb="14">
      <t>ケンコウ</t>
    </rPh>
    <rPh sb="15" eb="17">
      <t>ホジ</t>
    </rPh>
    <rPh sb="17" eb="19">
      <t>ゾウシン</t>
    </rPh>
    <rPh sb="20" eb="22">
      <t>メザ</t>
    </rPh>
    <phoneticPr fontId="2"/>
  </si>
  <si>
    <t>その他(内容)</t>
    <rPh sb="2" eb="3">
      <t>タ</t>
    </rPh>
    <rPh sb="4" eb="6">
      <t>ナイヨウ</t>
    </rPh>
    <phoneticPr fontId="2"/>
  </si>
  <si>
    <t>組織(栄養管理・給食部門の位置づけ等)</t>
  </si>
  <si>
    <t>組織上の位置付け(部門選択)</t>
    <rPh sb="0" eb="2">
      <t>ソシキ</t>
    </rPh>
    <rPh sb="2" eb="3">
      <t>ジョウ</t>
    </rPh>
    <rPh sb="4" eb="7">
      <t>イチヅ</t>
    </rPh>
    <rPh sb="9" eb="11">
      <t>ブモン</t>
    </rPh>
    <rPh sb="11" eb="13">
      <t>センタク</t>
    </rPh>
    <phoneticPr fontId="2"/>
  </si>
  <si>
    <t>責任者職名</t>
    <rPh sb="0" eb="3">
      <t>セキニンシャ</t>
    </rPh>
    <rPh sb="3" eb="5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</si>
  <si>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</si>
  <si>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</si>
  <si>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組織図の有/無</t>
    <rPh sb="0" eb="3">
      <t>ソシキズ</t>
    </rPh>
    <phoneticPr fontId="2"/>
  </si>
  <si>
    <t>栄養管理等について検討する会議の有無</t>
    <rPh sb="0" eb="2">
      <t>エイヨウ</t>
    </rPh>
    <rPh sb="2" eb="5">
      <t>カンリトウ</t>
    </rPh>
    <rPh sb="9" eb="11">
      <t>ケントウ</t>
    </rPh>
    <rPh sb="13" eb="15">
      <t>カイギ</t>
    </rPh>
    <phoneticPr fontId="2"/>
  </si>
  <si>
    <t>有/無</t>
    <phoneticPr fontId="2"/>
  </si>
  <si>
    <t>実施回数</t>
    <rPh sb="0" eb="2">
      <t>ジッシ</t>
    </rPh>
    <rPh sb="2" eb="4">
      <t>カイスウ</t>
    </rPh>
    <phoneticPr fontId="2"/>
  </si>
  <si>
    <t>栄養管理等について検討する会議の構成職種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コウセイ</t>
    </rPh>
    <rPh sb="18" eb="20">
      <t>ショクシュ</t>
    </rPh>
    <phoneticPr fontId="2"/>
  </si>
  <si>
    <t>看護師</t>
    <rPh sb="0" eb="3">
      <t>カンゴシ</t>
    </rPh>
    <phoneticPr fontId="2"/>
  </si>
  <si>
    <t>栄養管理等について検討する会議の目的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モクテキ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</si>
  <si>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</si>
  <si>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</si>
  <si>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委託先</t>
    <rPh sb="0" eb="3">
      <t>イタクサキ</t>
    </rPh>
    <phoneticPr fontId="2"/>
  </si>
  <si>
    <t>名称</t>
    <rPh sb="0" eb="2">
      <t>メイショウ</t>
    </rPh>
    <phoneticPr fontId="2"/>
  </si>
  <si>
    <t>所在地(郵便番号)</t>
    <rPh sb="0" eb="3">
      <t>ショザイチ</t>
    </rPh>
    <rPh sb="4" eb="8">
      <t>ユウビンバンゴウ</t>
    </rPh>
    <phoneticPr fontId="2"/>
  </si>
  <si>
    <t>代表者(職名)</t>
    <rPh sb="0" eb="3">
      <t>ダイヒョウシャ</t>
    </rPh>
    <rPh sb="4" eb="6">
      <t>ショクメイ</t>
    </rPh>
    <phoneticPr fontId="2"/>
  </si>
  <si>
    <t>施設担当責任者(職名)</t>
    <rPh sb="0" eb="2">
      <t>シセツ</t>
    </rPh>
    <rPh sb="2" eb="4">
      <t>タントウ</t>
    </rPh>
    <rPh sb="4" eb="7">
      <t>セキニンシャ</t>
    </rPh>
    <rPh sb="8" eb="10">
      <t>ショクメイ</t>
    </rPh>
    <phoneticPr fontId="2"/>
  </si>
  <si>
    <t>委託内容</t>
    <rPh sb="0" eb="2">
      <t>イタク</t>
    </rPh>
    <rPh sb="2" eb="4">
      <t>ナイヨウ</t>
    </rPh>
    <phoneticPr fontId="2"/>
  </si>
  <si>
    <t>従事者(管理栄養士又は栄養士の配置状況)</t>
    <rPh sb="0" eb="3">
      <t>ジュウジシャ</t>
    </rPh>
    <rPh sb="4" eb="6">
      <t>カンリ</t>
    </rPh>
    <rPh sb="6" eb="9">
      <t>エイヨウシ</t>
    </rPh>
    <rPh sb="9" eb="10">
      <t>マタ</t>
    </rPh>
    <rPh sb="11" eb="13">
      <t>エイヨウ</t>
    </rPh>
    <rPh sb="13" eb="14">
      <t>シ</t>
    </rPh>
    <rPh sb="15" eb="17">
      <t>ハイチ</t>
    </rPh>
    <rPh sb="17" eb="19">
      <t>ジョウキョウ</t>
    </rPh>
    <phoneticPr fontId="2"/>
  </si>
  <si>
    <t>管理栄養士又は栄養士の氏名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シメイ</t>
    </rPh>
    <phoneticPr fontId="2"/>
  </si>
  <si>
    <t>免許の種類</t>
    <rPh sb="0" eb="2">
      <t>メンキョ</t>
    </rPh>
    <rPh sb="3" eb="5">
      <t>シュルイ</t>
    </rPh>
    <phoneticPr fontId="2"/>
  </si>
  <si>
    <t>勤務形態（専任・兼任）</t>
    <rPh sb="0" eb="2">
      <t>キンム</t>
    </rPh>
    <rPh sb="2" eb="4">
      <t>ケイタイ</t>
    </rPh>
    <rPh sb="5" eb="7">
      <t>センニン</t>
    </rPh>
    <rPh sb="8" eb="10">
      <t>ケンニン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</si>
  <si>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</si>
  <si>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</si>
  <si>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</si>
  <si>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</si>
  <si>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</si>
  <si>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従事者研修の有無</t>
    <rPh sb="0" eb="3">
      <t>ジュウジシャ</t>
    </rPh>
    <rPh sb="3" eb="5">
      <t>ケンシュウ</t>
    </rPh>
    <rPh sb="6" eb="8">
      <t>ウム</t>
    </rPh>
    <phoneticPr fontId="2"/>
  </si>
  <si>
    <t>従事者研修の概要</t>
    <rPh sb="0" eb="3">
      <t>ジュウジシャ</t>
    </rPh>
    <rPh sb="3" eb="5">
      <t>ケンシュウ</t>
    </rPh>
    <rPh sb="6" eb="8">
      <t>ガイヨウ</t>
    </rPh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</si>
  <si>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</si>
  <si>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一般病棟病床数</t>
    <rPh sb="0" eb="2">
      <t>イッパン</t>
    </rPh>
    <rPh sb="2" eb="4">
      <t>ビョウトウ</t>
    </rPh>
    <rPh sb="4" eb="7">
      <t>ビョウショウスウ</t>
    </rPh>
    <phoneticPr fontId="2"/>
  </si>
  <si>
    <t>対象者(利用者)の把握の有無</t>
    <rPh sb="0" eb="3">
      <t>タイショウシャ</t>
    </rPh>
    <rPh sb="4" eb="7">
      <t>リヨウシャ</t>
    </rPh>
    <rPh sb="9" eb="11">
      <t>ハアク</t>
    </rPh>
    <phoneticPr fontId="2"/>
  </si>
  <si>
    <t>把握の有/無</t>
    <rPh sb="0" eb="2">
      <t>ハアク</t>
    </rPh>
    <phoneticPr fontId="2"/>
  </si>
  <si>
    <t>対象者(利用者)の把握の結果</t>
    <rPh sb="0" eb="3">
      <t>タイショウシャ</t>
    </rPh>
    <rPh sb="4" eb="7">
      <t>リヨウシャ</t>
    </rPh>
    <rPh sb="9" eb="11">
      <t>ハアク</t>
    </rPh>
    <rPh sb="12" eb="14">
      <t>ケッカ</t>
    </rPh>
    <phoneticPr fontId="2"/>
  </si>
  <si>
    <t>食種(食形態)</t>
    <rPh sb="0" eb="1">
      <t>ショク</t>
    </rPh>
    <rPh sb="1" eb="2">
      <t>シュ</t>
    </rPh>
    <rPh sb="3" eb="4">
      <t>ショク</t>
    </rPh>
    <rPh sb="4" eb="6">
      <t>ケイタイ</t>
    </rPh>
    <phoneticPr fontId="2"/>
  </si>
  <si>
    <t>その他の食種(内容)</t>
    <rPh sb="2" eb="3">
      <t>タ</t>
    </rPh>
    <rPh sb="4" eb="5">
      <t>ショク</t>
    </rPh>
    <rPh sb="5" eb="6">
      <t>シュ</t>
    </rPh>
    <rPh sb="7" eb="9">
      <t>ナイヨウ</t>
    </rPh>
    <phoneticPr fontId="2"/>
  </si>
  <si>
    <t>その他の食種(人数)</t>
    <rPh sb="2" eb="3">
      <t>タ</t>
    </rPh>
    <rPh sb="4" eb="5">
      <t>ショク</t>
    </rPh>
    <rPh sb="5" eb="6">
      <t>シュ</t>
    </rPh>
    <rPh sb="7" eb="9">
      <t>ニンズウ</t>
    </rPh>
    <phoneticPr fontId="2"/>
  </si>
  <si>
    <t>加算対象食①(内容)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</si>
  <si>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加算対象食②(内容)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</si>
  <si>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加算対象食③(内容)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</si>
  <si>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加算対象食④(内容)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</si>
  <si>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加算対象食⑤(内容)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</si>
  <si>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加算対象食⑥(内容)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</si>
  <si>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加算対象食⑦(内容)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</si>
  <si>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加算対象食⑧(内容)</t>
    <rPh sb="0" eb="2">
      <t>カサン</t>
    </rPh>
    <rPh sb="2" eb="4">
      <t>タイショウ</t>
    </rPh>
    <rPh sb="4" eb="5">
      <t>ショク</t>
    </rPh>
    <rPh sb="7" eb="9">
      <t>ナイヨウ</t>
    </rPh>
    <phoneticPr fontId="2"/>
  </si>
  <si>
    <t>栄養管理計画の作成等</t>
    <rPh sb="0" eb="2">
      <t>エイヨウ</t>
    </rPh>
    <rPh sb="2" eb="4">
      <t>カンリ</t>
    </rPh>
    <rPh sb="4" eb="6">
      <t>ケイカク</t>
    </rPh>
    <rPh sb="7" eb="9">
      <t>サクセイ</t>
    </rPh>
    <rPh sb="9" eb="10">
      <t>トウ</t>
    </rPh>
    <phoneticPr fontId="2"/>
  </si>
  <si>
    <t>摂取量の調査実施の有無</t>
    <rPh sb="0" eb="2">
      <t>セッシュ</t>
    </rPh>
    <rPh sb="2" eb="3">
      <t>リョウ</t>
    </rPh>
    <rPh sb="4" eb="6">
      <t>チョウサ</t>
    </rPh>
    <rPh sb="6" eb="8">
      <t>ジッシ</t>
    </rPh>
    <phoneticPr fontId="2"/>
  </si>
  <si>
    <t>有/無</t>
    <rPh sb="0" eb="1">
      <t>タモツ</t>
    </rPh>
    <phoneticPr fontId="2"/>
  </si>
  <si>
    <t>摂取量の調査の方法</t>
    <rPh sb="0" eb="2">
      <t>セッシュ</t>
    </rPh>
    <rPh sb="2" eb="3">
      <t>リョウ</t>
    </rPh>
    <rPh sb="4" eb="6">
      <t>チョウサ</t>
    </rPh>
    <rPh sb="7" eb="9">
      <t>ホウホウ</t>
    </rPh>
    <phoneticPr fontId="2"/>
  </si>
  <si>
    <t>残菜の調査(有/無）</t>
    <rPh sb="0" eb="1">
      <t>ザン</t>
    </rPh>
    <rPh sb="1" eb="2">
      <t>サイ</t>
    </rPh>
    <rPh sb="3" eb="5">
      <t>チョウサ</t>
    </rPh>
    <rPh sb="6" eb="7">
      <t>ア</t>
    </rPh>
    <rPh sb="8" eb="9">
      <t>ナ</t>
    </rPh>
    <phoneticPr fontId="2"/>
  </si>
  <si>
    <t>摂取量の調査（有/無）</t>
    <rPh sb="0" eb="2">
      <t>セッシュ</t>
    </rPh>
    <rPh sb="2" eb="3">
      <t>リョウ</t>
    </rPh>
    <rPh sb="4" eb="6">
      <t>チョウサ</t>
    </rPh>
    <rPh sb="7" eb="8">
      <t>ア</t>
    </rPh>
    <rPh sb="9" eb="10">
      <t>ナ</t>
    </rPh>
    <phoneticPr fontId="2"/>
  </si>
  <si>
    <t>いも及びでんぷん類</t>
    <rPh sb="2" eb="3">
      <t>オヨ</t>
    </rPh>
    <rPh sb="8" eb="9">
      <t>ルイ</t>
    </rPh>
    <phoneticPr fontId="2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</si>
  <si>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2"/>
  </si>
  <si>
    <t>豆類</t>
    <rPh sb="0" eb="2">
      <t>マメルイ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</si>
  <si>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</si>
  <si>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</si>
  <si>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野菜漬物類</t>
    <rPh sb="0" eb="2">
      <t>ヤサイ</t>
    </rPh>
    <rPh sb="2" eb="4">
      <t>ツケモノ</t>
    </rPh>
    <rPh sb="4" eb="5">
      <t>ルイ</t>
    </rPh>
    <phoneticPr fontId="2"/>
  </si>
  <si>
    <t>果実類</t>
    <rPh sb="0" eb="2">
      <t>カジツ</t>
    </rPh>
    <rPh sb="2" eb="3">
      <t>ルイ</t>
    </rPh>
    <phoneticPr fontId="2"/>
  </si>
  <si>
    <t>藻類</t>
    <rPh sb="0" eb="2">
      <t>ソウルイ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</si>
  <si>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</si>
  <si>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</si>
  <si>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卵類</t>
    <rPh sb="0" eb="1">
      <t>タマゴ</t>
    </rPh>
    <rPh sb="1" eb="2">
      <t>ルイ</t>
    </rPh>
    <phoneticPr fontId="2"/>
  </si>
  <si>
    <t>乳類</t>
    <rPh sb="0" eb="1">
      <t>ニュウ</t>
    </rPh>
    <rPh sb="1" eb="2">
      <t>ルイ</t>
    </rPh>
    <phoneticPr fontId="2"/>
  </si>
  <si>
    <t>油脂類</t>
    <rPh sb="0" eb="2">
      <t>ユシ</t>
    </rPh>
    <rPh sb="2" eb="3">
      <t>ルイ</t>
    </rPh>
    <phoneticPr fontId="2"/>
  </si>
  <si>
    <t>菓子類</t>
    <rPh sb="0" eb="3">
      <t>カシルイ</t>
    </rPh>
    <phoneticPr fontId="2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</si>
  <si>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2"/>
  </si>
  <si>
    <t>鉄</t>
    <rPh sb="0" eb="1">
      <t>テツ</t>
    </rPh>
    <phoneticPr fontId="2"/>
  </si>
  <si>
    <t>ビタミンA(ﾚﾁﾉｰﾙ当量)</t>
    <rPh sb="11" eb="13">
      <t>トウリョウ</t>
    </rPh>
    <phoneticPr fontId="2"/>
  </si>
  <si>
    <t>食物繊維</t>
    <rPh sb="0" eb="2">
      <t>ショクモツ</t>
    </rPh>
    <rPh sb="2" eb="4">
      <t>センイ</t>
    </rPh>
    <phoneticPr fontId="2"/>
  </si>
  <si>
    <t>塩分(食塩相当量)</t>
    <rPh sb="0" eb="2">
      <t>エンブン</t>
    </rPh>
    <rPh sb="3" eb="5">
      <t>ショクエン</t>
    </rPh>
    <rPh sb="5" eb="7">
      <t>ソウトウ</t>
    </rPh>
    <rPh sb="7" eb="8">
      <t>リョウ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</si>
  <si>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</si>
  <si>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</si>
  <si>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</si>
  <si>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その他栄養素①の量</t>
    <rPh sb="2" eb="3">
      <t>タ</t>
    </rPh>
    <rPh sb="3" eb="6">
      <t>エイヨウソ</t>
    </rPh>
    <rPh sb="8" eb="9">
      <t>リョウ</t>
    </rPh>
    <phoneticPr fontId="2"/>
  </si>
  <si>
    <t>食材料費</t>
    <rPh sb="0" eb="1">
      <t>ショク</t>
    </rPh>
    <rPh sb="1" eb="4">
      <t>ザイリョウヒ</t>
    </rPh>
    <phoneticPr fontId="2"/>
  </si>
  <si>
    <t>金額</t>
    <rPh sb="0" eb="2">
      <t>キンガク</t>
    </rPh>
    <phoneticPr fontId="2"/>
  </si>
  <si>
    <t>作業指示書の有無</t>
    <rPh sb="0" eb="2">
      <t>サギョウ</t>
    </rPh>
    <rPh sb="2" eb="5">
      <t>シジショ</t>
    </rPh>
    <phoneticPr fontId="2"/>
  </si>
  <si>
    <t>集団指導(入院)の回数</t>
    <rPh sb="0" eb="2">
      <t>シュウダン</t>
    </rPh>
    <rPh sb="2" eb="4">
      <t>シドウ</t>
    </rPh>
    <rPh sb="5" eb="7">
      <t>ニュウイン</t>
    </rPh>
    <rPh sb="9" eb="11">
      <t>カイスウ</t>
    </rPh>
    <phoneticPr fontId="2"/>
  </si>
  <si>
    <t>集団指導(外来)の回数</t>
    <rPh sb="0" eb="2">
      <t>シュウダン</t>
    </rPh>
    <rPh sb="2" eb="4">
      <t>シドウ</t>
    </rPh>
    <rPh sb="5" eb="7">
      <t>ガイライ</t>
    </rPh>
    <rPh sb="9" eb="11">
      <t>カイスウ</t>
    </rPh>
    <phoneticPr fontId="2"/>
  </si>
  <si>
    <t>集団指導(訪問)の回数</t>
    <rPh sb="0" eb="2">
      <t>シュウダン</t>
    </rPh>
    <rPh sb="2" eb="4">
      <t>シドウ</t>
    </rPh>
    <rPh sb="5" eb="7">
      <t>ホウモン</t>
    </rPh>
    <rPh sb="9" eb="11">
      <t>カイスウ</t>
    </rPh>
    <phoneticPr fontId="2"/>
  </si>
  <si>
    <t>栄養成分表示の有無</t>
    <rPh sb="0" eb="2">
      <t>エイヨウ</t>
    </rPh>
    <rPh sb="2" eb="4">
      <t>セイブン</t>
    </rPh>
    <rPh sb="4" eb="6">
      <t>ヒョウジ</t>
    </rPh>
    <rPh sb="7" eb="9">
      <t>ウム</t>
    </rPh>
    <phoneticPr fontId="2"/>
  </si>
  <si>
    <t>表示している栄養成分</t>
    <rPh sb="0" eb="2">
      <t>ヒョウジ</t>
    </rPh>
    <rPh sb="6" eb="8">
      <t>エイヨウ</t>
    </rPh>
    <rPh sb="8" eb="10">
      <t>セイブン</t>
    </rPh>
    <phoneticPr fontId="2"/>
  </si>
  <si>
    <t>たんぱく質の有/無</t>
    <rPh sb="4" eb="5">
      <t>シツ</t>
    </rPh>
    <rPh sb="6" eb="7">
      <t>アリ</t>
    </rPh>
    <rPh sb="8" eb="9">
      <t>ナシ</t>
    </rPh>
    <phoneticPr fontId="2"/>
  </si>
  <si>
    <t>脂質の有/無</t>
    <rPh sb="0" eb="2">
      <t>シシツ</t>
    </rPh>
    <rPh sb="3" eb="4">
      <t>アリ</t>
    </rPh>
    <rPh sb="5" eb="6">
      <t>ナシ</t>
    </rPh>
    <phoneticPr fontId="2"/>
  </si>
  <si>
    <t>食塩相当量の有/無</t>
    <rPh sb="0" eb="2">
      <t>ショクエン</t>
    </rPh>
    <rPh sb="2" eb="4">
      <t>ソウトウ</t>
    </rPh>
    <rPh sb="4" eb="5">
      <t>リョウ</t>
    </rPh>
    <rPh sb="6" eb="7">
      <t>アリ</t>
    </rPh>
    <rPh sb="8" eb="9">
      <t>ナシ</t>
    </rPh>
    <phoneticPr fontId="2"/>
  </si>
  <si>
    <t>人数</t>
    <rPh sb="0" eb="2">
      <t>ニンズウ</t>
    </rPh>
    <phoneticPr fontId="2"/>
  </si>
  <si>
    <t>日数</t>
    <rPh sb="0" eb="2">
      <t>ニッスウ</t>
    </rPh>
    <phoneticPr fontId="2"/>
  </si>
  <si>
    <t>厨房内の有/無</t>
    <rPh sb="0" eb="2">
      <t>チュウボウ</t>
    </rPh>
    <rPh sb="2" eb="3">
      <t>ナイ</t>
    </rPh>
    <rPh sb="4" eb="5">
      <t>ユウ</t>
    </rPh>
    <rPh sb="6" eb="7">
      <t>ム</t>
    </rPh>
    <phoneticPr fontId="2"/>
  </si>
  <si>
    <t>防災保管庫の有/無</t>
    <rPh sb="0" eb="2">
      <t>ボウサイ</t>
    </rPh>
    <rPh sb="2" eb="5">
      <t>ホカンコ</t>
    </rPh>
    <rPh sb="6" eb="7">
      <t>アリ</t>
    </rPh>
    <rPh sb="8" eb="9">
      <t>ナシ</t>
    </rPh>
    <phoneticPr fontId="2"/>
  </si>
  <si>
    <t>その他（内容）</t>
    <rPh sb="2" eb="3">
      <t>タ</t>
    </rPh>
    <rPh sb="4" eb="6">
      <t>ナイヨウ</t>
    </rPh>
    <phoneticPr fontId="2"/>
  </si>
  <si>
    <t>部門名</t>
    <rPh sb="0" eb="2">
      <t>ブモン</t>
    </rPh>
    <rPh sb="2" eb="3">
      <t>メイ</t>
    </rPh>
    <phoneticPr fontId="2"/>
  </si>
  <si>
    <t>栄養状態のアセスメント実施</t>
    <rPh sb="0" eb="2">
      <t>エイヨウ</t>
    </rPh>
    <rPh sb="2" eb="4">
      <t>ジョウタイ</t>
    </rPh>
    <rPh sb="11" eb="13">
      <t>ジッシ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</si>
  <si>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</si>
  <si>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</si>
  <si>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健康増進法第21条第1項による指定(管理栄養士配置指定)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5" eb="17">
      <t>シテイ</t>
    </rPh>
    <rPh sb="18" eb="20">
      <t>カンリ</t>
    </rPh>
    <rPh sb="20" eb="23">
      <t>エイヨウシ</t>
    </rPh>
    <rPh sb="23" eb="25">
      <t>ハイチ</t>
    </rPh>
    <rPh sb="25" eb="27">
      <t>シテイ</t>
    </rPh>
    <phoneticPr fontId="2"/>
  </si>
  <si>
    <t>入院中だけでなく退院後の健康の保持増進も目指す</t>
    <rPh sb="0" eb="3">
      <t>ニュウインチュウ</t>
    </rPh>
    <rPh sb="8" eb="11">
      <t>タイインゴ</t>
    </rPh>
    <rPh sb="12" eb="14">
      <t>ケンコウ</t>
    </rPh>
    <rPh sb="15" eb="17">
      <t>ホジ</t>
    </rPh>
    <rPh sb="17" eb="19">
      <t>ゾウシン</t>
    </rPh>
    <rPh sb="20" eb="22">
      <t>メザ</t>
    </rPh>
    <phoneticPr fontId="2"/>
  </si>
  <si>
    <t>常食（人数）</t>
    <rPh sb="0" eb="2">
      <t>ジョウショク</t>
    </rPh>
    <rPh sb="3" eb="5">
      <t>ニンズウ</t>
    </rPh>
    <phoneticPr fontId="2"/>
  </si>
  <si>
    <t>軟食（人数）</t>
    <rPh sb="0" eb="1">
      <t>ナン</t>
    </rPh>
    <rPh sb="1" eb="2">
      <t>ショク</t>
    </rPh>
    <rPh sb="3" eb="5">
      <t>ニンズウ</t>
    </rPh>
    <phoneticPr fontId="2"/>
  </si>
  <si>
    <t>流動食（人数）</t>
    <rPh sb="0" eb="3">
      <t>リュウドウショク</t>
    </rPh>
    <rPh sb="4" eb="6">
      <t>ニンズウ</t>
    </rPh>
    <phoneticPr fontId="2"/>
  </si>
  <si>
    <t>エネルギーの有/無</t>
    <rPh sb="6" eb="7">
      <t>アリ</t>
    </rPh>
    <rPh sb="8" eb="9">
      <t>ナシ</t>
    </rPh>
    <phoneticPr fontId="2"/>
  </si>
  <si>
    <t>名前⇒</t>
    <rPh sb="0" eb="2">
      <t>ナマエ</t>
    </rPh>
    <phoneticPr fontId="2"/>
  </si>
  <si>
    <t>部門</t>
    <rPh sb="0" eb="2">
      <t>ブモン</t>
    </rPh>
    <phoneticPr fontId="2"/>
  </si>
  <si>
    <t>勤務形態</t>
    <rPh sb="0" eb="2">
      <t>キンム</t>
    </rPh>
    <rPh sb="2" eb="4">
      <t>ケイタイ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</si>
  <si>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</si>
  <si>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</si>
  <si>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特定給食施設</t>
    <rPh sb="0" eb="2">
      <t>トクテイ</t>
    </rPh>
    <rPh sb="2" eb="4">
      <t>キュウショク</t>
    </rPh>
    <rPh sb="4" eb="6">
      <t>シセツ</t>
    </rPh>
    <phoneticPr fontId="2"/>
  </si>
  <si>
    <t>平塚</t>
    <rPh sb="0" eb="2">
      <t>ヒラツカ</t>
    </rPh>
    <phoneticPr fontId="2"/>
  </si>
  <si>
    <t>病院</t>
    <rPh sb="0" eb="2">
      <t>ビョウイン</t>
    </rPh>
    <phoneticPr fontId="2"/>
  </si>
  <si>
    <t>栄養部</t>
    <rPh sb="0" eb="2">
      <t>エイヨウ</t>
    </rPh>
    <rPh sb="2" eb="3">
      <t>ブ</t>
    </rPh>
    <phoneticPr fontId="2"/>
  </si>
  <si>
    <t>直営</t>
    <rPh sb="0" eb="2">
      <t>チョクエイ</t>
    </rPh>
    <phoneticPr fontId="2"/>
  </si>
  <si>
    <t>専任</t>
    <rPh sb="0" eb="2">
      <t>センニン</t>
    </rPh>
    <phoneticPr fontId="2"/>
  </si>
  <si>
    <t>無</t>
    <rPh sb="0" eb="1">
      <t>ナシ</t>
    </rPh>
    <phoneticPr fontId="2"/>
  </si>
  <si>
    <t>小規模特定給食施設</t>
    <rPh sb="0" eb="3">
      <t>ショウキボ</t>
    </rPh>
    <rPh sb="3" eb="5">
      <t>トクテイ</t>
    </rPh>
    <rPh sb="5" eb="7">
      <t>キュウショク</t>
    </rPh>
    <rPh sb="7" eb="9">
      <t>シセツ</t>
    </rPh>
    <phoneticPr fontId="2"/>
  </si>
  <si>
    <t>鎌倉</t>
    <rPh sb="0" eb="2">
      <t>カマクラ</t>
    </rPh>
    <phoneticPr fontId="2"/>
  </si>
  <si>
    <t>その他</t>
    <rPh sb="2" eb="3">
      <t>タ</t>
    </rPh>
    <phoneticPr fontId="2"/>
  </si>
  <si>
    <t>診療部</t>
    <rPh sb="0" eb="2">
      <t>シンリョウ</t>
    </rPh>
    <rPh sb="2" eb="3">
      <t>ブ</t>
    </rPh>
    <phoneticPr fontId="2"/>
  </si>
  <si>
    <t>委託</t>
    <rPh sb="0" eb="2">
      <t>イタク</t>
    </rPh>
    <phoneticPr fontId="2"/>
  </si>
  <si>
    <t>兼任</t>
    <rPh sb="0" eb="2">
      <t>ケンニン</t>
    </rPh>
    <phoneticPr fontId="2"/>
  </si>
  <si>
    <t>小田原</t>
    <rPh sb="0" eb="3">
      <t>オダワラ</t>
    </rPh>
    <phoneticPr fontId="2"/>
  </si>
  <si>
    <t>事務部</t>
    <rPh sb="0" eb="2">
      <t>ジム</t>
    </rPh>
    <rPh sb="2" eb="3">
      <t>ブ</t>
    </rPh>
    <phoneticPr fontId="2"/>
  </si>
  <si>
    <t>厚木</t>
    <rPh sb="0" eb="2">
      <t>アツギ</t>
    </rPh>
    <phoneticPr fontId="2"/>
  </si>
  <si>
    <t>茅ケ崎</t>
    <rPh sb="0" eb="3">
      <t>チガサキ</t>
    </rPh>
    <phoneticPr fontId="2"/>
  </si>
  <si>
    <t>個別指導(入院)の人数</t>
    <rPh sb="0" eb="2">
      <t>コベツ</t>
    </rPh>
    <rPh sb="2" eb="4">
      <t>シドウ</t>
    </rPh>
    <rPh sb="5" eb="7">
      <t>ニュウイン</t>
    </rPh>
    <rPh sb="9" eb="11">
      <t>ニンズウ</t>
    </rPh>
    <phoneticPr fontId="2"/>
  </si>
  <si>
    <t>経口栄養法(人数）</t>
    <rPh sb="0" eb="2">
      <t>ケイコウ</t>
    </rPh>
    <rPh sb="2" eb="4">
      <t>エイヨウ</t>
    </rPh>
    <rPh sb="4" eb="5">
      <t>ホウ</t>
    </rPh>
    <rPh sb="6" eb="8">
      <t>ニンズウ</t>
    </rPh>
    <phoneticPr fontId="2"/>
  </si>
  <si>
    <t>経腸栄養法（人数）</t>
    <rPh sb="0" eb="1">
      <t>キョウ</t>
    </rPh>
    <rPh sb="1" eb="2">
      <t>チョウ</t>
    </rPh>
    <rPh sb="2" eb="4">
      <t>エイヨウ</t>
    </rPh>
    <rPh sb="4" eb="5">
      <t>ホウ</t>
    </rPh>
    <rPh sb="6" eb="8">
      <t>ニンズウ</t>
    </rPh>
    <phoneticPr fontId="2"/>
  </si>
  <si>
    <t>入力方法</t>
    <rPh sb="0" eb="2">
      <t>ニュウリョク</t>
    </rPh>
    <rPh sb="2" eb="4">
      <t>ホウホウ</t>
    </rPh>
    <phoneticPr fontId="2"/>
  </si>
  <si>
    <t>No.</t>
    <phoneticPr fontId="2"/>
  </si>
  <si>
    <t>所在地
(施設所在地と異なる場合)</t>
    <rPh sb="0" eb="3">
      <t>ショザイチ</t>
    </rPh>
    <rPh sb="5" eb="7">
      <t>シセツ</t>
    </rPh>
    <rPh sb="7" eb="10">
      <t>ショザイチ</t>
    </rPh>
    <rPh sb="11" eb="12">
      <t>コト</t>
    </rPh>
    <rPh sb="14" eb="16">
      <t>バアイ</t>
    </rPh>
    <phoneticPr fontId="2"/>
  </si>
  <si>
    <t>その他栄養素①(内容(単位))</t>
    <rPh sb="2" eb="3">
      <t>タ</t>
    </rPh>
    <rPh sb="3" eb="6">
      <t>エイヨウソ</t>
    </rPh>
    <rPh sb="8" eb="10">
      <t>ナイヨウ</t>
    </rPh>
    <rPh sb="11" eb="13">
      <t>タンイ</t>
    </rPh>
    <phoneticPr fontId="2"/>
  </si>
  <si>
    <t>　　　氏名</t>
    <rPh sb="3" eb="5">
      <t>シメイ</t>
    </rPh>
    <phoneticPr fontId="2"/>
  </si>
  <si>
    <t>　　　(住所)</t>
    <rPh sb="4" eb="6">
      <t>ジュウショ</t>
    </rPh>
    <phoneticPr fontId="2"/>
  </si>
  <si>
    <t>　　　(氏名)</t>
    <rPh sb="4" eb="6">
      <t>シメイ</t>
    </rPh>
    <phoneticPr fontId="2"/>
  </si>
  <si>
    <t>　　　　　　　(氏名)</t>
    <rPh sb="8" eb="10">
      <t>シメイ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</si>
  <si>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</si>
  <si>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</si>
  <si>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</si>
  <si>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</si>
  <si>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</si>
  <si>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</si>
  <si>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</si>
  <si>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</si>
  <si>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</si>
  <si>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</si>
  <si>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</si>
  <si>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</si>
  <si>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</si>
  <si>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</si>
  <si>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　　　　朝食数</t>
    <rPh sb="4" eb="6">
      <t>チョウショク</t>
    </rPh>
    <rPh sb="6" eb="7">
      <t>スウ</t>
    </rPh>
    <phoneticPr fontId="2"/>
  </si>
  <si>
    <t>　　　　昼食数</t>
    <rPh sb="4" eb="6">
      <t>チュウショク</t>
    </rPh>
    <rPh sb="6" eb="7">
      <t>スウ</t>
    </rPh>
    <phoneticPr fontId="2"/>
  </si>
  <si>
    <t>　　　　夕食数</t>
    <rPh sb="4" eb="6">
      <t>ユウショク</t>
    </rPh>
    <rPh sb="6" eb="7">
      <t>スウ</t>
    </rPh>
    <phoneticPr fontId="2"/>
  </si>
  <si>
    <t>　　　　その他(食数)</t>
    <rPh sb="6" eb="7">
      <t>タ</t>
    </rPh>
    <rPh sb="8" eb="9">
      <t>ショク</t>
    </rPh>
    <rPh sb="9" eb="10">
      <t>スウ</t>
    </rPh>
    <phoneticPr fontId="2"/>
  </si>
  <si>
    <t>　　　　食数合計</t>
    <rPh sb="4" eb="5">
      <t>ショク</t>
    </rPh>
    <rPh sb="5" eb="6">
      <t>スウ</t>
    </rPh>
    <rPh sb="6" eb="8">
      <t>ゴウケイ</t>
    </rPh>
    <phoneticPr fontId="2"/>
  </si>
  <si>
    <t>　　　　備考</t>
    <rPh sb="4" eb="6">
      <t>ビコウ</t>
    </rPh>
    <phoneticPr fontId="2"/>
  </si>
  <si>
    <t>　　(1日の提供食数総計)</t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2"/>
  </si>
  <si>
    <t>　　人数合計</t>
    <rPh sb="2" eb="4">
      <t>ニンズウ</t>
    </rPh>
    <rPh sb="4" eb="6">
      <t>ゴウケイ</t>
    </rPh>
    <phoneticPr fontId="2"/>
  </si>
  <si>
    <t>有/無</t>
    <phoneticPr fontId="2"/>
  </si>
  <si>
    <t>　　　　　　(人数)</t>
    <rPh sb="7" eb="9">
      <t>ニンズウ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</si>
  <si>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</si>
  <si>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</si>
  <si>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</si>
  <si>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　　　　　　②(内容(単位))</t>
    <rPh sb="8" eb="10">
      <t>ナイヨウ</t>
    </rPh>
    <rPh sb="11" eb="13">
      <t>タンイ</t>
    </rPh>
    <phoneticPr fontId="2"/>
  </si>
  <si>
    <t>　　　　　　③(内容(単位))</t>
    <rPh sb="8" eb="10">
      <t>ナイヨウ</t>
    </rPh>
    <rPh sb="11" eb="13">
      <t>タンイ</t>
    </rPh>
    <phoneticPr fontId="2"/>
  </si>
  <si>
    <t>　　　　　　②の量</t>
    <rPh sb="8" eb="9">
      <t>リョウ</t>
    </rPh>
    <phoneticPr fontId="2"/>
  </si>
  <si>
    <t>　　　　(外来)の人数</t>
    <rPh sb="5" eb="7">
      <t>ガイライ</t>
    </rPh>
    <rPh sb="9" eb="11">
      <t>ニンズウ</t>
    </rPh>
    <phoneticPr fontId="2"/>
  </si>
  <si>
    <t>　　　　(訪問)の人数</t>
    <rPh sb="5" eb="7">
      <t>ホウモン</t>
    </rPh>
    <rPh sb="9" eb="11">
      <t>ニンズウ</t>
    </rPh>
    <phoneticPr fontId="2"/>
  </si>
  <si>
    <t>　　　　　　　　人数</t>
    <rPh sb="8" eb="10">
      <t>ニンズウ</t>
    </rPh>
    <phoneticPr fontId="2"/>
  </si>
  <si>
    <t>　　　　　　　　人数</t>
    <rPh sb="8" eb="10">
      <t>ニンズウ</t>
    </rPh>
    <rPh sb="9" eb="10">
      <t>ガイジン</t>
    </rPh>
    <phoneticPr fontId="2"/>
  </si>
  <si>
    <t>栄養管理部門の理念・方針・目標</t>
    <rPh sb="0" eb="2">
      <t>エイヨウ</t>
    </rPh>
    <rPh sb="2" eb="4">
      <t>カンリ</t>
    </rPh>
    <rPh sb="4" eb="6">
      <t>ブモン</t>
    </rPh>
    <rPh sb="7" eb="9">
      <t>リネン</t>
    </rPh>
    <rPh sb="10" eb="12">
      <t>ホウシン</t>
    </rPh>
    <rPh sb="13" eb="15">
      <t>モクヒョウ</t>
    </rPh>
    <phoneticPr fontId="2"/>
  </si>
  <si>
    <t>特定給食施設栄養管理報告書(病院用)</t>
    <rPh sb="0" eb="2">
      <t>トクテイ</t>
    </rPh>
    <rPh sb="2" eb="4">
      <t>キュウショク</t>
    </rPh>
    <rPh sb="4" eb="6">
      <t>シセツ</t>
    </rPh>
    <rPh sb="6" eb="8">
      <t>エイヨウ</t>
    </rPh>
    <rPh sb="8" eb="10">
      <t>カンリ</t>
    </rPh>
    <rPh sb="10" eb="13">
      <t>ホウコクショ</t>
    </rPh>
    <rPh sb="14" eb="16">
      <t>ビョウイン</t>
    </rPh>
    <rPh sb="16" eb="17">
      <t>ヨウ</t>
    </rPh>
    <phoneticPr fontId="2"/>
  </si>
  <si>
    <t xml:space="preserve"> 藤沢市保健所長</t>
    <rPh sb="1" eb="4">
      <t>フジサワシ</t>
    </rPh>
    <rPh sb="4" eb="7">
      <t>ホケンジョ</t>
    </rPh>
    <rPh sb="7" eb="8">
      <t>チョウ</t>
    </rPh>
    <phoneticPr fontId="12"/>
  </si>
  <si>
    <t>記 入 日</t>
    <rPh sb="0" eb="1">
      <t>キ</t>
    </rPh>
    <rPh sb="2" eb="3">
      <t>イ</t>
    </rPh>
    <rPh sb="4" eb="5">
      <t>ヒ</t>
    </rPh>
    <phoneticPr fontId="12"/>
  </si>
  <si>
    <t>設　置　者</t>
    <rPh sb="0" eb="1">
      <t>セツ</t>
    </rPh>
    <rPh sb="2" eb="3">
      <t>チ</t>
    </rPh>
    <rPh sb="4" eb="5">
      <t>モノ</t>
    </rPh>
    <phoneticPr fontId="12"/>
  </si>
  <si>
    <t>設置者名</t>
    <rPh sb="0" eb="3">
      <t>セッチシャ</t>
    </rPh>
    <rPh sb="3" eb="4">
      <t>メイ</t>
    </rPh>
    <phoneticPr fontId="12"/>
  </si>
  <si>
    <t>所 在 地</t>
    <rPh sb="0" eb="1">
      <t>ショ</t>
    </rPh>
    <rPh sb="2" eb="3">
      <t>ザイ</t>
    </rPh>
    <rPh sb="4" eb="5">
      <t>チ</t>
    </rPh>
    <phoneticPr fontId="12"/>
  </si>
  <si>
    <t>（職名）</t>
    <rPh sb="1" eb="3">
      <t>ショクメイ</t>
    </rPh>
    <phoneticPr fontId="12"/>
  </si>
  <si>
    <t xml:space="preserve"> 藤沢市特定給食施設等の栄養の改善に関する規則第６条の規定により、次のとおり栄養管理状況を報告します。</t>
    <rPh sb="1" eb="4">
      <t>フジサワシ</t>
    </rPh>
    <rPh sb="4" eb="6">
      <t>トクテイ</t>
    </rPh>
    <rPh sb="6" eb="8">
      <t>キュウショク</t>
    </rPh>
    <rPh sb="8" eb="10">
      <t>シセツ</t>
    </rPh>
    <rPh sb="10" eb="11">
      <t>ナド</t>
    </rPh>
    <rPh sb="12" eb="14">
      <t>エイヨウ</t>
    </rPh>
    <rPh sb="15" eb="17">
      <t>カイゼン</t>
    </rPh>
    <rPh sb="18" eb="19">
      <t>カン</t>
    </rPh>
    <rPh sb="21" eb="23">
      <t>キソク</t>
    </rPh>
    <rPh sb="23" eb="24">
      <t>ダイ</t>
    </rPh>
    <rPh sb="25" eb="26">
      <t>ジョウ</t>
    </rPh>
    <rPh sb="27" eb="29">
      <t>キテイ</t>
    </rPh>
    <rPh sb="33" eb="34">
      <t>ツギ</t>
    </rPh>
    <rPh sb="38" eb="40">
      <t>エイヨウ</t>
    </rPh>
    <rPh sb="40" eb="42">
      <t>カンリ</t>
    </rPh>
    <rPh sb="42" eb="44">
      <t>ジョウキョウ</t>
    </rPh>
    <rPh sb="45" eb="47">
      <t>ホウコク</t>
    </rPh>
    <phoneticPr fontId="2"/>
  </si>
  <si>
    <t xml:space="preserve"> 施設種別</t>
    <rPh sb="1" eb="3">
      <t>シセツ</t>
    </rPh>
    <rPh sb="3" eb="5">
      <t>シュベツ</t>
    </rPh>
    <phoneticPr fontId="2"/>
  </si>
  <si>
    <t>）</t>
  </si>
  <si>
    <t xml:space="preserve"> 健康増進法第21条第1項による指定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8">
      <t>シテイ</t>
    </rPh>
    <phoneticPr fontId="2"/>
  </si>
  <si>
    <t>その他(</t>
  </si>
  <si>
    <t>)</t>
    <phoneticPr fontId="2"/>
  </si>
  <si>
    <t xml:space="preserve"> 組　織 
 (栄養管理・給食部門の
 位置付け)</t>
    <phoneticPr fontId="2"/>
  </si>
  <si>
    <t>)</t>
    <phoneticPr fontId="2"/>
  </si>
  <si>
    <t xml:space="preserve"> 責任者</t>
    <rPh sb="1" eb="4">
      <t>セキニンシャ</t>
    </rPh>
    <phoneticPr fontId="2"/>
  </si>
  <si>
    <t>(電話)</t>
    <rPh sb="1" eb="3">
      <t>デンワ</t>
    </rPh>
    <phoneticPr fontId="2"/>
  </si>
  <si>
    <t>(FAX)</t>
    <phoneticPr fontId="2"/>
  </si>
  <si>
    <t>【実施回数】</t>
    <phoneticPr fontId="2"/>
  </si>
  <si>
    <t>）回</t>
  </si>
  <si>
    <t>【構　　成】</t>
    <phoneticPr fontId="2"/>
  </si>
  <si>
    <t>管理栄養士・栄養士</t>
    <rPh sb="0" eb="2">
      <t>カンリ</t>
    </rPh>
    <rPh sb="2" eb="4">
      <t>エイヨウ</t>
    </rPh>
    <rPh sb="4" eb="5">
      <t>シ</t>
    </rPh>
    <rPh sb="6" eb="9">
      <t>エイヨウシ</t>
    </rPh>
    <phoneticPr fontId="2"/>
  </si>
  <si>
    <t>調理師・調理員</t>
    <rPh sb="0" eb="3">
      <t>チョウリシ</t>
    </rPh>
    <rPh sb="4" eb="7">
      <t>チョウリイン</t>
    </rPh>
    <phoneticPr fontId="2"/>
  </si>
  <si>
    <t>【目 　 的】</t>
    <phoneticPr fontId="2"/>
  </si>
  <si>
    <t>(</t>
    <phoneticPr fontId="2"/>
  </si>
  <si>
    <t>)</t>
    <phoneticPr fontId="2"/>
  </si>
  <si>
    <t xml:space="preserve"> 運営方式</t>
    <phoneticPr fontId="2"/>
  </si>
  <si>
    <t>委 託 先</t>
    <phoneticPr fontId="12"/>
  </si>
  <si>
    <t>名　　　　　称</t>
    <phoneticPr fontId="2"/>
  </si>
  <si>
    <t>所 　 在  　地</t>
    <phoneticPr fontId="2"/>
  </si>
  <si>
    <t>代 表 者 氏 名</t>
    <phoneticPr fontId="12"/>
  </si>
  <si>
    <t>（氏名）</t>
    <phoneticPr fontId="12"/>
  </si>
  <si>
    <t>施設担当責任者氏名</t>
    <phoneticPr fontId="2"/>
  </si>
  <si>
    <t>（氏名）</t>
    <phoneticPr fontId="12"/>
  </si>
  <si>
    <t>電          話</t>
    <phoneticPr fontId="2"/>
  </si>
  <si>
    <t>内線</t>
    <rPh sb="0" eb="2">
      <t>ナイセン</t>
    </rPh>
    <phoneticPr fontId="12"/>
  </si>
  <si>
    <t>【委託内容】</t>
    <phoneticPr fontId="2"/>
  </si>
  <si>
    <r>
      <rPr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従事者</t>
    </r>
    <r>
      <rPr>
        <sz val="9"/>
        <color theme="1"/>
        <rFont val="ＭＳ Ｐ明朝"/>
        <family val="1"/>
        <charset val="128"/>
      </rPr>
      <t>（管理栄養士がいる施設にあつては管理栄養士、
 栄養士のみがいる施設にあつては栄養士１名の氏名を記
 入してください。)</t>
    </r>
    <phoneticPr fontId="2"/>
  </si>
  <si>
    <t xml:space="preserve"> 管理栄養士又は栄養士の氏名</t>
    <rPh sb="8" eb="10">
      <t>エイヨウ</t>
    </rPh>
    <rPh sb="10" eb="11">
      <t>シ</t>
    </rPh>
    <rPh sb="12" eb="14">
      <t>シメイ</t>
    </rPh>
    <phoneticPr fontId="2"/>
  </si>
  <si>
    <t xml:space="preserve"> 勤務形態</t>
    <phoneticPr fontId="12"/>
  </si>
  <si>
    <t xml:space="preserve"> 免許の種類</t>
    <rPh sb="1" eb="3">
      <t>メンキョ</t>
    </rPh>
    <rPh sb="4" eb="6">
      <t>シュルイ</t>
    </rPh>
    <phoneticPr fontId="2"/>
  </si>
  <si>
    <t xml:space="preserve"> 従事者の研修会</t>
    <rPh sb="1" eb="4">
      <t>ジュウジシャ</t>
    </rPh>
    <rPh sb="5" eb="8">
      <t>ケンシュウカイ</t>
    </rPh>
    <phoneticPr fontId="2"/>
  </si>
  <si>
    <t>)回　主な研修内容：（</t>
    <phoneticPr fontId="12"/>
  </si>
  <si>
    <t>食　数</t>
    <rPh sb="0" eb="1">
      <t>ショク</t>
    </rPh>
    <rPh sb="2" eb="3">
      <t>スウ</t>
    </rPh>
    <phoneticPr fontId="2"/>
  </si>
  <si>
    <t>(1日当たり平均食数)</t>
    <rPh sb="2" eb="3">
      <t>ニチ</t>
    </rPh>
    <rPh sb="3" eb="4">
      <t>ア</t>
    </rPh>
    <rPh sb="6" eb="8">
      <t>ヘイキン</t>
    </rPh>
    <rPh sb="8" eb="9">
      <t>ショク</t>
    </rPh>
    <rPh sb="9" eb="10">
      <t>スウ</t>
    </rPh>
    <phoneticPr fontId="2"/>
  </si>
  <si>
    <t>(</t>
    <phoneticPr fontId="2"/>
  </si>
  <si>
    <t>(</t>
    <phoneticPr fontId="2"/>
  </si>
  <si>
    <t>)</t>
    <phoneticPr fontId="2"/>
  </si>
  <si>
    <r>
      <t>男</t>
    </r>
    <r>
      <rPr>
        <sz val="8"/>
        <color theme="1"/>
        <rFont val="ＭＳ 明朝"/>
        <family val="1"/>
        <charset val="128"/>
      </rPr>
      <t>(人)</t>
    </r>
    <rPh sb="0" eb="1">
      <t>オトコ</t>
    </rPh>
    <rPh sb="2" eb="3">
      <t>ニン</t>
    </rPh>
    <phoneticPr fontId="2"/>
  </si>
  <si>
    <r>
      <t>女</t>
    </r>
    <r>
      <rPr>
        <sz val="8"/>
        <color theme="1"/>
        <rFont val="ＭＳ 明朝"/>
        <family val="1"/>
        <charset val="128"/>
      </rPr>
      <t>(人)</t>
    </r>
    <rPh sb="0" eb="1">
      <t>オンナ</t>
    </rPh>
    <rPh sb="2" eb="3">
      <t>ニン</t>
    </rPh>
    <phoneticPr fontId="2"/>
  </si>
  <si>
    <t>0～5（月）</t>
    <rPh sb="4" eb="5">
      <t>ツキ</t>
    </rPh>
    <phoneticPr fontId="2"/>
  </si>
  <si>
    <t>12～14（歳）</t>
    <rPh sb="6" eb="7">
      <t>サイ</t>
    </rPh>
    <phoneticPr fontId="2"/>
  </si>
  <si>
    <t>6～8（月）</t>
    <rPh sb="4" eb="5">
      <t>ツキ</t>
    </rPh>
    <phoneticPr fontId="2"/>
  </si>
  <si>
    <t>15～17（歳）</t>
    <rPh sb="6" eb="7">
      <t>サイ</t>
    </rPh>
    <phoneticPr fontId="2"/>
  </si>
  <si>
    <t>9～11（月）</t>
    <rPh sb="5" eb="6">
      <t>ツキ</t>
    </rPh>
    <phoneticPr fontId="2"/>
  </si>
  <si>
    <t>18～29（歳）</t>
    <rPh sb="6" eb="7">
      <t>サイ</t>
    </rPh>
    <phoneticPr fontId="2"/>
  </si>
  <si>
    <t>1～2（歳）</t>
    <rPh sb="4" eb="5">
      <t>サイ</t>
    </rPh>
    <phoneticPr fontId="2"/>
  </si>
  <si>
    <t>30～49（歳）</t>
    <rPh sb="6" eb="7">
      <t>サイ</t>
    </rPh>
    <phoneticPr fontId="2"/>
  </si>
  <si>
    <t>3～5（歳）</t>
    <rPh sb="4" eb="5">
      <t>サイ</t>
    </rPh>
    <phoneticPr fontId="2"/>
  </si>
  <si>
    <t>50～64（歳）</t>
    <rPh sb="6" eb="7">
      <t>サイ</t>
    </rPh>
    <phoneticPr fontId="2"/>
  </si>
  <si>
    <t>6～7（歳）</t>
    <rPh sb="4" eb="5">
      <t>サイ</t>
    </rPh>
    <phoneticPr fontId="2"/>
  </si>
  <si>
    <t>65～74（歳）</t>
    <rPh sb="6" eb="7">
      <t>サイ</t>
    </rPh>
    <phoneticPr fontId="2"/>
  </si>
  <si>
    <t>8～9（歳）</t>
    <rPh sb="4" eb="5">
      <t>サイ</t>
    </rPh>
    <phoneticPr fontId="2"/>
  </si>
  <si>
    <t>75以上（歳）</t>
    <rPh sb="2" eb="4">
      <t>イジョウ</t>
    </rPh>
    <rPh sb="5" eb="6">
      <t>サイ</t>
    </rPh>
    <phoneticPr fontId="2"/>
  </si>
  <si>
    <t>10～11（歳）</t>
    <rPh sb="6" eb="7">
      <t>サイ</t>
    </rPh>
    <phoneticPr fontId="2"/>
  </si>
  <si>
    <r>
      <t xml:space="preserve"> 栄養状態のアセスメント
 </t>
    </r>
    <r>
      <rPr>
        <sz val="9"/>
        <color theme="1"/>
        <rFont val="ＭＳ 明朝"/>
        <family val="1"/>
        <charset val="128"/>
      </rPr>
      <t>（標準体重、肥満度、体格指数、皮下脂肪厚、血液検査等の身体計測調査による栄養状態の総合評価）</t>
    </r>
    <rPh sb="1" eb="3">
      <t>エイヨウ</t>
    </rPh>
    <rPh sb="3" eb="5">
      <t>ジョウタイ</t>
    </rPh>
    <phoneticPr fontId="2"/>
  </si>
  <si>
    <t>【身体計測調査等の項目と対象者】</t>
    <phoneticPr fontId="2"/>
  </si>
  <si>
    <t xml:space="preserve"> 栄養補給法</t>
    <rPh sb="1" eb="3">
      <t>エイヨウ</t>
    </rPh>
    <rPh sb="3" eb="5">
      <t>ホキュウ</t>
    </rPh>
    <rPh sb="5" eb="6">
      <t>ホウ</t>
    </rPh>
    <phoneticPr fontId="2"/>
  </si>
  <si>
    <t xml:space="preserve"> 1 経口栄養法</t>
    <rPh sb="3" eb="5">
      <t>ケイコウ</t>
    </rPh>
    <rPh sb="5" eb="7">
      <t>エイヨウ</t>
    </rPh>
    <rPh sb="7" eb="8">
      <t>ホウ</t>
    </rPh>
    <phoneticPr fontId="2"/>
  </si>
  <si>
    <t xml:space="preserve"> 2 経腸栄養法</t>
    <rPh sb="3" eb="4">
      <t>キョウ</t>
    </rPh>
    <rPh sb="4" eb="5">
      <t>チョウ</t>
    </rPh>
    <rPh sb="5" eb="7">
      <t>エイヨウ</t>
    </rPh>
    <rPh sb="7" eb="8">
      <t>ホウ</t>
    </rPh>
    <phoneticPr fontId="2"/>
  </si>
  <si>
    <t xml:space="preserve"> 一般食</t>
    <rPh sb="1" eb="3">
      <t>イッパン</t>
    </rPh>
    <rPh sb="3" eb="4">
      <t>ショク</t>
    </rPh>
    <phoneticPr fontId="2"/>
  </si>
  <si>
    <t xml:space="preserve"> 1 常食</t>
    <rPh sb="3" eb="4">
      <t>ジョウ</t>
    </rPh>
    <rPh sb="4" eb="5">
      <t>ショク</t>
    </rPh>
    <phoneticPr fontId="2"/>
  </si>
  <si>
    <t xml:space="preserve"> 2 軟食</t>
    <rPh sb="3" eb="4">
      <t>ナン</t>
    </rPh>
    <rPh sb="4" eb="5">
      <t>ショク</t>
    </rPh>
    <phoneticPr fontId="2"/>
  </si>
  <si>
    <t>栄養管理計画の作成等</t>
    <phoneticPr fontId="2"/>
  </si>
  <si>
    <t xml:space="preserve"> 3 流動食</t>
    <rPh sb="3" eb="5">
      <t>リュウドウ</t>
    </rPh>
    <rPh sb="5" eb="6">
      <t>ショク</t>
    </rPh>
    <phoneticPr fontId="2"/>
  </si>
  <si>
    <t xml:space="preserve"> 特別食加算対象食</t>
    <rPh sb="1" eb="3">
      <t>トクベツ</t>
    </rPh>
    <rPh sb="3" eb="4">
      <t>ショク</t>
    </rPh>
    <rPh sb="4" eb="6">
      <t>カサン</t>
    </rPh>
    <rPh sb="6" eb="8">
      <t>タイショウ</t>
    </rPh>
    <rPh sb="8" eb="9">
      <t>ショク</t>
    </rPh>
    <phoneticPr fontId="2"/>
  </si>
  <si>
    <t>(</t>
    <phoneticPr fontId="2"/>
  </si>
  <si>
    <t xml:space="preserve"> 摂取量の調査</t>
    <phoneticPr fontId="12"/>
  </si>
  <si>
    <t xml:space="preserve"> 全体有の場合</t>
    <rPh sb="1" eb="3">
      <t>ゼンタイ</t>
    </rPh>
    <rPh sb="3" eb="4">
      <t>ア</t>
    </rPh>
    <rPh sb="5" eb="7">
      <t>バアイ</t>
    </rPh>
    <phoneticPr fontId="2"/>
  </si>
  <si>
    <t xml:space="preserve"> 給食量の調整</t>
    <phoneticPr fontId="12"/>
  </si>
  <si>
    <t>主食の量</t>
  </si>
  <si>
    <t>有(</t>
    <rPh sb="0" eb="1">
      <t>アリ</t>
    </rPh>
    <phoneticPr fontId="2"/>
  </si>
  <si>
    <t>種類)</t>
    <rPh sb="0" eb="2">
      <t>シュルイ</t>
    </rPh>
    <phoneticPr fontId="2"/>
  </si>
  <si>
    <t>副食(主菜・副菜）の量</t>
    <rPh sb="0" eb="2">
      <t>フクショク</t>
    </rPh>
    <rPh sb="3" eb="5">
      <t>シュサイ</t>
    </rPh>
    <rPh sb="6" eb="8">
      <t>フクサイ</t>
    </rPh>
    <rPh sb="10" eb="11">
      <t>リョウ</t>
    </rPh>
    <phoneticPr fontId="2"/>
  </si>
  <si>
    <t>給与栄養目標量の設定（確認）月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4" eb="15">
      <t>ツキ</t>
    </rPh>
    <phoneticPr fontId="12"/>
  </si>
  <si>
    <t>量(g)</t>
    <phoneticPr fontId="2"/>
  </si>
  <si>
    <t>給与栄養目標量</t>
    <phoneticPr fontId="2"/>
  </si>
  <si>
    <t>提供栄養量</t>
    <rPh sb="0" eb="2">
      <t>テイキョウ</t>
    </rPh>
    <rPh sb="2" eb="4">
      <t>エイヨウ</t>
    </rPh>
    <rPh sb="4" eb="5">
      <t>リョウ</t>
    </rPh>
    <phoneticPr fontId="12"/>
  </si>
  <si>
    <r>
      <t xml:space="preserve">穀類
</t>
    </r>
    <r>
      <rPr>
        <sz val="4"/>
        <color theme="1"/>
        <rFont val="ＭＳ 明朝"/>
        <family val="1"/>
        <charset val="128"/>
      </rPr>
      <t>(１食平均分）</t>
    </r>
    <rPh sb="5" eb="6">
      <t>ショク</t>
    </rPh>
    <rPh sb="6" eb="8">
      <t>ヘイキン</t>
    </rPh>
    <rPh sb="8" eb="9">
      <t>ブン</t>
    </rPh>
    <phoneticPr fontId="2"/>
  </si>
  <si>
    <t xml:space="preserve"> エネルギー(kcal)</t>
    <phoneticPr fontId="12"/>
  </si>
  <si>
    <t xml:space="preserve"> たんぱく質(g)</t>
    <phoneticPr fontId="12"/>
  </si>
  <si>
    <t xml:space="preserve"> 脂質(g)</t>
    <phoneticPr fontId="12"/>
  </si>
  <si>
    <t xml:space="preserve"> いも及びでんぷん類</t>
    <phoneticPr fontId="2"/>
  </si>
  <si>
    <t xml:space="preserve"> カルシウム(mg)</t>
    <phoneticPr fontId="12"/>
  </si>
  <si>
    <t xml:space="preserve"> 砂糖及び甘味類</t>
    <phoneticPr fontId="2"/>
  </si>
  <si>
    <t xml:space="preserve"> 鉄(mg)</t>
    <phoneticPr fontId="12"/>
  </si>
  <si>
    <t xml:space="preserve"> 豆　　　　 類</t>
    <phoneticPr fontId="2"/>
  </si>
  <si>
    <t xml:space="preserve"> ビタミンＡ(ﾚﾁﾉｰﾙ当量)(μg)</t>
    <phoneticPr fontId="12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</si>
  <si>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(mg)</t>
    </r>
    <phoneticPr fontId="2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</si>
  <si>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(mg)</t>
    </r>
    <phoneticPr fontId="2"/>
  </si>
  <si>
    <t xml:space="preserve"> ビタミンＣ(mg)</t>
    <phoneticPr fontId="12"/>
  </si>
  <si>
    <t xml:space="preserve"> 食物繊維(ｇ)</t>
    <phoneticPr fontId="12"/>
  </si>
  <si>
    <t xml:space="preserve"> 炭水化物ｴﾈﾙｷﾞｰ比(％)</t>
    <rPh sb="1" eb="5">
      <t>タンスイカブツ</t>
    </rPh>
    <phoneticPr fontId="2"/>
  </si>
  <si>
    <t xml:space="preserve"> たんぱく質ｴﾈﾙｷﾞｰ比(％)</t>
    <phoneticPr fontId="12"/>
  </si>
  <si>
    <t xml:space="preserve"> 脂質ｴﾈﾙｷﾞｰ比(％)</t>
    <phoneticPr fontId="12"/>
  </si>
  <si>
    <t>乳　　　　　類</t>
    <phoneticPr fontId="2"/>
  </si>
  <si>
    <t xml:space="preserve"> ＊飽和脂肪酸エネルギー比（％）</t>
    <rPh sb="2" eb="4">
      <t>ホウワ</t>
    </rPh>
    <rPh sb="4" eb="7">
      <t>シボウサン</t>
    </rPh>
    <rPh sb="12" eb="13">
      <t>ヒ</t>
    </rPh>
    <phoneticPr fontId="12"/>
  </si>
  <si>
    <t xml:space="preserve"> 推定摂取率</t>
    <rPh sb="1" eb="3">
      <t>スイテイ</t>
    </rPh>
    <rPh sb="3" eb="5">
      <t>セッシュ</t>
    </rPh>
    <rPh sb="5" eb="6">
      <t>リツ</t>
    </rPh>
    <phoneticPr fontId="12"/>
  </si>
  <si>
    <t>％</t>
  </si>
  <si>
    <t xml:space="preserve"> 食材料費</t>
    <phoneticPr fontId="12"/>
  </si>
  <si>
    <t>）円</t>
  </si>
  <si>
    <t xml:space="preserve"> 作業指示書</t>
    <rPh sb="1" eb="3">
      <t>サギョウ</t>
    </rPh>
    <rPh sb="3" eb="6">
      <t>シジショ</t>
    </rPh>
    <phoneticPr fontId="12"/>
  </si>
  <si>
    <t xml:space="preserve"> 給食日誌</t>
    <rPh sb="1" eb="3">
      <t>キュウショク</t>
    </rPh>
    <rPh sb="3" eb="5">
      <t>ニッシ</t>
    </rPh>
    <phoneticPr fontId="12"/>
  </si>
  <si>
    <t>【健康・栄養情報の提供方法】</t>
    <rPh sb="1" eb="3">
      <t>ケンコウ</t>
    </rPh>
    <rPh sb="4" eb="6">
      <t>エイヨウ</t>
    </rPh>
    <rPh sb="6" eb="8">
      <t>ジョウホウ</t>
    </rPh>
    <rPh sb="9" eb="11">
      <t>テイキョウ</t>
    </rPh>
    <rPh sb="11" eb="13">
      <t>ホウホウ</t>
    </rPh>
    <phoneticPr fontId="12"/>
  </si>
  <si>
    <t>個別
指導</t>
    <rPh sb="0" eb="2">
      <t>コベツ</t>
    </rPh>
    <rPh sb="3" eb="5">
      <t>シドウ</t>
    </rPh>
    <phoneticPr fontId="2"/>
  </si>
  <si>
    <t>人</t>
    <phoneticPr fontId="2"/>
  </si>
  <si>
    <t>人</t>
    <phoneticPr fontId="2"/>
  </si>
  <si>
    <t>集団
指導</t>
    <rPh sb="0" eb="2">
      <t>シュウダン</t>
    </rPh>
    <rPh sb="3" eb="5">
      <t>シドウ</t>
    </rPh>
    <phoneticPr fontId="2"/>
  </si>
  <si>
    <t>人</t>
    <phoneticPr fontId="2"/>
  </si>
  <si>
    <t xml:space="preserve"> 栄養成分表示</t>
    <phoneticPr fontId="12"/>
  </si>
  <si>
    <t xml:space="preserve"> 非常時の
 危機管理</t>
    <rPh sb="3" eb="4">
      <t>ジ</t>
    </rPh>
    <rPh sb="7" eb="9">
      <t>キキ</t>
    </rPh>
    <rPh sb="9" eb="11">
      <t>カンリ</t>
    </rPh>
    <phoneticPr fontId="12"/>
  </si>
  <si>
    <t>）人分を（</t>
  </si>
  <si>
    <t xml:space="preserve"> 自施設の栄養管理に
 関する課題</t>
    <rPh sb="1" eb="2">
      <t>ジ</t>
    </rPh>
    <rPh sb="2" eb="4">
      <t>シセツ</t>
    </rPh>
    <rPh sb="5" eb="7">
      <t>エイヨウ</t>
    </rPh>
    <rPh sb="7" eb="9">
      <t>カンリ</t>
    </rPh>
    <rPh sb="12" eb="13">
      <t>カン</t>
    </rPh>
    <rPh sb="15" eb="17">
      <t>カダイ</t>
    </rPh>
    <phoneticPr fontId="12"/>
  </si>
  <si>
    <t xml:space="preserve"> 報告担当者</t>
    <phoneticPr fontId="12"/>
  </si>
  <si>
    <t>電話番号</t>
  </si>
  <si>
    <t>記入日</t>
    <rPh sb="0" eb="2">
      <t>キニュウ</t>
    </rPh>
    <rPh sb="2" eb="3">
      <t>ビ</t>
    </rPh>
    <phoneticPr fontId="2"/>
  </si>
  <si>
    <t>施設の郵便番号</t>
    <rPh sb="3" eb="7">
      <t>ユウビンバンゴウ</t>
    </rPh>
    <phoneticPr fontId="2"/>
  </si>
  <si>
    <t>施設の所在地</t>
    <rPh sb="3" eb="6">
      <t>ショザイチ</t>
    </rPh>
    <phoneticPr fontId="2"/>
  </si>
  <si>
    <t>施設の電話番号</t>
    <rPh sb="3" eb="5">
      <t>デンワ</t>
    </rPh>
    <rPh sb="5" eb="7">
      <t>バンゴウ</t>
    </rPh>
    <phoneticPr fontId="2"/>
  </si>
  <si>
    <t>施設のFAX番号</t>
    <rPh sb="6" eb="8">
      <t>バンゴウ</t>
    </rPh>
    <phoneticPr fontId="2"/>
  </si>
  <si>
    <t>設置者の名称</t>
    <rPh sb="0" eb="3">
      <t>セッチシャ</t>
    </rPh>
    <rPh sb="4" eb="6">
      <t>メイショウ</t>
    </rPh>
    <phoneticPr fontId="2"/>
  </si>
  <si>
    <t>設置者の郵便番号</t>
    <rPh sb="0" eb="3">
      <t>セッチシャ</t>
    </rPh>
    <rPh sb="4" eb="8">
      <t>ユウビンバンゴウ</t>
    </rPh>
    <phoneticPr fontId="2"/>
  </si>
  <si>
    <t>設置者の所在地</t>
    <rPh sb="0" eb="3">
      <t>セッチシャ</t>
    </rPh>
    <rPh sb="4" eb="7">
      <t>ショザイチ</t>
    </rPh>
    <phoneticPr fontId="2"/>
  </si>
  <si>
    <t>管理者の職名</t>
    <rPh sb="0" eb="3">
      <t>カンリシャ</t>
    </rPh>
    <rPh sb="4" eb="6">
      <t>ショクメイ</t>
    </rPh>
    <phoneticPr fontId="2"/>
  </si>
  <si>
    <t>管理者の氏名</t>
    <rPh sb="4" eb="6">
      <t>シメイ</t>
    </rPh>
    <phoneticPr fontId="2"/>
  </si>
  <si>
    <t>有/無</t>
    <phoneticPr fontId="2"/>
  </si>
  <si>
    <t>年/月</t>
    <rPh sb="0" eb="1">
      <t>ネン</t>
    </rPh>
    <rPh sb="2" eb="3">
      <t>ツキ</t>
    </rPh>
    <phoneticPr fontId="2"/>
  </si>
  <si>
    <t>給食量の調整</t>
    <rPh sb="0" eb="2">
      <t>キュウショク</t>
    </rPh>
    <rPh sb="2" eb="3">
      <t>リョウ</t>
    </rPh>
    <rPh sb="4" eb="6">
      <t>チョウセイ</t>
    </rPh>
    <phoneticPr fontId="2"/>
  </si>
  <si>
    <t>主食量の調整の有/無</t>
    <rPh sb="0" eb="2">
      <t>シュショク</t>
    </rPh>
    <rPh sb="2" eb="3">
      <t>リョウ</t>
    </rPh>
    <rPh sb="4" eb="6">
      <t>チョウセイ</t>
    </rPh>
    <phoneticPr fontId="2"/>
  </si>
  <si>
    <t>単位</t>
    <rPh sb="0" eb="2">
      <t>タンイ</t>
    </rPh>
    <phoneticPr fontId="2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</si>
  <si>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</si>
  <si>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*飽和脂肪酸エネルギー比</t>
    <rPh sb="1" eb="3">
      <t>ホウワ</t>
    </rPh>
    <rPh sb="3" eb="6">
      <t>シボウサン</t>
    </rPh>
    <rPh sb="11" eb="12">
      <t>ヒ</t>
    </rPh>
    <phoneticPr fontId="2"/>
  </si>
  <si>
    <t>給食日誌</t>
    <rPh sb="0" eb="2">
      <t>キュウショク</t>
    </rPh>
    <rPh sb="2" eb="4">
      <t>ニッシ</t>
    </rPh>
    <phoneticPr fontId="2"/>
  </si>
  <si>
    <t>健康・栄養情報の提供方法</t>
    <rPh sb="0" eb="2">
      <t>ケンコウ</t>
    </rPh>
    <rPh sb="3" eb="5">
      <t>エイヨウ</t>
    </rPh>
    <rPh sb="5" eb="7">
      <t>ジョウホウ</t>
    </rPh>
    <rPh sb="8" eb="10">
      <t>テイキョウ</t>
    </rPh>
    <rPh sb="10" eb="12">
      <t>ホウホウ</t>
    </rPh>
    <phoneticPr fontId="2"/>
  </si>
  <si>
    <t>テーマ献立の有無</t>
    <rPh sb="3" eb="5">
      <t>コンダテ</t>
    </rPh>
    <rPh sb="6" eb="8">
      <t>ウム</t>
    </rPh>
    <phoneticPr fontId="2"/>
  </si>
  <si>
    <t>テーマ献立の内容</t>
    <rPh sb="3" eb="5">
      <t>コンダテ</t>
    </rPh>
    <rPh sb="6" eb="8">
      <t>ナイヨウ</t>
    </rPh>
    <phoneticPr fontId="2"/>
  </si>
  <si>
    <t>地産地消の有/無</t>
    <rPh sb="0" eb="4">
      <t>チサンチショウ</t>
    </rPh>
    <rPh sb="5" eb="6">
      <t>アリ</t>
    </rPh>
    <rPh sb="7" eb="8">
      <t>ナシ</t>
    </rPh>
    <phoneticPr fontId="2"/>
  </si>
  <si>
    <t>食品ロス削減の有/無</t>
    <rPh sb="0" eb="2">
      <t>ショクヒン</t>
    </rPh>
    <rPh sb="4" eb="6">
      <t>サクゲン</t>
    </rPh>
    <phoneticPr fontId="2"/>
  </si>
  <si>
    <t>食文化（行事食・郷土食等）</t>
    <rPh sb="0" eb="3">
      <t>ショクブンカ</t>
    </rPh>
    <rPh sb="4" eb="6">
      <t>ギョウジ</t>
    </rPh>
    <rPh sb="6" eb="7">
      <t>ショク</t>
    </rPh>
    <rPh sb="8" eb="10">
      <t>キョウド</t>
    </rPh>
    <rPh sb="10" eb="11">
      <t>ショク</t>
    </rPh>
    <rPh sb="11" eb="12">
      <t>トウ</t>
    </rPh>
    <phoneticPr fontId="2"/>
  </si>
  <si>
    <t>災害時対応マニュアルの有無</t>
    <rPh sb="0" eb="2">
      <t>サイガイ</t>
    </rPh>
    <rPh sb="2" eb="3">
      <t>ジ</t>
    </rPh>
    <rPh sb="3" eb="5">
      <t>タイオウ</t>
    </rPh>
    <rPh sb="11" eb="13">
      <t>ウム</t>
    </rPh>
    <phoneticPr fontId="2"/>
  </si>
  <si>
    <t>災害時連絡指示体制</t>
    <rPh sb="0" eb="2">
      <t>サイガイ</t>
    </rPh>
    <rPh sb="2" eb="3">
      <t>ジ</t>
    </rPh>
    <rPh sb="3" eb="5">
      <t>レンラク</t>
    </rPh>
    <rPh sb="5" eb="7">
      <t>シジ</t>
    </rPh>
    <rPh sb="7" eb="9">
      <t>タイセイ</t>
    </rPh>
    <phoneticPr fontId="2"/>
  </si>
  <si>
    <t>炊き出し訓練等</t>
    <rPh sb="0" eb="1">
      <t>タ</t>
    </rPh>
    <rPh sb="2" eb="3">
      <t>ダ</t>
    </rPh>
    <rPh sb="4" eb="6">
      <t>クンレン</t>
    </rPh>
    <rPh sb="6" eb="7">
      <t>トウ</t>
    </rPh>
    <phoneticPr fontId="2"/>
  </si>
  <si>
    <t>食中毒発生時の食事提供対応マニュアル</t>
    <rPh sb="0" eb="3">
      <t>ショクチュウドク</t>
    </rPh>
    <rPh sb="3" eb="5">
      <t>ハッセイ</t>
    </rPh>
    <rPh sb="5" eb="6">
      <t>ジ</t>
    </rPh>
    <rPh sb="7" eb="9">
      <t>ショクジ</t>
    </rPh>
    <rPh sb="9" eb="11">
      <t>テイキョウ</t>
    </rPh>
    <rPh sb="11" eb="13">
      <t>タイオウ</t>
    </rPh>
    <phoneticPr fontId="2"/>
  </si>
  <si>
    <t>自施設の栄養管理に関する課題</t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</si>
  <si>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</si>
  <si>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　　　　病床数</t>
    <rPh sb="4" eb="7">
      <t>ビョウショウスウ</t>
    </rPh>
    <phoneticPr fontId="2"/>
  </si>
  <si>
    <t>（　　　　　　　　）病棟①</t>
    <rPh sb="10" eb="12">
      <t>ビョウトウ</t>
    </rPh>
    <phoneticPr fontId="2"/>
  </si>
  <si>
    <t>（　　　　　　　　）病棟②</t>
    <rPh sb="10" eb="12">
      <t>ビョウトウ</t>
    </rPh>
    <phoneticPr fontId="2"/>
  </si>
  <si>
    <t>（　　　　　　　　）病棟③</t>
    <rPh sb="10" eb="12">
      <t>ビョウトウ</t>
    </rPh>
    <phoneticPr fontId="2"/>
  </si>
  <si>
    <t>合計　 (病床数)</t>
    <rPh sb="5" eb="7">
      <t>ビョウショウ</t>
    </rPh>
    <rPh sb="7" eb="8">
      <t>スウ</t>
    </rPh>
    <phoneticPr fontId="2"/>
  </si>
  <si>
    <t>　　 　(朝食)</t>
    <rPh sb="5" eb="7">
      <t>チョウショク</t>
    </rPh>
    <phoneticPr fontId="2"/>
  </si>
  <si>
    <t>　　 　(昼食)</t>
    <rPh sb="5" eb="7">
      <t>チュウショク</t>
    </rPh>
    <phoneticPr fontId="2"/>
  </si>
  <si>
    <t>　　 　(夕食)</t>
    <rPh sb="5" eb="7">
      <t>ユウショク</t>
    </rPh>
    <phoneticPr fontId="2"/>
  </si>
  <si>
    <t>　 　　(その他食数)</t>
    <rPh sb="7" eb="8">
      <t>タ</t>
    </rPh>
    <rPh sb="8" eb="9">
      <t>ショク</t>
    </rPh>
    <rPh sb="9" eb="10">
      <t>スウ</t>
    </rPh>
    <phoneticPr fontId="2"/>
  </si>
  <si>
    <t>　 　　(備考)</t>
    <rPh sb="5" eb="7">
      <t>ビコウ</t>
    </rPh>
    <phoneticPr fontId="2"/>
  </si>
  <si>
    <t>男・0～5（月）</t>
    <rPh sb="0" eb="1">
      <t>オトコ</t>
    </rPh>
    <rPh sb="6" eb="7">
      <t>ツキ</t>
    </rPh>
    <phoneticPr fontId="2"/>
  </si>
  <si>
    <t>　　6～8（月）</t>
    <rPh sb="6" eb="7">
      <t>ツキ</t>
    </rPh>
    <phoneticPr fontId="2"/>
  </si>
  <si>
    <t>　　9～11（月）</t>
    <rPh sb="7" eb="8">
      <t>ツキ</t>
    </rPh>
    <phoneticPr fontId="2"/>
  </si>
  <si>
    <t>　　1～2(歳）</t>
    <rPh sb="6" eb="7">
      <t>サイ</t>
    </rPh>
    <phoneticPr fontId="2"/>
  </si>
  <si>
    <t>　　3～5(歳）</t>
    <rPh sb="6" eb="7">
      <t>サイ</t>
    </rPh>
    <phoneticPr fontId="2"/>
  </si>
  <si>
    <t>　　6～7(歳）</t>
    <rPh sb="6" eb="7">
      <t>サイ</t>
    </rPh>
    <phoneticPr fontId="2"/>
  </si>
  <si>
    <t>　　8～9(歳）</t>
    <rPh sb="6" eb="7">
      <t>サイ</t>
    </rPh>
    <phoneticPr fontId="2"/>
  </si>
  <si>
    <t>　　10～11(歳）</t>
    <rPh sb="8" eb="9">
      <t>サイ</t>
    </rPh>
    <phoneticPr fontId="2"/>
  </si>
  <si>
    <t>　　12～14(歳）</t>
    <rPh sb="8" eb="9">
      <t>サイ</t>
    </rPh>
    <phoneticPr fontId="2"/>
  </si>
  <si>
    <t>　　15～17(歳）</t>
    <rPh sb="8" eb="9">
      <t>サイ</t>
    </rPh>
    <phoneticPr fontId="2"/>
  </si>
  <si>
    <t>　　18～29(歳）</t>
    <rPh sb="8" eb="9">
      <t>サイ</t>
    </rPh>
    <phoneticPr fontId="2"/>
  </si>
  <si>
    <t>　　30～49(歳）</t>
    <rPh sb="8" eb="9">
      <t>サイ</t>
    </rPh>
    <phoneticPr fontId="2"/>
  </si>
  <si>
    <t>　　50～64(歳）</t>
    <rPh sb="8" eb="9">
      <t>サイ</t>
    </rPh>
    <phoneticPr fontId="2"/>
  </si>
  <si>
    <t>　　65～74(歳）</t>
    <rPh sb="8" eb="9">
      <t>サイ</t>
    </rPh>
    <phoneticPr fontId="2"/>
  </si>
  <si>
    <t>　　75歳以上(歳）</t>
    <rPh sb="4" eb="5">
      <t>サイ</t>
    </rPh>
    <rPh sb="5" eb="7">
      <t>イジョウ</t>
    </rPh>
    <phoneticPr fontId="2"/>
  </si>
  <si>
    <t>女・0～5（月）</t>
    <rPh sb="0" eb="1">
      <t>オンナ</t>
    </rPh>
    <rPh sb="6" eb="7">
      <t>ツキ</t>
    </rPh>
    <phoneticPr fontId="2"/>
  </si>
  <si>
    <t>提供栄養量</t>
    <rPh sb="0" eb="2">
      <t>テイキョウ</t>
    </rPh>
    <rPh sb="2" eb="4">
      <t>エイヨウ</t>
    </rPh>
    <rPh sb="4" eb="5">
      <t>リョウ</t>
    </rPh>
    <phoneticPr fontId="2"/>
  </si>
  <si>
    <t>推定摂取率</t>
    <rPh sb="0" eb="2">
      <t>スイテイ</t>
    </rPh>
    <rPh sb="2" eb="4">
      <t>セッシュ</t>
    </rPh>
    <rPh sb="4" eb="5">
      <t>リツ</t>
    </rPh>
    <phoneticPr fontId="2"/>
  </si>
  <si>
    <t>〒</t>
    <phoneticPr fontId="2"/>
  </si>
  <si>
    <t>（電話）</t>
    <phoneticPr fontId="12"/>
  </si>
  <si>
    <t>（FAX)</t>
  </si>
  <si>
    <t>（氏名)</t>
    <rPh sb="1" eb="3">
      <t>シメイ</t>
    </rPh>
    <phoneticPr fontId="12"/>
  </si>
  <si>
    <t>(</t>
    <phoneticPr fontId="2"/>
  </si>
  <si>
    <t xml:space="preserve"> 栄養管理部門の
 理念・方針・目標</t>
    <rPh sb="1" eb="3">
      <t>エイヨウ</t>
    </rPh>
    <rPh sb="3" eb="5">
      <t>カンリ</t>
    </rPh>
    <rPh sb="5" eb="7">
      <t>ブモン</t>
    </rPh>
    <phoneticPr fontId="2"/>
  </si>
  <si>
    <t xml:space="preserve"> 栄養管理等について
 検討する会議</t>
    <rPh sb="16" eb="18">
      <t>カイギ</t>
    </rPh>
    <phoneticPr fontId="2"/>
  </si>
  <si>
    <t>(</t>
    <phoneticPr fontId="2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</si>
  <si>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2"/>
  </si>
  <si>
    <t>地産地消</t>
    <rPh sb="0" eb="4">
      <t>チサンチショウ</t>
    </rPh>
    <phoneticPr fontId="2"/>
  </si>
  <si>
    <t>食品ロス削減</t>
    <rPh sb="0" eb="2">
      <t>ショクヒン</t>
    </rPh>
    <rPh sb="4" eb="6">
      <t>サクゲン</t>
    </rPh>
    <phoneticPr fontId="2"/>
  </si>
  <si>
    <t>【災害時対応マニュアル】</t>
    <phoneticPr fontId="12"/>
  </si>
  <si>
    <t>【災害時連絡指示体制】</t>
    <phoneticPr fontId="2"/>
  </si>
  <si>
    <t>【非常食等の備蓄】</t>
    <phoneticPr fontId="2"/>
  </si>
  <si>
    <t>(</t>
    <phoneticPr fontId="2"/>
  </si>
  <si>
    <t xml:space="preserve">）日分  </t>
    <phoneticPr fontId="2"/>
  </si>
  <si>
    <t>無</t>
    <rPh sb="0" eb="1">
      <t>ナ</t>
    </rPh>
    <phoneticPr fontId="2"/>
  </si>
  <si>
    <t>)</t>
    <phoneticPr fontId="2"/>
  </si>
  <si>
    <t>【炊き出し訓練等】</t>
    <rPh sb="1" eb="2">
      <t>タ</t>
    </rPh>
    <rPh sb="3" eb="4">
      <t>ダ</t>
    </rPh>
    <rPh sb="5" eb="7">
      <t>クンレン</t>
    </rPh>
    <rPh sb="7" eb="8">
      <t>トウ</t>
    </rPh>
    <phoneticPr fontId="2"/>
  </si>
  <si>
    <t>【食中毒発生時の食事提供対応マニュアル】</t>
    <phoneticPr fontId="12"/>
  </si>
  <si>
    <t>部門名</t>
    <phoneticPr fontId="2"/>
  </si>
  <si>
    <t>所在地（施設の所在地と異なる場合に記入してください。)</t>
    <phoneticPr fontId="2"/>
  </si>
  <si>
    <t>栄養部</t>
    <phoneticPr fontId="2"/>
  </si>
  <si>
    <t>診療部</t>
    <phoneticPr fontId="2"/>
  </si>
  <si>
    <t>事務部</t>
    <phoneticPr fontId="2"/>
  </si>
  <si>
    <t>その他（</t>
    <phoneticPr fontId="2"/>
  </si>
  <si>
    <t>病院</t>
    <rPh sb="0" eb="2">
      <t>ビョウイン</t>
    </rPh>
    <phoneticPr fontId="2"/>
  </si>
  <si>
    <t>その他</t>
    <rPh sb="2" eb="3">
      <t>タ</t>
    </rPh>
    <phoneticPr fontId="2"/>
  </si>
  <si>
    <t>【実施回数】（</t>
    <rPh sb="1" eb="3">
      <t>ジッシ</t>
    </rPh>
    <rPh sb="3" eb="5">
      <t>カイスウ</t>
    </rPh>
    <phoneticPr fontId="2"/>
  </si>
  <si>
    <t>栄養成分別</t>
    <rPh sb="0" eb="2">
      <t>エイヨウ</t>
    </rPh>
    <rPh sb="2" eb="4">
      <t>セイブン</t>
    </rPh>
    <rPh sb="4" eb="5">
      <t>ベツ</t>
    </rPh>
    <phoneticPr fontId="2"/>
  </si>
  <si>
    <t xml:space="preserve"> 4 その他(</t>
    <rPh sb="5" eb="6">
      <t>タ</t>
    </rPh>
    <phoneticPr fontId="2"/>
  </si>
  <si>
    <t>）</t>
    <phoneticPr fontId="2"/>
  </si>
  <si>
    <t>）回</t>
    <phoneticPr fontId="2"/>
  </si>
  <si>
    <t>献立表掲示又は配布</t>
  </si>
  <si>
    <t>ポスター又はリーフレット</t>
    <rPh sb="4" eb="5">
      <t>マタ</t>
    </rPh>
    <phoneticPr fontId="2"/>
  </si>
  <si>
    <t xml:space="preserve"> 給食だより</t>
    <phoneticPr fontId="2"/>
  </si>
  <si>
    <t>その他（</t>
    <phoneticPr fontId="2"/>
  </si>
  <si>
    <t xml:space="preserve"> 1人( </t>
    <phoneticPr fontId="2"/>
  </si>
  <si>
    <t>）あたり（</t>
    <phoneticPr fontId="2"/>
  </si>
  <si>
    <t>有(</t>
    <phoneticPr fontId="2"/>
  </si>
  <si>
    <t>)</t>
    <phoneticPr fontId="2"/>
  </si>
  <si>
    <t xml:space="preserve"> 無</t>
    <phoneticPr fontId="2"/>
  </si>
  <si>
    <t>【実施回数】</t>
    <phoneticPr fontId="2"/>
  </si>
  <si>
    <t>（</t>
    <phoneticPr fontId="2"/>
  </si>
  <si>
    <t>【方　　法】</t>
    <phoneticPr fontId="12"/>
  </si>
  <si>
    <t xml:space="preserve"> 残菜の調査</t>
    <phoneticPr fontId="2"/>
  </si>
  <si>
    <t>摂取量の調査</t>
    <phoneticPr fontId="2"/>
  </si>
  <si>
    <t>その他（</t>
    <phoneticPr fontId="2"/>
  </si>
  <si>
    <t>無</t>
    <rPh sb="0" eb="1">
      <t>ナシ</t>
    </rPh>
    <phoneticPr fontId="2"/>
  </si>
  <si>
    <t xml:space="preserve"> 塩分(食塩相当量)(ｇ)</t>
    <phoneticPr fontId="12"/>
  </si>
  <si>
    <t>1人1日あたりで算出</t>
    <rPh sb="1" eb="2">
      <t>ニン</t>
    </rPh>
    <rPh sb="3" eb="4">
      <t>ニチ</t>
    </rPh>
    <rPh sb="8" eb="10">
      <t>サンシュツ</t>
    </rPh>
    <phoneticPr fontId="2"/>
  </si>
  <si>
    <t xml:space="preserve">  栄養教育</t>
    <rPh sb="2" eb="4">
      <t>エイヨウ</t>
    </rPh>
    <rPh sb="4" eb="6">
      <t>キョウイク</t>
    </rPh>
    <phoneticPr fontId="2"/>
  </si>
  <si>
    <t xml:space="preserve"> テーマ献立</t>
    <rPh sb="4" eb="6">
      <t>コンダテ</t>
    </rPh>
    <phoneticPr fontId="12"/>
  </si>
  <si>
    <t>個人/全体/両方</t>
    <rPh sb="0" eb="2">
      <t>コジン</t>
    </rPh>
    <rPh sb="3" eb="5">
      <t>ゼンタイ</t>
    </rPh>
    <rPh sb="6" eb="8">
      <t>リョウホウ</t>
    </rPh>
    <phoneticPr fontId="2"/>
  </si>
  <si>
    <t>選択</t>
  </si>
  <si>
    <t>選択</t>
    <rPh sb="0" eb="2">
      <t>センタク</t>
    </rPh>
    <phoneticPr fontId="2"/>
  </si>
  <si>
    <t>入力項目</t>
    <rPh sb="0" eb="2">
      <t>ニュウリョク</t>
    </rPh>
    <rPh sb="2" eb="4">
      <t>コウモク</t>
    </rPh>
    <phoneticPr fontId="2"/>
  </si>
  <si>
    <r>
      <t>記入日</t>
    </r>
    <r>
      <rPr>
        <sz val="8"/>
        <color rgb="FFFF0000"/>
        <rFont val="ＭＳ 明朝"/>
        <family val="1"/>
        <charset val="128"/>
      </rPr>
      <t>（入力例：20　　/　/）</t>
    </r>
    <rPh sb="0" eb="2">
      <t>キニュウ</t>
    </rPh>
    <rPh sb="2" eb="3">
      <t>ビ</t>
    </rPh>
    <phoneticPr fontId="2"/>
  </si>
  <si>
    <r>
      <t>有/無</t>
    </r>
    <r>
      <rPr>
        <sz val="10"/>
        <color rgb="FFFF0000"/>
        <rFont val="ＭＳ 明朝"/>
        <family val="1"/>
        <charset val="128"/>
      </rPr>
      <t>（</t>
    </r>
    <r>
      <rPr>
        <sz val="8"/>
        <color rgb="FFFF0000"/>
        <rFont val="ＭＳ 明朝"/>
        <family val="1"/>
        <charset val="128"/>
      </rPr>
      <t>藤沢市保健所より指定されている場合は有）</t>
    </r>
    <rPh sb="0" eb="1">
      <t>アリ</t>
    </rPh>
    <rPh sb="2" eb="3">
      <t>ナシ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</si>
  <si>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</si>
  <si>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</si>
  <si>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</si>
  <si>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献立表掲示又は配布の有/無</t>
    <rPh sb="0" eb="2">
      <t>コンダテ</t>
    </rPh>
    <rPh sb="2" eb="3">
      <t>ヒョウ</t>
    </rPh>
    <rPh sb="3" eb="5">
      <t>ケイジ</t>
    </rPh>
    <rPh sb="7" eb="9">
      <t>ハイフ</t>
    </rPh>
    <rPh sb="10" eb="11">
      <t>ユウ</t>
    </rPh>
    <rPh sb="12" eb="13">
      <t>ム</t>
    </rPh>
    <phoneticPr fontId="2"/>
  </si>
  <si>
    <t>ポスター又はリーフレットの有/無</t>
    <rPh sb="4" eb="5">
      <t>マタ</t>
    </rPh>
    <rPh sb="13" eb="14">
      <t>アリ</t>
    </rPh>
    <rPh sb="15" eb="16">
      <t>ナシ</t>
    </rPh>
    <phoneticPr fontId="2"/>
  </si>
  <si>
    <t>給食だよりの有/無</t>
    <rPh sb="0" eb="2">
      <t>キュウショク</t>
    </rPh>
    <rPh sb="6" eb="7">
      <t>アリ</t>
    </rPh>
    <rPh sb="8" eb="9">
      <t>ナシ</t>
    </rPh>
    <phoneticPr fontId="2"/>
  </si>
  <si>
    <r>
      <t xml:space="preserve">構成職種の合計数
</t>
    </r>
    <r>
      <rPr>
        <sz val="8"/>
        <color rgb="FFFF0000"/>
        <rFont val="ＭＳ 明朝"/>
        <family val="1"/>
        <charset val="128"/>
      </rPr>
      <t>(同一職種は複数参加でも１で集計)</t>
    </r>
    <rPh sb="0" eb="2">
      <t>コウセイ</t>
    </rPh>
    <rPh sb="2" eb="4">
      <t>ショクシュ</t>
    </rPh>
    <rPh sb="5" eb="7">
      <t>ゴウケイ</t>
    </rPh>
    <rPh sb="7" eb="8">
      <t>カズ</t>
    </rPh>
    <rPh sb="10" eb="12">
      <t>ドウイツ</t>
    </rPh>
    <rPh sb="12" eb="14">
      <t>ショクシュ</t>
    </rPh>
    <rPh sb="15" eb="17">
      <t>フクスウ</t>
    </rPh>
    <rPh sb="17" eb="19">
      <t>サンカ</t>
    </rPh>
    <rPh sb="23" eb="25">
      <t>シュウケイ</t>
    </rPh>
    <phoneticPr fontId="2"/>
  </si>
  <si>
    <r>
      <t xml:space="preserve">従事者人数(給食部門全員)
</t>
    </r>
    <r>
      <rPr>
        <sz val="8"/>
        <color rgb="FFFF0000"/>
        <rFont val="ＭＳ 明朝"/>
        <family val="1"/>
        <charset val="128"/>
      </rPr>
      <t>（該当者がいない場合は「0」と入力）</t>
    </r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</si>
  <si>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r>
      <t xml:space="preserve">食数(1日当たり平均食数)
</t>
    </r>
    <r>
      <rPr>
        <sz val="8"/>
        <color rgb="FFFF0000"/>
        <rFont val="ＭＳ 明朝"/>
        <family val="1"/>
        <charset val="128"/>
      </rPr>
      <t>（該当者がいない場合は「0」と入力)</t>
    </r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</si>
  <si>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r>
      <t xml:space="preserve">その他（　　　　　）
</t>
    </r>
    <r>
      <rPr>
        <sz val="8"/>
        <color rgb="FFFF0000"/>
        <rFont val="ＭＳ 明朝"/>
        <family val="1"/>
        <charset val="128"/>
      </rPr>
      <t>(夜食や補食があればその内容を入力)</t>
    </r>
    <rPh sb="2" eb="3">
      <t>タ</t>
    </rPh>
    <phoneticPr fontId="2"/>
  </si>
  <si>
    <r>
      <t>把握時期(年月)</t>
    </r>
    <r>
      <rPr>
        <sz val="8"/>
        <color rgb="FFFF0000"/>
        <rFont val="ＭＳ 明朝"/>
        <family val="1"/>
        <charset val="128"/>
      </rPr>
      <t>（入力例：20　/　）</t>
    </r>
    <rPh sb="0" eb="2">
      <t>ハアク</t>
    </rPh>
    <rPh sb="2" eb="4">
      <t>ジキ</t>
    </rPh>
    <rPh sb="5" eb="7">
      <t>ネンゲツ</t>
    </rPh>
    <phoneticPr fontId="2"/>
  </si>
  <si>
    <t>給与栄養目標量の設定（確認月）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3" eb="14">
      <t>ヅキ</t>
    </rPh>
    <phoneticPr fontId="2"/>
  </si>
  <si>
    <r>
      <t>年・月</t>
    </r>
    <r>
      <rPr>
        <sz val="8"/>
        <color rgb="FFFF0000"/>
        <rFont val="ＭＳ 明朝"/>
        <family val="1"/>
        <charset val="128"/>
      </rPr>
      <t>（入力例：20　　/　）</t>
    </r>
    <rPh sb="0" eb="1">
      <t>ネン</t>
    </rPh>
    <rPh sb="2" eb="3">
      <t>ゲツ</t>
    </rPh>
    <phoneticPr fontId="2"/>
  </si>
  <si>
    <r>
      <t>平均提供食品量</t>
    </r>
    <r>
      <rPr>
        <sz val="8"/>
        <color rgb="FFFF0000"/>
        <rFont val="ＭＳ 明朝"/>
        <family val="1"/>
        <charset val="128"/>
      </rPr>
      <t>（※主食は１食平均分）</t>
    </r>
    <rPh sb="0" eb="2">
      <t>ヘイキン</t>
    </rPh>
    <rPh sb="2" eb="4">
      <t>テイキョウ</t>
    </rPh>
    <rPh sb="4" eb="6">
      <t>ショクヒン</t>
    </rPh>
    <rPh sb="6" eb="7">
      <t>リョウ</t>
    </rPh>
    <rPh sb="9" eb="11">
      <t>シュショク</t>
    </rPh>
    <rPh sb="13" eb="14">
      <t>ショク</t>
    </rPh>
    <rPh sb="14" eb="16">
      <t>ヘイキン</t>
    </rPh>
    <rPh sb="16" eb="17">
      <t>ブン</t>
    </rPh>
    <phoneticPr fontId="2"/>
  </si>
  <si>
    <r>
      <t>ごはん</t>
    </r>
    <r>
      <rPr>
        <sz val="8"/>
        <color rgb="FFFF0000"/>
        <rFont val="ＭＳ 明朝"/>
        <family val="1"/>
        <charset val="128"/>
      </rPr>
      <t>（※）</t>
    </r>
    <phoneticPr fontId="2"/>
  </si>
  <si>
    <r>
      <t>パン</t>
    </r>
    <r>
      <rPr>
        <sz val="8"/>
        <color rgb="FFFF0000"/>
        <rFont val="ＭＳ 明朝"/>
        <family val="1"/>
        <charset val="128"/>
      </rPr>
      <t>（※）</t>
    </r>
    <phoneticPr fontId="2"/>
  </si>
  <si>
    <r>
      <t>麺</t>
    </r>
    <r>
      <rPr>
        <sz val="8"/>
        <color rgb="FFFF0000"/>
        <rFont val="ＭＳ 明朝"/>
        <family val="1"/>
        <charset val="128"/>
      </rPr>
      <t>（※）</t>
    </r>
    <rPh sb="0" eb="1">
      <t>メン</t>
    </rPh>
    <phoneticPr fontId="2"/>
  </si>
  <si>
    <r>
      <t>推定摂取率</t>
    </r>
    <r>
      <rPr>
        <sz val="8"/>
        <color rgb="FFFF0000"/>
        <rFont val="ＭＳ 明朝"/>
        <family val="1"/>
        <charset val="128"/>
      </rPr>
      <t>（○○％の数字のみ入力）</t>
    </r>
    <rPh sb="0" eb="2">
      <t>スイテイ</t>
    </rPh>
    <rPh sb="2" eb="4">
      <t>セッシュ</t>
    </rPh>
    <rPh sb="4" eb="5">
      <t>リツ</t>
    </rPh>
    <rPh sb="10" eb="12">
      <t>スウジ</t>
    </rPh>
    <rPh sb="14" eb="16">
      <t>ニュウリョク</t>
    </rPh>
    <phoneticPr fontId="2"/>
  </si>
  <si>
    <r>
      <t xml:space="preserve">栄養教育実施の有無
</t>
    </r>
    <r>
      <rPr>
        <sz val="8"/>
        <color rgb="FFFF0000"/>
        <rFont val="ＭＳ 明朝"/>
        <family val="1"/>
        <charset val="128"/>
      </rPr>
      <t>(健康・栄養情報の提供をしている場合も有）</t>
    </r>
    <rPh sb="0" eb="2">
      <t>エイヨウ</t>
    </rPh>
    <rPh sb="2" eb="4">
      <t>キョウイク</t>
    </rPh>
    <rPh sb="4" eb="6">
      <t>ジッシ</t>
    </rPh>
    <rPh sb="11" eb="13">
      <t>ケンコウ</t>
    </rPh>
    <rPh sb="14" eb="16">
      <t>エイヨウ</t>
    </rPh>
    <rPh sb="16" eb="18">
      <t>ジョウホウ</t>
    </rPh>
    <rPh sb="19" eb="21">
      <t>テイキョウ</t>
    </rPh>
    <rPh sb="26" eb="28">
      <t>バアイ</t>
    </rPh>
    <rPh sb="29" eb="30">
      <t>アリ</t>
    </rPh>
    <phoneticPr fontId="2"/>
  </si>
  <si>
    <r>
      <t xml:space="preserve">栄養教育の実施概要
</t>
    </r>
    <r>
      <rPr>
        <sz val="8"/>
        <color rgb="FFFF0000"/>
        <rFont val="ＭＳ 明朝"/>
        <family val="1"/>
        <charset val="128"/>
      </rPr>
      <t>（該当がない場合は「0」、把握をしていない場合は「-」と入力）</t>
    </r>
    <rPh sb="0" eb="2">
      <t>エイヨウ</t>
    </rPh>
    <rPh sb="2" eb="4">
      <t>キョウイク</t>
    </rPh>
    <rPh sb="5" eb="7">
      <t>ジッシ</t>
    </rPh>
    <rPh sb="7" eb="9">
      <t>ガイヨウ</t>
    </rPh>
    <phoneticPr fontId="2"/>
  </si>
  <si>
    <r>
      <t xml:space="preserve">報告担当者
</t>
    </r>
    <r>
      <rPr>
        <sz val="8"/>
        <color rgb="FFFF0000"/>
        <rFont val="ＭＳ 明朝"/>
        <family val="1"/>
        <charset val="128"/>
      </rPr>
      <t>(施設側の担当者名を記入)</t>
    </r>
    <rPh sb="0" eb="2">
      <t>ホウコク</t>
    </rPh>
    <rPh sb="2" eb="5">
      <t>タントウシャ</t>
    </rPh>
    <phoneticPr fontId="2"/>
  </si>
  <si>
    <t>自動計算</t>
  </si>
  <si>
    <t>入力</t>
    <phoneticPr fontId="2"/>
  </si>
  <si>
    <t>入力</t>
    <phoneticPr fontId="2"/>
  </si>
  <si>
    <t>入力</t>
    <phoneticPr fontId="2"/>
  </si>
  <si>
    <t>入力</t>
    <phoneticPr fontId="2"/>
  </si>
  <si>
    <t>選択</t>
    <phoneticPr fontId="2"/>
  </si>
  <si>
    <t>選択</t>
    <phoneticPr fontId="2"/>
  </si>
  <si>
    <t>選択</t>
    <phoneticPr fontId="2"/>
  </si>
  <si>
    <t>自動反映</t>
    <rPh sb="0" eb="2">
      <t>ジドウ</t>
    </rPh>
    <rPh sb="2" eb="4">
      <t>ハンエイ</t>
    </rPh>
    <phoneticPr fontId="2"/>
  </si>
  <si>
    <t>副食(主菜・副菜)量の調整の有/無</t>
    <rPh sb="0" eb="2">
      <t>フクショク</t>
    </rPh>
    <rPh sb="3" eb="4">
      <t>シュ</t>
    </rPh>
    <rPh sb="4" eb="5">
      <t>ナ</t>
    </rPh>
    <rPh sb="6" eb="8">
      <t>フクサイ</t>
    </rPh>
    <rPh sb="9" eb="10">
      <t>リョウ</t>
    </rPh>
    <rPh sb="11" eb="13">
      <t>チョウセイ</t>
    </rPh>
    <phoneticPr fontId="2"/>
  </si>
  <si>
    <t>病   棟</t>
    <phoneticPr fontId="2"/>
  </si>
  <si>
    <r>
      <t xml:space="preserve">生活習慣病予防の有/無
</t>
    </r>
    <r>
      <rPr>
        <sz val="8"/>
        <color rgb="FFFF0000"/>
        <rFont val="ＭＳ 明朝"/>
        <family val="1"/>
        <charset val="128"/>
      </rPr>
      <t>（栄養バランスに配慮した食事提供があれば有）</t>
    </r>
    <rPh sb="0" eb="2">
      <t>セイカツ</t>
    </rPh>
    <rPh sb="2" eb="4">
      <t>シュウカン</t>
    </rPh>
    <rPh sb="4" eb="5">
      <t>ビョウ</t>
    </rPh>
    <rPh sb="5" eb="7">
      <t>ヨボウ</t>
    </rPh>
    <rPh sb="8" eb="9">
      <t>アリ</t>
    </rPh>
    <rPh sb="10" eb="11">
      <t>ナシ</t>
    </rPh>
    <rPh sb="32" eb="33">
      <t>アリ</t>
    </rPh>
    <phoneticPr fontId="2"/>
  </si>
  <si>
    <t>目的</t>
    <rPh sb="0" eb="2">
      <t>モクテキ</t>
    </rPh>
    <phoneticPr fontId="2"/>
  </si>
  <si>
    <r>
      <t>栄養教育の内容</t>
    </r>
    <r>
      <rPr>
        <sz val="8"/>
        <color rgb="FFFF0000"/>
        <rFont val="ＭＳ 明朝"/>
        <family val="1"/>
        <charset val="128"/>
      </rPr>
      <t>（30文字以内で入力）</t>
    </r>
    <rPh sb="0" eb="2">
      <t>エイヨウ</t>
    </rPh>
    <rPh sb="2" eb="4">
      <t>キョウイク</t>
    </rPh>
    <rPh sb="5" eb="7">
      <t>ナイヨウ</t>
    </rPh>
    <rPh sb="10" eb="12">
      <t>モジ</t>
    </rPh>
    <rPh sb="12" eb="14">
      <t>イナイ</t>
    </rPh>
    <rPh sb="15" eb="17">
      <t>ニュウリョク</t>
    </rPh>
    <phoneticPr fontId="2"/>
  </si>
  <si>
    <r>
      <t>主食量の種類数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2">
      <t>シュショク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2"/>
  </si>
  <si>
    <r>
      <t>副食量の種類数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1">
      <t>フク</t>
    </rPh>
    <rPh sb="1" eb="2">
      <t>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2"/>
  </si>
  <si>
    <r>
      <t xml:space="preserve">自施設の栄養管理に関する課題
</t>
    </r>
    <r>
      <rPr>
        <sz val="8"/>
        <color rgb="FFFF0000"/>
        <rFont val="ＭＳ 明朝"/>
        <family val="1"/>
        <charset val="128"/>
      </rPr>
      <t>（80文字以内で入力）</t>
    </r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rPh sb="18" eb="20">
      <t>モジ</t>
    </rPh>
    <rPh sb="20" eb="22">
      <t>イナイ</t>
    </rPh>
    <rPh sb="23" eb="25">
      <t>ニュウリョク</t>
    </rPh>
    <phoneticPr fontId="2"/>
  </si>
  <si>
    <r>
      <t xml:space="preserve">身体計測調査等の項目と対象者
</t>
    </r>
    <r>
      <rPr>
        <sz val="8"/>
        <color rgb="FFFF0000"/>
        <rFont val="ＭＳ 明朝"/>
        <family val="1"/>
        <charset val="128"/>
      </rPr>
      <t>（70文字以内で入力）</t>
    </r>
    <rPh sb="0" eb="2">
      <t>シンタイ</t>
    </rPh>
    <rPh sb="2" eb="4">
      <t>ケイソク</t>
    </rPh>
    <rPh sb="4" eb="7">
      <t>チョウサトウ</t>
    </rPh>
    <rPh sb="8" eb="10">
      <t>コウモク</t>
    </rPh>
    <rPh sb="11" eb="14">
      <t>タイショウシャ</t>
    </rPh>
    <phoneticPr fontId="2"/>
  </si>
  <si>
    <t>非常食等の備蓄の有無</t>
    <rPh sb="0" eb="2">
      <t>ヒジョウ</t>
    </rPh>
    <rPh sb="3" eb="4">
      <t>トウ</t>
    </rPh>
    <rPh sb="5" eb="7">
      <t>ビチク</t>
    </rPh>
    <rPh sb="8" eb="10">
      <t>ウム</t>
    </rPh>
    <phoneticPr fontId="2"/>
  </si>
  <si>
    <t>非常食の量</t>
    <rPh sb="0" eb="2">
      <t>ヒジョウ</t>
    </rPh>
    <rPh sb="4" eb="5">
      <t>リョウ</t>
    </rPh>
    <phoneticPr fontId="2"/>
  </si>
  <si>
    <t>非常時用献立表の有無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rPh sb="8" eb="10">
      <t>ウム</t>
    </rPh>
    <phoneticPr fontId="2"/>
  </si>
  <si>
    <t>非常食等の保管場所</t>
    <rPh sb="0" eb="2">
      <t>ヒジョウ</t>
    </rPh>
    <rPh sb="3" eb="4">
      <t>トウ</t>
    </rPh>
    <rPh sb="5" eb="7">
      <t>ホカン</t>
    </rPh>
    <rPh sb="7" eb="9">
      <t>バショ</t>
    </rPh>
    <phoneticPr fontId="2"/>
  </si>
  <si>
    <r>
      <t xml:space="preserve">施設区分
</t>
    </r>
    <r>
      <rPr>
        <sz val="8"/>
        <color rgb="FFFF0000"/>
        <rFont val="ＭＳ 明朝"/>
        <family val="1"/>
        <charset val="128"/>
      </rPr>
      <t>（小規模特定給食施設：１回50食以上100食未満または1日100食以上250食未満の食事を提供する施設
特定給食施設：1回100食以上又は１日250食以上の食事を提供している施設）</t>
    </r>
    <rPh sb="0" eb="2">
      <t>シセツ</t>
    </rPh>
    <rPh sb="2" eb="3">
      <t>ク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</si>
</sst>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yyyy&quot;年&quot;m&quot;月&quot;;@"/>
    <numFmt numFmtId="178" formatCode="0.0_ "/>
    <numFmt numFmtId="179" formatCode="yyyy/m/d;@"/>
    <numFmt numFmtId="180" formatCode="0.0"/>
    <numFmt numFmtId="181" formatCode="#"/>
    <numFmt numFmtId="182" formatCode="yyyy&quot;年&quot;m&quot;月&quot;d&quot;日&quot;;@"/>
  </numFmts>
  <fonts count="24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vertAlign val="subscript"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theme="1"/>
      <name val="Century"/>
      <family val="1"/>
    </font>
    <font>
      <sz val="8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57">
    <xf numFmtId="0" fontId="0" fillId="0" borderId="0" xfId="0">
      <alignment vertical="center"/>
    </xf>
    <xf numFmtId="0" fontId="1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1" fillId="0" borderId="1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26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27" xfId="0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left" vertical="top" wrapText="1" shrinkToFit="1"/>
    </xf>
    <xf numFmtId="0" fontId="3" fillId="0" borderId="27" xfId="0" applyFont="1" applyFill="1" applyBorder="1" applyAlignment="1" applyProtection="1">
      <alignment vertical="top" wrapText="1"/>
    </xf>
    <xf numFmtId="0" fontId="5" fillId="0" borderId="3" xfId="0" applyFont="1" applyFill="1" applyBorder="1" applyAlignment="1" applyProtection="1">
      <alignment horizontal="left" vertical="top" wrapText="1" shrinkToFit="1"/>
    </xf>
    <xf numFmtId="0" fontId="5" fillId="0" borderId="27" xfId="0" applyFont="1" applyFill="1" applyBorder="1" applyAlignment="1" applyProtection="1">
      <alignment vertical="top" wrapText="1"/>
    </xf>
    <xf numFmtId="0" fontId="9" fillId="0" borderId="24" xfId="0" applyFont="1" applyFill="1" applyBorder="1" applyAlignment="1" applyProtection="1">
      <alignment vertical="top"/>
    </xf>
    <xf numFmtId="0" fontId="5" fillId="0" borderId="28" xfId="0" applyFont="1" applyFill="1" applyBorder="1" applyAlignment="1" applyProtection="1">
      <alignment vertical="top" wrapText="1"/>
    </xf>
    <xf numFmtId="0" fontId="9" fillId="0" borderId="23" xfId="0" applyFont="1" applyFill="1" applyBorder="1" applyAlignment="1" applyProtection="1">
      <alignment vertical="top"/>
    </xf>
    <xf numFmtId="0" fontId="5" fillId="0" borderId="29" xfId="0" applyFont="1" applyFill="1" applyBorder="1" applyAlignment="1" applyProtection="1">
      <alignment vertical="top" wrapText="1"/>
    </xf>
    <xf numFmtId="0" fontId="9" fillId="0" borderId="25" xfId="0" applyFont="1" applyFill="1" applyBorder="1" applyAlignment="1" applyProtection="1">
      <alignment vertical="top"/>
    </xf>
    <xf numFmtId="0" fontId="5" fillId="0" borderId="30" xfId="0" applyFont="1" applyFill="1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/>
    </xf>
    <xf numFmtId="0" fontId="3" fillId="0" borderId="28" xfId="0" applyFont="1" applyFill="1" applyBorder="1" applyAlignment="1" applyProtection="1">
      <alignment vertical="top" wrapText="1" shrinkToFit="1"/>
    </xf>
    <xf numFmtId="0" fontId="6" fillId="0" borderId="25" xfId="0" applyFont="1" applyFill="1" applyBorder="1" applyAlignment="1" applyProtection="1">
      <alignment vertical="top"/>
    </xf>
    <xf numFmtId="0" fontId="3" fillId="0" borderId="30" xfId="0" applyFont="1" applyFill="1" applyBorder="1" applyAlignment="1" applyProtection="1">
      <alignment vertical="top" wrapText="1" shrinkToFit="1"/>
    </xf>
    <xf numFmtId="0" fontId="6" fillId="0" borderId="26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vertical="top" wrapText="1" shrinkToFit="1"/>
    </xf>
    <xf numFmtId="0" fontId="3" fillId="0" borderId="27" xfId="0" applyFont="1" applyFill="1" applyBorder="1" applyAlignment="1" applyProtection="1">
      <alignment vertical="top" wrapText="1" shrinkToFit="1"/>
    </xf>
    <xf numFmtId="0" fontId="6" fillId="0" borderId="23" xfId="0" applyFont="1" applyFill="1" applyBorder="1" applyAlignment="1" applyProtection="1">
      <alignment vertical="top"/>
    </xf>
    <xf numFmtId="0" fontId="3" fillId="0" borderId="29" xfId="0" applyFont="1" applyFill="1" applyBorder="1" applyAlignment="1" applyProtection="1">
      <alignment vertical="top" wrapText="1" shrinkToFit="1"/>
    </xf>
    <xf numFmtId="0" fontId="3" fillId="0" borderId="28" xfId="0" applyFont="1" applyFill="1" applyBorder="1" applyAlignment="1" applyProtection="1">
      <alignment vertical="top" wrapText="1"/>
    </xf>
    <xf numFmtId="0" fontId="3" fillId="0" borderId="29" xfId="0" applyFont="1" applyFill="1" applyBorder="1" applyAlignment="1" applyProtection="1">
      <alignment vertical="top" wrapText="1"/>
    </xf>
    <xf numFmtId="0" fontId="3" fillId="0" borderId="30" xfId="0" applyFont="1" applyFill="1" applyBorder="1" applyAlignment="1" applyProtection="1">
      <alignment vertical="top" wrapText="1"/>
    </xf>
    <xf numFmtId="0" fontId="3" fillId="0" borderId="20" xfId="0" applyFont="1" applyFill="1" applyBorder="1" applyAlignment="1" applyProtection="1">
      <alignment vertical="top" wrapText="1" shrinkToFit="1"/>
    </xf>
    <xf numFmtId="0" fontId="3" fillId="0" borderId="31" xfId="0" applyFont="1" applyFill="1" applyBorder="1" applyAlignment="1" applyProtection="1">
      <alignment vertical="top" wrapText="1" shrinkToFit="1"/>
    </xf>
    <xf numFmtId="0" fontId="3" fillId="0" borderId="2" xfId="0" applyFont="1" applyFill="1" applyBorder="1" applyAlignment="1" applyProtection="1">
      <alignment vertical="top" wrapText="1" shrinkToFit="1"/>
    </xf>
    <xf numFmtId="0" fontId="3" fillId="0" borderId="29" xfId="0" applyFont="1" applyFill="1" applyBorder="1" applyAlignment="1" applyProtection="1">
      <alignment horizontal="right" vertical="top" wrapText="1" shrinkToFit="1"/>
    </xf>
    <xf numFmtId="0" fontId="3" fillId="0" borderId="28" xfId="0" applyFont="1" applyFill="1" applyBorder="1" applyAlignment="1" applyProtection="1">
      <alignment vertical="top" shrinkToFit="1"/>
    </xf>
    <xf numFmtId="0" fontId="3" fillId="0" borderId="29" xfId="0" applyFont="1" applyFill="1" applyBorder="1" applyAlignment="1" applyProtection="1">
      <alignment vertical="top" shrinkToFit="1"/>
    </xf>
    <xf numFmtId="0" fontId="6" fillId="0" borderId="53" xfId="0" applyFont="1" applyFill="1" applyBorder="1" applyAlignment="1" applyProtection="1">
      <alignment vertical="top"/>
    </xf>
    <xf numFmtId="0" fontId="3" fillId="0" borderId="21" xfId="0" applyFont="1" applyFill="1" applyBorder="1" applyAlignment="1" applyProtection="1">
      <alignment horizontal="left" vertical="top" wrapText="1" shrinkToFit="1"/>
    </xf>
    <xf numFmtId="0" fontId="3" fillId="0" borderId="31" xfId="0" applyFont="1" applyFill="1" applyBorder="1" applyAlignment="1" applyProtection="1">
      <alignment vertical="top" wrapText="1"/>
    </xf>
    <xf numFmtId="0" fontId="3" fillId="0" borderId="21" xfId="0" applyFont="1" applyFill="1" applyBorder="1" applyAlignment="1" applyProtection="1">
      <alignment vertical="top" wrapText="1" shrinkToFit="1"/>
    </xf>
    <xf numFmtId="0" fontId="3" fillId="0" borderId="32" xfId="0" applyFont="1" applyFill="1" applyBorder="1" applyAlignment="1" applyProtection="1">
      <alignment vertical="top" wrapText="1" shrinkToFit="1"/>
    </xf>
    <xf numFmtId="0" fontId="3" fillId="0" borderId="32" xfId="0" applyFont="1" applyFill="1" applyBorder="1" applyAlignment="1" applyProtection="1">
      <alignment vertical="top" wrapTex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3" fillId="0" borderId="31" xfId="0" applyFont="1" applyFill="1" applyBorder="1" applyAlignment="1" applyProtection="1">
      <alignment horizontal="left" vertical="top" wrapText="1" shrinkToFit="1"/>
    </xf>
    <xf numFmtId="0" fontId="3" fillId="0" borderId="29" xfId="0" applyFont="1" applyFill="1" applyBorder="1" applyAlignment="1" applyProtection="1">
      <alignment horizontal="left" vertical="top" wrapText="1" shrinkToFit="1"/>
    </xf>
    <xf numFmtId="0" fontId="3" fillId="0" borderId="30" xfId="0" applyFont="1" applyFill="1" applyBorder="1" applyAlignment="1" applyProtection="1">
      <alignment horizontal="left" vertical="top" wrapText="1" shrinkToFit="1"/>
    </xf>
    <xf numFmtId="0" fontId="3" fillId="0" borderId="2" xfId="0" applyFont="1" applyFill="1" applyBorder="1" applyAlignment="1" applyProtection="1">
      <alignment horizontal="left" vertical="top" wrapText="1" shrinkToFi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33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18" xfId="0" applyFont="1" applyFill="1" applyBorder="1" applyAlignment="1" applyProtection="1">
      <alignment horizontal="left" vertical="top" wrapText="1" shrinkToFit="1"/>
    </xf>
    <xf numFmtId="0" fontId="3" fillId="0" borderId="34" xfId="0" applyFont="1" applyFill="1" applyBorder="1" applyAlignment="1" applyProtection="1">
      <alignment vertical="top" wrapText="1"/>
    </xf>
    <xf numFmtId="0" fontId="3" fillId="0" borderId="27" xfId="0" applyFont="1" applyFill="1" applyBorder="1" applyAlignment="1" applyProtection="1">
      <alignment horizontal="left" vertical="top" wrapText="1" shrinkToFit="1"/>
    </xf>
    <xf numFmtId="0" fontId="6" fillId="0" borderId="3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top" wrapText="1"/>
    </xf>
    <xf numFmtId="0" fontId="3" fillId="0" borderId="45" xfId="0" applyFont="1" applyFill="1" applyBorder="1" applyAlignment="1" applyProtection="1">
      <alignment horizontal="center" vertical="top"/>
    </xf>
    <xf numFmtId="0" fontId="5" fillId="0" borderId="45" xfId="0" applyFont="1" applyFill="1" applyBorder="1" applyAlignment="1" applyProtection="1">
      <alignment vertical="top"/>
    </xf>
    <xf numFmtId="176" fontId="5" fillId="0" borderId="45" xfId="0" applyNumberFormat="1" applyFont="1" applyFill="1" applyBorder="1" applyAlignment="1" applyProtection="1">
      <alignment vertical="top"/>
    </xf>
    <xf numFmtId="0" fontId="5" fillId="0" borderId="46" xfId="0" applyFont="1" applyFill="1" applyBorder="1" applyAlignment="1" applyProtection="1">
      <alignment vertical="top"/>
    </xf>
    <xf numFmtId="0" fontId="5" fillId="0" borderId="47" xfId="0" applyFont="1" applyFill="1" applyBorder="1" applyAlignment="1" applyProtection="1">
      <alignment vertical="top"/>
    </xf>
    <xf numFmtId="0" fontId="5" fillId="0" borderId="48" xfId="0" applyFont="1" applyFill="1" applyBorder="1" applyAlignment="1" applyProtection="1">
      <alignment vertical="top"/>
    </xf>
    <xf numFmtId="0" fontId="3" fillId="0" borderId="46" xfId="0" applyFont="1" applyFill="1" applyBorder="1" applyAlignment="1" applyProtection="1">
      <alignment vertical="top"/>
    </xf>
    <xf numFmtId="0" fontId="3" fillId="0" borderId="48" xfId="0" applyFont="1" applyFill="1" applyBorder="1" applyAlignment="1" applyProtection="1">
      <alignment vertical="top"/>
    </xf>
    <xf numFmtId="0" fontId="3" fillId="0" borderId="45" xfId="0" applyFont="1" applyFill="1" applyBorder="1" applyAlignment="1" applyProtection="1">
      <alignment vertical="top"/>
    </xf>
    <xf numFmtId="0" fontId="3" fillId="0" borderId="47" xfId="0" applyFont="1" applyFill="1" applyBorder="1" applyAlignment="1" applyProtection="1">
      <alignment vertical="top"/>
    </xf>
    <xf numFmtId="0" fontId="3" fillId="0" borderId="49" xfId="0" applyFont="1" applyFill="1" applyBorder="1" applyAlignment="1" applyProtection="1">
      <alignment vertical="top"/>
    </xf>
    <xf numFmtId="0" fontId="3" fillId="0" borderId="47" xfId="0" applyFont="1" applyFill="1" applyBorder="1" applyAlignment="1" applyProtection="1">
      <alignment horizontal="left" vertical="top"/>
    </xf>
    <xf numFmtId="177" fontId="3" fillId="0" borderId="48" xfId="0" applyNumberFormat="1" applyFont="1" applyFill="1" applyBorder="1" applyAlignment="1" applyProtection="1">
      <alignment vertical="top"/>
    </xf>
    <xf numFmtId="0" fontId="3" fillId="0" borderId="48" xfId="0" applyFont="1" applyFill="1" applyBorder="1" applyAlignment="1" applyProtection="1">
      <alignment horizontal="left" vertical="top"/>
    </xf>
    <xf numFmtId="0" fontId="3" fillId="0" borderId="48" xfId="0" applyFont="1" applyFill="1" applyBorder="1" applyAlignment="1" applyProtection="1">
      <alignment vertical="top" wrapText="1"/>
    </xf>
    <xf numFmtId="0" fontId="3" fillId="0" borderId="46" xfId="0" applyFont="1" applyFill="1" applyBorder="1" applyAlignment="1" applyProtection="1">
      <alignment vertical="top" wrapText="1"/>
    </xf>
    <xf numFmtId="0" fontId="3" fillId="0" borderId="47" xfId="0" applyFont="1" applyFill="1" applyBorder="1" applyAlignment="1" applyProtection="1">
      <alignment vertical="top" wrapText="1"/>
    </xf>
    <xf numFmtId="176" fontId="3" fillId="0" borderId="45" xfId="0" applyNumberFormat="1" applyFont="1" applyFill="1" applyBorder="1" applyAlignment="1" applyProtection="1">
      <alignment vertical="top"/>
    </xf>
    <xf numFmtId="0" fontId="3" fillId="0" borderId="52" xfId="0" applyFont="1" applyFill="1" applyBorder="1" applyAlignment="1" applyProtection="1">
      <alignment vertical="top"/>
    </xf>
    <xf numFmtId="0" fontId="3" fillId="0" borderId="50" xfId="0" applyFont="1" applyFill="1" applyBorder="1" applyAlignment="1" applyProtection="1">
      <alignment vertical="top"/>
    </xf>
    <xf numFmtId="0" fontId="3" fillId="0" borderId="51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6" fillId="0" borderId="35" xfId="0" applyFont="1" applyFill="1" applyBorder="1" applyAlignment="1" applyProtection="1">
      <alignment horizontal="center" vertical="top" wrapText="1"/>
    </xf>
    <xf numFmtId="179" fontId="9" fillId="0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37" xfId="0" applyFont="1" applyFill="1" applyBorder="1" applyAlignment="1" applyProtection="1">
      <alignment horizontal="left" vertical="top" wrapText="1"/>
      <protection locked="0"/>
    </xf>
    <xf numFmtId="0" fontId="9" fillId="0" borderId="38" xfId="0" applyFont="1" applyFill="1" applyBorder="1" applyAlignment="1" applyProtection="1">
      <alignment horizontal="left" vertical="top" wrapText="1"/>
      <protection locked="0"/>
    </xf>
    <xf numFmtId="0" fontId="9" fillId="0" borderId="39" xfId="0" applyFont="1" applyFill="1" applyBorder="1" applyAlignment="1" applyProtection="1">
      <alignment horizontal="left" vertical="top" wrapText="1"/>
      <protection locked="0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</xf>
    <xf numFmtId="0" fontId="6" fillId="0" borderId="39" xfId="0" applyFont="1" applyFill="1" applyBorder="1" applyAlignment="1" applyProtection="1">
      <alignment horizontal="left" vertical="top" wrapText="1"/>
    </xf>
    <xf numFmtId="0" fontId="6" fillId="0" borderId="39" xfId="0" applyFont="1" applyFill="1" applyBorder="1" applyAlignment="1" applyProtection="1">
      <alignment horizontal="left" vertical="top" shrinkToFit="1"/>
      <protection locked="0"/>
    </xf>
    <xf numFmtId="177" fontId="6" fillId="0" borderId="39" xfId="0" applyNumberFormat="1" applyFont="1" applyFill="1" applyBorder="1" applyAlignment="1" applyProtection="1">
      <alignment horizontal="left" vertical="top" wrapText="1"/>
      <protection locked="0"/>
    </xf>
    <xf numFmtId="177" fontId="6" fillId="0" borderId="36" xfId="0" applyNumberFormat="1" applyFont="1" applyFill="1" applyBorder="1" applyAlignment="1" applyProtection="1">
      <alignment horizontal="left" vertical="top" wrapText="1"/>
      <protection locked="0"/>
    </xf>
    <xf numFmtId="1" fontId="6" fillId="0" borderId="37" xfId="0" applyNumberFormat="1" applyFont="1" applyFill="1" applyBorder="1" applyAlignment="1" applyProtection="1">
      <alignment horizontal="left" vertical="top" wrapText="1"/>
      <protection locked="0"/>
    </xf>
    <xf numFmtId="1" fontId="6" fillId="0" borderId="38" xfId="0" applyNumberFormat="1" applyFont="1" applyFill="1" applyBorder="1" applyAlignment="1" applyProtection="1">
      <alignment horizontal="left" vertical="top" wrapText="1"/>
      <protection locked="0"/>
    </xf>
    <xf numFmtId="180" fontId="6" fillId="0" borderId="38" xfId="0" applyNumberFormat="1" applyFont="1" applyFill="1" applyBorder="1" applyAlignment="1" applyProtection="1">
      <alignment horizontal="left" vertical="top" wrapText="1"/>
      <protection locked="0"/>
    </xf>
    <xf numFmtId="1" fontId="6" fillId="0" borderId="39" xfId="0" applyNumberFormat="1" applyFont="1" applyFill="1" applyBorder="1" applyAlignment="1" applyProtection="1">
      <alignment horizontal="left" vertical="top" wrapText="1"/>
      <protection locked="0"/>
    </xf>
    <xf numFmtId="178" fontId="6" fillId="0" borderId="38" xfId="0" applyNumberFormat="1" applyFont="1" applyFill="1" applyBorder="1" applyAlignment="1" applyProtection="1">
      <alignment horizontal="left" vertical="top" wrapText="1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  <protection locked="0"/>
    </xf>
    <xf numFmtId="0" fontId="6" fillId="0" borderId="43" xfId="0" applyFont="1" applyFill="1" applyBorder="1" applyAlignment="1" applyProtection="1">
      <alignment horizontal="left" vertical="top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top" wrapText="1"/>
    </xf>
    <xf numFmtId="0" fontId="9" fillId="0" borderId="3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8" xfId="0" applyFont="1" applyFill="1" applyBorder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left" vertical="center" shrinkToFit="1"/>
    </xf>
    <xf numFmtId="0" fontId="5" fillId="3" borderId="12" xfId="0" applyFont="1" applyFill="1" applyBorder="1" applyAlignment="1" applyProtection="1">
      <alignment vertical="center" shrinkToFit="1"/>
    </xf>
    <xf numFmtId="0" fontId="5" fillId="3" borderId="14" xfId="0" applyFont="1" applyFill="1" applyBorder="1" applyAlignment="1" applyProtection="1">
      <alignment vertical="center" shrinkToFit="1"/>
    </xf>
    <xf numFmtId="0" fontId="8" fillId="5" borderId="0" xfId="0" applyFont="1" applyFill="1" applyAlignment="1" applyProtection="1">
      <alignment vertical="center" shrinkToFit="1"/>
    </xf>
    <xf numFmtId="0" fontId="5" fillId="0" borderId="15" xfId="0" applyFont="1" applyFill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8" xfId="1" applyFont="1" applyFill="1" applyBorder="1" applyAlignment="1" applyProtection="1">
      <alignment vertical="center" wrapText="1" shrinkToFit="1"/>
    </xf>
    <xf numFmtId="0" fontId="5" fillId="0" borderId="11" xfId="1" applyFont="1" applyFill="1" applyBorder="1" applyAlignment="1" applyProtection="1">
      <alignment vertical="center" wrapText="1" shrinkToFit="1"/>
    </xf>
    <xf numFmtId="0" fontId="5" fillId="0" borderId="8" xfId="1" applyFont="1" applyFill="1" applyBorder="1" applyAlignment="1" applyProtection="1">
      <alignment vertical="center" shrinkToFit="1"/>
    </xf>
    <xf numFmtId="0" fontId="5" fillId="0" borderId="11" xfId="1" applyFont="1" applyFill="1" applyBorder="1" applyAlignment="1" applyProtection="1">
      <alignment vertical="center" shrinkToFit="1"/>
    </xf>
    <xf numFmtId="0" fontId="5" fillId="0" borderId="7" xfId="1" applyFont="1" applyFill="1" applyBorder="1" applyAlignment="1" applyProtection="1">
      <alignment vertical="center" shrinkToFit="1"/>
    </xf>
    <xf numFmtId="0" fontId="5" fillId="0" borderId="4" xfId="1" applyFont="1" applyFill="1" applyBorder="1" applyAlignment="1" applyProtection="1">
      <alignment vertical="center" shrinkToFit="1"/>
    </xf>
    <xf numFmtId="0" fontId="0" fillId="0" borderId="0" xfId="0" applyFont="1" applyAlignment="1" applyProtection="1">
      <alignment shrinkToFit="1"/>
    </xf>
    <xf numFmtId="0" fontId="5" fillId="0" borderId="0" xfId="0" applyFont="1" applyFill="1" applyAlignment="1" applyProtection="1">
      <alignment horizontal="justify" vertical="center" shrinkToFit="1"/>
    </xf>
    <xf numFmtId="0" fontId="0" fillId="0" borderId="0" xfId="0" applyFont="1" applyAlignment="1" applyProtection="1">
      <alignment vertical="center" shrinkToFit="1"/>
    </xf>
    <xf numFmtId="178" fontId="6" fillId="0" borderId="38" xfId="0" applyNumberFormat="1" applyFont="1" applyFill="1" applyBorder="1" applyAlignment="1" applyProtection="1">
      <alignment horizontal="left" vertical="top" wrapText="1"/>
      <protection locked="0"/>
    </xf>
    <xf numFmtId="0" fontId="6" fillId="0" borderId="54" xfId="0" applyFont="1" applyFill="1" applyBorder="1" applyAlignment="1" applyProtection="1">
      <alignment vertical="top"/>
    </xf>
    <xf numFmtId="0" fontId="3" fillId="5" borderId="29" xfId="0" applyFont="1" applyFill="1" applyBorder="1" applyAlignment="1" applyProtection="1">
      <alignment vertical="top" wrapText="1" shrinkToFit="1"/>
    </xf>
    <xf numFmtId="0" fontId="3" fillId="0" borderId="2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22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vertical="top" wrapText="1" shrinkToFit="1"/>
    </xf>
    <xf numFmtId="0" fontId="3" fillId="0" borderId="19" xfId="0" applyFont="1" applyFill="1" applyBorder="1" applyAlignment="1" applyProtection="1">
      <alignment vertical="top" wrapText="1" shrinkToFit="1"/>
    </xf>
    <xf numFmtId="0" fontId="3" fillId="0" borderId="50" xfId="0" applyFont="1" applyFill="1" applyBorder="1" applyAlignment="1" applyProtection="1">
      <alignment horizontal="left" vertical="top"/>
    </xf>
    <xf numFmtId="0" fontId="3" fillId="0" borderId="51" xfId="0" applyFont="1" applyFill="1" applyBorder="1" applyAlignment="1" applyProtection="1">
      <alignment horizontal="left" vertical="top"/>
    </xf>
    <xf numFmtId="0" fontId="3" fillId="0" borderId="52" xfId="0" applyFont="1" applyFill="1" applyBorder="1" applyAlignment="1" applyProtection="1">
      <alignment horizontal="left" vertical="top"/>
    </xf>
    <xf numFmtId="0" fontId="3" fillId="0" borderId="49" xfId="0" applyFont="1" applyFill="1" applyBorder="1" applyAlignment="1" applyProtection="1">
      <alignment horizontal="left" vertical="top"/>
    </xf>
    <xf numFmtId="0" fontId="5" fillId="0" borderId="20" xfId="0" applyFont="1" applyFill="1" applyBorder="1" applyAlignment="1" applyProtection="1">
      <alignment horizontal="left" vertical="top" wrapText="1" shrinkToFit="1"/>
    </xf>
    <xf numFmtId="0" fontId="5" fillId="0" borderId="1" xfId="0" applyFont="1" applyFill="1" applyBorder="1" applyAlignment="1" applyProtection="1">
      <alignment horizontal="left" vertical="top" wrapText="1" shrinkToFit="1"/>
    </xf>
    <xf numFmtId="0" fontId="5" fillId="0" borderId="19" xfId="0" applyFont="1" applyFill="1" applyBorder="1" applyAlignment="1" applyProtection="1">
      <alignment horizontal="left" vertical="top" wrapText="1" shrinkToFi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3" fillId="0" borderId="20" xfId="0" applyFont="1" applyFill="1" applyBorder="1" applyAlignment="1" applyProtection="1">
      <alignment vertical="top" wrapText="1" shrinkToFit="1"/>
    </xf>
    <xf numFmtId="0" fontId="3" fillId="0" borderId="2" xfId="0" applyFont="1" applyFill="1" applyBorder="1" applyAlignment="1" applyProtection="1">
      <alignment vertical="top" wrapText="1" shrinkToFit="1"/>
    </xf>
    <xf numFmtId="0" fontId="3" fillId="0" borderId="50" xfId="0" applyFont="1" applyFill="1" applyBorder="1" applyAlignment="1" applyProtection="1">
      <alignment horizontal="left" vertical="top" wrapText="1"/>
    </xf>
    <xf numFmtId="0" fontId="3" fillId="0" borderId="51" xfId="0" applyFont="1" applyFill="1" applyBorder="1" applyAlignment="1" applyProtection="1">
      <alignment horizontal="left" vertical="top" wrapText="1"/>
    </xf>
    <xf numFmtId="0" fontId="3" fillId="0" borderId="49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horizontal="left" vertical="center" shrinkToFit="1"/>
    </xf>
    <xf numFmtId="0" fontId="5" fillId="0" borderId="14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3" borderId="10" xfId="1" applyFont="1" applyFill="1" applyBorder="1" applyAlignment="1" applyProtection="1">
      <alignment horizontal="left" vertical="center" wrapText="1" shrinkToFit="1"/>
    </xf>
    <xf numFmtId="0" fontId="5" fillId="4" borderId="8" xfId="1" applyFont="1" applyFill="1" applyBorder="1" applyAlignment="1" applyProtection="1">
      <alignment horizontal="left" vertical="center" wrapText="1" shrinkToFit="1"/>
    </xf>
    <xf numFmtId="0" fontId="5" fillId="4" borderId="11" xfId="1" applyFont="1" applyFill="1" applyBorder="1" applyAlignment="1" applyProtection="1">
      <alignment horizontal="left" vertical="center" wrapText="1" shrinkToFit="1"/>
    </xf>
    <xf numFmtId="0" fontId="5" fillId="4" borderId="15" xfId="1" applyFont="1" applyFill="1" applyBorder="1" applyAlignment="1" applyProtection="1">
      <alignment horizontal="left" vertical="center" wrapText="1" shrinkToFit="1"/>
    </xf>
    <xf numFmtId="0" fontId="5" fillId="4" borderId="0" xfId="1" applyFont="1" applyFill="1" applyBorder="1" applyAlignment="1" applyProtection="1">
      <alignment horizontal="left" vertical="center" wrapText="1" shrinkToFit="1"/>
    </xf>
    <xf numFmtId="0" fontId="5" fillId="4" borderId="16" xfId="1" applyFont="1" applyFill="1" applyBorder="1" applyAlignment="1" applyProtection="1">
      <alignment horizontal="left" vertical="center" wrapText="1" shrinkToFit="1"/>
    </xf>
    <xf numFmtId="0" fontId="5" fillId="4" borderId="12" xfId="1" applyFont="1" applyFill="1" applyBorder="1" applyAlignment="1" applyProtection="1">
      <alignment horizontal="left" vertical="center" wrapText="1" shrinkToFit="1"/>
    </xf>
    <xf numFmtId="0" fontId="5" fillId="4" borderId="13" xfId="1" applyFont="1" applyFill="1" applyBorder="1" applyAlignment="1" applyProtection="1">
      <alignment horizontal="left" vertical="center" wrapText="1" shrinkToFit="1"/>
    </xf>
    <xf numFmtId="0" fontId="5" fillId="4" borderId="14" xfId="1" applyFont="1" applyFill="1" applyBorder="1" applyAlignment="1" applyProtection="1">
      <alignment horizontal="left" vertical="center" wrapText="1" shrinkToFit="1"/>
    </xf>
    <xf numFmtId="0" fontId="5" fillId="0" borderId="6" xfId="1" applyFont="1" applyFill="1" applyBorder="1" applyAlignment="1" applyProtection="1">
      <alignment horizontal="left" vertical="center" shrinkToFit="1"/>
    </xf>
    <xf numFmtId="0" fontId="5" fillId="0" borderId="7" xfId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8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12" xfId="0" applyFont="1" applyFill="1" applyBorder="1" applyAlignment="1" applyProtection="1">
      <alignment vertical="center" shrinkToFit="1"/>
    </xf>
    <xf numFmtId="0" fontId="5" fillId="0" borderId="13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0" fontId="5" fillId="0" borderId="13" xfId="1" applyFont="1" applyFill="1" applyBorder="1" applyAlignment="1" applyProtection="1">
      <alignment horizontal="right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right" vertical="center" shrinkToFit="1"/>
    </xf>
    <xf numFmtId="0" fontId="5" fillId="3" borderId="6" xfId="1" applyFont="1" applyFill="1" applyBorder="1" applyAlignment="1" applyProtection="1">
      <alignment horizontal="left" vertical="center" shrinkToFit="1"/>
    </xf>
    <xf numFmtId="0" fontId="5" fillId="4" borderId="7" xfId="1" applyFont="1" applyFill="1" applyBorder="1" applyAlignment="1" applyProtection="1">
      <alignment horizontal="left" vertical="center" shrinkToFit="1"/>
    </xf>
    <xf numFmtId="0" fontId="5" fillId="4" borderId="13" xfId="1" applyFont="1" applyFill="1" applyBorder="1" applyAlignment="1" applyProtection="1">
      <alignment horizontal="left" vertical="center" shrinkToFit="1"/>
    </xf>
    <xf numFmtId="0" fontId="5" fillId="4" borderId="14" xfId="1" applyFont="1" applyFill="1" applyBorder="1" applyAlignment="1" applyProtection="1">
      <alignment horizontal="left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7" xfId="0" applyFont="1" applyFill="1" applyBorder="1" applyAlignment="1" applyProtection="1">
      <alignment horizontal="right" vertical="center" shrinkToFit="1"/>
    </xf>
    <xf numFmtId="0" fontId="5" fillId="0" borderId="7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3" borderId="6" xfId="0" applyFont="1" applyFill="1" applyBorder="1" applyAlignment="1" applyProtection="1">
      <alignment horizontal="left" vertical="center" shrinkToFit="1"/>
    </xf>
    <xf numFmtId="0" fontId="5" fillId="4" borderId="7" xfId="0" applyFont="1" applyFill="1" applyBorder="1" applyAlignment="1" applyProtection="1">
      <alignment horizontal="left" vertical="center" shrinkToFit="1"/>
    </xf>
    <xf numFmtId="0" fontId="5" fillId="4" borderId="4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16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left" vertical="center" wrapText="1" shrinkToFit="1"/>
    </xf>
    <xf numFmtId="0" fontId="5" fillId="0" borderId="8" xfId="0" applyFont="1" applyFill="1" applyBorder="1" applyAlignment="1" applyProtection="1">
      <alignment horizontal="left" vertical="center" wrapText="1" shrinkToFit="1"/>
    </xf>
    <xf numFmtId="0" fontId="5" fillId="0" borderId="11" xfId="0" applyFont="1" applyFill="1" applyBorder="1" applyAlignment="1" applyProtection="1">
      <alignment horizontal="left" vertical="center" wrapText="1" shrinkToFit="1"/>
    </xf>
    <xf numFmtId="0" fontId="5" fillId="0" borderId="15" xfId="0" applyFont="1" applyFill="1" applyBorder="1" applyAlignment="1" applyProtection="1">
      <alignment horizontal="left" vertical="center" wrapText="1" shrinkToFit="1"/>
    </xf>
    <xf numFmtId="0" fontId="5" fillId="0" borderId="0" xfId="0" applyFont="1" applyFill="1" applyBorder="1" applyAlignment="1" applyProtection="1">
      <alignment horizontal="left" vertical="center" wrapText="1" shrinkToFit="1"/>
    </xf>
    <xf numFmtId="0" fontId="5" fillId="0" borderId="16" xfId="0" applyFont="1" applyFill="1" applyBorder="1" applyAlignment="1" applyProtection="1">
      <alignment horizontal="left" vertical="center" wrapText="1" shrinkToFit="1"/>
    </xf>
    <xf numFmtId="0" fontId="5" fillId="0" borderId="12" xfId="0" applyFont="1" applyFill="1" applyBorder="1" applyAlignment="1" applyProtection="1">
      <alignment horizontal="center" vertical="center" wrapText="1" shrinkToFit="1"/>
    </xf>
    <xf numFmtId="0" fontId="5" fillId="0" borderId="13" xfId="0" applyFont="1" applyFill="1" applyBorder="1" applyAlignment="1" applyProtection="1">
      <alignment horizontal="center" vertical="center" wrapText="1" shrinkToFit="1"/>
    </xf>
    <xf numFmtId="0" fontId="5" fillId="0" borderId="14" xfId="0" applyFont="1" applyFill="1" applyBorder="1" applyAlignment="1" applyProtection="1">
      <alignment horizontal="center" vertical="center" wrapText="1" shrinkToFit="1"/>
    </xf>
    <xf numFmtId="0" fontId="5" fillId="0" borderId="12" xfId="1" applyFont="1" applyFill="1" applyBorder="1" applyAlignment="1" applyProtection="1">
      <alignment horizontal="left" vertical="center" shrinkToFit="1"/>
    </xf>
    <xf numFmtId="0" fontId="5" fillId="0" borderId="13" xfId="1" applyFont="1" applyFill="1" applyBorder="1" applyAlignment="1" applyProtection="1">
      <alignment horizontal="left" vertical="center" shrinkToFit="1"/>
    </xf>
    <xf numFmtId="0" fontId="5" fillId="0" borderId="14" xfId="1" applyFont="1" applyFill="1" applyBorder="1" applyAlignment="1" applyProtection="1">
      <alignment horizontal="left" vertical="center" shrinkToFit="1"/>
    </xf>
    <xf numFmtId="0" fontId="8" fillId="5" borderId="7" xfId="0" applyFont="1" applyFill="1" applyBorder="1" applyAlignment="1" applyProtection="1">
      <alignment horizontal="left" vertical="center" shrinkToFit="1"/>
    </xf>
    <xf numFmtId="0" fontId="8" fillId="5" borderId="4" xfId="0" applyFont="1" applyFill="1" applyBorder="1" applyAlignment="1" applyProtection="1">
      <alignment horizontal="left" vertical="center" shrinkToFit="1"/>
    </xf>
    <xf numFmtId="0" fontId="5" fillId="0" borderId="6" xfId="0" applyFont="1" applyFill="1" applyBorder="1" applyAlignment="1" applyProtection="1">
      <alignment horizontal="left" vertical="center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left" vertical="top" shrinkToFit="1"/>
    </xf>
    <xf numFmtId="0" fontId="5" fillId="0" borderId="8" xfId="0" applyFont="1" applyFill="1" applyBorder="1" applyAlignment="1" applyProtection="1">
      <alignment horizontal="left" vertical="top" shrinkToFit="1"/>
    </xf>
    <xf numFmtId="0" fontId="5" fillId="0" borderId="11" xfId="0" applyFont="1" applyFill="1" applyBorder="1" applyAlignment="1" applyProtection="1">
      <alignment horizontal="left" vertical="top" shrinkToFit="1"/>
    </xf>
    <xf numFmtId="0" fontId="5" fillId="3" borderId="5" xfId="0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vertical="center" shrinkToFit="1"/>
    </xf>
    <xf numFmtId="0" fontId="5" fillId="4" borderId="7" xfId="0" applyFont="1" applyFill="1" applyBorder="1" applyAlignment="1" applyProtection="1">
      <alignment vertical="center" shrinkToFit="1"/>
    </xf>
    <xf numFmtId="0" fontId="5" fillId="4" borderId="8" xfId="0" applyFont="1" applyFill="1" applyBorder="1" applyAlignment="1" applyProtection="1">
      <alignment vertical="center" shrinkToFit="1"/>
    </xf>
    <xf numFmtId="0" fontId="5" fillId="4" borderId="11" xfId="0" applyFont="1" applyFill="1" applyBorder="1" applyAlignment="1" applyProtection="1">
      <alignment vertical="center" shrinkToFit="1"/>
    </xf>
    <xf numFmtId="0" fontId="5" fillId="0" borderId="10" xfId="0" applyFont="1" applyFill="1" applyBorder="1" applyAlignment="1" applyProtection="1">
      <alignment horizontal="left" vertical="center" shrinkToFit="1"/>
    </xf>
    <xf numFmtId="0" fontId="5" fillId="0" borderId="8" xfId="0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left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5" fillId="0" borderId="8" xfId="1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left" vertical="center" shrinkToFit="1"/>
    </xf>
    <xf numFmtId="0" fontId="5" fillId="0" borderId="11" xfId="1" applyFont="1" applyFill="1" applyBorder="1" applyAlignment="1" applyProtection="1">
      <alignment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13" fillId="3" borderId="5" xfId="0" applyFont="1" applyFill="1" applyBorder="1" applyAlignment="1" applyProtection="1">
      <alignment horizontal="center" vertical="center" shrinkToFit="1"/>
    </xf>
    <xf numFmtId="0" fontId="13" fillId="4" borderId="5" xfId="0" applyFont="1" applyFill="1" applyBorder="1" applyAlignment="1" applyProtection="1">
      <alignment horizontal="center" vertical="center" shrinkToFit="1"/>
    </xf>
    <xf numFmtId="0" fontId="5" fillId="0" borderId="10" xfId="1" applyFont="1" applyFill="1" applyBorder="1" applyAlignment="1" applyProtection="1">
      <alignment horizontal="left" vertical="center" wrapText="1" shrinkToFit="1"/>
    </xf>
    <xf numFmtId="0" fontId="5" fillId="0" borderId="8" xfId="1" applyFont="1" applyFill="1" applyBorder="1" applyAlignment="1" applyProtection="1">
      <alignment horizontal="left" vertical="center" wrapText="1" shrinkToFit="1"/>
    </xf>
    <xf numFmtId="0" fontId="5" fillId="0" borderId="11" xfId="1" applyFont="1" applyFill="1" applyBorder="1" applyAlignment="1" applyProtection="1">
      <alignment horizontal="left" vertical="center" wrapText="1" shrinkToFit="1"/>
    </xf>
    <xf numFmtId="0" fontId="5" fillId="0" borderId="10" xfId="1" applyFont="1" applyFill="1" applyBorder="1" applyAlignment="1" applyProtection="1">
      <alignment horizontal="left" vertical="top" wrapText="1" shrinkToFit="1"/>
    </xf>
    <xf numFmtId="0" fontId="5" fillId="0" borderId="8" xfId="1" applyFont="1" applyFill="1" applyBorder="1" applyAlignment="1" applyProtection="1">
      <alignment horizontal="left" vertical="top" wrapText="1" shrinkToFit="1"/>
    </xf>
    <xf numFmtId="0" fontId="5" fillId="0" borderId="11" xfId="1" applyFont="1" applyFill="1" applyBorder="1" applyAlignment="1" applyProtection="1">
      <alignment horizontal="left" vertical="top" wrapText="1" shrinkToFit="1"/>
    </xf>
    <xf numFmtId="0" fontId="10" fillId="3" borderId="5" xfId="1" applyFont="1" applyFill="1" applyBorder="1" applyAlignment="1" applyProtection="1">
      <alignment horizontal="left" vertical="center" wrapText="1" shrinkToFit="1"/>
    </xf>
    <xf numFmtId="0" fontId="10" fillId="4" borderId="5" xfId="1" applyFont="1" applyFill="1" applyBorder="1" applyAlignment="1" applyProtection="1">
      <alignment horizontal="left" vertical="center" wrapText="1" shrinkToFit="1"/>
    </xf>
    <xf numFmtId="0" fontId="5" fillId="0" borderId="12" xfId="0" applyFont="1" applyFill="1" applyBorder="1" applyAlignment="1" applyProtection="1">
      <alignment horizontal="left" vertical="center" wrapText="1" shrinkToFit="1"/>
    </xf>
    <xf numFmtId="0" fontId="5" fillId="0" borderId="13" xfId="0" applyFont="1" applyFill="1" applyBorder="1" applyAlignment="1" applyProtection="1">
      <alignment horizontal="left" vertical="center" wrapText="1" shrinkToFit="1"/>
    </xf>
    <xf numFmtId="0" fontId="5" fillId="0" borderId="14" xfId="0" applyFont="1" applyFill="1" applyBorder="1" applyAlignment="1" applyProtection="1">
      <alignment horizontal="left" vertical="center" wrapText="1" shrinkToFit="1"/>
    </xf>
    <xf numFmtId="0" fontId="5" fillId="3" borderId="10" xfId="1" applyFont="1" applyFill="1" applyBorder="1" applyAlignment="1" applyProtection="1">
      <alignment horizontal="left" vertical="center" shrinkToFit="1"/>
    </xf>
    <xf numFmtId="0" fontId="5" fillId="4" borderId="8" xfId="1" applyFont="1" applyFill="1" applyBorder="1" applyAlignment="1" applyProtection="1">
      <alignment horizontal="left" vertical="center" shrinkToFit="1"/>
    </xf>
    <xf numFmtId="0" fontId="5" fillId="4" borderId="11" xfId="1" applyFont="1" applyFill="1" applyBorder="1" applyAlignment="1" applyProtection="1">
      <alignment horizontal="left" vertical="center" shrinkToFit="1"/>
    </xf>
    <xf numFmtId="0" fontId="5" fillId="4" borderId="15" xfId="1" applyFont="1" applyFill="1" applyBorder="1" applyAlignment="1" applyProtection="1">
      <alignment horizontal="left" vertical="center" shrinkToFit="1"/>
    </xf>
    <xf numFmtId="0" fontId="5" fillId="4" borderId="0" xfId="1" applyFont="1" applyFill="1" applyBorder="1" applyAlignment="1" applyProtection="1">
      <alignment horizontal="left" vertical="center" shrinkToFit="1"/>
    </xf>
    <xf numFmtId="0" fontId="5" fillId="4" borderId="16" xfId="1" applyFont="1" applyFill="1" applyBorder="1" applyAlignment="1" applyProtection="1">
      <alignment horizontal="left" vertical="center" shrinkToFit="1"/>
    </xf>
    <xf numFmtId="0" fontId="5" fillId="4" borderId="12" xfId="1" applyFont="1" applyFill="1" applyBorder="1" applyAlignment="1" applyProtection="1">
      <alignment horizontal="left" vertical="center" shrinkToFit="1"/>
    </xf>
    <xf numFmtId="0" fontId="5" fillId="0" borderId="11" xfId="0" applyFont="1" applyFill="1" applyBorder="1" applyAlignment="1" applyProtection="1">
      <alignment horizontal="left" vertical="center" shrinkToFit="1"/>
    </xf>
    <xf numFmtId="0" fontId="5" fillId="0" borderId="1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2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16" xfId="0" applyFont="1" applyFill="1" applyBorder="1" applyAlignment="1" applyProtection="1">
      <alignment vertical="center" shrinkToFit="1"/>
    </xf>
    <xf numFmtId="0" fontId="10" fillId="0" borderId="13" xfId="0" applyFont="1" applyFill="1" applyBorder="1" applyAlignment="1" applyProtection="1">
      <alignment horizontal="left" vertical="center" shrinkToFit="1"/>
    </xf>
    <xf numFmtId="0" fontId="5" fillId="3" borderId="17" xfId="0" applyFont="1" applyFill="1" applyBorder="1" applyAlignment="1" applyProtection="1">
      <alignment horizontal="center" vertical="center" textRotation="255" shrinkToFit="1"/>
    </xf>
    <xf numFmtId="0" fontId="5" fillId="4" borderId="17" xfId="0" applyFont="1" applyFill="1" applyBorder="1" applyAlignment="1" applyProtection="1">
      <alignment horizontal="center" vertical="center" textRotation="255" shrinkToFit="1"/>
    </xf>
    <xf numFmtId="0" fontId="5" fillId="4" borderId="5" xfId="0" applyFont="1" applyFill="1" applyBorder="1" applyAlignment="1" applyProtection="1">
      <alignment horizontal="center" vertical="center" textRotation="255" shrinkToFit="1"/>
    </xf>
    <xf numFmtId="0" fontId="5" fillId="4" borderId="9" xfId="0" applyFont="1" applyFill="1" applyBorder="1" applyAlignment="1" applyProtection="1">
      <alignment horizontal="center" vertical="center" textRotation="255" shrinkToFit="1"/>
    </xf>
    <xf numFmtId="0" fontId="5" fillId="0" borderId="5" xfId="0" applyFont="1" applyFill="1" applyBorder="1" applyAlignment="1" applyProtection="1">
      <alignment horizontal="left" vertical="center" shrinkToFit="1"/>
    </xf>
    <xf numFmtId="180" fontId="5" fillId="0" borderId="6" xfId="0" applyNumberFormat="1" applyFont="1" applyFill="1" applyBorder="1" applyAlignment="1" applyProtection="1">
      <alignment horizontal="center" vertical="center" shrinkToFit="1"/>
    </xf>
    <xf numFmtId="180" fontId="5" fillId="0" borderId="7" xfId="0" applyNumberFormat="1" applyFont="1" applyFill="1" applyBorder="1" applyAlignment="1" applyProtection="1">
      <alignment horizontal="center" vertical="center" shrinkToFit="1"/>
    </xf>
    <xf numFmtId="18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textRotation="255" shrinkToFit="1"/>
    </xf>
    <xf numFmtId="177" fontId="5" fillId="0" borderId="6" xfId="0" applyNumberFormat="1" applyFont="1" applyFill="1" applyBorder="1" applyAlignment="1" applyProtection="1">
      <alignment horizontal="right" vertical="center" shrinkToFit="1"/>
    </xf>
    <xf numFmtId="177" fontId="5" fillId="0" borderId="7" xfId="0" applyNumberFormat="1" applyFont="1" applyFill="1" applyBorder="1" applyAlignment="1" applyProtection="1">
      <alignment horizontal="right" vertical="center" shrinkToFit="1"/>
    </xf>
    <xf numFmtId="177" fontId="5" fillId="0" borderId="4" xfId="0" applyNumberFormat="1" applyFont="1" applyFill="1" applyBorder="1" applyAlignment="1" applyProtection="1">
      <alignment horizontal="right" vertical="center" shrinkToFit="1"/>
    </xf>
    <xf numFmtId="0" fontId="18" fillId="0" borderId="5" xfId="0" applyFont="1" applyFill="1" applyBorder="1" applyAlignment="1" applyProtection="1">
      <alignment horizontal="center" vertical="center" textRotation="255" wrapText="1" shrinkToFit="1"/>
    </xf>
    <xf numFmtId="0" fontId="18" fillId="0" borderId="5" xfId="0" applyFont="1" applyFill="1" applyBorder="1" applyAlignment="1" applyProtection="1">
      <alignment horizontal="center" vertical="center" textRotation="255" shrinkToFit="1"/>
    </xf>
    <xf numFmtId="0" fontId="5" fillId="3" borderId="17" xfId="0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" vertical="center" shrinkToFit="1"/>
    </xf>
    <xf numFmtId="0" fontId="5" fillId="4" borderId="7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 textRotation="255" shrinkToFit="1"/>
    </xf>
    <xf numFmtId="0" fontId="5" fillId="4" borderId="6" xfId="0" applyFont="1" applyFill="1" applyBorder="1" applyAlignment="1" applyProtection="1">
      <alignment horizontal="center" vertical="center" textRotation="255" shrinkToFit="1"/>
    </xf>
    <xf numFmtId="0" fontId="5" fillId="3" borderId="10" xfId="0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5" fillId="4" borderId="11" xfId="0" applyFont="1" applyFill="1" applyBorder="1" applyAlignment="1" applyProtection="1">
      <alignment horizontal="center" vertical="center" shrinkToFit="1"/>
    </xf>
    <xf numFmtId="0" fontId="5" fillId="6" borderId="6" xfId="0" applyFont="1" applyFill="1" applyBorder="1" applyAlignment="1" applyProtection="1">
      <alignment horizontal="left" vertical="center" shrinkToFit="1"/>
    </xf>
    <xf numFmtId="0" fontId="5" fillId="6" borderId="7" xfId="0" applyFont="1" applyFill="1" applyBorder="1" applyAlignment="1" applyProtection="1">
      <alignment horizontal="left" vertical="center" shrinkToFit="1"/>
    </xf>
    <xf numFmtId="0" fontId="5" fillId="6" borderId="4" xfId="0" applyFont="1" applyFill="1" applyBorder="1" applyAlignment="1" applyProtection="1">
      <alignment horizontal="left" vertical="center" shrinkToFit="1"/>
    </xf>
    <xf numFmtId="0" fontId="5" fillId="6" borderId="7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textRotation="255" shrinkToFit="1"/>
    </xf>
    <xf numFmtId="0" fontId="8" fillId="4" borderId="8" xfId="0" applyFont="1" applyFill="1" applyBorder="1" applyAlignment="1" applyProtection="1">
      <alignment horizontal="center" vertical="center" textRotation="255" shrinkToFit="1"/>
    </xf>
    <xf numFmtId="0" fontId="8" fillId="4" borderId="15" xfId="0" applyFont="1" applyFill="1" applyBorder="1" applyAlignment="1" applyProtection="1">
      <alignment horizontal="center" vertical="center" textRotation="255" shrinkToFit="1"/>
    </xf>
    <xf numFmtId="0" fontId="8" fillId="4" borderId="0" xfId="0" applyFont="1" applyFill="1" applyBorder="1" applyAlignment="1" applyProtection="1">
      <alignment horizontal="center" vertical="center" textRotation="255" shrinkToFit="1"/>
    </xf>
    <xf numFmtId="0" fontId="8" fillId="4" borderId="12" xfId="0" applyFont="1" applyFill="1" applyBorder="1" applyAlignment="1" applyProtection="1">
      <alignment horizontal="center" vertical="center" textRotation="255" shrinkToFit="1"/>
    </xf>
    <xf numFmtId="0" fontId="8" fillId="4" borderId="13" xfId="0" applyFont="1" applyFill="1" applyBorder="1" applyAlignment="1" applyProtection="1">
      <alignment horizontal="center" vertical="center" textRotation="255" shrinkToFit="1"/>
    </xf>
    <xf numFmtId="0" fontId="8" fillId="3" borderId="10" xfId="0" applyFont="1" applyFill="1" applyBorder="1" applyAlignment="1" applyProtection="1">
      <alignment horizontal="left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11" xfId="0" applyFont="1" applyFill="1" applyBorder="1" applyAlignment="1" applyProtection="1">
      <alignment horizontal="left" vertical="center" shrinkToFit="1"/>
    </xf>
    <xf numFmtId="0" fontId="8" fillId="4" borderId="12" xfId="0" applyFont="1" applyFill="1" applyBorder="1" applyAlignment="1" applyProtection="1">
      <alignment horizontal="left" vertical="center" shrinkToFit="1"/>
    </xf>
    <xf numFmtId="0" fontId="8" fillId="4" borderId="13" xfId="0" applyFont="1" applyFill="1" applyBorder="1" applyAlignment="1" applyProtection="1">
      <alignment horizontal="left" vertical="center" shrinkToFit="1"/>
    </xf>
    <xf numFmtId="0" fontId="8" fillId="4" borderId="1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6" borderId="6" xfId="0" applyFont="1" applyFill="1" applyBorder="1" applyAlignment="1" applyProtection="1">
      <alignment horizontal="center" vertical="center" shrinkToFit="1"/>
    </xf>
    <xf numFmtId="0" fontId="5" fillId="6" borderId="4" xfId="0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left" vertical="center" shrinkToFit="1"/>
    </xf>
    <xf numFmtId="0" fontId="8" fillId="4" borderId="0" xfId="0" applyFont="1" applyFill="1" applyBorder="1" applyAlignment="1" applyProtection="1">
      <alignment horizontal="left" vertical="center" shrinkToFit="1"/>
    </xf>
    <xf numFmtId="0" fontId="8" fillId="4" borderId="16" xfId="0" applyFont="1" applyFill="1" applyBorder="1" applyAlignment="1" applyProtection="1">
      <alignment horizontal="left" vertical="center" shrinkToFit="1"/>
    </xf>
    <xf numFmtId="0" fontId="5" fillId="5" borderId="6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5" borderId="4" xfId="0" applyFont="1" applyFill="1" applyBorder="1" applyAlignment="1" applyProtection="1">
      <alignment horizontal="center" vertical="center" shrinkToFit="1"/>
    </xf>
    <xf numFmtId="181" fontId="5" fillId="5" borderId="6" xfId="0" applyNumberFormat="1" applyFont="1" applyFill="1" applyBorder="1" applyAlignment="1" applyProtection="1">
      <alignment horizontal="center" vertical="center" shrinkToFit="1"/>
    </xf>
    <xf numFmtId="181" fontId="5" fillId="5" borderId="7" xfId="0" applyNumberFormat="1" applyFont="1" applyFill="1" applyBorder="1" applyAlignment="1" applyProtection="1">
      <alignment horizontal="center" vertical="center" shrinkToFit="1"/>
    </xf>
    <xf numFmtId="181" fontId="5" fillId="5" borderId="4" xfId="0" applyNumberFormat="1" applyFont="1" applyFill="1" applyBorder="1" applyAlignment="1" applyProtection="1">
      <alignment horizontal="center" vertical="center" shrinkToFit="1"/>
    </xf>
    <xf numFmtId="0" fontId="8" fillId="5" borderId="6" xfId="0" applyFont="1" applyFill="1" applyBorder="1" applyAlignment="1" applyProtection="1">
      <alignment horizontal="center" vertical="center" shrinkToFit="1"/>
    </xf>
    <xf numFmtId="0" fontId="8" fillId="5" borderId="7" xfId="0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distributed" vertical="center" shrinkToFit="1"/>
    </xf>
    <xf numFmtId="0" fontId="5" fillId="4" borderId="7" xfId="0" applyFont="1" applyFill="1" applyBorder="1" applyAlignment="1" applyProtection="1">
      <alignment horizontal="distributed" vertical="center" shrinkToFit="1"/>
    </xf>
    <xf numFmtId="0" fontId="5" fillId="4" borderId="4" xfId="0" applyFont="1" applyFill="1" applyBorder="1" applyAlignment="1" applyProtection="1">
      <alignment horizontal="distributed" vertical="center" shrinkToFit="1"/>
    </xf>
    <xf numFmtId="181" fontId="5" fillId="0" borderId="6" xfId="0" applyNumberFormat="1" applyFont="1" applyFill="1" applyBorder="1" applyAlignment="1" applyProtection="1">
      <alignment horizontal="center" vertical="center" shrinkToFit="1"/>
    </xf>
    <xf numFmtId="181" fontId="5" fillId="0" borderId="7" xfId="0" applyNumberFormat="1" applyFont="1" applyFill="1" applyBorder="1" applyAlignment="1" applyProtection="1">
      <alignment horizontal="center" vertical="center" shrinkToFit="1"/>
    </xf>
    <xf numFmtId="181" fontId="5" fillId="0" borderId="4" xfId="0" applyNumberFormat="1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vertical="center" shrinkToFit="1"/>
    </xf>
    <xf numFmtId="0" fontId="5" fillId="4" borderId="13" xfId="0" applyFont="1" applyFill="1" applyBorder="1" applyAlignment="1" applyProtection="1">
      <alignment horizontal="center" vertical="center" shrinkToFit="1"/>
    </xf>
    <xf numFmtId="0" fontId="5" fillId="4" borderId="14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11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5" fillId="3" borderId="12" xfId="0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</xf>
    <xf numFmtId="181" fontId="8" fillId="0" borderId="5" xfId="0" applyNumberFormat="1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wrapText="1" shrinkToFit="1"/>
    </xf>
    <xf numFmtId="0" fontId="15" fillId="3" borderId="4" xfId="0" applyFont="1" applyFill="1" applyBorder="1" applyAlignment="1" applyProtection="1">
      <alignment horizontal="center" vertical="center" textRotation="255" shrinkToFit="1"/>
    </xf>
    <xf numFmtId="0" fontId="15" fillId="4" borderId="5" xfId="0" applyFont="1" applyFill="1" applyBorder="1" applyAlignment="1" applyProtection="1">
      <alignment horizontal="center" vertical="center" textRotation="255" shrinkToFit="1"/>
    </xf>
    <xf numFmtId="0" fontId="15" fillId="4" borderId="11" xfId="0" applyFont="1" applyFill="1" applyBorder="1" applyAlignment="1" applyProtection="1">
      <alignment horizontal="center" vertical="center" textRotation="255" shrinkToFit="1"/>
    </xf>
    <xf numFmtId="0" fontId="15" fillId="4" borderId="9" xfId="0" applyFont="1" applyFill="1" applyBorder="1" applyAlignment="1" applyProtection="1">
      <alignment horizontal="center" vertical="center" textRotation="255" shrinkToFit="1"/>
    </xf>
    <xf numFmtId="0" fontId="5" fillId="3" borderId="5" xfId="0" applyFont="1" applyFill="1" applyBorder="1" applyAlignment="1" applyProtection="1">
      <alignment horizontal="left" vertical="center" shrinkToFit="1"/>
    </xf>
    <xf numFmtId="0" fontId="5" fillId="4" borderId="5" xfId="0" applyFont="1" applyFill="1" applyBorder="1" applyAlignment="1" applyProtection="1">
      <alignment horizontal="left" vertical="center" shrinkToFit="1"/>
    </xf>
    <xf numFmtId="0" fontId="5" fillId="3" borderId="10" xfId="0" applyFont="1" applyFill="1" applyBorder="1" applyAlignment="1" applyProtection="1">
      <alignment vertical="center" wrapText="1" shrinkToFit="1"/>
    </xf>
    <xf numFmtId="0" fontId="5" fillId="4" borderId="8" xfId="0" applyFont="1" applyFill="1" applyBorder="1" applyAlignment="1" applyProtection="1">
      <alignment vertical="center" wrapText="1" shrinkToFit="1"/>
    </xf>
    <xf numFmtId="0" fontId="5" fillId="4" borderId="11" xfId="0" applyFont="1" applyFill="1" applyBorder="1" applyAlignment="1" applyProtection="1">
      <alignment vertical="center" wrapText="1" shrinkToFit="1"/>
    </xf>
    <xf numFmtId="0" fontId="5" fillId="4" borderId="15" xfId="0" applyFont="1" applyFill="1" applyBorder="1" applyAlignment="1" applyProtection="1">
      <alignment vertical="center" wrapText="1" shrinkToFit="1"/>
    </xf>
    <xf numFmtId="0" fontId="5" fillId="4" borderId="0" xfId="0" applyFont="1" applyFill="1" applyBorder="1" applyAlignment="1" applyProtection="1">
      <alignment vertical="center" wrapText="1" shrinkToFit="1"/>
    </xf>
    <xf numFmtId="0" fontId="5" fillId="4" borderId="16" xfId="0" applyFont="1" applyFill="1" applyBorder="1" applyAlignment="1" applyProtection="1">
      <alignment vertical="center" wrapText="1" shrinkToFit="1"/>
    </xf>
    <xf numFmtId="0" fontId="5" fillId="4" borderId="12" xfId="0" applyFont="1" applyFill="1" applyBorder="1" applyAlignment="1" applyProtection="1">
      <alignment vertical="center" wrapText="1" shrinkToFit="1"/>
    </xf>
    <xf numFmtId="0" fontId="5" fillId="4" borderId="13" xfId="0" applyFont="1" applyFill="1" applyBorder="1" applyAlignment="1" applyProtection="1">
      <alignment vertical="center" wrapText="1" shrinkToFit="1"/>
    </xf>
    <xf numFmtId="0" fontId="5" fillId="4" borderId="14" xfId="0" applyFont="1" applyFill="1" applyBorder="1" applyAlignment="1" applyProtection="1">
      <alignment vertical="center" wrapText="1" shrinkToFit="1"/>
    </xf>
    <xf numFmtId="0" fontId="5" fillId="4" borderId="15" xfId="0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shrinkToFit="1"/>
    </xf>
    <xf numFmtId="0" fontId="5" fillId="4" borderId="16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left" vertical="center" wrapText="1" shrinkToFit="1"/>
    </xf>
    <xf numFmtId="0" fontId="5" fillId="4" borderId="5" xfId="0" applyFont="1" applyFill="1" applyBorder="1" applyAlignment="1" applyProtection="1">
      <alignment horizontal="left" vertical="center" wrapText="1" shrinkToFit="1"/>
    </xf>
    <xf numFmtId="0" fontId="5" fillId="3" borderId="10" xfId="0" applyFont="1" applyFill="1" applyBorder="1" applyAlignment="1" applyProtection="1">
      <alignment vertical="center" shrinkToFit="1"/>
    </xf>
    <xf numFmtId="0" fontId="5" fillId="4" borderId="12" xfId="0" applyFont="1" applyFill="1" applyBorder="1" applyAlignment="1" applyProtection="1">
      <alignment vertical="center" shrinkToFit="1"/>
    </xf>
    <xf numFmtId="0" fontId="5" fillId="4" borderId="13" xfId="0" applyFont="1" applyFill="1" applyBorder="1" applyAlignment="1" applyProtection="1">
      <alignment vertical="center" shrinkToFit="1"/>
    </xf>
    <xf numFmtId="0" fontId="5" fillId="4" borderId="14" xfId="0" applyFont="1" applyFill="1" applyBorder="1" applyAlignment="1" applyProtection="1">
      <alignment vertical="center" shrinkToFit="1"/>
    </xf>
    <xf numFmtId="0" fontId="5" fillId="3" borderId="5" xfId="0" applyFont="1" applyFill="1" applyBorder="1" applyAlignment="1" applyProtection="1">
      <alignment horizontal="center" vertical="center" wrapText="1" shrinkToFit="1"/>
    </xf>
    <xf numFmtId="0" fontId="5" fillId="4" borderId="5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wrapText="1" shrinkToFit="1"/>
    </xf>
    <xf numFmtId="0" fontId="5" fillId="0" borderId="11" xfId="0" applyFont="1" applyFill="1" applyBorder="1" applyAlignment="1" applyProtection="1">
      <alignment horizontal="center" vertical="center" wrapText="1" shrinkToFit="1"/>
    </xf>
    <xf numFmtId="0" fontId="15" fillId="4" borderId="4" xfId="0" applyFont="1" applyFill="1" applyBorder="1" applyAlignment="1" applyProtection="1">
      <alignment horizontal="center" vertical="center" textRotation="255" shrinkToFit="1"/>
    </xf>
    <xf numFmtId="181" fontId="8" fillId="0" borderId="6" xfId="0" applyNumberFormat="1" applyFont="1" applyFill="1" applyBorder="1" applyAlignment="1" applyProtection="1">
      <alignment horizontal="center" vertical="center" shrinkToFit="1"/>
    </xf>
    <xf numFmtId="181" fontId="8" fillId="0" borderId="7" xfId="0" applyNumberFormat="1" applyFont="1" applyFill="1" applyBorder="1" applyAlignment="1" applyProtection="1">
      <alignment horizontal="center" vertical="center" shrinkToFit="1"/>
    </xf>
    <xf numFmtId="181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left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13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left" vertical="center" shrinkToFit="1"/>
    </xf>
    <xf numFmtId="0" fontId="5" fillId="3" borderId="10" xfId="0" applyFont="1" applyFill="1" applyBorder="1" applyAlignment="1" applyProtection="1">
      <alignment horizontal="center" vertical="center" textRotation="255" wrapText="1" shrinkToFit="1"/>
    </xf>
    <xf numFmtId="0" fontId="5" fillId="4" borderId="8" xfId="0" applyFont="1" applyFill="1" applyBorder="1" applyAlignment="1" applyProtection="1">
      <alignment horizontal="center" vertical="center" textRotation="255" wrapText="1" shrinkToFit="1"/>
    </xf>
    <xf numFmtId="0" fontId="5" fillId="4" borderId="15" xfId="0" applyFont="1" applyFill="1" applyBorder="1" applyAlignment="1" applyProtection="1">
      <alignment horizontal="center" vertical="center" textRotation="255" wrapText="1" shrinkToFit="1"/>
    </xf>
    <xf numFmtId="0" fontId="5" fillId="4" borderId="0" xfId="0" applyFont="1" applyFill="1" applyBorder="1" applyAlignment="1" applyProtection="1">
      <alignment horizontal="center" vertical="center" textRotation="255" wrapText="1" shrinkToFit="1"/>
    </xf>
    <xf numFmtId="0" fontId="5" fillId="4" borderId="12" xfId="0" applyFont="1" applyFill="1" applyBorder="1" applyAlignment="1" applyProtection="1">
      <alignment horizontal="center" vertical="center" textRotation="255" wrapText="1" shrinkToFit="1"/>
    </xf>
    <xf numFmtId="0" fontId="5" fillId="4" borderId="13" xfId="0" applyFont="1" applyFill="1" applyBorder="1" applyAlignment="1" applyProtection="1">
      <alignment horizontal="center" vertical="center" textRotation="255" wrapText="1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left"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left" vertical="center" shrinkToFit="1"/>
    </xf>
    <xf numFmtId="0" fontId="5" fillId="3" borderId="5" xfId="1" applyFont="1" applyFill="1" applyBorder="1" applyAlignment="1" applyProtection="1">
      <alignment horizontal="center" vertical="center" shrinkToFit="1"/>
    </xf>
    <xf numFmtId="0" fontId="5" fillId="4" borderId="5" xfId="1" applyFont="1" applyFill="1" applyBorder="1" applyAlignment="1" applyProtection="1">
      <alignment horizontal="center" vertical="center" shrinkToFit="1"/>
    </xf>
    <xf numFmtId="182" fontId="8" fillId="0" borderId="6" xfId="0" applyNumberFormat="1" applyFont="1" applyFill="1" applyBorder="1" applyAlignment="1" applyProtection="1">
      <alignment horizontal="center" vertical="center" shrinkToFit="1"/>
    </xf>
    <xf numFmtId="182" fontId="8" fillId="0" borderId="7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left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7" xfId="1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</xf>
    <xf numFmtId="0" fontId="8" fillId="5" borderId="7" xfId="0" applyNumberFormat="1" applyFont="1" applyFill="1" applyBorder="1" applyAlignment="1" applyProtection="1">
      <alignment horizontal="left" vertical="center" shrinkToFit="1"/>
    </xf>
    <xf numFmtId="0" fontId="8" fillId="5" borderId="4" xfId="0" applyNumberFormat="1" applyFont="1" applyFill="1" applyBorder="1" applyAlignment="1" applyProtection="1">
      <alignment horizontal="left" vertical="center" shrinkToFit="1"/>
    </xf>
    <xf numFmtId="0" fontId="8" fillId="0" borderId="4" xfId="0" applyFont="1" applyFill="1" applyBorder="1" applyAlignment="1" applyProtection="1">
      <alignment horizontal="left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left" vertical="center" shrinkToFit="1"/>
    </xf>
    <xf numFmtId="0" fontId="5" fillId="3" borderId="10" xfId="0" applyFont="1" applyFill="1" applyBorder="1" applyAlignment="1" applyProtection="1">
      <alignment horizontal="left" vertical="center" wrapText="1" shrinkToFit="1"/>
    </xf>
    <xf numFmtId="0" fontId="5" fillId="4" borderId="8" xfId="0" applyFont="1" applyFill="1" applyBorder="1" applyAlignment="1" applyProtection="1">
      <alignment horizontal="left" vertical="center" shrinkToFit="1"/>
    </xf>
    <xf numFmtId="0" fontId="5" fillId="4" borderId="11" xfId="0" applyFont="1" applyFill="1" applyBorder="1" applyAlignment="1" applyProtection="1">
      <alignment horizontal="left" vertical="center" shrinkToFit="1"/>
    </xf>
    <xf numFmtId="0" fontId="5" fillId="4" borderId="15" xfId="0" applyFont="1" applyFill="1" applyBorder="1" applyAlignment="1" applyProtection="1">
      <alignment horizontal="left" vertical="center" shrinkToFit="1"/>
    </xf>
    <xf numFmtId="0" fontId="5" fillId="4" borderId="0" xfId="0" applyFont="1" applyFill="1" applyBorder="1" applyAlignment="1" applyProtection="1">
      <alignment horizontal="left" vertical="center" shrinkToFit="1"/>
    </xf>
    <xf numFmtId="0" fontId="5" fillId="4" borderId="16" xfId="0" applyFont="1" applyFill="1" applyBorder="1" applyAlignment="1" applyProtection="1">
      <alignment horizontal="left" vertical="center" shrinkToFit="1"/>
    </xf>
    <xf numFmtId="0" fontId="5" fillId="4" borderId="12" xfId="0" applyFont="1" applyFill="1" applyBorder="1" applyAlignment="1" applyProtection="1">
      <alignment horizontal="left" vertical="center" shrinkToFit="1"/>
    </xf>
    <xf numFmtId="0" fontId="5" fillId="4" borderId="13" xfId="0" applyFont="1" applyFill="1" applyBorder="1" applyAlignment="1" applyProtection="1">
      <alignment horizontal="left" vertical="center" shrinkToFit="1"/>
    </xf>
    <xf numFmtId="0" fontId="5" fillId="4" borderId="14" xfId="0" applyFont="1" applyFill="1" applyBorder="1" applyAlignment="1" applyProtection="1">
      <alignment horizontal="left" vertical="center" shrinkToFit="1"/>
    </xf>
    <xf numFmtId="0" fontId="5" fillId="3" borderId="10" xfId="0" applyFont="1" applyFill="1" applyBorder="1" applyAlignment="1" applyProtection="1">
      <alignment horizontal="left" vertical="center" shrinkToFit="1"/>
    </xf>
    <xf numFmtId="0" fontId="5" fillId="0" borderId="13" xfId="0" applyFont="1" applyFill="1" applyBorder="1" applyAlignment="1" applyProtection="1">
      <alignment horizontal="right" vertical="center" shrinkToFit="1"/>
    </xf>
    <xf numFmtId="0" fontId="5" fillId="0" borderId="10" xfId="1" applyFont="1" applyFill="1" applyBorder="1" applyAlignment="1" applyProtection="1">
      <alignment horizontal="left" vertical="center" shrinkToFit="1"/>
    </xf>
    <xf numFmtId="0" fontId="5" fillId="0" borderId="8" xfId="1" applyFont="1" applyFill="1" applyBorder="1" applyAlignment="1" applyProtection="1">
      <alignment horizontal="left" vertical="center" shrinkToFit="1"/>
    </xf>
    <xf numFmtId="0" fontId="5" fillId="0" borderId="15" xfId="1" applyFont="1" applyFill="1" applyBorder="1" applyAlignment="1" applyProtection="1">
      <alignment vertical="center" wrapText="1" shrinkToFit="1"/>
    </xf>
    <xf numFmtId="0" fontId="5" fillId="0" borderId="0" xfId="1" applyFont="1" applyFill="1" applyBorder="1" applyAlignment="1" applyProtection="1">
      <alignment vertical="center" wrapText="1" shrinkToFit="1"/>
    </xf>
    <xf numFmtId="0" fontId="5" fillId="0" borderId="16" xfId="1" applyFont="1" applyFill="1" applyBorder="1" applyAlignment="1" applyProtection="1">
      <alignment vertical="center" wrapText="1" shrinkToFit="1"/>
    </xf>
    <xf numFmtId="0" fontId="17" fillId="0" borderId="13" xfId="0" applyFont="1" applyFill="1" applyBorder="1" applyAlignment="1" applyProtection="1">
      <alignment horizontal="left" vertical="center" shrinkToFit="1"/>
    </xf>
    <xf numFmtId="0" fontId="8" fillId="3" borderId="5" xfId="0" applyFont="1" applyFill="1" applyBorder="1" applyAlignment="1" applyProtection="1">
      <alignment horizontal="left" vertical="center" wrapText="1" shrinkToFit="1"/>
    </xf>
    <xf numFmtId="0" fontId="8" fillId="4" borderId="5" xfId="0" applyFont="1" applyFill="1" applyBorder="1" applyAlignment="1" applyProtection="1">
      <alignment horizontal="left" vertical="center" wrapText="1" shrinkToFit="1"/>
    </xf>
    <xf numFmtId="0" fontId="5" fillId="0" borderId="14" xfId="0" applyFont="1" applyFill="1" applyBorder="1" applyAlignment="1" applyProtection="1">
      <alignment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3" borderId="8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top" shrinkToFit="1"/>
    </xf>
    <xf numFmtId="0" fontId="5" fillId="0" borderId="8" xfId="0" applyFont="1" applyFill="1" applyBorder="1" applyAlignment="1" applyProtection="1">
      <alignment horizontal="center" vertical="top" shrinkToFit="1"/>
    </xf>
    <xf numFmtId="0" fontId="5" fillId="0" borderId="12" xfId="0" applyFont="1" applyFill="1" applyBorder="1" applyAlignment="1" applyProtection="1">
      <alignment horizontal="center" vertical="top" shrinkToFit="1"/>
    </xf>
    <xf numFmtId="0" fontId="5" fillId="0" borderId="13" xfId="0" applyFont="1" applyFill="1" applyBorder="1" applyAlignment="1" applyProtection="1">
      <alignment horizontal="center" vertical="top" shrinkToFit="1"/>
    </xf>
    <xf numFmtId="0" fontId="5" fillId="0" borderId="8" xfId="0" applyFont="1" applyFill="1" applyBorder="1" applyAlignment="1" applyProtection="1">
      <alignment horizontal="left" vertical="top" wrapText="1" shrinkToFit="1"/>
    </xf>
    <xf numFmtId="0" fontId="5" fillId="0" borderId="11" xfId="0" applyFont="1" applyFill="1" applyBorder="1" applyAlignment="1" applyProtection="1">
      <alignment horizontal="left" vertical="top" wrapText="1" shrinkToFit="1"/>
    </xf>
    <xf numFmtId="0" fontId="5" fillId="0" borderId="13" xfId="0" applyFont="1" applyFill="1" applyBorder="1" applyAlignment="1" applyProtection="1">
      <alignment horizontal="left" vertical="top" wrapText="1" shrinkToFit="1"/>
    </xf>
    <xf numFmtId="0" fontId="5" fillId="0" borderId="14" xfId="0" applyFont="1" applyFill="1" applyBorder="1" applyAlignment="1" applyProtection="1">
      <alignment horizontal="left" vertical="top" wrapText="1" shrinkToFit="1"/>
    </xf>
    <xf numFmtId="0" fontId="22" fillId="0" borderId="13" xfId="0" applyFont="1" applyBorder="1" applyAlignment="1" applyProtection="1">
      <alignment horizontal="left" vertical="center" shrinkToFit="1"/>
    </xf>
    <xf numFmtId="0" fontId="22" fillId="0" borderId="14" xfId="0" applyFont="1" applyBorder="1" applyAlignment="1" applyProtection="1">
      <alignment horizontal="left" vertical="center" shrinkToFit="1"/>
    </xf>
    <xf numFmtId="0" fontId="5" fillId="0" borderId="10" xfId="1" applyFont="1" applyFill="1" applyBorder="1" applyAlignment="1" applyProtection="1">
      <alignment horizontal="center" vertical="center" wrapText="1" shrinkToFit="1"/>
    </xf>
    <xf numFmtId="0" fontId="5" fillId="0" borderId="8" xfId="1" applyFont="1" applyFill="1" applyBorder="1" applyAlignment="1" applyProtection="1">
      <alignment horizontal="center" vertical="center" wrapText="1" shrinkToFit="1"/>
    </xf>
    <xf numFmtId="0" fontId="5" fillId="0" borderId="11" xfId="1" applyFont="1" applyFill="1" applyBorder="1" applyAlignment="1" applyProtection="1">
      <alignment horizontal="center" vertical="center" wrapText="1" shrinkToFit="1"/>
    </xf>
    <xf numFmtId="0" fontId="5" fillId="0" borderId="15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0" fontId="5" fillId="0" borderId="15" xfId="1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/>
  </cellStyles>
  <dxfs count="108">
    <dxf>
      <font>
        <color theme="0"/>
      </font>
      <fill>
        <patternFill patternType="none">
          <bgColor auto="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002060"/>
          <bgColor theme="8" tint="0.399914548173467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002060"/>
          <bgColor theme="8" tint="0.399914548173467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002060"/>
          <bgColor theme="8" tint="0.399914548173467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800&#20581;&#24247;&#12389;&#12367;&#12426;&#35506;/&#9733;&#9319;&#20581;&#24247;&#12389;&#12367;&#12426;&#25285;&#24403;&#65288;&#26628;&#39178;&#65289;/&#9734;02&#22320;&#22495;&#20445;&#20581;&#35506;&#26989;&#21209;/&#20445;&#20581;&#25152;&#24773;&#22577;&#12471;&#12473;&#12486;&#12512;&#38306;&#36899;/&#26032;&#12471;&#12473;&#12486;&#12512;&#29992;&#12288;&#26628;&#39178;&#31649;&#29702;&#22577;&#21578;&#26360;/&#20316;&#26989;&#20013;/&#27096;&#24335;&#22793;&#26356;&#28168;&#12415;/&#12304;0307&#21407;&#26412;&#12305;&#32102;&#39135;&#26045;&#35373;&#26628;&#39178;&#31649;&#29702;&#22577;&#21578;&#26360;&#65288;&#23398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学校用）"/>
      <sheetName val="印刷用シート（市様式）反映作業済み"/>
      <sheetName val="リスト（8号様式用）"/>
    </sheetNames>
    <sheetDataSet>
      <sheetData sheetId="0"/>
      <sheetData sheetId="1" refreshError="1"/>
      <sheetData sheetId="2">
        <row r="2">
          <cell r="I2" t="str">
            <v>単一給食</v>
          </cell>
          <cell r="J2" t="str">
            <v>朝食</v>
          </cell>
          <cell r="K2" t="str">
            <v>1食</v>
          </cell>
        </row>
        <row r="3">
          <cell r="I3" t="str">
            <v>選択給食</v>
          </cell>
          <cell r="J3" t="str">
            <v>昼食</v>
          </cell>
          <cell r="K3" t="str">
            <v>2食</v>
          </cell>
        </row>
        <row r="4">
          <cell r="J4" t="str">
            <v>夕食</v>
          </cell>
          <cell r="K4" t="str">
            <v>1日</v>
          </cell>
        </row>
        <row r="5">
          <cell r="J5" t="str">
            <v>朝食・昼食</v>
          </cell>
        </row>
        <row r="6">
          <cell r="J6" t="str">
            <v>朝食・夕食</v>
          </cell>
        </row>
        <row r="7">
          <cell r="J7" t="str">
            <v>昼食・夕食</v>
          </cell>
        </row>
        <row r="8">
          <cell r="J8" t="str">
            <v>朝食・昼食・夕食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8"/>
  <sheetViews>
    <sheetView tabSelected="1" zoomScale="145" zoomScaleNormal="145" workbookViewId="0">
      <selection activeCell="D2" sqref="D2"/>
    </sheetView>
  </sheetViews>
  <sheetFormatPr defaultRowHeight="13.5" x14ac:dyDescent="0.15"/>
  <cols>
    <col min="1" max="1" width="4.5" style="57" bestFit="1" customWidth="1"/>
    <col min="2" max="3" width="32.5" style="58" customWidth="1"/>
    <col min="4" max="4" width="23.75" style="105" customWidth="1"/>
    <col min="5" max="5" width="10" style="80" customWidth="1"/>
    <col min="6" max="16384" width="9" style="5"/>
  </cols>
  <sheetData>
    <row r="1" spans="1:5" x14ac:dyDescent="0.15">
      <c r="A1" s="7" t="s">
        <v>239</v>
      </c>
      <c r="B1" s="8" t="s">
        <v>0</v>
      </c>
      <c r="C1" s="9" t="s">
        <v>1</v>
      </c>
      <c r="D1" s="81" t="s">
        <v>520</v>
      </c>
      <c r="E1" s="59" t="s">
        <v>238</v>
      </c>
    </row>
    <row r="2" spans="1:5" ht="54" customHeight="1" x14ac:dyDescent="0.15">
      <c r="A2" s="10">
        <v>1</v>
      </c>
      <c r="B2" s="11" t="s">
        <v>104</v>
      </c>
      <c r="C2" s="12" t="s">
        <v>566</v>
      </c>
      <c r="D2" s="106"/>
      <c r="E2" s="60" t="s">
        <v>518</v>
      </c>
    </row>
    <row r="3" spans="1:5" ht="14.25" customHeight="1" x14ac:dyDescent="0.15">
      <c r="A3" s="10">
        <v>2</v>
      </c>
      <c r="B3" s="13" t="s">
        <v>406</v>
      </c>
      <c r="C3" s="14" t="s">
        <v>521</v>
      </c>
      <c r="D3" s="82"/>
      <c r="E3" s="61" t="s">
        <v>545</v>
      </c>
    </row>
    <row r="4" spans="1:5" ht="14.25" customHeight="1" x14ac:dyDescent="0.15">
      <c r="A4" s="15">
        <v>3</v>
      </c>
      <c r="B4" s="143" t="s">
        <v>106</v>
      </c>
      <c r="C4" s="16" t="s">
        <v>2</v>
      </c>
      <c r="D4" s="83"/>
      <c r="E4" s="62" t="s">
        <v>546</v>
      </c>
    </row>
    <row r="5" spans="1:5" ht="14.25" customHeight="1" x14ac:dyDescent="0.15">
      <c r="A5" s="17">
        <v>4</v>
      </c>
      <c r="B5" s="144"/>
      <c r="C5" s="18" t="s">
        <v>407</v>
      </c>
      <c r="D5" s="84"/>
      <c r="E5" s="63" t="s">
        <v>546</v>
      </c>
    </row>
    <row r="6" spans="1:5" ht="14.25" customHeight="1" x14ac:dyDescent="0.15">
      <c r="A6" s="17">
        <v>5</v>
      </c>
      <c r="B6" s="144"/>
      <c r="C6" s="18" t="s">
        <v>408</v>
      </c>
      <c r="D6" s="84"/>
      <c r="E6" s="63" t="s">
        <v>546</v>
      </c>
    </row>
    <row r="7" spans="1:5" ht="14.25" customHeight="1" x14ac:dyDescent="0.15">
      <c r="A7" s="17">
        <v>6</v>
      </c>
      <c r="B7" s="144"/>
      <c r="C7" s="18" t="s">
        <v>409</v>
      </c>
      <c r="D7" s="84"/>
      <c r="E7" s="63" t="s">
        <v>546</v>
      </c>
    </row>
    <row r="8" spans="1:5" ht="14.25" customHeight="1" x14ac:dyDescent="0.15">
      <c r="A8" s="17">
        <v>7</v>
      </c>
      <c r="B8" s="144"/>
      <c r="C8" s="18" t="s">
        <v>410</v>
      </c>
      <c r="D8" s="84"/>
      <c r="E8" s="63" t="s">
        <v>547</v>
      </c>
    </row>
    <row r="9" spans="1:5" ht="13.5" customHeight="1" x14ac:dyDescent="0.15">
      <c r="A9" s="17">
        <v>8</v>
      </c>
      <c r="B9" s="144"/>
      <c r="C9" s="18" t="s">
        <v>411</v>
      </c>
      <c r="D9" s="84"/>
      <c r="E9" s="63" t="s">
        <v>546</v>
      </c>
    </row>
    <row r="10" spans="1:5" ht="14.25" customHeight="1" x14ac:dyDescent="0.15">
      <c r="A10" s="17">
        <v>9</v>
      </c>
      <c r="B10" s="144"/>
      <c r="C10" s="18" t="s">
        <v>412</v>
      </c>
      <c r="D10" s="84"/>
      <c r="E10" s="63" t="s">
        <v>546</v>
      </c>
    </row>
    <row r="11" spans="1:5" ht="14.25" customHeight="1" x14ac:dyDescent="0.15">
      <c r="A11" s="17">
        <v>10</v>
      </c>
      <c r="B11" s="144"/>
      <c r="C11" s="18" t="s">
        <v>413</v>
      </c>
      <c r="D11" s="84"/>
      <c r="E11" s="63" t="s">
        <v>546</v>
      </c>
    </row>
    <row r="12" spans="1:5" ht="13.5" customHeight="1" x14ac:dyDescent="0.15">
      <c r="A12" s="17">
        <v>11</v>
      </c>
      <c r="B12" s="144"/>
      <c r="C12" s="18" t="s">
        <v>414</v>
      </c>
      <c r="D12" s="84"/>
      <c r="E12" s="63" t="s">
        <v>547</v>
      </c>
    </row>
    <row r="13" spans="1:5" ht="14.25" customHeight="1" x14ac:dyDescent="0.15">
      <c r="A13" s="19">
        <v>12</v>
      </c>
      <c r="B13" s="145"/>
      <c r="C13" s="20" t="s">
        <v>415</v>
      </c>
      <c r="D13" s="85"/>
      <c r="E13" s="64" t="s">
        <v>546</v>
      </c>
    </row>
    <row r="14" spans="1:5" ht="14.25" customHeight="1" x14ac:dyDescent="0.15">
      <c r="A14" s="21">
        <v>13</v>
      </c>
      <c r="B14" s="146" t="s">
        <v>62</v>
      </c>
      <c r="C14" s="22" t="s">
        <v>62</v>
      </c>
      <c r="D14" s="86"/>
      <c r="E14" s="65" t="s">
        <v>518</v>
      </c>
    </row>
    <row r="15" spans="1:5" x14ac:dyDescent="0.15">
      <c r="A15" s="23">
        <v>14</v>
      </c>
      <c r="B15" s="135"/>
      <c r="C15" s="24" t="s">
        <v>107</v>
      </c>
      <c r="D15" s="87"/>
      <c r="E15" s="66" t="s">
        <v>546</v>
      </c>
    </row>
    <row r="16" spans="1:5" ht="25.5" customHeight="1" x14ac:dyDescent="0.15">
      <c r="A16" s="25">
        <v>15</v>
      </c>
      <c r="B16" s="26" t="s">
        <v>207</v>
      </c>
      <c r="C16" s="27" t="s">
        <v>522</v>
      </c>
      <c r="D16" s="88"/>
      <c r="E16" s="67" t="s">
        <v>549</v>
      </c>
    </row>
    <row r="17" spans="1:5" ht="14.25" customHeight="1" x14ac:dyDescent="0.15">
      <c r="A17" s="21">
        <v>16</v>
      </c>
      <c r="B17" s="146" t="s">
        <v>280</v>
      </c>
      <c r="C17" s="22" t="s">
        <v>108</v>
      </c>
      <c r="D17" s="86"/>
      <c r="E17" s="65" t="s">
        <v>549</v>
      </c>
    </row>
    <row r="18" spans="1:5" ht="24" x14ac:dyDescent="0.15">
      <c r="A18" s="28">
        <v>17</v>
      </c>
      <c r="B18" s="134"/>
      <c r="C18" s="29" t="s">
        <v>63</v>
      </c>
      <c r="D18" s="89"/>
      <c r="E18" s="68" t="s">
        <v>550</v>
      </c>
    </row>
    <row r="19" spans="1:5" ht="24" x14ac:dyDescent="0.15">
      <c r="A19" s="28">
        <v>18</v>
      </c>
      <c r="B19" s="134"/>
      <c r="C19" s="29" t="s">
        <v>109</v>
      </c>
      <c r="D19" s="89"/>
      <c r="E19" s="68" t="s">
        <v>549</v>
      </c>
    </row>
    <row r="20" spans="1:5" x14ac:dyDescent="0.15">
      <c r="A20" s="23">
        <v>19</v>
      </c>
      <c r="B20" s="135"/>
      <c r="C20" s="24" t="s">
        <v>110</v>
      </c>
      <c r="D20" s="87"/>
      <c r="E20" s="66" t="s">
        <v>546</v>
      </c>
    </row>
    <row r="21" spans="1:5" ht="14.25" customHeight="1" x14ac:dyDescent="0.15">
      <c r="A21" s="21">
        <v>20</v>
      </c>
      <c r="B21" s="147" t="s">
        <v>111</v>
      </c>
      <c r="C21" s="22" t="s">
        <v>112</v>
      </c>
      <c r="D21" s="86"/>
      <c r="E21" s="65" t="s">
        <v>518</v>
      </c>
    </row>
    <row r="22" spans="1:5" ht="14.25" customHeight="1" x14ac:dyDescent="0.15">
      <c r="A22" s="28">
        <v>21</v>
      </c>
      <c r="B22" s="137"/>
      <c r="C22" s="29" t="s">
        <v>110</v>
      </c>
      <c r="D22" s="89"/>
      <c r="E22" s="68" t="s">
        <v>547</v>
      </c>
    </row>
    <row r="23" spans="1:5" ht="13.5" customHeight="1" x14ac:dyDescent="0.15">
      <c r="A23" s="28">
        <v>22</v>
      </c>
      <c r="B23" s="137"/>
      <c r="C23" s="29" t="s">
        <v>113</v>
      </c>
      <c r="D23" s="89"/>
      <c r="E23" s="68" t="s">
        <v>547</v>
      </c>
    </row>
    <row r="24" spans="1:5" ht="14.25" customHeight="1" x14ac:dyDescent="0.15">
      <c r="A24" s="28">
        <v>23</v>
      </c>
      <c r="B24" s="137"/>
      <c r="C24" s="29" t="s">
        <v>242</v>
      </c>
      <c r="D24" s="89"/>
      <c r="E24" s="68" t="s">
        <v>546</v>
      </c>
    </row>
    <row r="25" spans="1:5" ht="13.5" customHeight="1" x14ac:dyDescent="0.15">
      <c r="A25" s="28">
        <v>24</v>
      </c>
      <c r="B25" s="137"/>
      <c r="C25" s="29" t="s">
        <v>114</v>
      </c>
      <c r="D25" s="89"/>
      <c r="E25" s="68" t="s">
        <v>546</v>
      </c>
    </row>
    <row r="26" spans="1:5" ht="14.25" customHeight="1" x14ac:dyDescent="0.15">
      <c r="A26" s="28">
        <v>25</v>
      </c>
      <c r="B26" s="137"/>
      <c r="C26" s="29" t="s">
        <v>115</v>
      </c>
      <c r="D26" s="89"/>
      <c r="E26" s="68" t="s">
        <v>546</v>
      </c>
    </row>
    <row r="27" spans="1:5" ht="14.25" customHeight="1" x14ac:dyDescent="0.15">
      <c r="A27" s="23">
        <v>26</v>
      </c>
      <c r="B27" s="138"/>
      <c r="C27" s="24" t="s">
        <v>116</v>
      </c>
      <c r="D27" s="87"/>
      <c r="E27" s="66" t="s">
        <v>550</v>
      </c>
    </row>
    <row r="28" spans="1:5" ht="13.5" customHeight="1" x14ac:dyDescent="0.15">
      <c r="A28" s="21">
        <v>27</v>
      </c>
      <c r="B28" s="146" t="s">
        <v>117</v>
      </c>
      <c r="C28" s="30" t="s">
        <v>416</v>
      </c>
      <c r="D28" s="86"/>
      <c r="E28" s="65" t="s">
        <v>550</v>
      </c>
    </row>
    <row r="29" spans="1:5" ht="14.25" customHeight="1" x14ac:dyDescent="0.15">
      <c r="A29" s="28">
        <v>28</v>
      </c>
      <c r="B29" s="134"/>
      <c r="C29" s="31" t="s">
        <v>417</v>
      </c>
      <c r="D29" s="89"/>
      <c r="E29" s="68" t="s">
        <v>550</v>
      </c>
    </row>
    <row r="30" spans="1:5" ht="14.25" customHeight="1" x14ac:dyDescent="0.15">
      <c r="A30" s="23">
        <v>29</v>
      </c>
      <c r="B30" s="135"/>
      <c r="C30" s="32" t="s">
        <v>119</v>
      </c>
      <c r="D30" s="87"/>
      <c r="E30" s="66" t="s">
        <v>546</v>
      </c>
    </row>
    <row r="31" spans="1:5" ht="14.25" customHeight="1" x14ac:dyDescent="0.15">
      <c r="A31" s="131">
        <v>30</v>
      </c>
      <c r="B31" s="147" t="s">
        <v>120</v>
      </c>
      <c r="C31" s="22" t="s">
        <v>3</v>
      </c>
      <c r="D31" s="86"/>
      <c r="E31" s="65" t="s">
        <v>550</v>
      </c>
    </row>
    <row r="32" spans="1:5" ht="14.25" customHeight="1" x14ac:dyDescent="0.15">
      <c r="A32" s="28">
        <v>31</v>
      </c>
      <c r="B32" s="137"/>
      <c r="C32" s="29" t="s">
        <v>66</v>
      </c>
      <c r="D32" s="89"/>
      <c r="E32" s="68" t="s">
        <v>550</v>
      </c>
    </row>
    <row r="33" spans="1:5" ht="14.25" customHeight="1" x14ac:dyDescent="0.15">
      <c r="A33" s="28">
        <v>32</v>
      </c>
      <c r="B33" s="137"/>
      <c r="C33" s="29" t="s">
        <v>435</v>
      </c>
      <c r="D33" s="89"/>
      <c r="E33" s="68" t="s">
        <v>550</v>
      </c>
    </row>
    <row r="34" spans="1:5" ht="14.25" customHeight="1" x14ac:dyDescent="0.15">
      <c r="A34" s="28">
        <v>33</v>
      </c>
      <c r="B34" s="137"/>
      <c r="C34" s="29" t="s">
        <v>121</v>
      </c>
      <c r="D34" s="89"/>
      <c r="E34" s="68" t="s">
        <v>549</v>
      </c>
    </row>
    <row r="35" spans="1:5" ht="14.25" customHeight="1" x14ac:dyDescent="0.15">
      <c r="A35" s="28">
        <v>34</v>
      </c>
      <c r="B35" s="137"/>
      <c r="C35" s="29" t="s">
        <v>303</v>
      </c>
      <c r="D35" s="89"/>
      <c r="E35" s="68" t="s">
        <v>550</v>
      </c>
    </row>
    <row r="36" spans="1:5" ht="14.25" customHeight="1" x14ac:dyDescent="0.15">
      <c r="A36" s="28">
        <v>35</v>
      </c>
      <c r="B36" s="137"/>
      <c r="C36" s="29" t="s">
        <v>69</v>
      </c>
      <c r="D36" s="89"/>
      <c r="E36" s="68" t="s">
        <v>550</v>
      </c>
    </row>
    <row r="37" spans="1:5" ht="14.25" customHeight="1" x14ac:dyDescent="0.15">
      <c r="A37" s="28">
        <v>36</v>
      </c>
      <c r="B37" s="137"/>
      <c r="C37" s="29" t="s">
        <v>70</v>
      </c>
      <c r="D37" s="89"/>
      <c r="E37" s="68" t="s">
        <v>550</v>
      </c>
    </row>
    <row r="38" spans="1:5" ht="14.25" customHeight="1" x14ac:dyDescent="0.15">
      <c r="A38" s="28">
        <v>37</v>
      </c>
      <c r="B38" s="137"/>
      <c r="C38" s="29" t="s">
        <v>110</v>
      </c>
      <c r="D38" s="89"/>
      <c r="E38" s="68" t="s">
        <v>546</v>
      </c>
    </row>
    <row r="39" spans="1:5" ht="22.5" x14ac:dyDescent="0.15">
      <c r="A39" s="28">
        <v>38</v>
      </c>
      <c r="B39" s="137"/>
      <c r="C39" s="132" t="s">
        <v>529</v>
      </c>
      <c r="D39" s="89"/>
      <c r="E39" s="68" t="s">
        <v>546</v>
      </c>
    </row>
    <row r="40" spans="1:5" x14ac:dyDescent="0.15">
      <c r="A40" s="39">
        <v>39</v>
      </c>
      <c r="B40" s="42" t="s">
        <v>122</v>
      </c>
      <c r="C40" s="43" t="s">
        <v>556</v>
      </c>
      <c r="D40" s="101"/>
      <c r="E40" s="77" t="s">
        <v>546</v>
      </c>
    </row>
    <row r="41" spans="1:5" ht="14.25" customHeight="1" x14ac:dyDescent="0.15">
      <c r="A41" s="21">
        <v>40</v>
      </c>
      <c r="B41" s="33" t="s">
        <v>123</v>
      </c>
      <c r="C41" s="22" t="s">
        <v>124</v>
      </c>
      <c r="D41" s="86"/>
      <c r="E41" s="65" t="s">
        <v>518</v>
      </c>
    </row>
    <row r="42" spans="1:5" ht="14.25" customHeight="1" x14ac:dyDescent="0.15">
      <c r="A42" s="28">
        <v>41</v>
      </c>
      <c r="B42" s="134" t="s">
        <v>125</v>
      </c>
      <c r="C42" s="29" t="s">
        <v>126</v>
      </c>
      <c r="D42" s="89"/>
      <c r="E42" s="68" t="s">
        <v>547</v>
      </c>
    </row>
    <row r="43" spans="1:5" ht="14.25" customHeight="1" x14ac:dyDescent="0.15">
      <c r="A43" s="28">
        <v>42</v>
      </c>
      <c r="B43" s="134"/>
      <c r="C43" s="29" t="s">
        <v>127</v>
      </c>
      <c r="D43" s="89"/>
      <c r="E43" s="68" t="s">
        <v>547</v>
      </c>
    </row>
    <row r="44" spans="1:5" ht="14.25" customHeight="1" x14ac:dyDescent="0.15">
      <c r="A44" s="28">
        <v>43</v>
      </c>
      <c r="B44" s="134"/>
      <c r="C44" s="29" t="s">
        <v>243</v>
      </c>
      <c r="D44" s="89"/>
      <c r="E44" s="68" t="s">
        <v>546</v>
      </c>
    </row>
    <row r="45" spans="1:5" ht="14.25" customHeight="1" x14ac:dyDescent="0.15">
      <c r="A45" s="28">
        <v>44</v>
      </c>
      <c r="B45" s="134"/>
      <c r="C45" s="29" t="s">
        <v>128</v>
      </c>
      <c r="D45" s="89"/>
      <c r="E45" s="68" t="s">
        <v>546</v>
      </c>
    </row>
    <row r="46" spans="1:5" ht="14.25" customHeight="1" x14ac:dyDescent="0.15">
      <c r="A46" s="28">
        <v>45</v>
      </c>
      <c r="B46" s="134"/>
      <c r="C46" s="29" t="s">
        <v>244</v>
      </c>
      <c r="D46" s="89"/>
      <c r="E46" s="68" t="s">
        <v>546</v>
      </c>
    </row>
    <row r="47" spans="1:5" ht="14.25" customHeight="1" x14ac:dyDescent="0.15">
      <c r="A47" s="28">
        <v>46</v>
      </c>
      <c r="B47" s="134"/>
      <c r="C47" s="29" t="s">
        <v>129</v>
      </c>
      <c r="D47" s="89"/>
      <c r="E47" s="68" t="s">
        <v>546</v>
      </c>
    </row>
    <row r="48" spans="1:5" ht="14.25" customHeight="1" x14ac:dyDescent="0.15">
      <c r="A48" s="28">
        <v>47</v>
      </c>
      <c r="B48" s="134"/>
      <c r="C48" s="29" t="s">
        <v>245</v>
      </c>
      <c r="D48" s="89"/>
      <c r="E48" s="68" t="s">
        <v>546</v>
      </c>
    </row>
    <row r="49" spans="1:5" ht="14.25" customHeight="1" x14ac:dyDescent="0.15">
      <c r="A49" s="28">
        <v>48</v>
      </c>
      <c r="B49" s="134"/>
      <c r="C49" s="29" t="s">
        <v>114</v>
      </c>
      <c r="D49" s="89"/>
      <c r="E49" s="68" t="s">
        <v>546</v>
      </c>
    </row>
    <row r="50" spans="1:5" ht="14.25" customHeight="1" x14ac:dyDescent="0.15">
      <c r="A50" s="28">
        <v>49</v>
      </c>
      <c r="B50" s="134"/>
      <c r="C50" s="29" t="s">
        <v>50</v>
      </c>
      <c r="D50" s="89"/>
      <c r="E50" s="68" t="s">
        <v>546</v>
      </c>
    </row>
    <row r="51" spans="1:5" ht="14.25" customHeight="1" x14ac:dyDescent="0.15">
      <c r="A51" s="21">
        <v>50</v>
      </c>
      <c r="B51" s="148" t="s">
        <v>130</v>
      </c>
      <c r="C51" s="34" t="s">
        <v>43</v>
      </c>
      <c r="D51" s="90"/>
      <c r="E51" s="69" t="s">
        <v>551</v>
      </c>
    </row>
    <row r="52" spans="1:5" ht="14.25" customHeight="1" x14ac:dyDescent="0.15">
      <c r="A52" s="28">
        <v>51</v>
      </c>
      <c r="B52" s="137"/>
      <c r="C52" s="29" t="s">
        <v>44</v>
      </c>
      <c r="D52" s="89"/>
      <c r="E52" s="68" t="s">
        <v>549</v>
      </c>
    </row>
    <row r="53" spans="1:5" ht="14.25" customHeight="1" x14ac:dyDescent="0.15">
      <c r="A53" s="28">
        <v>52</v>
      </c>
      <c r="B53" s="137"/>
      <c r="C53" s="29" t="s">
        <v>45</v>
      </c>
      <c r="D53" s="89"/>
      <c r="E53" s="68" t="s">
        <v>549</v>
      </c>
    </row>
    <row r="54" spans="1:5" ht="14.25" customHeight="1" x14ac:dyDescent="0.15">
      <c r="A54" s="28">
        <v>53</v>
      </c>
      <c r="B54" s="137"/>
      <c r="C54" s="29" t="s">
        <v>46</v>
      </c>
      <c r="D54" s="89"/>
      <c r="E54" s="68" t="s">
        <v>550</v>
      </c>
    </row>
    <row r="55" spans="1:5" ht="14.25" customHeight="1" x14ac:dyDescent="0.15">
      <c r="A55" s="28">
        <v>54</v>
      </c>
      <c r="B55" s="137"/>
      <c r="C55" s="29" t="s">
        <v>47</v>
      </c>
      <c r="D55" s="89"/>
      <c r="E55" s="68" t="s">
        <v>550</v>
      </c>
    </row>
    <row r="56" spans="1:5" ht="14.25" customHeight="1" x14ac:dyDescent="0.15">
      <c r="A56" s="28">
        <v>55</v>
      </c>
      <c r="B56" s="137"/>
      <c r="C56" s="29" t="s">
        <v>48</v>
      </c>
      <c r="D56" s="89"/>
      <c r="E56" s="68" t="s">
        <v>550</v>
      </c>
    </row>
    <row r="57" spans="1:5" ht="13.5" customHeight="1" x14ac:dyDescent="0.15">
      <c r="A57" s="28">
        <v>56</v>
      </c>
      <c r="B57" s="137"/>
      <c r="C57" s="29" t="s">
        <v>51</v>
      </c>
      <c r="D57" s="89"/>
      <c r="E57" s="68" t="s">
        <v>550</v>
      </c>
    </row>
    <row r="58" spans="1:5" ht="14.25" customHeight="1" x14ac:dyDescent="0.15">
      <c r="A58" s="28">
        <v>57</v>
      </c>
      <c r="B58" s="137"/>
      <c r="C58" s="29" t="s">
        <v>52</v>
      </c>
      <c r="D58" s="89"/>
      <c r="E58" s="68" t="s">
        <v>551</v>
      </c>
    </row>
    <row r="59" spans="1:5" ht="14.25" customHeight="1" x14ac:dyDescent="0.15">
      <c r="A59" s="23">
        <v>58</v>
      </c>
      <c r="B59" s="138"/>
      <c r="C59" s="24" t="s">
        <v>110</v>
      </c>
      <c r="D59" s="87"/>
      <c r="E59" s="66" t="s">
        <v>546</v>
      </c>
    </row>
    <row r="60" spans="1:5" x14ac:dyDescent="0.15">
      <c r="A60" s="21">
        <v>59</v>
      </c>
      <c r="B60" s="146" t="s">
        <v>131</v>
      </c>
      <c r="C60" s="30" t="s">
        <v>132</v>
      </c>
      <c r="D60" s="86"/>
      <c r="E60" s="65" t="s">
        <v>546</v>
      </c>
    </row>
    <row r="61" spans="1:5" x14ac:dyDescent="0.15">
      <c r="A61" s="28">
        <v>60</v>
      </c>
      <c r="B61" s="134"/>
      <c r="C61" s="31" t="s">
        <v>133</v>
      </c>
      <c r="D61" s="89"/>
      <c r="E61" s="68" t="s">
        <v>518</v>
      </c>
    </row>
    <row r="62" spans="1:5" ht="14.25" customHeight="1" x14ac:dyDescent="0.15">
      <c r="A62" s="23">
        <v>61</v>
      </c>
      <c r="B62" s="135"/>
      <c r="C62" s="32" t="s">
        <v>134</v>
      </c>
      <c r="D62" s="87"/>
      <c r="E62" s="66" t="s">
        <v>518</v>
      </c>
    </row>
    <row r="63" spans="1:5" ht="14.25" customHeight="1" x14ac:dyDescent="0.15">
      <c r="A63" s="21">
        <v>62</v>
      </c>
      <c r="B63" s="146" t="s">
        <v>530</v>
      </c>
      <c r="C63" s="30" t="s">
        <v>135</v>
      </c>
      <c r="D63" s="86"/>
      <c r="E63" s="65" t="s">
        <v>547</v>
      </c>
    </row>
    <row r="64" spans="1:5" ht="14.25" customHeight="1" x14ac:dyDescent="0.15">
      <c r="A64" s="28">
        <v>63</v>
      </c>
      <c r="B64" s="134"/>
      <c r="C64" s="31" t="s">
        <v>246</v>
      </c>
      <c r="D64" s="89"/>
      <c r="E64" s="68" t="s">
        <v>546</v>
      </c>
    </row>
    <row r="65" spans="1:5" ht="14.25" customHeight="1" x14ac:dyDescent="0.15">
      <c r="A65" s="28">
        <v>64</v>
      </c>
      <c r="B65" s="134"/>
      <c r="C65" s="31" t="s">
        <v>247</v>
      </c>
      <c r="D65" s="89"/>
      <c r="E65" s="68" t="s">
        <v>546</v>
      </c>
    </row>
    <row r="66" spans="1:5" ht="14.25" customHeight="1" x14ac:dyDescent="0.15">
      <c r="A66" s="28">
        <v>65</v>
      </c>
      <c r="B66" s="134"/>
      <c r="C66" s="31" t="s">
        <v>248</v>
      </c>
      <c r="D66" s="89"/>
      <c r="E66" s="68" t="s">
        <v>546</v>
      </c>
    </row>
    <row r="67" spans="1:5" ht="14.25" customHeight="1" x14ac:dyDescent="0.15">
      <c r="A67" s="28">
        <v>66</v>
      </c>
      <c r="B67" s="134"/>
      <c r="C67" s="31" t="s">
        <v>136</v>
      </c>
      <c r="D67" s="89"/>
      <c r="E67" s="68" t="s">
        <v>546</v>
      </c>
    </row>
    <row r="68" spans="1:5" ht="14.25" customHeight="1" x14ac:dyDescent="0.15">
      <c r="A68" s="28">
        <v>67</v>
      </c>
      <c r="B68" s="134"/>
      <c r="C68" s="31" t="s">
        <v>249</v>
      </c>
      <c r="D68" s="89"/>
      <c r="E68" s="68" t="s">
        <v>547</v>
      </c>
    </row>
    <row r="69" spans="1:5" ht="14.25" customHeight="1" x14ac:dyDescent="0.15">
      <c r="A69" s="28">
        <v>68</v>
      </c>
      <c r="B69" s="134"/>
      <c r="C69" s="31" t="s">
        <v>250</v>
      </c>
      <c r="D69" s="89"/>
      <c r="E69" s="68" t="s">
        <v>546</v>
      </c>
    </row>
    <row r="70" spans="1:5" ht="14.25" customHeight="1" x14ac:dyDescent="0.15">
      <c r="A70" s="28">
        <v>69</v>
      </c>
      <c r="B70" s="134"/>
      <c r="C70" s="31" t="s">
        <v>251</v>
      </c>
      <c r="D70" s="89"/>
      <c r="E70" s="68" t="s">
        <v>546</v>
      </c>
    </row>
    <row r="71" spans="1:5" ht="14.25" customHeight="1" x14ac:dyDescent="0.15">
      <c r="A71" s="28">
        <v>70</v>
      </c>
      <c r="B71" s="134"/>
      <c r="C71" s="31" t="s">
        <v>252</v>
      </c>
      <c r="D71" s="89"/>
      <c r="E71" s="68" t="s">
        <v>546</v>
      </c>
    </row>
    <row r="72" spans="1:5" ht="14.25" customHeight="1" x14ac:dyDescent="0.15">
      <c r="A72" s="28">
        <v>71</v>
      </c>
      <c r="B72" s="134"/>
      <c r="C72" s="31" t="s">
        <v>249</v>
      </c>
      <c r="D72" s="89"/>
      <c r="E72" s="68" t="s">
        <v>546</v>
      </c>
    </row>
    <row r="73" spans="1:5" ht="14.25" customHeight="1" x14ac:dyDescent="0.15">
      <c r="A73" s="28">
        <v>72</v>
      </c>
      <c r="B73" s="134"/>
      <c r="C73" s="31" t="s">
        <v>250</v>
      </c>
      <c r="D73" s="89"/>
      <c r="E73" s="68" t="s">
        <v>546</v>
      </c>
    </row>
    <row r="74" spans="1:5" ht="14.25" customHeight="1" x14ac:dyDescent="0.15">
      <c r="A74" s="28">
        <v>73</v>
      </c>
      <c r="B74" s="134"/>
      <c r="C74" s="31" t="s">
        <v>251</v>
      </c>
      <c r="D74" s="89"/>
      <c r="E74" s="68" t="s">
        <v>546</v>
      </c>
    </row>
    <row r="75" spans="1:5" ht="14.25" customHeight="1" x14ac:dyDescent="0.15">
      <c r="A75" s="28">
        <v>74</v>
      </c>
      <c r="B75" s="134"/>
      <c r="C75" s="31" t="s">
        <v>137</v>
      </c>
      <c r="D75" s="89"/>
      <c r="E75" s="68" t="s">
        <v>546</v>
      </c>
    </row>
    <row r="76" spans="1:5" ht="14.25" customHeight="1" x14ac:dyDescent="0.15">
      <c r="A76" s="28">
        <v>75</v>
      </c>
      <c r="B76" s="134"/>
      <c r="C76" s="31" t="s">
        <v>249</v>
      </c>
      <c r="D76" s="89"/>
      <c r="E76" s="68" t="s">
        <v>546</v>
      </c>
    </row>
    <row r="77" spans="1:5" ht="14.25" customHeight="1" x14ac:dyDescent="0.15">
      <c r="A77" s="28">
        <v>76</v>
      </c>
      <c r="B77" s="134"/>
      <c r="C77" s="31" t="s">
        <v>250</v>
      </c>
      <c r="D77" s="89"/>
      <c r="E77" s="68" t="s">
        <v>546</v>
      </c>
    </row>
    <row r="78" spans="1:5" ht="14.25" customHeight="1" x14ac:dyDescent="0.15">
      <c r="A78" s="28">
        <v>77</v>
      </c>
      <c r="B78" s="134"/>
      <c r="C78" s="31" t="s">
        <v>251</v>
      </c>
      <c r="D78" s="89"/>
      <c r="E78" s="68" t="s">
        <v>546</v>
      </c>
    </row>
    <row r="79" spans="1:5" ht="14.25" customHeight="1" x14ac:dyDescent="0.15">
      <c r="A79" s="28">
        <v>78</v>
      </c>
      <c r="B79" s="134"/>
      <c r="C79" s="31" t="s">
        <v>138</v>
      </c>
      <c r="D79" s="89"/>
      <c r="E79" s="68" t="s">
        <v>546</v>
      </c>
    </row>
    <row r="80" spans="1:5" ht="14.25" customHeight="1" x14ac:dyDescent="0.15">
      <c r="A80" s="28">
        <v>79</v>
      </c>
      <c r="B80" s="134"/>
      <c r="C80" s="31" t="s">
        <v>253</v>
      </c>
      <c r="D80" s="89"/>
      <c r="E80" s="68" t="s">
        <v>546</v>
      </c>
    </row>
    <row r="81" spans="1:5" ht="14.25" customHeight="1" x14ac:dyDescent="0.15">
      <c r="A81" s="28">
        <v>80</v>
      </c>
      <c r="B81" s="134"/>
      <c r="C81" s="31" t="s">
        <v>254</v>
      </c>
      <c r="D81" s="89"/>
      <c r="E81" s="68" t="s">
        <v>546</v>
      </c>
    </row>
    <row r="82" spans="1:5" ht="14.25" customHeight="1" x14ac:dyDescent="0.15">
      <c r="A82" s="28">
        <v>81</v>
      </c>
      <c r="B82" s="134"/>
      <c r="C82" s="31" t="s">
        <v>255</v>
      </c>
      <c r="D82" s="89"/>
      <c r="E82" s="68" t="s">
        <v>546</v>
      </c>
    </row>
    <row r="83" spans="1:5" ht="14.25" customHeight="1" x14ac:dyDescent="0.15">
      <c r="A83" s="28">
        <v>82</v>
      </c>
      <c r="B83" s="134"/>
      <c r="C83" s="31" t="s">
        <v>256</v>
      </c>
      <c r="D83" s="89"/>
      <c r="E83" s="68" t="s">
        <v>546</v>
      </c>
    </row>
    <row r="84" spans="1:5" ht="14.25" customHeight="1" x14ac:dyDescent="0.15">
      <c r="A84" s="28">
        <v>83</v>
      </c>
      <c r="B84" s="134"/>
      <c r="C84" s="31" t="s">
        <v>249</v>
      </c>
      <c r="D84" s="89"/>
      <c r="E84" s="68" t="s">
        <v>546</v>
      </c>
    </row>
    <row r="85" spans="1:5" ht="14.25" customHeight="1" x14ac:dyDescent="0.15">
      <c r="A85" s="28">
        <v>84</v>
      </c>
      <c r="B85" s="134"/>
      <c r="C85" s="31" t="s">
        <v>250</v>
      </c>
      <c r="D85" s="89"/>
      <c r="E85" s="68" t="s">
        <v>546</v>
      </c>
    </row>
    <row r="86" spans="1:5" ht="14.25" customHeight="1" x14ac:dyDescent="0.15">
      <c r="A86" s="28">
        <v>85</v>
      </c>
      <c r="B86" s="134"/>
      <c r="C86" s="31" t="s">
        <v>251</v>
      </c>
      <c r="D86" s="89"/>
      <c r="E86" s="68" t="s">
        <v>546</v>
      </c>
    </row>
    <row r="87" spans="1:5" ht="14.25" customHeight="1" x14ac:dyDescent="0.15">
      <c r="A87" s="28">
        <v>86</v>
      </c>
      <c r="B87" s="134"/>
      <c r="C87" s="31" t="s">
        <v>139</v>
      </c>
      <c r="D87" s="91">
        <f>SUM(D63,D67,D71,D75,D79,D83)</f>
        <v>0</v>
      </c>
      <c r="E87" s="139" t="s">
        <v>544</v>
      </c>
    </row>
    <row r="88" spans="1:5" ht="14.25" customHeight="1" x14ac:dyDescent="0.15">
      <c r="A88" s="28">
        <v>87</v>
      </c>
      <c r="B88" s="134"/>
      <c r="C88" s="31" t="s">
        <v>257</v>
      </c>
      <c r="D88" s="91">
        <f>SUM(D64,D68,D72,D76,D80,D84)</f>
        <v>0</v>
      </c>
      <c r="E88" s="140"/>
    </row>
    <row r="89" spans="1:5" ht="14.25" customHeight="1" x14ac:dyDescent="0.15">
      <c r="A89" s="28">
        <v>88</v>
      </c>
      <c r="B89" s="134"/>
      <c r="C89" s="31" t="s">
        <v>258</v>
      </c>
      <c r="D89" s="91">
        <f>SUM(D65,D69,D73,D77,D81,D85)</f>
        <v>0</v>
      </c>
      <c r="E89" s="140"/>
    </row>
    <row r="90" spans="1:5" ht="14.25" customHeight="1" x14ac:dyDescent="0.15">
      <c r="A90" s="23">
        <v>89</v>
      </c>
      <c r="B90" s="135"/>
      <c r="C90" s="32" t="s">
        <v>259</v>
      </c>
      <c r="D90" s="92">
        <f>SUM(D66,D70,D74,D78,D82,D86)</f>
        <v>0</v>
      </c>
      <c r="E90" s="141"/>
    </row>
    <row r="91" spans="1:5" x14ac:dyDescent="0.15">
      <c r="A91" s="21">
        <v>90</v>
      </c>
      <c r="B91" s="35" t="s">
        <v>140</v>
      </c>
      <c r="C91" s="34" t="s">
        <v>118</v>
      </c>
      <c r="D91" s="90"/>
      <c r="E91" s="69" t="s">
        <v>550</v>
      </c>
    </row>
    <row r="92" spans="1:5" x14ac:dyDescent="0.15">
      <c r="A92" s="21">
        <v>91</v>
      </c>
      <c r="B92" s="148" t="s">
        <v>141</v>
      </c>
      <c r="C92" s="34" t="s">
        <v>119</v>
      </c>
      <c r="D92" s="90"/>
      <c r="E92" s="69" t="s">
        <v>546</v>
      </c>
    </row>
    <row r="93" spans="1:5" ht="14.25" customHeight="1" x14ac:dyDescent="0.15">
      <c r="A93" s="23">
        <v>92</v>
      </c>
      <c r="B93" s="138"/>
      <c r="C93" s="24" t="s">
        <v>142</v>
      </c>
      <c r="D93" s="93"/>
      <c r="E93" s="66" t="s">
        <v>546</v>
      </c>
    </row>
    <row r="94" spans="1:5" ht="25.5" customHeight="1" x14ac:dyDescent="0.15">
      <c r="A94" s="131">
        <v>93</v>
      </c>
      <c r="B94" s="147" t="s">
        <v>531</v>
      </c>
      <c r="C94" s="22" t="s">
        <v>532</v>
      </c>
      <c r="D94" s="86"/>
      <c r="E94" s="65" t="s">
        <v>546</v>
      </c>
    </row>
    <row r="95" spans="1:5" ht="14.25" customHeight="1" x14ac:dyDescent="0.15">
      <c r="A95" s="28">
        <v>94</v>
      </c>
      <c r="B95" s="137"/>
      <c r="C95" s="29" t="s">
        <v>143</v>
      </c>
      <c r="D95" s="89"/>
      <c r="E95" s="68" t="s">
        <v>547</v>
      </c>
    </row>
    <row r="96" spans="1:5" ht="14.25" customHeight="1" x14ac:dyDescent="0.15">
      <c r="A96" s="28">
        <v>95</v>
      </c>
      <c r="B96" s="137"/>
      <c r="C96" s="29" t="s">
        <v>260</v>
      </c>
      <c r="D96" s="89"/>
      <c r="E96" s="68" t="s">
        <v>546</v>
      </c>
    </row>
    <row r="97" spans="1:5" ht="14.25" customHeight="1" x14ac:dyDescent="0.15">
      <c r="A97" s="28">
        <v>96</v>
      </c>
      <c r="B97" s="137"/>
      <c r="C97" s="29" t="s">
        <v>261</v>
      </c>
      <c r="D97" s="89"/>
      <c r="E97" s="68" t="s">
        <v>546</v>
      </c>
    </row>
    <row r="98" spans="1:5" ht="14.25" customHeight="1" x14ac:dyDescent="0.15">
      <c r="A98" s="28">
        <v>97</v>
      </c>
      <c r="B98" s="137"/>
      <c r="C98" s="29" t="s">
        <v>262</v>
      </c>
      <c r="D98" s="89"/>
      <c r="E98" s="68" t="s">
        <v>546</v>
      </c>
    </row>
    <row r="99" spans="1:5" ht="14.25" customHeight="1" x14ac:dyDescent="0.15">
      <c r="A99" s="28">
        <v>98</v>
      </c>
      <c r="B99" s="137"/>
      <c r="C99" s="29" t="s">
        <v>263</v>
      </c>
      <c r="D99" s="89"/>
      <c r="E99" s="68" t="s">
        <v>546</v>
      </c>
    </row>
    <row r="100" spans="1:5" ht="14.25" customHeight="1" x14ac:dyDescent="0.15">
      <c r="A100" s="28">
        <v>99</v>
      </c>
      <c r="B100" s="137"/>
      <c r="C100" s="29" t="s">
        <v>264</v>
      </c>
      <c r="D100" s="89">
        <f>SUM(D96:D99)</f>
        <v>0</v>
      </c>
      <c r="E100" s="70" t="s">
        <v>544</v>
      </c>
    </row>
    <row r="101" spans="1:5" ht="14.25" customHeight="1" x14ac:dyDescent="0.15">
      <c r="A101" s="28">
        <v>100</v>
      </c>
      <c r="B101" s="137"/>
      <c r="C101" s="29" t="s">
        <v>265</v>
      </c>
      <c r="D101" s="89"/>
      <c r="E101" s="68" t="s">
        <v>546</v>
      </c>
    </row>
    <row r="102" spans="1:5" ht="14.25" customHeight="1" x14ac:dyDescent="0.15">
      <c r="A102" s="28">
        <v>101</v>
      </c>
      <c r="B102" s="137"/>
      <c r="C102" s="29" t="s">
        <v>437</v>
      </c>
      <c r="D102" s="89"/>
      <c r="E102" s="68" t="s">
        <v>546</v>
      </c>
    </row>
    <row r="103" spans="1:5" ht="14.25" customHeight="1" x14ac:dyDescent="0.15">
      <c r="A103" s="28">
        <v>102</v>
      </c>
      <c r="B103" s="137"/>
      <c r="C103" s="29" t="s">
        <v>436</v>
      </c>
      <c r="D103" s="89"/>
      <c r="E103" s="68" t="s">
        <v>546</v>
      </c>
    </row>
    <row r="104" spans="1:5" ht="14.25" customHeight="1" x14ac:dyDescent="0.15">
      <c r="A104" s="28">
        <v>103</v>
      </c>
      <c r="B104" s="137"/>
      <c r="C104" s="29" t="s">
        <v>260</v>
      </c>
      <c r="D104" s="89"/>
      <c r="E104" s="68" t="s">
        <v>546</v>
      </c>
    </row>
    <row r="105" spans="1:5" ht="14.25" customHeight="1" x14ac:dyDescent="0.15">
      <c r="A105" s="28">
        <v>104</v>
      </c>
      <c r="B105" s="137"/>
      <c r="C105" s="29" t="s">
        <v>261</v>
      </c>
      <c r="D105" s="89"/>
      <c r="E105" s="68" t="s">
        <v>546</v>
      </c>
    </row>
    <row r="106" spans="1:5" ht="14.25" customHeight="1" x14ac:dyDescent="0.15">
      <c r="A106" s="28">
        <v>105</v>
      </c>
      <c r="B106" s="137"/>
      <c r="C106" s="29" t="s">
        <v>262</v>
      </c>
      <c r="D106" s="89"/>
      <c r="E106" s="68" t="s">
        <v>546</v>
      </c>
    </row>
    <row r="107" spans="1:5" ht="14.25" customHeight="1" x14ac:dyDescent="0.15">
      <c r="A107" s="28">
        <v>106</v>
      </c>
      <c r="B107" s="137"/>
      <c r="C107" s="29" t="s">
        <v>263</v>
      </c>
      <c r="D107" s="89"/>
      <c r="E107" s="68" t="s">
        <v>546</v>
      </c>
    </row>
    <row r="108" spans="1:5" ht="14.25" customHeight="1" x14ac:dyDescent="0.15">
      <c r="A108" s="28">
        <v>107</v>
      </c>
      <c r="B108" s="137"/>
      <c r="C108" s="29" t="s">
        <v>264</v>
      </c>
      <c r="D108" s="91">
        <f>SUM(D104:D107)</f>
        <v>0</v>
      </c>
      <c r="E108" s="70" t="s">
        <v>544</v>
      </c>
    </row>
    <row r="109" spans="1:5" ht="14.25" customHeight="1" x14ac:dyDescent="0.15">
      <c r="A109" s="28">
        <v>108</v>
      </c>
      <c r="B109" s="137"/>
      <c r="C109" s="29" t="s">
        <v>265</v>
      </c>
      <c r="D109" s="89"/>
      <c r="E109" s="68" t="s">
        <v>546</v>
      </c>
    </row>
    <row r="110" spans="1:5" ht="14.25" customHeight="1" x14ac:dyDescent="0.15">
      <c r="A110" s="28">
        <v>109</v>
      </c>
      <c r="B110" s="137"/>
      <c r="C110" s="29" t="s">
        <v>438</v>
      </c>
      <c r="D110" s="89"/>
      <c r="E110" s="68" t="s">
        <v>546</v>
      </c>
    </row>
    <row r="111" spans="1:5" ht="14.25" customHeight="1" x14ac:dyDescent="0.15">
      <c r="A111" s="28">
        <v>110</v>
      </c>
      <c r="B111" s="137"/>
      <c r="C111" s="29" t="s">
        <v>436</v>
      </c>
      <c r="D111" s="89"/>
      <c r="E111" s="68" t="s">
        <v>546</v>
      </c>
    </row>
    <row r="112" spans="1:5" ht="14.25" customHeight="1" x14ac:dyDescent="0.15">
      <c r="A112" s="28">
        <v>111</v>
      </c>
      <c r="B112" s="137"/>
      <c r="C112" s="29" t="s">
        <v>260</v>
      </c>
      <c r="D112" s="89"/>
      <c r="E112" s="68" t="s">
        <v>547</v>
      </c>
    </row>
    <row r="113" spans="1:5" ht="14.25" customHeight="1" x14ac:dyDescent="0.15">
      <c r="A113" s="28">
        <v>112</v>
      </c>
      <c r="B113" s="137"/>
      <c r="C113" s="29" t="s">
        <v>261</v>
      </c>
      <c r="D113" s="89"/>
      <c r="E113" s="68" t="s">
        <v>546</v>
      </c>
    </row>
    <row r="114" spans="1:5" ht="14.25" customHeight="1" x14ac:dyDescent="0.15">
      <c r="A114" s="28">
        <v>113</v>
      </c>
      <c r="B114" s="137"/>
      <c r="C114" s="29" t="s">
        <v>262</v>
      </c>
      <c r="D114" s="89"/>
      <c r="E114" s="68" t="s">
        <v>546</v>
      </c>
    </row>
    <row r="115" spans="1:5" ht="14.25" customHeight="1" x14ac:dyDescent="0.15">
      <c r="A115" s="28">
        <v>114</v>
      </c>
      <c r="B115" s="137"/>
      <c r="C115" s="29" t="s">
        <v>263</v>
      </c>
      <c r="D115" s="89"/>
      <c r="E115" s="68" t="s">
        <v>547</v>
      </c>
    </row>
    <row r="116" spans="1:5" ht="14.25" customHeight="1" x14ac:dyDescent="0.15">
      <c r="A116" s="28">
        <v>115</v>
      </c>
      <c r="B116" s="137"/>
      <c r="C116" s="29" t="s">
        <v>264</v>
      </c>
      <c r="D116" s="91">
        <f>SUM(D112:D115)</f>
        <v>0</v>
      </c>
      <c r="E116" s="70" t="s">
        <v>544</v>
      </c>
    </row>
    <row r="117" spans="1:5" ht="14.25" customHeight="1" x14ac:dyDescent="0.15">
      <c r="A117" s="28">
        <v>116</v>
      </c>
      <c r="B117" s="137"/>
      <c r="C117" s="29" t="s">
        <v>265</v>
      </c>
      <c r="D117" s="89"/>
      <c r="E117" s="68" t="s">
        <v>546</v>
      </c>
    </row>
    <row r="118" spans="1:5" ht="14.25" customHeight="1" x14ac:dyDescent="0.15">
      <c r="A118" s="28">
        <v>117</v>
      </c>
      <c r="B118" s="137"/>
      <c r="C118" s="29" t="s">
        <v>439</v>
      </c>
      <c r="D118" s="89"/>
      <c r="E118" s="68" t="s">
        <v>546</v>
      </c>
    </row>
    <row r="119" spans="1:5" ht="14.25" customHeight="1" x14ac:dyDescent="0.15">
      <c r="A119" s="28">
        <v>118</v>
      </c>
      <c r="B119" s="137"/>
      <c r="C119" s="29" t="s">
        <v>436</v>
      </c>
      <c r="D119" s="89"/>
      <c r="E119" s="68" t="s">
        <v>546</v>
      </c>
    </row>
    <row r="120" spans="1:5" ht="14.25" customHeight="1" x14ac:dyDescent="0.15">
      <c r="A120" s="28">
        <v>119</v>
      </c>
      <c r="B120" s="137"/>
      <c r="C120" s="29" t="s">
        <v>260</v>
      </c>
      <c r="D120" s="89"/>
      <c r="E120" s="68" t="s">
        <v>546</v>
      </c>
    </row>
    <row r="121" spans="1:5" ht="14.25" customHeight="1" x14ac:dyDescent="0.15">
      <c r="A121" s="28">
        <v>120</v>
      </c>
      <c r="B121" s="137"/>
      <c r="C121" s="29" t="s">
        <v>261</v>
      </c>
      <c r="D121" s="89"/>
      <c r="E121" s="68" t="s">
        <v>546</v>
      </c>
    </row>
    <row r="122" spans="1:5" ht="14.25" customHeight="1" x14ac:dyDescent="0.15">
      <c r="A122" s="28">
        <v>121</v>
      </c>
      <c r="B122" s="137"/>
      <c r="C122" s="29" t="s">
        <v>262</v>
      </c>
      <c r="D122" s="89"/>
      <c r="E122" s="68" t="s">
        <v>546</v>
      </c>
    </row>
    <row r="123" spans="1:5" ht="14.25" customHeight="1" x14ac:dyDescent="0.15">
      <c r="A123" s="28">
        <v>122</v>
      </c>
      <c r="B123" s="137"/>
      <c r="C123" s="29" t="s">
        <v>263</v>
      </c>
      <c r="D123" s="89"/>
      <c r="E123" s="68" t="s">
        <v>546</v>
      </c>
    </row>
    <row r="124" spans="1:5" ht="13.5" customHeight="1" x14ac:dyDescent="0.15">
      <c r="A124" s="28">
        <v>123</v>
      </c>
      <c r="B124" s="137"/>
      <c r="C124" s="29" t="s">
        <v>264</v>
      </c>
      <c r="D124" s="91">
        <f>SUM(D120:D123)</f>
        <v>0</v>
      </c>
      <c r="E124" s="70" t="s">
        <v>544</v>
      </c>
    </row>
    <row r="125" spans="1:5" ht="14.25" customHeight="1" x14ac:dyDescent="0.15">
      <c r="A125" s="28">
        <v>124</v>
      </c>
      <c r="B125" s="137"/>
      <c r="C125" s="29" t="s">
        <v>265</v>
      </c>
      <c r="D125" s="89"/>
      <c r="E125" s="68" t="s">
        <v>546</v>
      </c>
    </row>
    <row r="126" spans="1:5" ht="14.25" customHeight="1" x14ac:dyDescent="0.15">
      <c r="A126" s="28">
        <v>125</v>
      </c>
      <c r="B126" s="137"/>
      <c r="C126" s="29" t="s">
        <v>440</v>
      </c>
      <c r="D126" s="91">
        <f>SUM(D95,D103,D111,D119)</f>
        <v>0</v>
      </c>
      <c r="E126" s="139" t="s">
        <v>544</v>
      </c>
    </row>
    <row r="127" spans="1:5" ht="14.25" customHeight="1" x14ac:dyDescent="0.15">
      <c r="A127" s="28">
        <v>126</v>
      </c>
      <c r="B127" s="137"/>
      <c r="C127" s="29" t="s">
        <v>441</v>
      </c>
      <c r="D127" s="91">
        <f>SUM(D96,D104,D112,D120)</f>
        <v>0</v>
      </c>
      <c r="E127" s="140"/>
    </row>
    <row r="128" spans="1:5" ht="14.25" customHeight="1" x14ac:dyDescent="0.15">
      <c r="A128" s="28">
        <v>127</v>
      </c>
      <c r="B128" s="137"/>
      <c r="C128" s="29" t="s">
        <v>442</v>
      </c>
      <c r="D128" s="91">
        <f>SUM(D97,D105,D113,D121)</f>
        <v>0</v>
      </c>
      <c r="E128" s="140"/>
    </row>
    <row r="129" spans="1:5" ht="14.25" customHeight="1" x14ac:dyDescent="0.15">
      <c r="A129" s="28">
        <v>128</v>
      </c>
      <c r="B129" s="137"/>
      <c r="C129" s="29" t="s">
        <v>443</v>
      </c>
      <c r="D129" s="91">
        <f>SUM(D98,D106,D114,D122)</f>
        <v>0</v>
      </c>
      <c r="E129" s="140"/>
    </row>
    <row r="130" spans="1:5" ht="14.25" customHeight="1" x14ac:dyDescent="0.15">
      <c r="A130" s="28">
        <v>129</v>
      </c>
      <c r="B130" s="137"/>
      <c r="C130" s="29" t="s">
        <v>444</v>
      </c>
      <c r="D130" s="91">
        <f>SUM(D99,D107,D115,D123)</f>
        <v>0</v>
      </c>
      <c r="E130" s="140"/>
    </row>
    <row r="131" spans="1:5" ht="14.25" customHeight="1" x14ac:dyDescent="0.15">
      <c r="A131" s="28">
        <v>130</v>
      </c>
      <c r="B131" s="137"/>
      <c r="C131" s="36" t="s">
        <v>266</v>
      </c>
      <c r="D131" s="91">
        <f>SUM(D127:D130)</f>
        <v>0</v>
      </c>
      <c r="E131" s="142"/>
    </row>
    <row r="132" spans="1:5" ht="14.25" customHeight="1" x14ac:dyDescent="0.15">
      <c r="A132" s="28">
        <v>131</v>
      </c>
      <c r="B132" s="137"/>
      <c r="C132" s="29" t="s">
        <v>445</v>
      </c>
      <c r="D132" s="89"/>
      <c r="E132" s="68" t="s">
        <v>546</v>
      </c>
    </row>
    <row r="133" spans="1:5" ht="14.25" customHeight="1" x14ac:dyDescent="0.15">
      <c r="A133" s="21">
        <v>132</v>
      </c>
      <c r="B133" s="148" t="s">
        <v>144</v>
      </c>
      <c r="C133" s="34" t="s">
        <v>145</v>
      </c>
      <c r="D133" s="90"/>
      <c r="E133" s="69" t="s">
        <v>550</v>
      </c>
    </row>
    <row r="134" spans="1:5" ht="13.5" customHeight="1" x14ac:dyDescent="0.15">
      <c r="A134" s="23">
        <v>133</v>
      </c>
      <c r="B134" s="138"/>
      <c r="C134" s="24" t="s">
        <v>533</v>
      </c>
      <c r="D134" s="94"/>
      <c r="E134" s="71" t="s">
        <v>546</v>
      </c>
    </row>
    <row r="135" spans="1:5" ht="14.25" customHeight="1" x14ac:dyDescent="0.15">
      <c r="A135" s="21">
        <v>134</v>
      </c>
      <c r="B135" s="147" t="s">
        <v>146</v>
      </c>
      <c r="C135" s="37" t="s">
        <v>446</v>
      </c>
      <c r="D135" s="86"/>
      <c r="E135" s="65" t="s">
        <v>546</v>
      </c>
    </row>
    <row r="136" spans="1:5" ht="14.25" customHeight="1" x14ac:dyDescent="0.15">
      <c r="A136" s="28">
        <v>135</v>
      </c>
      <c r="B136" s="137"/>
      <c r="C136" s="38" t="s">
        <v>447</v>
      </c>
      <c r="D136" s="89"/>
      <c r="E136" s="68" t="s">
        <v>546</v>
      </c>
    </row>
    <row r="137" spans="1:5" ht="14.25" customHeight="1" x14ac:dyDescent="0.15">
      <c r="A137" s="28">
        <v>136</v>
      </c>
      <c r="B137" s="137"/>
      <c r="C137" s="38" t="s">
        <v>448</v>
      </c>
      <c r="D137" s="89"/>
      <c r="E137" s="68" t="s">
        <v>546</v>
      </c>
    </row>
    <row r="138" spans="1:5" ht="14.25" customHeight="1" x14ac:dyDescent="0.15">
      <c r="A138" s="28">
        <v>137</v>
      </c>
      <c r="B138" s="137"/>
      <c r="C138" s="38" t="s">
        <v>449</v>
      </c>
      <c r="D138" s="89"/>
      <c r="E138" s="68" t="s">
        <v>546</v>
      </c>
    </row>
    <row r="139" spans="1:5" ht="14.25" customHeight="1" x14ac:dyDescent="0.15">
      <c r="A139" s="28">
        <v>138</v>
      </c>
      <c r="B139" s="137"/>
      <c r="C139" s="38" t="s">
        <v>450</v>
      </c>
      <c r="D139" s="89"/>
      <c r="E139" s="68" t="s">
        <v>546</v>
      </c>
    </row>
    <row r="140" spans="1:5" ht="14.25" customHeight="1" x14ac:dyDescent="0.15">
      <c r="A140" s="28">
        <v>139</v>
      </c>
      <c r="B140" s="137"/>
      <c r="C140" s="38" t="s">
        <v>451</v>
      </c>
      <c r="D140" s="89"/>
      <c r="E140" s="68" t="s">
        <v>547</v>
      </c>
    </row>
    <row r="141" spans="1:5" ht="14.25" customHeight="1" x14ac:dyDescent="0.15">
      <c r="A141" s="28">
        <v>140</v>
      </c>
      <c r="B141" s="137"/>
      <c r="C141" s="38" t="s">
        <v>452</v>
      </c>
      <c r="D141" s="89"/>
      <c r="E141" s="68" t="s">
        <v>546</v>
      </c>
    </row>
    <row r="142" spans="1:5" ht="14.25" customHeight="1" x14ac:dyDescent="0.15">
      <c r="A142" s="28">
        <v>141</v>
      </c>
      <c r="B142" s="137"/>
      <c r="C142" s="38" t="s">
        <v>453</v>
      </c>
      <c r="D142" s="89"/>
      <c r="E142" s="68" t="s">
        <v>546</v>
      </c>
    </row>
    <row r="143" spans="1:5" ht="14.25" customHeight="1" x14ac:dyDescent="0.15">
      <c r="A143" s="28">
        <v>142</v>
      </c>
      <c r="B143" s="137"/>
      <c r="C143" s="38" t="s">
        <v>454</v>
      </c>
      <c r="D143" s="89"/>
      <c r="E143" s="68" t="s">
        <v>546</v>
      </c>
    </row>
    <row r="144" spans="1:5" ht="14.25" customHeight="1" x14ac:dyDescent="0.15">
      <c r="A144" s="28">
        <v>143</v>
      </c>
      <c r="B144" s="137"/>
      <c r="C144" s="38" t="s">
        <v>455</v>
      </c>
      <c r="D144" s="89"/>
      <c r="E144" s="68" t="s">
        <v>546</v>
      </c>
    </row>
    <row r="145" spans="1:5" ht="14.25" customHeight="1" x14ac:dyDescent="0.15">
      <c r="A145" s="28">
        <v>144</v>
      </c>
      <c r="B145" s="137"/>
      <c r="C145" s="38" t="s">
        <v>456</v>
      </c>
      <c r="D145" s="89"/>
      <c r="E145" s="68" t="s">
        <v>546</v>
      </c>
    </row>
    <row r="146" spans="1:5" ht="14.25" customHeight="1" x14ac:dyDescent="0.15">
      <c r="A146" s="28">
        <v>145</v>
      </c>
      <c r="B146" s="137"/>
      <c r="C146" s="38" t="s">
        <v>457</v>
      </c>
      <c r="D146" s="89"/>
      <c r="E146" s="68" t="s">
        <v>546</v>
      </c>
    </row>
    <row r="147" spans="1:5" ht="14.25" customHeight="1" x14ac:dyDescent="0.15">
      <c r="A147" s="28">
        <v>146</v>
      </c>
      <c r="B147" s="137"/>
      <c r="C147" s="38" t="s">
        <v>458</v>
      </c>
      <c r="D147" s="89"/>
      <c r="E147" s="68" t="s">
        <v>546</v>
      </c>
    </row>
    <row r="148" spans="1:5" ht="14.25" customHeight="1" x14ac:dyDescent="0.15">
      <c r="A148" s="28">
        <v>147</v>
      </c>
      <c r="B148" s="137"/>
      <c r="C148" s="38" t="s">
        <v>459</v>
      </c>
      <c r="D148" s="89"/>
      <c r="E148" s="68" t="s">
        <v>546</v>
      </c>
    </row>
    <row r="149" spans="1:5" ht="14.25" customHeight="1" x14ac:dyDescent="0.15">
      <c r="A149" s="28">
        <v>148</v>
      </c>
      <c r="B149" s="137"/>
      <c r="C149" s="38" t="s">
        <v>460</v>
      </c>
      <c r="D149" s="89"/>
      <c r="E149" s="68" t="s">
        <v>546</v>
      </c>
    </row>
    <row r="150" spans="1:5" ht="14.25" customHeight="1" x14ac:dyDescent="0.15">
      <c r="A150" s="28">
        <v>149</v>
      </c>
      <c r="B150" s="137"/>
      <c r="C150" s="29" t="s">
        <v>267</v>
      </c>
      <c r="D150" s="91">
        <f>SUM(D135:D149)</f>
        <v>0</v>
      </c>
      <c r="E150" s="70" t="s">
        <v>544</v>
      </c>
    </row>
    <row r="151" spans="1:5" ht="14.25" customHeight="1" x14ac:dyDescent="0.15">
      <c r="A151" s="28">
        <v>150</v>
      </c>
      <c r="B151" s="137"/>
      <c r="C151" s="38" t="s">
        <v>461</v>
      </c>
      <c r="D151" s="89"/>
      <c r="E151" s="68" t="s">
        <v>547</v>
      </c>
    </row>
    <row r="152" spans="1:5" ht="14.25" customHeight="1" x14ac:dyDescent="0.15">
      <c r="A152" s="28">
        <v>151</v>
      </c>
      <c r="B152" s="137"/>
      <c r="C152" s="38" t="s">
        <v>447</v>
      </c>
      <c r="D152" s="89"/>
      <c r="E152" s="68" t="s">
        <v>546</v>
      </c>
    </row>
    <row r="153" spans="1:5" ht="14.25" customHeight="1" x14ac:dyDescent="0.15">
      <c r="A153" s="28">
        <v>152</v>
      </c>
      <c r="B153" s="137"/>
      <c r="C153" s="38" t="s">
        <v>448</v>
      </c>
      <c r="D153" s="89"/>
      <c r="E153" s="68" t="s">
        <v>546</v>
      </c>
    </row>
    <row r="154" spans="1:5" ht="14.25" customHeight="1" x14ac:dyDescent="0.15">
      <c r="A154" s="28">
        <v>153</v>
      </c>
      <c r="B154" s="137"/>
      <c r="C154" s="38" t="s">
        <v>449</v>
      </c>
      <c r="D154" s="89"/>
      <c r="E154" s="68" t="s">
        <v>547</v>
      </c>
    </row>
    <row r="155" spans="1:5" ht="14.25" customHeight="1" x14ac:dyDescent="0.15">
      <c r="A155" s="28">
        <v>154</v>
      </c>
      <c r="B155" s="137"/>
      <c r="C155" s="38" t="s">
        <v>450</v>
      </c>
      <c r="D155" s="89"/>
      <c r="E155" s="68" t="s">
        <v>546</v>
      </c>
    </row>
    <row r="156" spans="1:5" ht="14.25" customHeight="1" x14ac:dyDescent="0.15">
      <c r="A156" s="28">
        <v>155</v>
      </c>
      <c r="B156" s="137"/>
      <c r="C156" s="38" t="s">
        <v>451</v>
      </c>
      <c r="D156" s="89"/>
      <c r="E156" s="68" t="s">
        <v>546</v>
      </c>
    </row>
    <row r="157" spans="1:5" ht="14.25" customHeight="1" x14ac:dyDescent="0.15">
      <c r="A157" s="28">
        <v>156</v>
      </c>
      <c r="B157" s="137"/>
      <c r="C157" s="38" t="s">
        <v>452</v>
      </c>
      <c r="D157" s="89"/>
      <c r="E157" s="68" t="s">
        <v>546</v>
      </c>
    </row>
    <row r="158" spans="1:5" ht="14.25" customHeight="1" x14ac:dyDescent="0.15">
      <c r="A158" s="28">
        <v>157</v>
      </c>
      <c r="B158" s="137"/>
      <c r="C158" s="38" t="s">
        <v>453</v>
      </c>
      <c r="D158" s="89"/>
      <c r="E158" s="68" t="s">
        <v>546</v>
      </c>
    </row>
    <row r="159" spans="1:5" ht="14.25" customHeight="1" x14ac:dyDescent="0.15">
      <c r="A159" s="28">
        <v>158</v>
      </c>
      <c r="B159" s="137"/>
      <c r="C159" s="38" t="s">
        <v>454</v>
      </c>
      <c r="D159" s="89"/>
      <c r="E159" s="68" t="s">
        <v>546</v>
      </c>
    </row>
    <row r="160" spans="1:5" ht="14.25" customHeight="1" x14ac:dyDescent="0.15">
      <c r="A160" s="28">
        <v>159</v>
      </c>
      <c r="B160" s="137"/>
      <c r="C160" s="38" t="s">
        <v>455</v>
      </c>
      <c r="D160" s="89"/>
      <c r="E160" s="68" t="s">
        <v>547</v>
      </c>
    </row>
    <row r="161" spans="1:5" ht="14.25" customHeight="1" x14ac:dyDescent="0.15">
      <c r="A161" s="28">
        <v>160</v>
      </c>
      <c r="B161" s="137"/>
      <c r="C161" s="38" t="s">
        <v>456</v>
      </c>
      <c r="D161" s="89"/>
      <c r="E161" s="68" t="s">
        <v>546</v>
      </c>
    </row>
    <row r="162" spans="1:5" ht="14.25" customHeight="1" x14ac:dyDescent="0.15">
      <c r="A162" s="28">
        <v>161</v>
      </c>
      <c r="B162" s="137"/>
      <c r="C162" s="38" t="s">
        <v>457</v>
      </c>
      <c r="D162" s="89"/>
      <c r="E162" s="68" t="s">
        <v>546</v>
      </c>
    </row>
    <row r="163" spans="1:5" ht="14.25" customHeight="1" x14ac:dyDescent="0.15">
      <c r="A163" s="28">
        <v>162</v>
      </c>
      <c r="B163" s="137"/>
      <c r="C163" s="38" t="s">
        <v>458</v>
      </c>
      <c r="D163" s="89"/>
      <c r="E163" s="68" t="s">
        <v>546</v>
      </c>
    </row>
    <row r="164" spans="1:5" ht="14.25" customHeight="1" x14ac:dyDescent="0.15">
      <c r="A164" s="28">
        <v>163</v>
      </c>
      <c r="B164" s="137"/>
      <c r="C164" s="38" t="s">
        <v>459</v>
      </c>
      <c r="D164" s="89"/>
      <c r="E164" s="68" t="s">
        <v>546</v>
      </c>
    </row>
    <row r="165" spans="1:5" ht="14.25" customHeight="1" x14ac:dyDescent="0.15">
      <c r="A165" s="28">
        <v>164</v>
      </c>
      <c r="B165" s="137"/>
      <c r="C165" s="38" t="s">
        <v>460</v>
      </c>
      <c r="D165" s="89"/>
      <c r="E165" s="68" t="s">
        <v>546</v>
      </c>
    </row>
    <row r="166" spans="1:5" ht="14.25" customHeight="1" x14ac:dyDescent="0.15">
      <c r="A166" s="23">
        <v>165</v>
      </c>
      <c r="B166" s="138"/>
      <c r="C166" s="24" t="s">
        <v>267</v>
      </c>
      <c r="D166" s="92">
        <f>SUM(D151:D165)</f>
        <v>0</v>
      </c>
      <c r="E166" s="72" t="s">
        <v>544</v>
      </c>
    </row>
    <row r="167" spans="1:5" ht="14.25" customHeight="1" x14ac:dyDescent="0.15">
      <c r="A167" s="21">
        <v>166</v>
      </c>
      <c r="B167" s="147" t="s">
        <v>204</v>
      </c>
      <c r="C167" s="22" t="s">
        <v>268</v>
      </c>
      <c r="D167" s="86"/>
      <c r="E167" s="65" t="s">
        <v>550</v>
      </c>
    </row>
    <row r="168" spans="1:5" ht="22.5" x14ac:dyDescent="0.15">
      <c r="A168" s="23">
        <v>167</v>
      </c>
      <c r="B168" s="138"/>
      <c r="C168" s="24" t="s">
        <v>561</v>
      </c>
      <c r="D168" s="87"/>
      <c r="E168" s="73" t="s">
        <v>547</v>
      </c>
    </row>
    <row r="169" spans="1:5" ht="13.5" customHeight="1" x14ac:dyDescent="0.15">
      <c r="A169" s="21">
        <v>168</v>
      </c>
      <c r="B169" s="147" t="s">
        <v>80</v>
      </c>
      <c r="C169" s="22" t="s">
        <v>236</v>
      </c>
      <c r="D169" s="86"/>
      <c r="E169" s="65" t="s">
        <v>547</v>
      </c>
    </row>
    <row r="170" spans="1:5" ht="13.5" customHeight="1" x14ac:dyDescent="0.15">
      <c r="A170" s="23">
        <v>169</v>
      </c>
      <c r="B170" s="138"/>
      <c r="C170" s="24" t="s">
        <v>237</v>
      </c>
      <c r="D170" s="87"/>
      <c r="E170" s="66" t="s">
        <v>547</v>
      </c>
    </row>
    <row r="171" spans="1:5" ht="14.25" customHeight="1" x14ac:dyDescent="0.15">
      <c r="A171" s="21">
        <v>170</v>
      </c>
      <c r="B171" s="147" t="s">
        <v>81</v>
      </c>
      <c r="C171" s="22" t="s">
        <v>108</v>
      </c>
      <c r="D171" s="86"/>
      <c r="E171" s="65" t="s">
        <v>550</v>
      </c>
    </row>
    <row r="172" spans="1:5" ht="14.25" customHeight="1" x14ac:dyDescent="0.15">
      <c r="A172" s="28">
        <v>171</v>
      </c>
      <c r="B172" s="137"/>
      <c r="C172" s="29" t="s">
        <v>82</v>
      </c>
      <c r="D172" s="89"/>
      <c r="E172" s="68" t="s">
        <v>550</v>
      </c>
    </row>
    <row r="173" spans="1:5" ht="14.25" customHeight="1" x14ac:dyDescent="0.15">
      <c r="A173" s="23">
        <v>172</v>
      </c>
      <c r="B173" s="138"/>
      <c r="C173" s="24" t="s">
        <v>493</v>
      </c>
      <c r="D173" s="87"/>
      <c r="E173" s="66" t="s">
        <v>550</v>
      </c>
    </row>
    <row r="174" spans="1:5" ht="13.5" customHeight="1" x14ac:dyDescent="0.15">
      <c r="A174" s="21">
        <v>173</v>
      </c>
      <c r="B174" s="147" t="s">
        <v>147</v>
      </c>
      <c r="C174" s="22" t="s">
        <v>209</v>
      </c>
      <c r="D174" s="86"/>
      <c r="E174" s="65" t="s">
        <v>546</v>
      </c>
    </row>
    <row r="175" spans="1:5" ht="14.25" customHeight="1" x14ac:dyDescent="0.15">
      <c r="A175" s="28">
        <v>174</v>
      </c>
      <c r="B175" s="137"/>
      <c r="C175" s="29" t="s">
        <v>210</v>
      </c>
      <c r="D175" s="89"/>
      <c r="E175" s="68" t="s">
        <v>546</v>
      </c>
    </row>
    <row r="176" spans="1:5" ht="14.25" customHeight="1" x14ac:dyDescent="0.15">
      <c r="A176" s="28">
        <v>175</v>
      </c>
      <c r="B176" s="137"/>
      <c r="C176" s="29" t="s">
        <v>211</v>
      </c>
      <c r="D176" s="89"/>
      <c r="E176" s="68" t="s">
        <v>546</v>
      </c>
    </row>
    <row r="177" spans="1:5" ht="14.25" customHeight="1" x14ac:dyDescent="0.15">
      <c r="A177" s="28">
        <v>176</v>
      </c>
      <c r="B177" s="137"/>
      <c r="C177" s="29" t="s">
        <v>148</v>
      </c>
      <c r="D177" s="89"/>
      <c r="E177" s="68" t="s">
        <v>546</v>
      </c>
    </row>
    <row r="178" spans="1:5" ht="14.25" customHeight="1" x14ac:dyDescent="0.15">
      <c r="A178" s="23">
        <v>177</v>
      </c>
      <c r="B178" s="138"/>
      <c r="C178" s="24" t="s">
        <v>149</v>
      </c>
      <c r="D178" s="87"/>
      <c r="E178" s="66" t="s">
        <v>546</v>
      </c>
    </row>
    <row r="179" spans="1:5" ht="13.5" customHeight="1" x14ac:dyDescent="0.15">
      <c r="A179" s="21">
        <v>178</v>
      </c>
      <c r="B179" s="147" t="s">
        <v>103</v>
      </c>
      <c r="C179" s="22" t="s">
        <v>150</v>
      </c>
      <c r="D179" s="86"/>
      <c r="E179" s="65" t="s">
        <v>546</v>
      </c>
    </row>
    <row r="180" spans="1:5" ht="14.25" customHeight="1" x14ac:dyDescent="0.15">
      <c r="A180" s="28">
        <v>179</v>
      </c>
      <c r="B180" s="137"/>
      <c r="C180" s="29" t="s">
        <v>269</v>
      </c>
      <c r="D180" s="89"/>
      <c r="E180" s="68" t="s">
        <v>546</v>
      </c>
    </row>
    <row r="181" spans="1:5" ht="14.25" customHeight="1" x14ac:dyDescent="0.15">
      <c r="A181" s="28">
        <v>180</v>
      </c>
      <c r="B181" s="137"/>
      <c r="C181" s="29" t="s">
        <v>151</v>
      </c>
      <c r="D181" s="89"/>
      <c r="E181" s="68" t="s">
        <v>546</v>
      </c>
    </row>
    <row r="182" spans="1:5" ht="14.25" customHeight="1" x14ac:dyDescent="0.15">
      <c r="A182" s="28">
        <v>181</v>
      </c>
      <c r="B182" s="137"/>
      <c r="C182" s="29" t="s">
        <v>269</v>
      </c>
      <c r="D182" s="89"/>
      <c r="E182" s="68" t="s">
        <v>546</v>
      </c>
    </row>
    <row r="183" spans="1:5" ht="14.25" customHeight="1" x14ac:dyDescent="0.15">
      <c r="A183" s="28">
        <v>182</v>
      </c>
      <c r="B183" s="137"/>
      <c r="C183" s="29" t="s">
        <v>152</v>
      </c>
      <c r="D183" s="89"/>
      <c r="E183" s="68" t="s">
        <v>546</v>
      </c>
    </row>
    <row r="184" spans="1:5" ht="14.25" customHeight="1" x14ac:dyDescent="0.15">
      <c r="A184" s="28">
        <v>183</v>
      </c>
      <c r="B184" s="137"/>
      <c r="C184" s="29" t="s">
        <v>269</v>
      </c>
      <c r="D184" s="89"/>
      <c r="E184" s="68" t="s">
        <v>546</v>
      </c>
    </row>
    <row r="185" spans="1:5" ht="14.25" customHeight="1" x14ac:dyDescent="0.15">
      <c r="A185" s="28">
        <v>184</v>
      </c>
      <c r="B185" s="137"/>
      <c r="C185" s="29" t="s">
        <v>153</v>
      </c>
      <c r="D185" s="89"/>
      <c r="E185" s="68" t="s">
        <v>546</v>
      </c>
    </row>
    <row r="186" spans="1:5" ht="14.25" customHeight="1" x14ac:dyDescent="0.15">
      <c r="A186" s="28">
        <v>185</v>
      </c>
      <c r="B186" s="137"/>
      <c r="C186" s="29" t="s">
        <v>269</v>
      </c>
      <c r="D186" s="89"/>
      <c r="E186" s="68" t="s">
        <v>546</v>
      </c>
    </row>
    <row r="187" spans="1:5" ht="14.25" customHeight="1" x14ac:dyDescent="0.15">
      <c r="A187" s="28">
        <v>186</v>
      </c>
      <c r="B187" s="137"/>
      <c r="C187" s="29" t="s">
        <v>154</v>
      </c>
      <c r="D187" s="89"/>
      <c r="E187" s="68" t="s">
        <v>546</v>
      </c>
    </row>
    <row r="188" spans="1:5" ht="14.25" customHeight="1" x14ac:dyDescent="0.15">
      <c r="A188" s="28">
        <v>187</v>
      </c>
      <c r="B188" s="137"/>
      <c r="C188" s="29" t="s">
        <v>269</v>
      </c>
      <c r="D188" s="89"/>
      <c r="E188" s="68" t="s">
        <v>546</v>
      </c>
    </row>
    <row r="189" spans="1:5" ht="14.25" customHeight="1" x14ac:dyDescent="0.15">
      <c r="A189" s="28">
        <v>188</v>
      </c>
      <c r="B189" s="137"/>
      <c r="C189" s="29" t="s">
        <v>155</v>
      </c>
      <c r="D189" s="89"/>
      <c r="E189" s="68" t="s">
        <v>546</v>
      </c>
    </row>
    <row r="190" spans="1:5" ht="14.25" customHeight="1" x14ac:dyDescent="0.15">
      <c r="A190" s="28">
        <v>189</v>
      </c>
      <c r="B190" s="137"/>
      <c r="C190" s="29" t="s">
        <v>269</v>
      </c>
      <c r="D190" s="89"/>
      <c r="E190" s="68" t="s">
        <v>547</v>
      </c>
    </row>
    <row r="191" spans="1:5" ht="14.25" customHeight="1" x14ac:dyDescent="0.15">
      <c r="A191" s="28">
        <v>190</v>
      </c>
      <c r="B191" s="137"/>
      <c r="C191" s="29" t="s">
        <v>156</v>
      </c>
      <c r="D191" s="89"/>
      <c r="E191" s="68" t="s">
        <v>546</v>
      </c>
    </row>
    <row r="192" spans="1:5" ht="14.25" customHeight="1" x14ac:dyDescent="0.15">
      <c r="A192" s="28">
        <v>191</v>
      </c>
      <c r="B192" s="137"/>
      <c r="C192" s="29" t="s">
        <v>269</v>
      </c>
      <c r="D192" s="89"/>
      <c r="E192" s="68" t="s">
        <v>546</v>
      </c>
    </row>
    <row r="193" spans="1:5" ht="14.25" customHeight="1" x14ac:dyDescent="0.15">
      <c r="A193" s="28">
        <v>192</v>
      </c>
      <c r="B193" s="137"/>
      <c r="C193" s="29" t="s">
        <v>157</v>
      </c>
      <c r="D193" s="89"/>
      <c r="E193" s="68" t="s">
        <v>546</v>
      </c>
    </row>
    <row r="194" spans="1:5" ht="14.25" customHeight="1" x14ac:dyDescent="0.15">
      <c r="A194" s="23">
        <v>193</v>
      </c>
      <c r="B194" s="138"/>
      <c r="C194" s="24" t="s">
        <v>269</v>
      </c>
      <c r="D194" s="87"/>
      <c r="E194" s="66" t="s">
        <v>546</v>
      </c>
    </row>
    <row r="195" spans="1:5" ht="13.5" customHeight="1" x14ac:dyDescent="0.15">
      <c r="A195" s="21">
        <v>194</v>
      </c>
      <c r="B195" s="147" t="s">
        <v>158</v>
      </c>
      <c r="C195" s="22" t="s">
        <v>88</v>
      </c>
      <c r="D195" s="86"/>
      <c r="E195" s="65" t="s">
        <v>549</v>
      </c>
    </row>
    <row r="196" spans="1:5" ht="14.25" customHeight="1" x14ac:dyDescent="0.15">
      <c r="A196" s="28">
        <v>195</v>
      </c>
      <c r="B196" s="137"/>
      <c r="C196" s="29" t="s">
        <v>89</v>
      </c>
      <c r="D196" s="89"/>
      <c r="E196" s="68" t="s">
        <v>551</v>
      </c>
    </row>
    <row r="197" spans="1:5" ht="14.25" customHeight="1" x14ac:dyDescent="0.15">
      <c r="A197" s="28">
        <v>196</v>
      </c>
      <c r="B197" s="137"/>
      <c r="C197" s="29" t="s">
        <v>90</v>
      </c>
      <c r="D197" s="89"/>
      <c r="E197" s="68" t="s">
        <v>550</v>
      </c>
    </row>
    <row r="198" spans="1:5" ht="14.25" customHeight="1" x14ac:dyDescent="0.15">
      <c r="A198" s="28">
        <v>197</v>
      </c>
      <c r="B198" s="137"/>
      <c r="C198" s="29" t="s">
        <v>91</v>
      </c>
      <c r="D198" s="89"/>
      <c r="E198" s="68" t="s">
        <v>549</v>
      </c>
    </row>
    <row r="199" spans="1:5" ht="14.25" customHeight="1" x14ac:dyDescent="0.15">
      <c r="A199" s="28">
        <v>198</v>
      </c>
      <c r="B199" s="137"/>
      <c r="C199" s="29" t="s">
        <v>92</v>
      </c>
      <c r="D199" s="89"/>
      <c r="E199" s="68" t="s">
        <v>550</v>
      </c>
    </row>
    <row r="200" spans="1:5" ht="14.25" customHeight="1" x14ac:dyDescent="0.15">
      <c r="A200" s="23">
        <v>199</v>
      </c>
      <c r="B200" s="138"/>
      <c r="C200" s="24" t="s">
        <v>75</v>
      </c>
      <c r="D200" s="87"/>
      <c r="E200" s="66" t="s">
        <v>546</v>
      </c>
    </row>
    <row r="201" spans="1:5" ht="14.25" customHeight="1" x14ac:dyDescent="0.15">
      <c r="A201" s="21">
        <v>200</v>
      </c>
      <c r="B201" s="146" t="s">
        <v>159</v>
      </c>
      <c r="C201" s="30" t="s">
        <v>160</v>
      </c>
      <c r="D201" s="86"/>
      <c r="E201" s="65" t="s">
        <v>550</v>
      </c>
    </row>
    <row r="202" spans="1:5" ht="14.25" customHeight="1" x14ac:dyDescent="0.15">
      <c r="A202" s="28">
        <v>201</v>
      </c>
      <c r="B202" s="134"/>
      <c r="C202" s="31" t="s">
        <v>517</v>
      </c>
      <c r="D202" s="89"/>
      <c r="E202" s="68" t="s">
        <v>519</v>
      </c>
    </row>
    <row r="203" spans="1:5" ht="13.5" customHeight="1" x14ac:dyDescent="0.15">
      <c r="A203" s="28">
        <v>202</v>
      </c>
      <c r="B203" s="134"/>
      <c r="C203" s="31" t="s">
        <v>417</v>
      </c>
      <c r="D203" s="89"/>
      <c r="E203" s="68" t="s">
        <v>550</v>
      </c>
    </row>
    <row r="204" spans="1:5" ht="14.25" customHeight="1" x14ac:dyDescent="0.15">
      <c r="A204" s="28">
        <v>203</v>
      </c>
      <c r="B204" s="134"/>
      <c r="C204" s="31" t="s">
        <v>119</v>
      </c>
      <c r="D204" s="89"/>
      <c r="E204" s="68" t="s">
        <v>546</v>
      </c>
    </row>
    <row r="205" spans="1:5" ht="14.25" customHeight="1" x14ac:dyDescent="0.15">
      <c r="A205" s="28">
        <v>204</v>
      </c>
      <c r="B205" s="134" t="s">
        <v>161</v>
      </c>
      <c r="C205" s="31" t="s">
        <v>162</v>
      </c>
      <c r="D205" s="89"/>
      <c r="E205" s="68" t="s">
        <v>550</v>
      </c>
    </row>
    <row r="206" spans="1:5" ht="14.25" customHeight="1" x14ac:dyDescent="0.15">
      <c r="A206" s="28">
        <v>205</v>
      </c>
      <c r="B206" s="134"/>
      <c r="C206" s="31" t="s">
        <v>163</v>
      </c>
      <c r="D206" s="89"/>
      <c r="E206" s="68" t="s">
        <v>550</v>
      </c>
    </row>
    <row r="207" spans="1:5" ht="14.25" customHeight="1" x14ac:dyDescent="0.15">
      <c r="A207" s="23">
        <v>206</v>
      </c>
      <c r="B207" s="135"/>
      <c r="C207" s="32" t="s">
        <v>110</v>
      </c>
      <c r="D207" s="87"/>
      <c r="E207" s="66" t="s">
        <v>546</v>
      </c>
    </row>
    <row r="208" spans="1:5" s="6" customFormat="1" ht="14.25" customHeight="1" x14ac:dyDescent="0.15">
      <c r="A208" s="21">
        <v>207</v>
      </c>
      <c r="B208" s="146" t="s">
        <v>418</v>
      </c>
      <c r="C208" s="22" t="s">
        <v>419</v>
      </c>
      <c r="D208" s="86"/>
      <c r="E208" s="74" t="s">
        <v>550</v>
      </c>
    </row>
    <row r="209" spans="1:5" s="6" customFormat="1" x14ac:dyDescent="0.15">
      <c r="A209" s="28">
        <v>208</v>
      </c>
      <c r="B209" s="134"/>
      <c r="C209" s="29" t="s">
        <v>558</v>
      </c>
      <c r="D209" s="89"/>
      <c r="E209" s="75" t="s">
        <v>546</v>
      </c>
    </row>
    <row r="210" spans="1:5" s="6" customFormat="1" ht="14.25" customHeight="1" x14ac:dyDescent="0.15">
      <c r="A210" s="28">
        <v>209</v>
      </c>
      <c r="B210" s="134"/>
      <c r="C210" s="29" t="s">
        <v>553</v>
      </c>
      <c r="D210" s="89"/>
      <c r="E210" s="75" t="s">
        <v>550</v>
      </c>
    </row>
    <row r="211" spans="1:5" s="6" customFormat="1" x14ac:dyDescent="0.15">
      <c r="A211" s="23">
        <v>210</v>
      </c>
      <c r="B211" s="135"/>
      <c r="C211" s="24" t="s">
        <v>559</v>
      </c>
      <c r="D211" s="87"/>
      <c r="E211" s="73" t="s">
        <v>546</v>
      </c>
    </row>
    <row r="212" spans="1:5" x14ac:dyDescent="0.15">
      <c r="A212" s="25">
        <v>211</v>
      </c>
      <c r="B212" s="11" t="s">
        <v>534</v>
      </c>
      <c r="C212" s="12" t="s">
        <v>535</v>
      </c>
      <c r="D212" s="95"/>
      <c r="E212" s="76" t="s">
        <v>546</v>
      </c>
    </row>
    <row r="213" spans="1:5" ht="14.25" customHeight="1" x14ac:dyDescent="0.15">
      <c r="A213" s="21">
        <v>212</v>
      </c>
      <c r="B213" s="146" t="s">
        <v>536</v>
      </c>
      <c r="C213" s="30" t="s">
        <v>537</v>
      </c>
      <c r="D213" s="96"/>
      <c r="E213" s="65" t="s">
        <v>546</v>
      </c>
    </row>
    <row r="214" spans="1:5" ht="13.5" customHeight="1" x14ac:dyDescent="0.15">
      <c r="A214" s="28">
        <v>213</v>
      </c>
      <c r="B214" s="134"/>
      <c r="C214" s="31" t="s">
        <v>538</v>
      </c>
      <c r="D214" s="97"/>
      <c r="E214" s="68" t="s">
        <v>546</v>
      </c>
    </row>
    <row r="215" spans="1:5" ht="14.25" customHeight="1" x14ac:dyDescent="0.15">
      <c r="A215" s="28">
        <v>214</v>
      </c>
      <c r="B215" s="134"/>
      <c r="C215" s="31" t="s">
        <v>539</v>
      </c>
      <c r="D215" s="97"/>
      <c r="E215" s="68" t="s">
        <v>546</v>
      </c>
    </row>
    <row r="216" spans="1:5" ht="14.25" customHeight="1" x14ac:dyDescent="0.15">
      <c r="A216" s="28">
        <v>215</v>
      </c>
      <c r="B216" s="134"/>
      <c r="C216" s="31" t="s">
        <v>164</v>
      </c>
      <c r="D216" s="97"/>
      <c r="E216" s="68" t="s">
        <v>547</v>
      </c>
    </row>
    <row r="217" spans="1:5" ht="14.25" customHeight="1" x14ac:dyDescent="0.15">
      <c r="A217" s="28">
        <v>216</v>
      </c>
      <c r="B217" s="134"/>
      <c r="C217" s="31" t="s">
        <v>165</v>
      </c>
      <c r="D217" s="97"/>
      <c r="E217" s="68" t="s">
        <v>546</v>
      </c>
    </row>
    <row r="218" spans="1:5" ht="14.25" customHeight="1" x14ac:dyDescent="0.15">
      <c r="A218" s="28">
        <v>217</v>
      </c>
      <c r="B218" s="134"/>
      <c r="C218" s="31" t="s">
        <v>166</v>
      </c>
      <c r="D218" s="97"/>
      <c r="E218" s="68" t="s">
        <v>546</v>
      </c>
    </row>
    <row r="219" spans="1:5" ht="14.25" customHeight="1" x14ac:dyDescent="0.15">
      <c r="A219" s="28">
        <v>218</v>
      </c>
      <c r="B219" s="134"/>
      <c r="C219" s="31" t="s">
        <v>167</v>
      </c>
      <c r="D219" s="97"/>
      <c r="E219" s="68" t="s">
        <v>546</v>
      </c>
    </row>
    <row r="220" spans="1:5" ht="14.25" customHeight="1" x14ac:dyDescent="0.15">
      <c r="A220" s="28">
        <v>219</v>
      </c>
      <c r="B220" s="134"/>
      <c r="C220" s="31" t="s">
        <v>168</v>
      </c>
      <c r="D220" s="97"/>
      <c r="E220" s="68" t="s">
        <v>546</v>
      </c>
    </row>
    <row r="221" spans="1:5" ht="14.25" customHeight="1" x14ac:dyDescent="0.15">
      <c r="A221" s="28">
        <v>220</v>
      </c>
      <c r="B221" s="134"/>
      <c r="C221" s="31" t="s">
        <v>169</v>
      </c>
      <c r="D221" s="97"/>
      <c r="E221" s="68" t="s">
        <v>546</v>
      </c>
    </row>
    <row r="222" spans="1:5" ht="14.25" customHeight="1" x14ac:dyDescent="0.15">
      <c r="A222" s="28">
        <v>221</v>
      </c>
      <c r="B222" s="134"/>
      <c r="C222" s="31" t="s">
        <v>170</v>
      </c>
      <c r="D222" s="97"/>
      <c r="E222" s="68" t="s">
        <v>548</v>
      </c>
    </row>
    <row r="223" spans="1:5" ht="14.25" customHeight="1" x14ac:dyDescent="0.15">
      <c r="A223" s="28">
        <v>222</v>
      </c>
      <c r="B223" s="134"/>
      <c r="C223" s="31" t="s">
        <v>171</v>
      </c>
      <c r="D223" s="98"/>
      <c r="E223" s="68" t="s">
        <v>546</v>
      </c>
    </row>
    <row r="224" spans="1:5" ht="14.25" customHeight="1" x14ac:dyDescent="0.15">
      <c r="A224" s="28">
        <v>223</v>
      </c>
      <c r="B224" s="134"/>
      <c r="C224" s="31" t="s">
        <v>172</v>
      </c>
      <c r="D224" s="97"/>
      <c r="E224" s="68" t="s">
        <v>546</v>
      </c>
    </row>
    <row r="225" spans="1:5" ht="14.25" customHeight="1" x14ac:dyDescent="0.15">
      <c r="A225" s="28">
        <v>224</v>
      </c>
      <c r="B225" s="134"/>
      <c r="C225" s="31" t="s">
        <v>173</v>
      </c>
      <c r="D225" s="97"/>
      <c r="E225" s="68" t="s">
        <v>546</v>
      </c>
    </row>
    <row r="226" spans="1:5" ht="14.25" customHeight="1" x14ac:dyDescent="0.15">
      <c r="A226" s="28">
        <v>225</v>
      </c>
      <c r="B226" s="134"/>
      <c r="C226" s="31" t="s">
        <v>174</v>
      </c>
      <c r="D226" s="97"/>
      <c r="E226" s="68" t="s">
        <v>546</v>
      </c>
    </row>
    <row r="227" spans="1:5" ht="14.25" customHeight="1" x14ac:dyDescent="0.15">
      <c r="A227" s="28">
        <v>226</v>
      </c>
      <c r="B227" s="134"/>
      <c r="C227" s="31" t="s">
        <v>175</v>
      </c>
      <c r="D227" s="97"/>
      <c r="E227" s="68" t="s">
        <v>546</v>
      </c>
    </row>
    <row r="228" spans="1:5" ht="13.5" customHeight="1" x14ac:dyDescent="0.15">
      <c r="A228" s="28">
        <v>227</v>
      </c>
      <c r="B228" s="134"/>
      <c r="C228" s="31" t="s">
        <v>176</v>
      </c>
      <c r="D228" s="97"/>
      <c r="E228" s="68" t="s">
        <v>546</v>
      </c>
    </row>
    <row r="229" spans="1:5" ht="14.25" customHeight="1" x14ac:dyDescent="0.15">
      <c r="A229" s="28">
        <v>228</v>
      </c>
      <c r="B229" s="134"/>
      <c r="C229" s="31" t="s">
        <v>177</v>
      </c>
      <c r="D229" s="97"/>
      <c r="E229" s="68" t="s">
        <v>546</v>
      </c>
    </row>
    <row r="230" spans="1:5" ht="14.25" customHeight="1" x14ac:dyDescent="0.15">
      <c r="A230" s="23">
        <v>229</v>
      </c>
      <c r="B230" s="135"/>
      <c r="C230" s="32" t="s">
        <v>178</v>
      </c>
      <c r="D230" s="99"/>
      <c r="E230" s="66" t="s">
        <v>546</v>
      </c>
    </row>
    <row r="231" spans="1:5" ht="14.25" customHeight="1" x14ac:dyDescent="0.15">
      <c r="A231" s="21">
        <v>230</v>
      </c>
      <c r="B231" s="147" t="s">
        <v>421</v>
      </c>
      <c r="C231" s="22" t="s">
        <v>270</v>
      </c>
      <c r="D231" s="86"/>
      <c r="E231" s="65" t="s">
        <v>546</v>
      </c>
    </row>
    <row r="232" spans="1:5" ht="14.25" customHeight="1" x14ac:dyDescent="0.15">
      <c r="A232" s="28">
        <v>231</v>
      </c>
      <c r="B232" s="137"/>
      <c r="C232" s="29" t="s">
        <v>96</v>
      </c>
      <c r="D232" s="98"/>
      <c r="E232" s="68" t="s">
        <v>546</v>
      </c>
    </row>
    <row r="233" spans="1:5" ht="14.25" customHeight="1" x14ac:dyDescent="0.15">
      <c r="A233" s="28">
        <v>232</v>
      </c>
      <c r="B233" s="137"/>
      <c r="C233" s="29" t="s">
        <v>95</v>
      </c>
      <c r="D233" s="98"/>
      <c r="E233" s="68" t="s">
        <v>546</v>
      </c>
    </row>
    <row r="234" spans="1:5" ht="13.5" customHeight="1" x14ac:dyDescent="0.15">
      <c r="A234" s="28">
        <v>233</v>
      </c>
      <c r="B234" s="137"/>
      <c r="C234" s="29" t="s">
        <v>271</v>
      </c>
      <c r="D234" s="89"/>
      <c r="E234" s="68" t="s">
        <v>546</v>
      </c>
    </row>
    <row r="235" spans="1:5" ht="14.25" customHeight="1" x14ac:dyDescent="0.15">
      <c r="A235" s="28">
        <v>234</v>
      </c>
      <c r="B235" s="137"/>
      <c r="C235" s="29" t="s">
        <v>179</v>
      </c>
      <c r="D235" s="98"/>
      <c r="E235" s="68" t="s">
        <v>546</v>
      </c>
    </row>
    <row r="236" spans="1:5" ht="14.25" customHeight="1" x14ac:dyDescent="0.15">
      <c r="A236" s="28">
        <v>235</v>
      </c>
      <c r="B236" s="137"/>
      <c r="C236" s="29" t="s">
        <v>180</v>
      </c>
      <c r="D236" s="89"/>
      <c r="E236" s="68" t="s">
        <v>546</v>
      </c>
    </row>
    <row r="237" spans="1:5" ht="14.25" customHeight="1" x14ac:dyDescent="0.15">
      <c r="A237" s="28">
        <v>236</v>
      </c>
      <c r="B237" s="137"/>
      <c r="C237" s="29" t="s">
        <v>523</v>
      </c>
      <c r="D237" s="89"/>
      <c r="E237" s="68" t="s">
        <v>546</v>
      </c>
    </row>
    <row r="238" spans="1:5" ht="14.25" customHeight="1" x14ac:dyDescent="0.15">
      <c r="A238" s="28">
        <v>237</v>
      </c>
      <c r="B238" s="137"/>
      <c r="C238" s="29" t="s">
        <v>524</v>
      </c>
      <c r="D238" s="89"/>
      <c r="E238" s="68" t="s">
        <v>546</v>
      </c>
    </row>
    <row r="239" spans="1:5" ht="14.25" customHeight="1" x14ac:dyDescent="0.15">
      <c r="A239" s="28">
        <v>238</v>
      </c>
      <c r="B239" s="137"/>
      <c r="C239" s="29" t="s">
        <v>272</v>
      </c>
      <c r="D239" s="89"/>
      <c r="E239" s="68" t="s">
        <v>546</v>
      </c>
    </row>
    <row r="240" spans="1:5" ht="14.25" customHeight="1" x14ac:dyDescent="0.15">
      <c r="A240" s="28">
        <v>239</v>
      </c>
      <c r="B240" s="137"/>
      <c r="C240" s="29" t="s">
        <v>181</v>
      </c>
      <c r="D240" s="98"/>
      <c r="E240" s="68" t="s">
        <v>546</v>
      </c>
    </row>
    <row r="241" spans="1:5" ht="14.25" customHeight="1" x14ac:dyDescent="0.15">
      <c r="A241" s="28">
        <v>240</v>
      </c>
      <c r="B241" s="137"/>
      <c r="C241" s="29" t="s">
        <v>182</v>
      </c>
      <c r="D241" s="98"/>
      <c r="E241" s="68" t="s">
        <v>546</v>
      </c>
    </row>
    <row r="242" spans="1:5" ht="14.25" customHeight="1" x14ac:dyDescent="0.15">
      <c r="A242" s="28">
        <v>241</v>
      </c>
      <c r="B242" s="137"/>
      <c r="C242" s="29" t="s">
        <v>183</v>
      </c>
      <c r="D242" s="100" t="e">
        <f>100-D243-D244</f>
        <v>#DIV/0!</v>
      </c>
      <c r="E242" s="139" t="s">
        <v>544</v>
      </c>
    </row>
    <row r="243" spans="1:5" ht="14.25" customHeight="1" x14ac:dyDescent="0.15">
      <c r="A243" s="28">
        <v>242</v>
      </c>
      <c r="B243" s="137"/>
      <c r="C243" s="29" t="s">
        <v>184</v>
      </c>
      <c r="D243" s="100" t="e">
        <f>D232*4*100/D231</f>
        <v>#DIV/0!</v>
      </c>
      <c r="E243" s="140"/>
    </row>
    <row r="244" spans="1:5" ht="14.25" customHeight="1" x14ac:dyDescent="0.15">
      <c r="A244" s="28">
        <v>243</v>
      </c>
      <c r="B244" s="137"/>
      <c r="C244" s="29" t="s">
        <v>185</v>
      </c>
      <c r="D244" s="100" t="e">
        <f>D233*9*100/D231</f>
        <v>#DIV/0!</v>
      </c>
      <c r="E244" s="142"/>
    </row>
    <row r="245" spans="1:5" ht="14.25" customHeight="1" x14ac:dyDescent="0.15">
      <c r="A245" s="28">
        <v>244</v>
      </c>
      <c r="B245" s="137"/>
      <c r="C245" s="31" t="s">
        <v>422</v>
      </c>
      <c r="D245" s="130"/>
      <c r="E245" s="70" t="s">
        <v>546</v>
      </c>
    </row>
    <row r="246" spans="1:5" ht="14.25" customHeight="1" x14ac:dyDescent="0.15">
      <c r="A246" s="28">
        <v>245</v>
      </c>
      <c r="B246" s="137"/>
      <c r="C246" s="31" t="s">
        <v>241</v>
      </c>
      <c r="D246" s="89"/>
      <c r="E246" s="68" t="s">
        <v>546</v>
      </c>
    </row>
    <row r="247" spans="1:5" ht="14.25" customHeight="1" x14ac:dyDescent="0.15">
      <c r="A247" s="28">
        <v>246</v>
      </c>
      <c r="B247" s="137"/>
      <c r="C247" s="31" t="s">
        <v>273</v>
      </c>
      <c r="D247" s="89"/>
      <c r="E247" s="68" t="s">
        <v>546</v>
      </c>
    </row>
    <row r="248" spans="1:5" ht="14.25" customHeight="1" x14ac:dyDescent="0.15">
      <c r="A248" s="28">
        <v>247</v>
      </c>
      <c r="B248" s="137"/>
      <c r="C248" s="31" t="s">
        <v>186</v>
      </c>
      <c r="D248" s="89"/>
      <c r="E248" s="68" t="s">
        <v>546</v>
      </c>
    </row>
    <row r="249" spans="1:5" ht="14.25" customHeight="1" x14ac:dyDescent="0.15">
      <c r="A249" s="23">
        <v>248</v>
      </c>
      <c r="B249" s="138"/>
      <c r="C249" s="32" t="s">
        <v>275</v>
      </c>
      <c r="D249" s="87"/>
      <c r="E249" s="66" t="s">
        <v>546</v>
      </c>
    </row>
    <row r="250" spans="1:5" ht="14.25" customHeight="1" x14ac:dyDescent="0.15">
      <c r="A250" s="21">
        <v>249</v>
      </c>
      <c r="B250" s="147" t="s">
        <v>462</v>
      </c>
      <c r="C250" s="22" t="s">
        <v>270</v>
      </c>
      <c r="D250" s="86"/>
      <c r="E250" s="65" t="s">
        <v>546</v>
      </c>
    </row>
    <row r="251" spans="1:5" ht="14.25" customHeight="1" x14ac:dyDescent="0.15">
      <c r="A251" s="28">
        <v>250</v>
      </c>
      <c r="B251" s="137"/>
      <c r="C251" s="29" t="s">
        <v>96</v>
      </c>
      <c r="D251" s="98"/>
      <c r="E251" s="68" t="s">
        <v>546</v>
      </c>
    </row>
    <row r="252" spans="1:5" ht="14.25" customHeight="1" x14ac:dyDescent="0.15">
      <c r="A252" s="28">
        <v>251</v>
      </c>
      <c r="B252" s="137"/>
      <c r="C252" s="29" t="s">
        <v>95</v>
      </c>
      <c r="D252" s="98"/>
      <c r="E252" s="68" t="s">
        <v>546</v>
      </c>
    </row>
    <row r="253" spans="1:5" ht="13.5" customHeight="1" x14ac:dyDescent="0.15">
      <c r="A253" s="28">
        <v>252</v>
      </c>
      <c r="B253" s="137"/>
      <c r="C253" s="29" t="s">
        <v>271</v>
      </c>
      <c r="D253" s="89"/>
      <c r="E253" s="68" t="s">
        <v>546</v>
      </c>
    </row>
    <row r="254" spans="1:5" ht="14.25" customHeight="1" x14ac:dyDescent="0.15">
      <c r="A254" s="28">
        <v>253</v>
      </c>
      <c r="B254" s="137"/>
      <c r="C254" s="29" t="s">
        <v>179</v>
      </c>
      <c r="D254" s="98"/>
      <c r="E254" s="68" t="s">
        <v>546</v>
      </c>
    </row>
    <row r="255" spans="1:5" ht="14.25" customHeight="1" x14ac:dyDescent="0.15">
      <c r="A255" s="28">
        <v>254</v>
      </c>
      <c r="B255" s="137"/>
      <c r="C255" s="29" t="s">
        <v>180</v>
      </c>
      <c r="D255" s="89"/>
      <c r="E255" s="68" t="s">
        <v>546</v>
      </c>
    </row>
    <row r="256" spans="1:5" ht="14.25" customHeight="1" x14ac:dyDescent="0.15">
      <c r="A256" s="28">
        <v>255</v>
      </c>
      <c r="B256" s="137"/>
      <c r="C256" s="29" t="s">
        <v>523</v>
      </c>
      <c r="D256" s="89"/>
      <c r="E256" s="68" t="s">
        <v>546</v>
      </c>
    </row>
    <row r="257" spans="1:5" ht="14.25" customHeight="1" x14ac:dyDescent="0.15">
      <c r="A257" s="28">
        <v>256</v>
      </c>
      <c r="B257" s="137"/>
      <c r="C257" s="29" t="s">
        <v>525</v>
      </c>
      <c r="D257" s="89"/>
      <c r="E257" s="68" t="s">
        <v>546</v>
      </c>
    </row>
    <row r="258" spans="1:5" ht="14.25" customHeight="1" x14ac:dyDescent="0.15">
      <c r="A258" s="28">
        <v>257</v>
      </c>
      <c r="B258" s="137"/>
      <c r="C258" s="29" t="s">
        <v>272</v>
      </c>
      <c r="D258" s="89"/>
      <c r="E258" s="68" t="s">
        <v>546</v>
      </c>
    </row>
    <row r="259" spans="1:5" ht="14.25" customHeight="1" x14ac:dyDescent="0.15">
      <c r="A259" s="28">
        <v>258</v>
      </c>
      <c r="B259" s="137"/>
      <c r="C259" s="29" t="s">
        <v>181</v>
      </c>
      <c r="D259" s="98"/>
      <c r="E259" s="68" t="s">
        <v>546</v>
      </c>
    </row>
    <row r="260" spans="1:5" ht="14.25" customHeight="1" x14ac:dyDescent="0.15">
      <c r="A260" s="28">
        <v>259</v>
      </c>
      <c r="B260" s="137"/>
      <c r="C260" s="29" t="s">
        <v>182</v>
      </c>
      <c r="D260" s="98"/>
      <c r="E260" s="68" t="s">
        <v>546</v>
      </c>
    </row>
    <row r="261" spans="1:5" ht="14.25" customHeight="1" x14ac:dyDescent="0.15">
      <c r="A261" s="28">
        <v>260</v>
      </c>
      <c r="B261" s="137"/>
      <c r="C261" s="29" t="s">
        <v>183</v>
      </c>
      <c r="D261" s="100" t="e">
        <f>100-D262-D263</f>
        <v>#DIV/0!</v>
      </c>
      <c r="E261" s="139" t="s">
        <v>544</v>
      </c>
    </row>
    <row r="262" spans="1:5" ht="14.25" customHeight="1" x14ac:dyDescent="0.15">
      <c r="A262" s="28">
        <v>261</v>
      </c>
      <c r="B262" s="137"/>
      <c r="C262" s="29" t="s">
        <v>184</v>
      </c>
      <c r="D262" s="100" t="e">
        <f>D251*4*100/D250</f>
        <v>#DIV/0!</v>
      </c>
      <c r="E262" s="140"/>
    </row>
    <row r="263" spans="1:5" ht="14.25" customHeight="1" x14ac:dyDescent="0.15">
      <c r="A263" s="28">
        <v>262</v>
      </c>
      <c r="B263" s="137"/>
      <c r="C263" s="29" t="s">
        <v>185</v>
      </c>
      <c r="D263" s="100" t="e">
        <f>D252*9*100/D250</f>
        <v>#DIV/0!</v>
      </c>
      <c r="E263" s="142"/>
    </row>
    <row r="264" spans="1:5" ht="14.25" customHeight="1" x14ac:dyDescent="0.15">
      <c r="A264" s="28">
        <v>263</v>
      </c>
      <c r="B264" s="137"/>
      <c r="C264" s="31" t="s">
        <v>422</v>
      </c>
      <c r="D264" s="130"/>
      <c r="E264" s="70" t="s">
        <v>546</v>
      </c>
    </row>
    <row r="265" spans="1:5" ht="14.25" customHeight="1" x14ac:dyDescent="0.15">
      <c r="A265" s="28">
        <v>264</v>
      </c>
      <c r="B265" s="137"/>
      <c r="C265" s="31" t="s">
        <v>241</v>
      </c>
      <c r="D265" s="91">
        <f>D246</f>
        <v>0</v>
      </c>
      <c r="E265" s="149" t="s">
        <v>552</v>
      </c>
    </row>
    <row r="266" spans="1:5" ht="14.25" customHeight="1" x14ac:dyDescent="0.15">
      <c r="A266" s="28">
        <v>265</v>
      </c>
      <c r="B266" s="137"/>
      <c r="C266" s="31" t="s">
        <v>273</v>
      </c>
      <c r="D266" s="91">
        <f>D247</f>
        <v>0</v>
      </c>
      <c r="E266" s="150"/>
    </row>
    <row r="267" spans="1:5" ht="14.25" hidden="1" customHeight="1" x14ac:dyDescent="0.15">
      <c r="A267" s="28">
        <v>266</v>
      </c>
      <c r="B267" s="137"/>
      <c r="C267" s="31" t="s">
        <v>274</v>
      </c>
      <c r="D267" s="91" t="e">
        <f>#REF!</f>
        <v>#REF!</v>
      </c>
      <c r="E267" s="151"/>
    </row>
    <row r="268" spans="1:5" ht="14.25" customHeight="1" x14ac:dyDescent="0.15">
      <c r="A268" s="28">
        <v>267</v>
      </c>
      <c r="B268" s="137"/>
      <c r="C268" s="31" t="s">
        <v>186</v>
      </c>
      <c r="D268" s="89"/>
      <c r="E268" s="68" t="s">
        <v>546</v>
      </c>
    </row>
    <row r="269" spans="1:5" ht="14.25" customHeight="1" x14ac:dyDescent="0.15">
      <c r="A269" s="23">
        <v>268</v>
      </c>
      <c r="B269" s="138"/>
      <c r="C269" s="32" t="s">
        <v>275</v>
      </c>
      <c r="D269" s="87"/>
      <c r="E269" s="66" t="s">
        <v>546</v>
      </c>
    </row>
    <row r="270" spans="1:5" ht="14.25" customHeight="1" x14ac:dyDescent="0.15">
      <c r="A270" s="39">
        <v>269</v>
      </c>
      <c r="B270" s="40" t="s">
        <v>463</v>
      </c>
      <c r="C270" s="12" t="s">
        <v>540</v>
      </c>
      <c r="D270" s="101"/>
      <c r="E270" s="77" t="s">
        <v>546</v>
      </c>
    </row>
    <row r="271" spans="1:5" ht="14.25" customHeight="1" x14ac:dyDescent="0.15">
      <c r="A271" s="21">
        <v>270</v>
      </c>
      <c r="B271" s="133" t="s">
        <v>187</v>
      </c>
      <c r="C271" s="41" t="s">
        <v>420</v>
      </c>
      <c r="D271" s="90"/>
      <c r="E271" s="69" t="s">
        <v>518</v>
      </c>
    </row>
    <row r="272" spans="1:5" ht="14.25" customHeight="1" x14ac:dyDescent="0.15">
      <c r="A272" s="23">
        <v>271</v>
      </c>
      <c r="B272" s="135"/>
      <c r="C272" s="32" t="s">
        <v>188</v>
      </c>
      <c r="D272" s="87"/>
      <c r="E272" s="66" t="s">
        <v>546</v>
      </c>
    </row>
    <row r="273" spans="1:5" ht="14.25" customHeight="1" x14ac:dyDescent="0.15">
      <c r="A273" s="39">
        <v>272</v>
      </c>
      <c r="B273" s="42" t="s">
        <v>189</v>
      </c>
      <c r="C273" s="43" t="s">
        <v>108</v>
      </c>
      <c r="D273" s="101"/>
      <c r="E273" s="77" t="s">
        <v>550</v>
      </c>
    </row>
    <row r="274" spans="1:5" ht="14.25" customHeight="1" x14ac:dyDescent="0.15">
      <c r="A274" s="39">
        <v>273</v>
      </c>
      <c r="B274" s="40" t="s">
        <v>423</v>
      </c>
      <c r="C274" s="44" t="s">
        <v>108</v>
      </c>
      <c r="D274" s="101"/>
      <c r="E274" s="77" t="s">
        <v>550</v>
      </c>
    </row>
    <row r="275" spans="1:5" ht="22.5" x14ac:dyDescent="0.15">
      <c r="A275" s="21">
        <v>274</v>
      </c>
      <c r="B275" s="45" t="s">
        <v>541</v>
      </c>
      <c r="C275" s="34" t="s">
        <v>108</v>
      </c>
      <c r="D275" s="90"/>
      <c r="E275" s="69" t="s">
        <v>550</v>
      </c>
    </row>
    <row r="276" spans="1:5" ht="13.5" customHeight="1" x14ac:dyDescent="0.15">
      <c r="A276" s="28">
        <v>275</v>
      </c>
      <c r="B276" s="133" t="s">
        <v>542</v>
      </c>
      <c r="C276" s="46" t="s">
        <v>235</v>
      </c>
      <c r="D276" s="90"/>
      <c r="E276" s="69" t="s">
        <v>546</v>
      </c>
    </row>
    <row r="277" spans="1:5" ht="14.25" customHeight="1" x14ac:dyDescent="0.15">
      <c r="A277" s="28">
        <v>276</v>
      </c>
      <c r="B277" s="134"/>
      <c r="C277" s="47" t="s">
        <v>276</v>
      </c>
      <c r="D277" s="89"/>
      <c r="E277" s="68" t="s">
        <v>546</v>
      </c>
    </row>
    <row r="278" spans="1:5" ht="14.25" customHeight="1" x14ac:dyDescent="0.15">
      <c r="A278" s="28">
        <v>277</v>
      </c>
      <c r="B278" s="134"/>
      <c r="C278" s="47" t="s">
        <v>277</v>
      </c>
      <c r="D278" s="89"/>
      <c r="E278" s="68" t="s">
        <v>546</v>
      </c>
    </row>
    <row r="279" spans="1:5" ht="14.25" customHeight="1" x14ac:dyDescent="0.15">
      <c r="A279" s="28">
        <v>278</v>
      </c>
      <c r="B279" s="134"/>
      <c r="C279" s="47" t="s">
        <v>190</v>
      </c>
      <c r="D279" s="89"/>
      <c r="E279" s="68" t="s">
        <v>546</v>
      </c>
    </row>
    <row r="280" spans="1:5" ht="14.25" customHeight="1" x14ac:dyDescent="0.15">
      <c r="A280" s="28">
        <v>279</v>
      </c>
      <c r="B280" s="134"/>
      <c r="C280" s="47" t="s">
        <v>278</v>
      </c>
      <c r="D280" s="89"/>
      <c r="E280" s="68" t="s">
        <v>546</v>
      </c>
    </row>
    <row r="281" spans="1:5" ht="14.25" customHeight="1" x14ac:dyDescent="0.15">
      <c r="A281" s="28">
        <v>280</v>
      </c>
      <c r="B281" s="134"/>
      <c r="C281" s="47" t="s">
        <v>191</v>
      </c>
      <c r="D281" s="89"/>
      <c r="E281" s="68" t="s">
        <v>546</v>
      </c>
    </row>
    <row r="282" spans="1:5" ht="14.25" customHeight="1" x14ac:dyDescent="0.15">
      <c r="A282" s="28">
        <v>281</v>
      </c>
      <c r="B282" s="134"/>
      <c r="C282" s="47" t="s">
        <v>279</v>
      </c>
      <c r="D282" s="89"/>
      <c r="E282" s="68" t="s">
        <v>546</v>
      </c>
    </row>
    <row r="283" spans="1:5" ht="14.25" customHeight="1" x14ac:dyDescent="0.15">
      <c r="A283" s="28">
        <v>282</v>
      </c>
      <c r="B283" s="134"/>
      <c r="C283" s="47" t="s">
        <v>192</v>
      </c>
      <c r="D283" s="89"/>
      <c r="E283" s="68" t="s">
        <v>546</v>
      </c>
    </row>
    <row r="284" spans="1:5" ht="14.25" customHeight="1" x14ac:dyDescent="0.15">
      <c r="A284" s="28">
        <v>283</v>
      </c>
      <c r="B284" s="134"/>
      <c r="C284" s="47" t="s">
        <v>278</v>
      </c>
      <c r="D284" s="89"/>
      <c r="E284" s="68" t="s">
        <v>546</v>
      </c>
    </row>
    <row r="285" spans="1:5" ht="14.25" customHeight="1" x14ac:dyDescent="0.15">
      <c r="A285" s="23">
        <v>284</v>
      </c>
      <c r="B285" s="135"/>
      <c r="C285" s="48" t="s">
        <v>557</v>
      </c>
      <c r="D285" s="87"/>
      <c r="E285" s="66" t="s">
        <v>546</v>
      </c>
    </row>
    <row r="286" spans="1:5" ht="14.25" customHeight="1" x14ac:dyDescent="0.15">
      <c r="A286" s="21">
        <v>285</v>
      </c>
      <c r="B286" s="133" t="s">
        <v>424</v>
      </c>
      <c r="C286" s="41" t="s">
        <v>526</v>
      </c>
      <c r="D286" s="90"/>
      <c r="E286" s="69" t="s">
        <v>550</v>
      </c>
    </row>
    <row r="287" spans="1:5" x14ac:dyDescent="0.15">
      <c r="A287" s="28">
        <v>286</v>
      </c>
      <c r="B287" s="134"/>
      <c r="C287" s="31" t="s">
        <v>527</v>
      </c>
      <c r="D287" s="89"/>
      <c r="E287" s="68" t="s">
        <v>550</v>
      </c>
    </row>
    <row r="288" spans="1:5" ht="14.25" customHeight="1" x14ac:dyDescent="0.15">
      <c r="A288" s="28">
        <v>287</v>
      </c>
      <c r="B288" s="134"/>
      <c r="C288" s="31" t="s">
        <v>528</v>
      </c>
      <c r="D288" s="89"/>
      <c r="E288" s="68" t="s">
        <v>550</v>
      </c>
    </row>
    <row r="289" spans="1:5" ht="14.25" customHeight="1" x14ac:dyDescent="0.15">
      <c r="A289" s="23">
        <v>288</v>
      </c>
      <c r="B289" s="135"/>
      <c r="C289" s="32" t="s">
        <v>107</v>
      </c>
      <c r="D289" s="87"/>
      <c r="E289" s="66" t="s">
        <v>546</v>
      </c>
    </row>
    <row r="290" spans="1:5" ht="14.25" customHeight="1" x14ac:dyDescent="0.15">
      <c r="A290" s="21">
        <v>289</v>
      </c>
      <c r="B290" s="35" t="s">
        <v>193</v>
      </c>
      <c r="C290" s="34" t="s">
        <v>108</v>
      </c>
      <c r="D290" s="90"/>
      <c r="E290" s="69" t="s">
        <v>550</v>
      </c>
    </row>
    <row r="291" spans="1:5" ht="14.25" customHeight="1" x14ac:dyDescent="0.15">
      <c r="A291" s="28">
        <v>290</v>
      </c>
      <c r="B291" s="137" t="s">
        <v>194</v>
      </c>
      <c r="C291" s="29" t="s">
        <v>212</v>
      </c>
      <c r="D291" s="89"/>
      <c r="E291" s="68" t="s">
        <v>550</v>
      </c>
    </row>
    <row r="292" spans="1:5" ht="14.25" customHeight="1" x14ac:dyDescent="0.15">
      <c r="A292" s="28">
        <v>291</v>
      </c>
      <c r="B292" s="137"/>
      <c r="C292" s="29" t="s">
        <v>195</v>
      </c>
      <c r="D292" s="89"/>
      <c r="E292" s="68" t="s">
        <v>550</v>
      </c>
    </row>
    <row r="293" spans="1:5" ht="14.25" customHeight="1" x14ac:dyDescent="0.15">
      <c r="A293" s="28">
        <v>292</v>
      </c>
      <c r="B293" s="137"/>
      <c r="C293" s="29" t="s">
        <v>196</v>
      </c>
      <c r="D293" s="89"/>
      <c r="E293" s="68" t="s">
        <v>550</v>
      </c>
    </row>
    <row r="294" spans="1:5" ht="14.25" customHeight="1" x14ac:dyDescent="0.15">
      <c r="A294" s="28">
        <v>293</v>
      </c>
      <c r="B294" s="137"/>
      <c r="C294" s="29" t="s">
        <v>197</v>
      </c>
      <c r="D294" s="89"/>
      <c r="E294" s="68" t="s">
        <v>550</v>
      </c>
    </row>
    <row r="295" spans="1:5" ht="14.25" customHeight="1" x14ac:dyDescent="0.15">
      <c r="A295" s="23">
        <v>294</v>
      </c>
      <c r="B295" s="138"/>
      <c r="C295" s="24" t="s">
        <v>107</v>
      </c>
      <c r="D295" s="87"/>
      <c r="E295" s="66" t="s">
        <v>546</v>
      </c>
    </row>
    <row r="296" spans="1:5" x14ac:dyDescent="0.15">
      <c r="A296" s="21">
        <v>295</v>
      </c>
      <c r="B296" s="45" t="s">
        <v>425</v>
      </c>
      <c r="C296" s="30" t="s">
        <v>108</v>
      </c>
      <c r="D296" s="86"/>
      <c r="E296" s="65" t="s">
        <v>550</v>
      </c>
    </row>
    <row r="297" spans="1:5" ht="25.5" customHeight="1" x14ac:dyDescent="0.15">
      <c r="A297" s="28">
        <v>296</v>
      </c>
      <c r="B297" s="134" t="s">
        <v>426</v>
      </c>
      <c r="C297" s="41" t="s">
        <v>555</v>
      </c>
      <c r="D297" s="89"/>
      <c r="E297" s="69" t="s">
        <v>550</v>
      </c>
    </row>
    <row r="298" spans="1:5" ht="14.25" customHeight="1" x14ac:dyDescent="0.15">
      <c r="A298" s="28">
        <v>297</v>
      </c>
      <c r="B298" s="134"/>
      <c r="C298" s="31" t="s">
        <v>427</v>
      </c>
      <c r="D298" s="89"/>
      <c r="E298" s="68" t="s">
        <v>550</v>
      </c>
    </row>
    <row r="299" spans="1:5" ht="14.25" customHeight="1" x14ac:dyDescent="0.15">
      <c r="A299" s="28">
        <v>298</v>
      </c>
      <c r="B299" s="134"/>
      <c r="C299" s="31" t="s">
        <v>428</v>
      </c>
      <c r="D299" s="89"/>
      <c r="E299" s="68" t="s">
        <v>550</v>
      </c>
    </row>
    <row r="300" spans="1:5" ht="14.25" customHeight="1" x14ac:dyDescent="0.15">
      <c r="A300" s="28">
        <v>299</v>
      </c>
      <c r="B300" s="134"/>
      <c r="C300" s="31" t="s">
        <v>429</v>
      </c>
      <c r="D300" s="89"/>
      <c r="E300" s="68" t="s">
        <v>550</v>
      </c>
    </row>
    <row r="301" spans="1:5" ht="14.25" customHeight="1" x14ac:dyDescent="0.15">
      <c r="A301" s="23">
        <v>300</v>
      </c>
      <c r="B301" s="135"/>
      <c r="C301" s="32" t="s">
        <v>110</v>
      </c>
      <c r="D301" s="87"/>
      <c r="E301" s="66" t="s">
        <v>546</v>
      </c>
    </row>
    <row r="302" spans="1:5" ht="14.25" customHeight="1" x14ac:dyDescent="0.15">
      <c r="A302" s="21">
        <v>301</v>
      </c>
      <c r="B302" s="49" t="s">
        <v>430</v>
      </c>
      <c r="C302" s="41" t="s">
        <v>108</v>
      </c>
      <c r="D302" s="90"/>
      <c r="E302" s="69"/>
    </row>
    <row r="303" spans="1:5" ht="14.25" customHeight="1" x14ac:dyDescent="0.15">
      <c r="A303" s="23">
        <v>302</v>
      </c>
      <c r="B303" s="50" t="s">
        <v>431</v>
      </c>
      <c r="C303" s="32" t="s">
        <v>108</v>
      </c>
      <c r="D303" s="87"/>
      <c r="E303" s="66"/>
    </row>
    <row r="304" spans="1:5" ht="14.25" customHeight="1" x14ac:dyDescent="0.15">
      <c r="A304" s="21">
        <v>303</v>
      </c>
      <c r="B304" s="45" t="s">
        <v>562</v>
      </c>
      <c r="C304" s="30" t="s">
        <v>108</v>
      </c>
      <c r="D304" s="86"/>
      <c r="E304" s="65" t="s">
        <v>550</v>
      </c>
    </row>
    <row r="305" spans="1:5" ht="14.25" customHeight="1" x14ac:dyDescent="0.15">
      <c r="A305" s="28">
        <v>304</v>
      </c>
      <c r="B305" s="133" t="s">
        <v>563</v>
      </c>
      <c r="C305" s="41" t="s">
        <v>198</v>
      </c>
      <c r="D305" s="90"/>
      <c r="E305" s="69" t="s">
        <v>546</v>
      </c>
    </row>
    <row r="306" spans="1:5" ht="14.25" customHeight="1" x14ac:dyDescent="0.15">
      <c r="A306" s="28">
        <v>305</v>
      </c>
      <c r="B306" s="136"/>
      <c r="C306" s="51" t="s">
        <v>199</v>
      </c>
      <c r="D306" s="102"/>
      <c r="E306" s="78" t="s">
        <v>546</v>
      </c>
    </row>
    <row r="307" spans="1:5" ht="13.5" customHeight="1" x14ac:dyDescent="0.15">
      <c r="A307" s="28">
        <v>306</v>
      </c>
      <c r="B307" s="52" t="s">
        <v>564</v>
      </c>
      <c r="C307" s="31" t="s">
        <v>108</v>
      </c>
      <c r="D307" s="89"/>
      <c r="E307" s="68" t="s">
        <v>550</v>
      </c>
    </row>
    <row r="308" spans="1:5" ht="14.25" customHeight="1" x14ac:dyDescent="0.15">
      <c r="A308" s="28">
        <v>307</v>
      </c>
      <c r="B308" s="133" t="s">
        <v>565</v>
      </c>
      <c r="C308" s="41" t="s">
        <v>200</v>
      </c>
      <c r="D308" s="90"/>
      <c r="E308" s="69" t="s">
        <v>550</v>
      </c>
    </row>
    <row r="309" spans="1:5" ht="14.25" customHeight="1" x14ac:dyDescent="0.15">
      <c r="A309" s="28">
        <v>308</v>
      </c>
      <c r="B309" s="134"/>
      <c r="C309" s="31" t="s">
        <v>201</v>
      </c>
      <c r="D309" s="89"/>
      <c r="E309" s="68" t="s">
        <v>550</v>
      </c>
    </row>
    <row r="310" spans="1:5" ht="14.25" customHeight="1" x14ac:dyDescent="0.15">
      <c r="A310" s="23">
        <v>309</v>
      </c>
      <c r="B310" s="135"/>
      <c r="C310" s="32" t="s">
        <v>202</v>
      </c>
      <c r="D310" s="87"/>
      <c r="E310" s="66" t="s">
        <v>546</v>
      </c>
    </row>
    <row r="311" spans="1:5" ht="14.25" customHeight="1" x14ac:dyDescent="0.15">
      <c r="A311" s="39">
        <v>310</v>
      </c>
      <c r="B311" s="40" t="s">
        <v>432</v>
      </c>
      <c r="C311" s="44" t="s">
        <v>108</v>
      </c>
      <c r="D311" s="101"/>
      <c r="E311" s="77" t="s">
        <v>550</v>
      </c>
    </row>
    <row r="312" spans="1:5" ht="26.25" customHeight="1" x14ac:dyDescent="0.15">
      <c r="A312" s="39">
        <v>311</v>
      </c>
      <c r="B312" s="53" t="s">
        <v>433</v>
      </c>
      <c r="C312" s="54" t="s">
        <v>108</v>
      </c>
      <c r="D312" s="103"/>
      <c r="E312" s="79" t="s">
        <v>550</v>
      </c>
    </row>
    <row r="313" spans="1:5" ht="24.75" customHeight="1" x14ac:dyDescent="0.15">
      <c r="A313" s="39">
        <v>312</v>
      </c>
      <c r="B313" s="11" t="s">
        <v>434</v>
      </c>
      <c r="C313" s="55" t="s">
        <v>560</v>
      </c>
      <c r="D313" s="88"/>
      <c r="E313" s="67" t="s">
        <v>546</v>
      </c>
    </row>
    <row r="314" spans="1:5" ht="13.5" customHeight="1" x14ac:dyDescent="0.15">
      <c r="A314" s="21">
        <v>313</v>
      </c>
      <c r="B314" s="133" t="s">
        <v>543</v>
      </c>
      <c r="C314" s="41" t="s">
        <v>203</v>
      </c>
      <c r="D314" s="90"/>
      <c r="E314" s="69" t="s">
        <v>546</v>
      </c>
    </row>
    <row r="315" spans="1:5" ht="14.25" customHeight="1" x14ac:dyDescent="0.15">
      <c r="A315" s="28">
        <v>314</v>
      </c>
      <c r="B315" s="134"/>
      <c r="C315" s="31" t="s">
        <v>60</v>
      </c>
      <c r="D315" s="89"/>
      <c r="E315" s="68" t="s">
        <v>546</v>
      </c>
    </row>
    <row r="316" spans="1:5" ht="14.25" customHeight="1" x14ac:dyDescent="0.15">
      <c r="A316" s="28">
        <v>315</v>
      </c>
      <c r="B316" s="134"/>
      <c r="C316" s="31" t="s">
        <v>61</v>
      </c>
      <c r="D316" s="89"/>
      <c r="E316" s="68" t="s">
        <v>546</v>
      </c>
    </row>
    <row r="317" spans="1:5" ht="24" x14ac:dyDescent="0.15">
      <c r="A317" s="28">
        <v>316</v>
      </c>
      <c r="B317" s="134"/>
      <c r="C317" s="31" t="s">
        <v>240</v>
      </c>
      <c r="D317" s="89"/>
      <c r="E317" s="68" t="s">
        <v>546</v>
      </c>
    </row>
    <row r="318" spans="1:5" ht="14.25" customHeight="1" thickBot="1" x14ac:dyDescent="0.2">
      <c r="A318" s="23">
        <v>317</v>
      </c>
      <c r="B318" s="135"/>
      <c r="C318" s="56" t="s">
        <v>114</v>
      </c>
      <c r="D318" s="104"/>
      <c r="E318" s="66" t="s">
        <v>546</v>
      </c>
    </row>
  </sheetData>
  <sheetProtection sheet="1" objects="1" scenarios="1"/>
  <mergeCells count="39">
    <mergeCell ref="E261:E263"/>
    <mergeCell ref="E265:E267"/>
    <mergeCell ref="B250:B269"/>
    <mergeCell ref="B133:B134"/>
    <mergeCell ref="B92:B93"/>
    <mergeCell ref="B94:B132"/>
    <mergeCell ref="B205:B207"/>
    <mergeCell ref="B135:B166"/>
    <mergeCell ref="B213:B230"/>
    <mergeCell ref="B231:B249"/>
    <mergeCell ref="B174:B178"/>
    <mergeCell ref="B179:B194"/>
    <mergeCell ref="B167:B168"/>
    <mergeCell ref="B169:B170"/>
    <mergeCell ref="B171:B173"/>
    <mergeCell ref="B195:B200"/>
    <mergeCell ref="E87:E90"/>
    <mergeCell ref="E126:E131"/>
    <mergeCell ref="E242:E244"/>
    <mergeCell ref="B4:B13"/>
    <mergeCell ref="B14:B15"/>
    <mergeCell ref="B28:B30"/>
    <mergeCell ref="B17:B20"/>
    <mergeCell ref="B21:B27"/>
    <mergeCell ref="B201:B204"/>
    <mergeCell ref="B208:B211"/>
    <mergeCell ref="B31:B39"/>
    <mergeCell ref="B42:B50"/>
    <mergeCell ref="B51:B59"/>
    <mergeCell ref="B63:B90"/>
    <mergeCell ref="B60:B62"/>
    <mergeCell ref="B308:B310"/>
    <mergeCell ref="B314:B318"/>
    <mergeCell ref="B271:B272"/>
    <mergeCell ref="B286:B289"/>
    <mergeCell ref="B297:B301"/>
    <mergeCell ref="B305:B306"/>
    <mergeCell ref="B276:B285"/>
    <mergeCell ref="B291:B295"/>
  </mergeCells>
  <phoneticPr fontId="2"/>
  <conditionalFormatting sqref="D16 D14">
    <cfRule type="containsBlanks" dxfId="107" priority="344">
      <formula>LEN(TRIM(D14))=0</formula>
    </cfRule>
  </conditionalFormatting>
  <conditionalFormatting sqref="D18:D19">
    <cfRule type="notContainsBlanks" dxfId="106" priority="197">
      <formula>LEN(TRIM(D18))&gt;0</formula>
    </cfRule>
    <cfRule type="expression" dxfId="105" priority="300" stopIfTrue="1">
      <formula>$D$17="有"</formula>
    </cfRule>
  </conditionalFormatting>
  <conditionalFormatting sqref="D2">
    <cfRule type="containsBlanks" dxfId="104" priority="262">
      <formula>LEN(TRIM(D2))=0</formula>
    </cfRule>
  </conditionalFormatting>
  <conditionalFormatting sqref="D3:D13">
    <cfRule type="containsBlanks" dxfId="103" priority="261">
      <formula>LEN(TRIM(D3))=0</formula>
    </cfRule>
  </conditionalFormatting>
  <conditionalFormatting sqref="D17">
    <cfRule type="expression" dxfId="102" priority="198">
      <formula>$D$17=無</formula>
    </cfRule>
    <cfRule type="containsBlanks" dxfId="101" priority="258">
      <formula>LEN(TRIM(D17))=0</formula>
    </cfRule>
  </conditionalFormatting>
  <conditionalFormatting sqref="D27">
    <cfRule type="containsBlanks" dxfId="100" priority="257">
      <formula>LEN(TRIM(D27))=0</formula>
    </cfRule>
  </conditionalFormatting>
  <conditionalFormatting sqref="D41">
    <cfRule type="containsBlanks" dxfId="99" priority="255">
      <formula>LEN(TRIM(D41))=0</formula>
    </cfRule>
  </conditionalFormatting>
  <conditionalFormatting sqref="D21">
    <cfRule type="containsBlanks" dxfId="98" priority="211">
      <formula>LEN(TRIM(D21))=0</formula>
    </cfRule>
  </conditionalFormatting>
  <conditionalFormatting sqref="D23:D26">
    <cfRule type="containsBlanks" dxfId="97" priority="210">
      <formula>LEN(TRIM(D23))=0</formula>
    </cfRule>
  </conditionalFormatting>
  <conditionalFormatting sqref="D28">
    <cfRule type="containsBlanks" dxfId="96" priority="202">
      <formula>LEN(TRIM(D28))=0</formula>
    </cfRule>
  </conditionalFormatting>
  <conditionalFormatting sqref="D29:D37 D39">
    <cfRule type="notContainsBlanks" dxfId="95" priority="346">
      <formula>LEN(TRIM(D29))&gt;0</formula>
    </cfRule>
    <cfRule type="expression" dxfId="94" priority="347" stopIfTrue="1">
      <formula>$D$28="有"</formula>
    </cfRule>
  </conditionalFormatting>
  <conditionalFormatting sqref="D18:D20">
    <cfRule type="expression" dxfId="93" priority="33">
      <formula>$D$17="無"</formula>
    </cfRule>
  </conditionalFormatting>
  <conditionalFormatting sqref="D40">
    <cfRule type="containsBlanks" dxfId="92" priority="99">
      <formula>LEN(TRIM(D40))=0</formula>
    </cfRule>
  </conditionalFormatting>
  <conditionalFormatting sqref="D42:D59">
    <cfRule type="expression" dxfId="91" priority="23">
      <formula>$D$41="直営"</formula>
    </cfRule>
    <cfRule type="notContainsBlanks" dxfId="90" priority="96">
      <formula>LEN(TRIM(D42))&gt;0</formula>
    </cfRule>
  </conditionalFormatting>
  <conditionalFormatting sqref="D42:D58">
    <cfRule type="expression" dxfId="89" priority="98" stopIfTrue="1">
      <formula>$D$41="委託"</formula>
    </cfRule>
  </conditionalFormatting>
  <conditionalFormatting sqref="D63:D86">
    <cfRule type="containsBlanks" dxfId="88" priority="94">
      <formula>LEN(TRIM(D63))=0</formula>
    </cfRule>
  </conditionalFormatting>
  <conditionalFormatting sqref="D91">
    <cfRule type="containsBlanks" dxfId="87" priority="93">
      <formula>LEN(TRIM(D91))=0</formula>
    </cfRule>
  </conditionalFormatting>
  <conditionalFormatting sqref="D92:D93">
    <cfRule type="expression" dxfId="86" priority="90">
      <formula>$D$91="無"</formula>
    </cfRule>
    <cfRule type="notContainsBlanks" dxfId="85" priority="91">
      <formula>LEN(TRIM(D92))&gt;0</formula>
    </cfRule>
    <cfRule type="expression" dxfId="84" priority="348" stopIfTrue="1">
      <formula>$D$91="有"</formula>
    </cfRule>
  </conditionalFormatting>
  <conditionalFormatting sqref="D95:D98">
    <cfRule type="containsBlanks" dxfId="83" priority="89">
      <formula>LEN(TRIM(D95))=0</formula>
    </cfRule>
  </conditionalFormatting>
  <conditionalFormatting sqref="D133">
    <cfRule type="containsBlanks" dxfId="82" priority="88">
      <formula>LEN(TRIM(D133))=0</formula>
    </cfRule>
  </conditionalFormatting>
  <conditionalFormatting sqref="D134">
    <cfRule type="expression" dxfId="81" priority="85">
      <formula>$D$133="無"</formula>
    </cfRule>
    <cfRule type="expression" dxfId="80" priority="87" stopIfTrue="1">
      <formula>$D$133="有"</formula>
    </cfRule>
    <cfRule type="notContainsBlanks" dxfId="79" priority="86">
      <formula>LEN(TRIM(D134))&gt;0</formula>
    </cfRule>
  </conditionalFormatting>
  <conditionalFormatting sqref="D135:D149">
    <cfRule type="containsBlanks" dxfId="78" priority="84">
      <formula>LEN(TRIM(D135))=0</formula>
    </cfRule>
  </conditionalFormatting>
  <conditionalFormatting sqref="D151:D165">
    <cfRule type="containsBlanks" dxfId="77" priority="83">
      <formula>LEN(TRIM(D151))=0</formula>
    </cfRule>
  </conditionalFormatting>
  <conditionalFormatting sqref="D167 D169:D170">
    <cfRule type="containsBlanks" dxfId="76" priority="82">
      <formula>LEN(TRIM(D167))=0</formula>
    </cfRule>
  </conditionalFormatting>
  <conditionalFormatting sqref="D168">
    <cfRule type="expression" dxfId="75" priority="79">
      <formula>$D$167="無"</formula>
    </cfRule>
    <cfRule type="notContainsBlanks" dxfId="74" priority="80">
      <formula>LEN(TRIM(D168))&gt;0</formula>
    </cfRule>
    <cfRule type="expression" dxfId="73" priority="81" stopIfTrue="1">
      <formula>$D$167="有"</formula>
    </cfRule>
  </conditionalFormatting>
  <conditionalFormatting sqref="D171 D174:D176">
    <cfRule type="containsBlanks" dxfId="72" priority="78">
      <formula>LEN(TRIM(D171))=0</formula>
    </cfRule>
  </conditionalFormatting>
  <conditionalFormatting sqref="D172:D173">
    <cfRule type="expression" dxfId="71" priority="75">
      <formula>$D$171="無"</formula>
    </cfRule>
    <cfRule type="notContainsBlanks" dxfId="70" priority="76">
      <formula>LEN(TRIM(D172))&gt;0</formula>
    </cfRule>
    <cfRule type="expression" dxfId="69" priority="77" stopIfTrue="1">
      <formula>$D$171="有"</formula>
    </cfRule>
  </conditionalFormatting>
  <conditionalFormatting sqref="D195:D199">
    <cfRule type="containsBlanks" dxfId="68" priority="74">
      <formula>LEN(TRIM(D195))=0</formula>
    </cfRule>
  </conditionalFormatting>
  <conditionalFormatting sqref="D201 D212:D241 D250:D260 D270:D275">
    <cfRule type="containsBlanks" dxfId="67" priority="73">
      <formula>LEN(TRIM(D201))=0</formula>
    </cfRule>
  </conditionalFormatting>
  <conditionalFormatting sqref="D202:D206">
    <cfRule type="notContainsBlanks" dxfId="66" priority="71">
      <formula>LEN(TRIM(D202))&gt;0</formula>
    </cfRule>
    <cfRule type="expression" dxfId="65" priority="72" stopIfTrue="1">
      <formula>$D$201="有"</formula>
    </cfRule>
  </conditionalFormatting>
  <conditionalFormatting sqref="D202:D207">
    <cfRule type="expression" dxfId="64" priority="14">
      <formula>$D$201="無"</formula>
    </cfRule>
  </conditionalFormatting>
  <conditionalFormatting sqref="D208">
    <cfRule type="containsBlanks" dxfId="63" priority="66">
      <formula>LEN(TRIM(D208))=0</formula>
    </cfRule>
  </conditionalFormatting>
  <conditionalFormatting sqref="D209">
    <cfRule type="expression" dxfId="62" priority="65">
      <formula>$D$208="無"</formula>
    </cfRule>
    <cfRule type="notContainsBlanks" dxfId="61" priority="67">
      <formula>LEN(TRIM(D209))&gt;0</formula>
    </cfRule>
    <cfRule type="expression" dxfId="60" priority="68" stopIfTrue="1">
      <formula>$D$208="有"</formula>
    </cfRule>
  </conditionalFormatting>
  <conditionalFormatting sqref="D210">
    <cfRule type="containsBlanks" dxfId="59" priority="64">
      <formula>LEN(TRIM(D210))=0</formula>
    </cfRule>
  </conditionalFormatting>
  <conditionalFormatting sqref="D211">
    <cfRule type="notContainsBlanks" dxfId="58" priority="60">
      <formula>LEN(TRIM(D211))&gt;0</formula>
    </cfRule>
    <cfRule type="expression" dxfId="57" priority="61" stopIfTrue="1">
      <formula>$D$210="有"</formula>
    </cfRule>
    <cfRule type="expression" dxfId="56" priority="62">
      <formula>#REF!="有"</formula>
    </cfRule>
    <cfRule type="expression" dxfId="55" priority="63" stopIfTrue="1">
      <formula>$E$210="無"</formula>
    </cfRule>
    <cfRule type="expression" dxfId="54" priority="69" stopIfTrue="1">
      <formula>#REF!="無"</formula>
    </cfRule>
  </conditionalFormatting>
  <conditionalFormatting sqref="D276:D288">
    <cfRule type="notContainsBlanks" dxfId="53" priority="58">
      <formula>LEN(TRIM(D276))&gt;0</formula>
    </cfRule>
    <cfRule type="expression" dxfId="52" priority="59" stopIfTrue="1">
      <formula>$D$275="有"</formula>
    </cfRule>
  </conditionalFormatting>
  <conditionalFormatting sqref="D276:D289">
    <cfRule type="expression" dxfId="51" priority="9">
      <formula>$D$275="無"</formula>
    </cfRule>
  </conditionalFormatting>
  <conditionalFormatting sqref="D297:D300">
    <cfRule type="notContainsBlanks" dxfId="50" priority="54">
      <formula>LEN(TRIM(D297))&gt;0</formula>
    </cfRule>
    <cfRule type="expression" dxfId="49" priority="56" stopIfTrue="1">
      <formula>$D$296="有"</formula>
    </cfRule>
  </conditionalFormatting>
  <conditionalFormatting sqref="D296">
    <cfRule type="containsBlanks" dxfId="48" priority="51">
      <formula>LEN(TRIM(D296))=0</formula>
    </cfRule>
  </conditionalFormatting>
  <conditionalFormatting sqref="D297:D301">
    <cfRule type="expression" dxfId="47" priority="5">
      <formula>$D$296="無"</formula>
    </cfRule>
  </conditionalFormatting>
  <conditionalFormatting sqref="D291:D294">
    <cfRule type="notContainsBlanks" dxfId="46" priority="52">
      <formula>LEN(TRIM(D291))&gt;0</formula>
    </cfRule>
    <cfRule type="expression" dxfId="45" priority="55" stopIfTrue="1">
      <formula>$D$290="有"</formula>
    </cfRule>
  </conditionalFormatting>
  <conditionalFormatting sqref="D290">
    <cfRule type="containsBlanks" dxfId="44" priority="48">
      <formula>LEN(TRIM(D290))=0</formula>
    </cfRule>
  </conditionalFormatting>
  <conditionalFormatting sqref="D291:D295">
    <cfRule type="expression" dxfId="43" priority="7">
      <formula>$D$290="無"</formula>
    </cfRule>
  </conditionalFormatting>
  <conditionalFormatting sqref="D314:D316">
    <cfRule type="containsBlanks" dxfId="42" priority="47">
      <formula>LEN(TRIM(D314))=0</formula>
    </cfRule>
  </conditionalFormatting>
  <conditionalFormatting sqref="D311:D312">
    <cfRule type="containsBlanks" dxfId="41" priority="44">
      <formula>LEN(TRIM(D311))=0</formula>
    </cfRule>
  </conditionalFormatting>
  <conditionalFormatting sqref="D302:D303">
    <cfRule type="containsBlanks" dxfId="40" priority="43">
      <formula>LEN(TRIM(D302))=0</formula>
    </cfRule>
  </conditionalFormatting>
  <conditionalFormatting sqref="D304">
    <cfRule type="containsBlanks" dxfId="39" priority="42">
      <formula>LEN(TRIM(D304))=0</formula>
    </cfRule>
  </conditionalFormatting>
  <conditionalFormatting sqref="D305:D310">
    <cfRule type="expression" dxfId="38" priority="3">
      <formula>$D$304="無"</formula>
    </cfRule>
  </conditionalFormatting>
  <conditionalFormatting sqref="D305:D309">
    <cfRule type="notContainsBlanks" dxfId="37" priority="40">
      <formula>LEN(TRIM(D305))&gt;0</formula>
    </cfRule>
    <cfRule type="expression" dxfId="36" priority="41" stopIfTrue="1">
      <formula>$D$304="有"</formula>
    </cfRule>
  </conditionalFormatting>
  <conditionalFormatting sqref="D15">
    <cfRule type="expression" dxfId="35" priority="36">
      <formula>$D$14="病院"</formula>
    </cfRule>
    <cfRule type="notContainsBlanks" dxfId="34" priority="37">
      <formula>LEN(TRIM(D15))&gt;0</formula>
    </cfRule>
    <cfRule type="expression" dxfId="33" priority="38" stopIfTrue="1">
      <formula>$D$14="その他"</formula>
    </cfRule>
  </conditionalFormatting>
  <conditionalFormatting sqref="D20">
    <cfRule type="notContainsBlanks" dxfId="32" priority="35">
      <formula>LEN(TRIM(D20))&gt;0</formula>
    </cfRule>
    <cfRule type="expression" dxfId="31" priority="196" stopIfTrue="1">
      <formula>$D$17="有"</formula>
    </cfRule>
  </conditionalFormatting>
  <conditionalFormatting sqref="D22">
    <cfRule type="expression" dxfId="30" priority="27">
      <formula>$D$21="事務部"</formula>
    </cfRule>
    <cfRule type="expression" dxfId="29" priority="28">
      <formula>$D$21="診療部"</formula>
    </cfRule>
    <cfRule type="expression" dxfId="28" priority="29">
      <formula>$D$21="栄養部"</formula>
    </cfRule>
    <cfRule type="notContainsBlanks" dxfId="27" priority="32">
      <formula>LEN(TRIM(D22))&gt;0</formula>
    </cfRule>
    <cfRule type="expression" dxfId="26" priority="349" stopIfTrue="1">
      <formula>$D$21="その他"</formula>
    </cfRule>
  </conditionalFormatting>
  <conditionalFormatting sqref="D29:D39">
    <cfRule type="expression" dxfId="25" priority="24">
      <formula>$D$28="無"</formula>
    </cfRule>
  </conditionalFormatting>
  <conditionalFormatting sqref="D38">
    <cfRule type="notContainsBlanks" dxfId="24" priority="25">
      <formula>LEN(TRIM(D38))&gt;0</formula>
    </cfRule>
    <cfRule type="expression" dxfId="23" priority="26" stopIfTrue="1">
      <formula>$D$28="有"</formula>
    </cfRule>
  </conditionalFormatting>
  <conditionalFormatting sqref="D59">
    <cfRule type="expression" dxfId="22" priority="97" stopIfTrue="1">
      <formula>$D$41="委託"</formula>
    </cfRule>
  </conditionalFormatting>
  <conditionalFormatting sqref="D60:D62">
    <cfRule type="containsBlanks" dxfId="21" priority="350">
      <formula>LEN(TRIM(D60))=0</formula>
    </cfRule>
  </conditionalFormatting>
  <conditionalFormatting sqref="D94">
    <cfRule type="containsBlanks" dxfId="20" priority="21">
      <formula>LEN(TRIM(D94))=0</formula>
    </cfRule>
  </conditionalFormatting>
  <conditionalFormatting sqref="D132 D125 D117:D123 D109:D115 D101:D107">
    <cfRule type="containsBlanks" dxfId="19" priority="20">
      <formula>LEN(TRIM(D101))=0</formula>
    </cfRule>
  </conditionalFormatting>
  <conditionalFormatting sqref="D99">
    <cfRule type="containsBlanks" dxfId="18" priority="19">
      <formula>LEN(TRIM(D99))=0</formula>
    </cfRule>
  </conditionalFormatting>
  <conditionalFormatting sqref="D177:D178">
    <cfRule type="containsBlanks" dxfId="17" priority="18">
      <formula>LEN(TRIM(D177))=0</formula>
    </cfRule>
  </conditionalFormatting>
  <conditionalFormatting sqref="D179:D194">
    <cfRule type="containsBlanks" dxfId="16" priority="17">
      <formula>LEN(TRIM(D179))=0</formula>
    </cfRule>
  </conditionalFormatting>
  <conditionalFormatting sqref="D200">
    <cfRule type="containsBlanks" dxfId="15" priority="16">
      <formula>LEN(TRIM(D200))=0</formula>
    </cfRule>
  </conditionalFormatting>
  <conditionalFormatting sqref="D207">
    <cfRule type="notContainsBlanks" dxfId="14" priority="15">
      <formula>LEN(TRIM(D207))&gt;0</formula>
    </cfRule>
    <cfRule type="expression" dxfId="13" priority="70" stopIfTrue="1">
      <formula>$D$201="有"</formula>
    </cfRule>
  </conditionalFormatting>
  <conditionalFormatting sqref="D245:D249">
    <cfRule type="containsBlanks" dxfId="12" priority="13">
      <formula>LEN(TRIM(D245))=0</formula>
    </cfRule>
  </conditionalFormatting>
  <conditionalFormatting sqref="D264 D268:D269">
    <cfRule type="containsBlanks" dxfId="11" priority="11">
      <formula>LEN(TRIM(D264))=0</formula>
    </cfRule>
  </conditionalFormatting>
  <conditionalFormatting sqref="D289">
    <cfRule type="notContainsBlanks" dxfId="10" priority="10">
      <formula>LEN(TRIM(D289))&gt;0</formula>
    </cfRule>
    <cfRule type="expression" dxfId="9" priority="57" stopIfTrue="1">
      <formula>$D$275="有"</formula>
    </cfRule>
  </conditionalFormatting>
  <conditionalFormatting sqref="D295">
    <cfRule type="notContainsBlanks" dxfId="8" priority="8">
      <formula>LEN(TRIM(D295))&gt;0</formula>
    </cfRule>
    <cfRule type="expression" dxfId="7" priority="49" stopIfTrue="1">
      <formula>$D$290="有"</formula>
    </cfRule>
  </conditionalFormatting>
  <conditionalFormatting sqref="D301">
    <cfRule type="notContainsBlanks" dxfId="6" priority="6">
      <formula>LEN(TRIM(D301))&gt;0</formula>
    </cfRule>
    <cfRule type="expression" dxfId="5" priority="53" stopIfTrue="1">
      <formula>$D$296="有"</formula>
    </cfRule>
  </conditionalFormatting>
  <conditionalFormatting sqref="D310">
    <cfRule type="notContainsBlanks" dxfId="4" priority="4">
      <formula>LEN(TRIM(D310))&gt;0</formula>
    </cfRule>
    <cfRule type="expression" dxfId="3" priority="39" stopIfTrue="1">
      <formula>$D$304="有"</formula>
    </cfRule>
  </conditionalFormatting>
  <conditionalFormatting sqref="D313">
    <cfRule type="containsBlanks" dxfId="2" priority="2">
      <formula>LEN(TRIM(D313))=0</formula>
    </cfRule>
  </conditionalFormatting>
  <conditionalFormatting sqref="D317:D318">
    <cfRule type="containsBlanks" dxfId="1" priority="1">
      <formula>LEN(TRIM(D317))=0</formula>
    </cfRule>
  </conditionalFormatting>
  <dataValidations count="12">
    <dataValidation type="list" allowBlank="1" showInputMessage="1" showErrorMessage="1" sqref="D31:D37 D171:D173 D167 D133 D91 D27:D28 D16:D19 D286:D288 D195:D199 D51:D58 D273:D275 D210 D208 D201 D296:D300 D290:D294 D311:D312 D302:D304 D307:D309">
      <formula1>有_無</formula1>
    </dataValidation>
    <dataValidation type="list" allowBlank="1" showInputMessage="1" showErrorMessage="1" sqref="D61">
      <formula1>免許の種類</formula1>
    </dataValidation>
    <dataValidation type="list" allowBlank="1" showInputMessage="1" showErrorMessage="1" sqref="D62">
      <formula1>勤務形態</formula1>
    </dataValidation>
    <dataValidation type="list" allowBlank="1" showInputMessage="1" showErrorMessage="1" sqref="D41">
      <formula1>運営方式</formula1>
    </dataValidation>
    <dataValidation type="list" allowBlank="1" showInputMessage="1" showErrorMessage="1" sqref="D21">
      <formula1>部門</formula1>
    </dataValidation>
    <dataValidation type="list" allowBlank="1" showInputMessage="1" showErrorMessage="1" sqref="D2">
      <formula1>施設区分</formula1>
    </dataValidation>
    <dataValidation type="list" allowBlank="1" showInputMessage="1" showErrorMessage="1" sqref="D14">
      <formula1>施設種別</formula1>
    </dataValidation>
    <dataValidation type="decimal" allowBlank="1" showInputMessage="1" showErrorMessage="1" sqref="D231:D233 D250:D252">
      <formula1>1</formula1>
      <formula2>3000</formula2>
    </dataValidation>
    <dataValidation type="list" allowBlank="1" showInputMessage="1" showErrorMessage="1" sqref="D29 D203">
      <formula1>"年,月"</formula1>
    </dataValidation>
    <dataValidation type="list" allowBlank="1" showInputMessage="1" showErrorMessage="1" sqref="D271">
      <formula1>"１食,２食,１日"</formula1>
    </dataValidation>
    <dataValidation type="list" allowBlank="1" showInputMessage="1" showErrorMessage="1" sqref="D202">
      <formula1>"全体,個人,両方"</formula1>
    </dataValidation>
    <dataValidation type="list" allowBlank="1" showInputMessage="1" showErrorMessage="1" sqref="D205:D206">
      <formula1>"有,無"</formula1>
    </dataValidation>
  </dataValidations>
  <pageMargins left="0.19685039370078741" right="0.19685039370078741" top="0.19685039370078741" bottom="0.19685039370078741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6"/>
  <sheetViews>
    <sheetView zoomScale="145" zoomScaleNormal="145" workbookViewId="0">
      <selection activeCell="AN5" sqref="AN5:CM5"/>
    </sheetView>
  </sheetViews>
  <sheetFormatPr defaultRowHeight="14.25" x14ac:dyDescent="0.15"/>
  <cols>
    <col min="1" max="91" width="1" style="129" customWidth="1"/>
    <col min="92" max="16384" width="9" style="129"/>
  </cols>
  <sheetData>
    <row r="1" spans="1:92" s="107" customFormat="1" ht="12.75" customHeight="1" x14ac:dyDescent="0.15">
      <c r="A1" s="396" t="s">
        <v>281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396"/>
      <c r="BR1" s="396"/>
      <c r="BS1" s="396"/>
      <c r="BT1" s="396"/>
      <c r="BU1" s="396"/>
      <c r="BV1" s="396"/>
      <c r="BW1" s="396"/>
      <c r="BX1" s="396"/>
      <c r="BY1" s="396"/>
      <c r="BZ1" s="396"/>
      <c r="CA1" s="396"/>
      <c r="CB1" s="396"/>
      <c r="CC1" s="396"/>
      <c r="CD1" s="396"/>
      <c r="CE1" s="396"/>
      <c r="CF1" s="396"/>
      <c r="CG1" s="396"/>
      <c r="CH1" s="396"/>
      <c r="CI1" s="396"/>
      <c r="CJ1" s="396"/>
      <c r="CK1" s="396"/>
      <c r="CL1" s="396"/>
      <c r="CM1" s="396"/>
    </row>
    <row r="2" spans="1:92" s="107" customFormat="1" ht="12.75" customHeight="1" x14ac:dyDescent="0.15">
      <c r="A2" s="396" t="str">
        <f>IF('入力シート（病院用）'!$D2="特定給食施設","(①特定給食施設　2小規模特定給食施設)",IF('入力シート（病院用）'!$D2="小規模特定給食施設","(1特定給食施設　②小規模特定給食施設)","(1特定給食施設　2小規模特定給食施設)"))</f>
        <v>(1特定給食施設　2小規模特定給食施設)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96"/>
      <c r="CD2" s="396"/>
      <c r="CE2" s="396"/>
      <c r="CF2" s="396"/>
      <c r="CG2" s="396"/>
      <c r="CH2" s="396"/>
      <c r="CI2" s="396"/>
      <c r="CJ2" s="396"/>
      <c r="CK2" s="396"/>
      <c r="CL2" s="396"/>
      <c r="CM2" s="396"/>
    </row>
    <row r="3" spans="1:92" s="107" customFormat="1" ht="12.75" customHeight="1" x14ac:dyDescent="0.15">
      <c r="A3" s="396"/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  <c r="BV3" s="396"/>
      <c r="BW3" s="396"/>
      <c r="BX3" s="396"/>
      <c r="BY3" s="396"/>
      <c r="BZ3" s="396"/>
      <c r="CA3" s="396"/>
      <c r="CB3" s="396"/>
      <c r="CC3" s="396"/>
      <c r="CD3" s="396"/>
      <c r="CE3" s="396"/>
      <c r="CF3" s="396"/>
      <c r="CG3" s="396"/>
      <c r="CH3" s="396"/>
      <c r="CI3" s="396"/>
      <c r="CJ3" s="396"/>
      <c r="CK3" s="396"/>
      <c r="CL3" s="396"/>
      <c r="CM3" s="396"/>
    </row>
    <row r="4" spans="1:92" s="107" customFormat="1" ht="14.25" customHeight="1" x14ac:dyDescent="0.15">
      <c r="A4" s="397" t="s">
        <v>282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236"/>
      <c r="BE4" s="398" t="s">
        <v>283</v>
      </c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400" t="str">
        <f>IF('入力シート（病院用）'!$D3="","年　　　月　　　日",'入力シート（病院用）'!$D3)</f>
        <v>年　　　月　　　日</v>
      </c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  <c r="CH4" s="401"/>
      <c r="CI4" s="401"/>
      <c r="CJ4" s="401"/>
      <c r="CK4" s="401"/>
      <c r="CL4" s="401"/>
      <c r="CM4" s="402"/>
    </row>
    <row r="5" spans="1:92" s="107" customFormat="1" ht="18.75" customHeight="1" x14ac:dyDescent="0.15">
      <c r="A5" s="403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183"/>
      <c r="AC5" s="223" t="s">
        <v>2</v>
      </c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404" t="str">
        <f>IF('入力シート（病院用）'!$D4="","",'入力シート（病院用）'!D4)</f>
        <v/>
      </c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  <c r="BN5" s="404"/>
      <c r="BO5" s="404"/>
      <c r="BP5" s="404"/>
      <c r="BQ5" s="404"/>
      <c r="BR5" s="404"/>
      <c r="BS5" s="404"/>
      <c r="BT5" s="404"/>
      <c r="BU5" s="404"/>
      <c r="BV5" s="404"/>
      <c r="BW5" s="404"/>
      <c r="BX5" s="404"/>
      <c r="BY5" s="404"/>
      <c r="BZ5" s="404"/>
      <c r="CA5" s="404"/>
      <c r="CB5" s="404"/>
      <c r="CC5" s="404"/>
      <c r="CD5" s="404"/>
      <c r="CE5" s="404"/>
      <c r="CF5" s="404"/>
      <c r="CG5" s="404"/>
      <c r="CH5" s="404"/>
      <c r="CI5" s="404"/>
      <c r="CJ5" s="404"/>
      <c r="CK5" s="404"/>
      <c r="CL5" s="404"/>
      <c r="CM5" s="404"/>
    </row>
    <row r="6" spans="1:92" s="107" customFormat="1" ht="18.75" customHeight="1" x14ac:dyDescent="0.15">
      <c r="A6" s="403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183"/>
      <c r="AC6" s="297" t="s">
        <v>205</v>
      </c>
      <c r="AD6" s="298"/>
      <c r="AE6" s="298"/>
      <c r="AF6" s="298"/>
      <c r="AG6" s="298"/>
      <c r="AH6" s="298"/>
      <c r="AI6" s="298"/>
      <c r="AJ6" s="298"/>
      <c r="AK6" s="298"/>
      <c r="AL6" s="298"/>
      <c r="AM6" s="299"/>
      <c r="AN6" s="237" t="s">
        <v>464</v>
      </c>
      <c r="AO6" s="238"/>
      <c r="AP6" s="238"/>
      <c r="AQ6" s="215" t="str">
        <f>IF('入力シート（病院用）'!$D5="","",'入力シート（病院用）'!D5)</f>
        <v/>
      </c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 t="str">
        <f>IF('入力シート（病院用）'!$D6="","",'入力シート（病院用）'!D6)</f>
        <v/>
      </c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6"/>
    </row>
    <row r="7" spans="1:92" s="107" customFormat="1" ht="18.75" customHeight="1" x14ac:dyDescent="0.15">
      <c r="A7" s="403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183"/>
      <c r="AC7" s="338"/>
      <c r="AD7" s="339"/>
      <c r="AE7" s="339"/>
      <c r="AF7" s="339"/>
      <c r="AG7" s="339"/>
      <c r="AH7" s="339"/>
      <c r="AI7" s="339"/>
      <c r="AJ7" s="339"/>
      <c r="AK7" s="339"/>
      <c r="AL7" s="339"/>
      <c r="AM7" s="340"/>
      <c r="AN7" s="405" t="s">
        <v>465</v>
      </c>
      <c r="AO7" s="406"/>
      <c r="AP7" s="406"/>
      <c r="AQ7" s="406"/>
      <c r="AR7" s="406"/>
      <c r="AS7" s="406"/>
      <c r="AT7" s="406"/>
      <c r="AU7" s="406"/>
      <c r="AV7" s="407" t="str">
        <f>IF('入力シート（病院用）'!$D7="","",'入力シート（病院用）'!D7)</f>
        <v/>
      </c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  <c r="BK7" s="407"/>
      <c r="BL7" s="406" t="s">
        <v>466</v>
      </c>
      <c r="BM7" s="406"/>
      <c r="BN7" s="406"/>
      <c r="BO7" s="406"/>
      <c r="BP7" s="406"/>
      <c r="BQ7" s="406"/>
      <c r="BR7" s="407" t="str">
        <f>IF('入力シート（病院用）'!$D8="","",'入力シート（病院用）'!D8)</f>
        <v/>
      </c>
      <c r="BS7" s="407"/>
      <c r="BT7" s="407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10"/>
    </row>
    <row r="8" spans="1:92" s="107" customFormat="1" ht="18.75" customHeight="1" x14ac:dyDescent="0.15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183"/>
      <c r="AC8" s="297" t="s">
        <v>284</v>
      </c>
      <c r="AD8" s="298"/>
      <c r="AE8" s="298"/>
      <c r="AF8" s="298"/>
      <c r="AG8" s="298"/>
      <c r="AH8" s="298"/>
      <c r="AI8" s="298"/>
      <c r="AJ8" s="298"/>
      <c r="AK8" s="298"/>
      <c r="AL8" s="298"/>
      <c r="AM8" s="299"/>
      <c r="AN8" s="398" t="s">
        <v>285</v>
      </c>
      <c r="AO8" s="399"/>
      <c r="AP8" s="399"/>
      <c r="AQ8" s="399"/>
      <c r="AR8" s="399"/>
      <c r="AS8" s="399"/>
      <c r="AT8" s="399"/>
      <c r="AU8" s="399"/>
      <c r="AV8" s="399"/>
      <c r="AW8" s="399"/>
      <c r="AX8" s="399"/>
      <c r="AY8" s="399"/>
      <c r="AZ8" s="412" t="str">
        <f>IF('入力シート（病院用）'!$D9="","",'入力シート（病院用）'!D9)</f>
        <v/>
      </c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7"/>
      <c r="BW8" s="407"/>
      <c r="BX8" s="407"/>
      <c r="BY8" s="407"/>
      <c r="BZ8" s="407"/>
      <c r="CA8" s="407"/>
      <c r="CB8" s="407"/>
      <c r="CC8" s="407"/>
      <c r="CD8" s="407"/>
      <c r="CE8" s="407"/>
      <c r="CF8" s="407"/>
      <c r="CG8" s="407"/>
      <c r="CH8" s="407"/>
      <c r="CI8" s="407"/>
      <c r="CJ8" s="407"/>
      <c r="CK8" s="407"/>
      <c r="CL8" s="407"/>
      <c r="CM8" s="410"/>
    </row>
    <row r="9" spans="1:92" s="107" customFormat="1" ht="18.75" customHeight="1" x14ac:dyDescent="0.15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183"/>
      <c r="AC9" s="338"/>
      <c r="AD9" s="339"/>
      <c r="AE9" s="339"/>
      <c r="AF9" s="339"/>
      <c r="AG9" s="339"/>
      <c r="AH9" s="339"/>
      <c r="AI9" s="339"/>
      <c r="AJ9" s="339"/>
      <c r="AK9" s="339"/>
      <c r="AL9" s="339"/>
      <c r="AM9" s="340"/>
      <c r="AN9" s="398" t="s">
        <v>286</v>
      </c>
      <c r="AO9" s="399"/>
      <c r="AP9" s="399"/>
      <c r="AQ9" s="399"/>
      <c r="AR9" s="399"/>
      <c r="AS9" s="399"/>
      <c r="AT9" s="399"/>
      <c r="AU9" s="399"/>
      <c r="AV9" s="399"/>
      <c r="AW9" s="399"/>
      <c r="AX9" s="399"/>
      <c r="AY9" s="399"/>
      <c r="AZ9" s="237" t="s">
        <v>464</v>
      </c>
      <c r="BA9" s="238"/>
      <c r="BB9" s="238"/>
      <c r="BC9" s="215" t="str">
        <f>IF('入力シート（病院用）'!$D10="","",'入力シート（病院用）'!D10)</f>
        <v/>
      </c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 t="str">
        <f>IF('入力シート（病院用）'!$D11="","",'入力シート（病院用）'!D11)</f>
        <v/>
      </c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6"/>
    </row>
    <row r="10" spans="1:92" s="107" customFormat="1" ht="18.75" customHeight="1" x14ac:dyDescent="0.15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183"/>
      <c r="AC10" s="223" t="s">
        <v>206</v>
      </c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405" t="s">
        <v>287</v>
      </c>
      <c r="AO10" s="406"/>
      <c r="AP10" s="406"/>
      <c r="AQ10" s="406"/>
      <c r="AR10" s="406"/>
      <c r="AS10" s="406"/>
      <c r="AT10" s="406"/>
      <c r="AU10" s="406"/>
      <c r="AV10" s="408" t="str">
        <f>IF('入力シート（病院用）'!$D12="","",'入力シート（病院用）'!D12)</f>
        <v/>
      </c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6" t="s">
        <v>467</v>
      </c>
      <c r="BM10" s="406"/>
      <c r="BN10" s="406"/>
      <c r="BO10" s="406"/>
      <c r="BP10" s="406"/>
      <c r="BQ10" s="406"/>
      <c r="BR10" s="408" t="str">
        <f>IF('入力シート（病院用）'!$D13="","",'入力シート（病院用）'!D13)</f>
        <v/>
      </c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8"/>
      <c r="CG10" s="408"/>
      <c r="CH10" s="408"/>
      <c r="CI10" s="408"/>
      <c r="CJ10" s="408"/>
      <c r="CK10" s="408"/>
      <c r="CL10" s="408"/>
      <c r="CM10" s="409"/>
    </row>
    <row r="11" spans="1:92" s="107" customFormat="1" ht="15.75" customHeight="1" x14ac:dyDescent="0.15">
      <c r="A11" s="159" t="s">
        <v>288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</row>
    <row r="12" spans="1:92" s="107" customFormat="1" ht="15" customHeight="1" x14ac:dyDescent="0.15">
      <c r="A12" s="355" t="s">
        <v>289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94">
        <f>IF('入力シート（病院用）'!$D14="病院","①",1)</f>
        <v>1</v>
      </c>
      <c r="L12" s="161"/>
      <c r="M12" s="195" t="s">
        <v>490</v>
      </c>
      <c r="N12" s="195"/>
      <c r="O12" s="195"/>
      <c r="P12" s="195"/>
      <c r="Q12" s="195"/>
      <c r="R12" s="154">
        <f>IF('入力シート（病院用）'!$D15="",2,"②")</f>
        <v>2</v>
      </c>
      <c r="S12" s="154"/>
      <c r="T12" s="195" t="s">
        <v>491</v>
      </c>
      <c r="U12" s="195"/>
      <c r="V12" s="195"/>
      <c r="W12" s="195"/>
      <c r="X12" s="195"/>
      <c r="Y12" s="195"/>
      <c r="Z12" s="154" t="s">
        <v>471</v>
      </c>
      <c r="AA12" s="154"/>
      <c r="AB12" s="154" t="str">
        <f>IF('入力シート（病院用）'!$D15="","",'入力シート（病院用）'!D15)</f>
        <v/>
      </c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 t="s">
        <v>290</v>
      </c>
      <c r="AN12" s="191"/>
      <c r="AO12" s="197" t="s">
        <v>291</v>
      </c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9"/>
      <c r="BU12" s="217" t="str">
        <f>IF('入力シート（病院用）'!$D16="有"," ①有　　　2 無",IF('入力シート（病院用）'!$D16="無"," 1 有　　　②無"," 1 有　　　2 無"))</f>
        <v xml:space="preserve"> 1 有　　　2 無</v>
      </c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6"/>
      <c r="CN12" s="108"/>
    </row>
    <row r="13" spans="1:92" s="108" customFormat="1" ht="15" customHeight="1" x14ac:dyDescent="0.15">
      <c r="A13" s="203" t="s">
        <v>469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5"/>
      <c r="W13" s="394">
        <f>IF('入力シート（病院用）'!$D18="有","①",1)</f>
        <v>1</v>
      </c>
      <c r="X13" s="161"/>
      <c r="Y13" s="233" t="s">
        <v>63</v>
      </c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65"/>
    </row>
    <row r="14" spans="1:92" s="107" customFormat="1" ht="15" customHeight="1" x14ac:dyDescent="0.15">
      <c r="A14" s="206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8"/>
      <c r="W14" s="244">
        <f>IF('入力シート（病院用）'!$D19="有","②",2)</f>
        <v>2</v>
      </c>
      <c r="X14" s="180"/>
      <c r="Y14" s="174" t="s">
        <v>208</v>
      </c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236"/>
    </row>
    <row r="15" spans="1:92" s="107" customFormat="1" ht="15" customHeight="1" x14ac:dyDescent="0.15">
      <c r="A15" s="109"/>
      <c r="B15" s="159" t="str">
        <f>IF('入力シート（病院用）'!$D17="有","①有　　2無",IF('入力シート（病院用）'!$D17="無","1有　　②無","1有　　2無"))</f>
        <v>1有　　2無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60"/>
      <c r="W15" s="162">
        <f>IF('入力シート（病院用）'!$D20="",3,"③")</f>
        <v>3</v>
      </c>
      <c r="X15" s="152"/>
      <c r="Y15" s="159" t="s">
        <v>292</v>
      </c>
      <c r="Z15" s="159"/>
      <c r="AA15" s="159"/>
      <c r="AB15" s="159"/>
      <c r="AC15" s="159"/>
      <c r="AD15" s="159"/>
      <c r="AE15" s="159"/>
      <c r="AF15" s="159" t="str">
        <f>IF('入力シート（病院用）'!$D20="","",'入力シート（病院用）'!D20)</f>
        <v/>
      </c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 t="s">
        <v>293</v>
      </c>
      <c r="CM15" s="160"/>
      <c r="CN15" s="108"/>
    </row>
    <row r="16" spans="1:92" s="108" customFormat="1" ht="15.75" customHeight="1" x14ac:dyDescent="0.15">
      <c r="A16" s="413" t="s">
        <v>294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5"/>
      <c r="W16" s="297" t="s">
        <v>64</v>
      </c>
      <c r="X16" s="298"/>
      <c r="Y16" s="298"/>
      <c r="Z16" s="298"/>
      <c r="AA16" s="298"/>
      <c r="AB16" s="298"/>
      <c r="AC16" s="298"/>
      <c r="AD16" s="298"/>
      <c r="AE16" s="299"/>
      <c r="AF16" s="153">
        <f>IF('入力シート（病院用）'!$D21="栄養部","①",1)</f>
        <v>1</v>
      </c>
      <c r="AG16" s="154"/>
      <c r="AH16" s="154" t="s">
        <v>486</v>
      </c>
      <c r="AI16" s="154"/>
      <c r="AJ16" s="154"/>
      <c r="AK16" s="154"/>
      <c r="AL16" s="154"/>
      <c r="AM16" s="154"/>
      <c r="AN16" s="154"/>
      <c r="AO16" s="154">
        <f>IF('入力シート（病院用）'!$D21="診療部","②",2)</f>
        <v>2</v>
      </c>
      <c r="AP16" s="154"/>
      <c r="AQ16" s="154" t="s">
        <v>487</v>
      </c>
      <c r="AR16" s="154"/>
      <c r="AS16" s="154"/>
      <c r="AT16" s="154"/>
      <c r="AU16" s="154"/>
      <c r="AV16" s="154"/>
      <c r="AW16" s="154"/>
      <c r="AX16" s="154">
        <f>IF('入力シート（病院用）'!$D21="事務部","③",3)</f>
        <v>3</v>
      </c>
      <c r="AY16" s="154"/>
      <c r="AZ16" s="154" t="s">
        <v>488</v>
      </c>
      <c r="BA16" s="154"/>
      <c r="BB16" s="154"/>
      <c r="BC16" s="154"/>
      <c r="BD16" s="154"/>
      <c r="BE16" s="154"/>
      <c r="BF16" s="154"/>
      <c r="BG16" s="154">
        <f>IF('入力シート（病院用）'!$D21="その他","④",4)</f>
        <v>4</v>
      </c>
      <c r="BH16" s="154"/>
      <c r="BI16" s="154" t="s">
        <v>489</v>
      </c>
      <c r="BJ16" s="154"/>
      <c r="BK16" s="154"/>
      <c r="BL16" s="154"/>
      <c r="BM16" s="154"/>
      <c r="BN16" s="154"/>
      <c r="BO16" s="154"/>
      <c r="BP16" s="154"/>
      <c r="BQ16" s="154"/>
      <c r="BR16" s="195" t="str">
        <f>IF('入力シート（病院用）'!$D22="","",'入力シート（病院用）'!D22)</f>
        <v/>
      </c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59" t="s">
        <v>295</v>
      </c>
      <c r="CM16" s="160"/>
    </row>
    <row r="17" spans="1:91" s="108" customFormat="1" ht="15.75" customHeight="1" x14ac:dyDescent="0.15">
      <c r="A17" s="416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8"/>
      <c r="W17" s="366"/>
      <c r="X17" s="367"/>
      <c r="Y17" s="367"/>
      <c r="Z17" s="367"/>
      <c r="AA17" s="367"/>
      <c r="AB17" s="367"/>
      <c r="AC17" s="367"/>
      <c r="AD17" s="367"/>
      <c r="AE17" s="368"/>
      <c r="AF17" s="422" t="s">
        <v>296</v>
      </c>
      <c r="AG17" s="414"/>
      <c r="AH17" s="414"/>
      <c r="AI17" s="414"/>
      <c r="AJ17" s="414"/>
      <c r="AK17" s="414"/>
      <c r="AL17" s="414"/>
      <c r="AM17" s="415"/>
      <c r="AN17" s="153" t="s">
        <v>49</v>
      </c>
      <c r="AO17" s="154"/>
      <c r="AP17" s="154"/>
      <c r="AQ17" s="154"/>
      <c r="AR17" s="154"/>
      <c r="AS17" s="154"/>
      <c r="AT17" s="195" t="str">
        <f>IF('入力シート（病院用）'!$D23="","",'入力シート（病院用）'!D23)</f>
        <v/>
      </c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54" t="s">
        <v>39</v>
      </c>
      <c r="BJ17" s="154"/>
      <c r="BK17" s="154"/>
      <c r="BL17" s="154"/>
      <c r="BM17" s="154"/>
      <c r="BN17" s="154"/>
      <c r="BO17" s="195" t="str">
        <f>IF('入力シート（病院用）'!$D24="","",'入力シート（病院用）'!D24)</f>
        <v/>
      </c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6"/>
    </row>
    <row r="18" spans="1:91" s="108" customFormat="1" ht="15.75" customHeight="1" x14ac:dyDescent="0.15">
      <c r="A18" s="416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8"/>
      <c r="W18" s="338"/>
      <c r="X18" s="339"/>
      <c r="Y18" s="339"/>
      <c r="Z18" s="339"/>
      <c r="AA18" s="339"/>
      <c r="AB18" s="339"/>
      <c r="AC18" s="339"/>
      <c r="AD18" s="339"/>
      <c r="AE18" s="340"/>
      <c r="AF18" s="419"/>
      <c r="AG18" s="420"/>
      <c r="AH18" s="420"/>
      <c r="AI18" s="420"/>
      <c r="AJ18" s="420"/>
      <c r="AK18" s="420"/>
      <c r="AL18" s="420"/>
      <c r="AM18" s="421"/>
      <c r="AN18" s="153" t="s">
        <v>297</v>
      </c>
      <c r="AO18" s="154"/>
      <c r="AP18" s="154"/>
      <c r="AQ18" s="154"/>
      <c r="AR18" s="154"/>
      <c r="AS18" s="154"/>
      <c r="AT18" s="195" t="str">
        <f>IF('入力シート（病院用）'!$D25="","",'入力シート（病院用）'!D25)</f>
        <v/>
      </c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6"/>
      <c r="BI18" s="153" t="s">
        <v>298</v>
      </c>
      <c r="BJ18" s="154"/>
      <c r="BK18" s="154"/>
      <c r="BL18" s="154"/>
      <c r="BM18" s="154"/>
      <c r="BN18" s="154"/>
      <c r="BO18" s="195" t="str">
        <f>IF('入力シート（病院用）'!$D26="","",'入力シート（病院用）'!D26)</f>
        <v/>
      </c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6"/>
    </row>
    <row r="19" spans="1:91" s="110" customFormat="1" ht="15.75" customHeight="1" x14ac:dyDescent="0.15">
      <c r="A19" s="419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1"/>
      <c r="W19" s="155" t="s">
        <v>65</v>
      </c>
      <c r="X19" s="293"/>
      <c r="Y19" s="293"/>
      <c r="Z19" s="293"/>
      <c r="AA19" s="293"/>
      <c r="AB19" s="293"/>
      <c r="AC19" s="293"/>
      <c r="AD19" s="293"/>
      <c r="AE19" s="294"/>
      <c r="AF19" s="217" t="str">
        <f>IF('入力シート（病院用）'!$D27="有","組織図 　①有 　　　2無",IF('入力シート（病院用）'!$D27="無","組織図 　1有 　　　②無","組織図 　1有 　　　2無"))</f>
        <v>組織図 　1有 　　　2無</v>
      </c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6"/>
    </row>
    <row r="20" spans="1:91" s="112" customFormat="1" ht="15.75" customHeight="1" x14ac:dyDescent="0.15">
      <c r="A20" s="203" t="s">
        <v>470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5"/>
      <c r="W20" s="242" t="s">
        <v>299</v>
      </c>
      <c r="X20" s="233"/>
      <c r="Y20" s="233"/>
      <c r="Z20" s="233"/>
      <c r="AA20" s="233"/>
      <c r="AB20" s="233"/>
      <c r="AC20" s="233"/>
      <c r="AD20" s="233"/>
      <c r="AE20" s="233"/>
      <c r="AF20" s="233"/>
      <c r="AG20" s="240" t="str">
        <f>IF('入力シート（病院用）'!$D29="年","年",IF('入力シート（病院用）'!$D29="月","月",("年 ・ 月")))</f>
        <v>年 ・ 月</v>
      </c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1" t="s">
        <v>468</v>
      </c>
      <c r="AS20" s="241"/>
      <c r="AT20" s="180" t="str">
        <f>IF('入力シート（病院用）'!$D30="","",'入力シート（病院用）'!D30)</f>
        <v/>
      </c>
      <c r="AU20" s="180"/>
      <c r="AV20" s="180"/>
      <c r="AW20" s="180"/>
      <c r="AX20" s="180"/>
      <c r="AY20" s="180"/>
      <c r="AZ20" s="180"/>
      <c r="BA20" s="180"/>
      <c r="BB20" s="176" t="s">
        <v>300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243"/>
    </row>
    <row r="21" spans="1:91" s="112" customFormat="1" ht="15.75" customHeight="1" x14ac:dyDescent="0.1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8"/>
      <c r="W21" s="239" t="s">
        <v>301</v>
      </c>
      <c r="X21" s="174"/>
      <c r="Y21" s="174"/>
      <c r="Z21" s="174"/>
      <c r="AA21" s="174"/>
      <c r="AB21" s="174"/>
      <c r="AC21" s="174"/>
      <c r="AD21" s="174"/>
      <c r="AE21" s="174"/>
      <c r="AF21" s="174"/>
      <c r="AG21" s="180">
        <f>IF('入力シート（病院用）'!$D31="有","①",1)</f>
        <v>1</v>
      </c>
      <c r="AH21" s="180"/>
      <c r="AI21" s="174" t="s">
        <v>3</v>
      </c>
      <c r="AJ21" s="174"/>
      <c r="AK21" s="174"/>
      <c r="AL21" s="174"/>
      <c r="AM21" s="174"/>
      <c r="AN21" s="174"/>
      <c r="AO21" s="180">
        <f>IF('入力シート（病院用）'!$D32="有","②",2)</f>
        <v>2</v>
      </c>
      <c r="AP21" s="180"/>
      <c r="AQ21" s="174" t="s">
        <v>66</v>
      </c>
      <c r="AR21" s="174"/>
      <c r="AS21" s="174"/>
      <c r="AT21" s="174"/>
      <c r="AU21" s="180">
        <f>IF('入力シート（病院用）'!$D33="有","③",3)</f>
        <v>3</v>
      </c>
      <c r="AV21" s="180"/>
      <c r="AW21" s="180" t="s">
        <v>302</v>
      </c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>
        <f>IF('入力シート（病院用）'!$D34="有","④",4)</f>
        <v>4</v>
      </c>
      <c r="BO21" s="180"/>
      <c r="BP21" s="180" t="s">
        <v>68</v>
      </c>
      <c r="BQ21" s="180"/>
      <c r="BR21" s="180"/>
      <c r="BS21" s="180"/>
      <c r="BT21" s="180"/>
      <c r="BU21" s="180"/>
      <c r="BV21" s="180">
        <f>IF('入力シート（病院用）'!$D35="有","⑤",5)</f>
        <v>5</v>
      </c>
      <c r="BW21" s="180"/>
      <c r="BX21" s="174" t="s">
        <v>303</v>
      </c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236"/>
    </row>
    <row r="22" spans="1:91" s="112" customFormat="1" ht="15.75" customHeight="1" x14ac:dyDescent="0.15">
      <c r="A22" s="206"/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8"/>
      <c r="W22" s="244"/>
      <c r="X22" s="180"/>
      <c r="Y22" s="180"/>
      <c r="Z22" s="180"/>
      <c r="AA22" s="180"/>
      <c r="AB22" s="180"/>
      <c r="AC22" s="180"/>
      <c r="AD22" s="180"/>
      <c r="AE22" s="180"/>
      <c r="AF22" s="180"/>
      <c r="AG22" s="180">
        <f>IF('入力シート（病院用）'!$D36="有","⑥",6)</f>
        <v>6</v>
      </c>
      <c r="AH22" s="180"/>
      <c r="AI22" s="180" t="s">
        <v>69</v>
      </c>
      <c r="AJ22" s="180"/>
      <c r="AK22" s="180"/>
      <c r="AL22" s="180"/>
      <c r="AM22" s="180">
        <f>IF('入力シート（病院用）'!$D37="有","⑦",7)</f>
        <v>7</v>
      </c>
      <c r="AN22" s="180"/>
      <c r="AO22" s="180" t="s">
        <v>70</v>
      </c>
      <c r="AP22" s="180"/>
      <c r="AQ22" s="180"/>
      <c r="AR22" s="180"/>
      <c r="AS22" s="180"/>
      <c r="AT22" s="180"/>
      <c r="AU22" s="180"/>
      <c r="AV22" s="180"/>
      <c r="AW22" s="180">
        <f>IF('入力シート（病院用）'!$D38="",8,"⑧")</f>
        <v>8</v>
      </c>
      <c r="AX22" s="180"/>
      <c r="AY22" s="180" t="s">
        <v>42</v>
      </c>
      <c r="AZ22" s="180"/>
      <c r="BA22" s="180"/>
      <c r="BB22" s="180"/>
      <c r="BC22" s="180"/>
      <c r="BD22" s="180"/>
      <c r="BE22" s="180"/>
      <c r="BF22" s="180" t="str">
        <f>IF('入力シート（病院用）'!$D38="","",'入力シート（病院用）'!D38)</f>
        <v/>
      </c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 t="s">
        <v>295</v>
      </c>
      <c r="BU22" s="180"/>
      <c r="BV22" s="152" t="s">
        <v>41</v>
      </c>
      <c r="BW22" s="152"/>
      <c r="BX22" s="152"/>
      <c r="BY22" s="152"/>
      <c r="BZ22" s="423" t="str">
        <f>IF('入力シート（病院用）'!$D39="","",'入力シート（病院用）'!D39)</f>
        <v/>
      </c>
      <c r="CA22" s="423"/>
      <c r="CB22" s="423"/>
      <c r="CC22" s="423"/>
      <c r="CD22" s="423"/>
      <c r="CE22" s="423"/>
      <c r="CF22" s="423"/>
      <c r="CG22" s="423"/>
      <c r="CH22" s="423"/>
      <c r="CI22" s="423"/>
      <c r="CJ22" s="423"/>
      <c r="CK22" s="152" t="s">
        <v>37</v>
      </c>
      <c r="CL22" s="152"/>
      <c r="CM22" s="113"/>
    </row>
    <row r="23" spans="1:91" s="112" customFormat="1" ht="15.75" customHeight="1" x14ac:dyDescent="0.15">
      <c r="A23" s="109"/>
      <c r="B23" s="159" t="str">
        <f>IF('入力シート（病院用）'!$D28="有","①有　　2無",IF('入力シート（病院用）'!$D28="無","1有　　②無","1有　　2無"))</f>
        <v>1有　　2無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60"/>
      <c r="W23" s="239" t="s">
        <v>304</v>
      </c>
      <c r="X23" s="174"/>
      <c r="Y23" s="174"/>
      <c r="Z23" s="174"/>
      <c r="AA23" s="174"/>
      <c r="AB23" s="174"/>
      <c r="AC23" s="174"/>
      <c r="AD23" s="174"/>
      <c r="AE23" s="174"/>
      <c r="AF23" s="174"/>
      <c r="AG23" s="152" t="s">
        <v>305</v>
      </c>
      <c r="AH23" s="152"/>
      <c r="AI23" s="152"/>
      <c r="AJ23" s="159" t="str">
        <f>IF('入力シート（病院用）'!$D40="","",'入力シート（病院用）'!D40)</f>
        <v/>
      </c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 t="s">
        <v>306</v>
      </c>
      <c r="CM23" s="160"/>
    </row>
    <row r="24" spans="1:91" s="112" customFormat="1" ht="15" customHeight="1" x14ac:dyDescent="0.15">
      <c r="A24" s="355" t="s">
        <v>307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88" t="s">
        <v>308</v>
      </c>
      <c r="S24" s="389"/>
      <c r="T24" s="389"/>
      <c r="U24" s="223" t="s">
        <v>309</v>
      </c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17" t="str">
        <f>IF('入力シート（病院用）'!$D42="","",'入力シート（病院用）'!D42)</f>
        <v/>
      </c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6"/>
    </row>
    <row r="25" spans="1:91" s="112" customFormat="1" ht="15" customHeight="1" x14ac:dyDescent="0.15">
      <c r="A25" s="356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90"/>
      <c r="S25" s="391"/>
      <c r="T25" s="391"/>
      <c r="U25" s="223" t="s">
        <v>310</v>
      </c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37" t="s">
        <v>464</v>
      </c>
      <c r="AL25" s="238"/>
      <c r="AM25" s="238"/>
      <c r="AN25" s="215" t="str">
        <f>IF('入力シート（病院用）'!$D43="","",'入力シート（病院用）'!D43)</f>
        <v/>
      </c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 t="str">
        <f>IF('入力シート（病院用）'!$D44="","",'入力シート（病院用）'!D44)</f>
        <v/>
      </c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6"/>
    </row>
    <row r="26" spans="1:91" s="112" customFormat="1" ht="15" customHeight="1" x14ac:dyDescent="0.15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90"/>
      <c r="S26" s="391"/>
      <c r="T26" s="391"/>
      <c r="U26" s="223" t="s">
        <v>311</v>
      </c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153" t="s">
        <v>38</v>
      </c>
      <c r="AL26" s="154"/>
      <c r="AM26" s="154"/>
      <c r="AN26" s="154"/>
      <c r="AO26" s="154"/>
      <c r="AP26" s="154"/>
      <c r="AQ26" s="154" t="str">
        <f>IF('入力シート（病院用）'!$D45="","",'入力シート（病院用）'!D45)</f>
        <v/>
      </c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 t="s">
        <v>312</v>
      </c>
      <c r="BH26" s="154"/>
      <c r="BI26" s="154"/>
      <c r="BJ26" s="154"/>
      <c r="BK26" s="154"/>
      <c r="BL26" s="154"/>
      <c r="BM26" s="154"/>
      <c r="BN26" s="154"/>
      <c r="BO26" s="154" t="str">
        <f>IF('入力シート（病院用）'!$D46="","",'入力シート（病院用）'!D46)</f>
        <v/>
      </c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91"/>
    </row>
    <row r="27" spans="1:91" s="112" customFormat="1" ht="15" customHeight="1" x14ac:dyDescent="0.15">
      <c r="A27" s="200" t="str">
        <f>IF('入力シート（病院用）'!$D41="直営","① 直営　　2 委託",IF('入力シート（病院用）'!$D41="委託","1 直営　　② 委託","1 直営　　2 委託"))</f>
        <v>1 直営　　2 委託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3"/>
      <c r="R27" s="390"/>
      <c r="S27" s="391"/>
      <c r="T27" s="391"/>
      <c r="U27" s="245" t="s">
        <v>313</v>
      </c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153" t="s">
        <v>38</v>
      </c>
      <c r="AL27" s="154"/>
      <c r="AM27" s="154"/>
      <c r="AN27" s="154"/>
      <c r="AO27" s="154"/>
      <c r="AP27" s="154"/>
      <c r="AQ27" s="154" t="str">
        <f>IF('入力シート（病院用）'!$D47="","",'入力シート（病院用）'!D47)</f>
        <v/>
      </c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 t="s">
        <v>314</v>
      </c>
      <c r="BH27" s="154"/>
      <c r="BI27" s="154"/>
      <c r="BJ27" s="154"/>
      <c r="BK27" s="154"/>
      <c r="BL27" s="154"/>
      <c r="BM27" s="154"/>
      <c r="BN27" s="154"/>
      <c r="BO27" s="154" t="str">
        <f>IF('入力シート（病院用）'!$D48="","",'入力シート（病院用）'!D48)</f>
        <v/>
      </c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91"/>
    </row>
    <row r="28" spans="1:91" s="112" customFormat="1" ht="15" customHeight="1" x14ac:dyDescent="0.15">
      <c r="A28" s="244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3"/>
      <c r="R28" s="390"/>
      <c r="S28" s="391"/>
      <c r="T28" s="391"/>
      <c r="U28" s="223" t="s">
        <v>315</v>
      </c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17" t="str">
        <f>IF('入力シート（病院用）'!$D49=""," （            )",'入力シート（病院用）'!D49)</f>
        <v xml:space="preserve"> （            )</v>
      </c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54" t="s">
        <v>316</v>
      </c>
      <c r="BM28" s="154"/>
      <c r="BN28" s="154"/>
      <c r="BO28" s="154"/>
      <c r="BP28" s="195" t="str">
        <f>IF('入力シート（病院用）'!$D50="","",'入力シート（病院用）'!D50)</f>
        <v/>
      </c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6"/>
    </row>
    <row r="29" spans="1:91" s="112" customFormat="1" ht="15" customHeight="1" x14ac:dyDescent="0.15">
      <c r="A29" s="244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3"/>
      <c r="R29" s="390"/>
      <c r="S29" s="391"/>
      <c r="T29" s="391"/>
      <c r="U29" s="394" t="s">
        <v>317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80">
        <f>IF('入力シート（病院用）'!$D51="有","①",1)</f>
        <v>1</v>
      </c>
      <c r="AG29" s="180"/>
      <c r="AH29" s="233" t="s">
        <v>43</v>
      </c>
      <c r="AI29" s="233"/>
      <c r="AJ29" s="233"/>
      <c r="AK29" s="233"/>
      <c r="AL29" s="233"/>
      <c r="AM29" s="233"/>
      <c r="AN29" s="233"/>
      <c r="AO29" s="233"/>
      <c r="AP29" s="233"/>
      <c r="AQ29" s="180">
        <f>IF('入力シート（病院用）'!$D52="有","②",2)</f>
        <v>2</v>
      </c>
      <c r="AR29" s="180"/>
      <c r="AS29" s="233" t="s">
        <v>44</v>
      </c>
      <c r="AT29" s="233"/>
      <c r="AU29" s="233"/>
      <c r="AV29" s="233"/>
      <c r="AW29" s="233"/>
      <c r="AX29" s="233"/>
      <c r="AY29" s="233"/>
      <c r="AZ29" s="233"/>
      <c r="BA29" s="180">
        <f>IF('入力シート（病院用）'!$D53="有","③",3)</f>
        <v>3</v>
      </c>
      <c r="BB29" s="180"/>
      <c r="BC29" s="233" t="s">
        <v>45</v>
      </c>
      <c r="BD29" s="233"/>
      <c r="BE29" s="233"/>
      <c r="BF29" s="233"/>
      <c r="BG29" s="233"/>
      <c r="BH29" s="233"/>
      <c r="BI29" s="180">
        <f>IF('入力シート（病院用）'!$D54="有","④",4)</f>
        <v>4</v>
      </c>
      <c r="BJ29" s="180"/>
      <c r="BK29" s="384" t="s">
        <v>46</v>
      </c>
      <c r="BL29" s="384"/>
      <c r="BM29" s="384"/>
      <c r="BN29" s="384"/>
      <c r="BO29" s="384"/>
      <c r="BP29" s="180">
        <f>IF('入力シート（病院用）'!$D55="有","⑤",5)</f>
        <v>5</v>
      </c>
      <c r="BQ29" s="180"/>
      <c r="BR29" s="384" t="s">
        <v>47</v>
      </c>
      <c r="BS29" s="384"/>
      <c r="BT29" s="384"/>
      <c r="BU29" s="384"/>
      <c r="BV29" s="384"/>
      <c r="BW29" s="180">
        <f>IF('入力シート（病院用）'!$D56="有","⑥",6)</f>
        <v>6</v>
      </c>
      <c r="BX29" s="180"/>
      <c r="BY29" s="384" t="s">
        <v>48</v>
      </c>
      <c r="BZ29" s="384"/>
      <c r="CA29" s="384"/>
      <c r="CB29" s="384"/>
      <c r="CC29" s="384"/>
      <c r="CD29" s="384"/>
      <c r="CE29" s="384"/>
      <c r="CF29" s="384"/>
      <c r="CG29" s="384"/>
      <c r="CH29" s="384"/>
      <c r="CI29" s="384"/>
      <c r="CJ29" s="384"/>
      <c r="CK29" s="384"/>
      <c r="CL29" s="384"/>
      <c r="CM29" s="395"/>
    </row>
    <row r="30" spans="1:91" s="112" customFormat="1" ht="15" customHeight="1" x14ac:dyDescent="0.15">
      <c r="A30" s="16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75"/>
      <c r="R30" s="392"/>
      <c r="S30" s="393"/>
      <c r="T30" s="393"/>
      <c r="U30" s="385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180">
        <f>IF('入力シート（病院用）'!$D57="有","⑦",7)</f>
        <v>7</v>
      </c>
      <c r="AG30" s="180"/>
      <c r="AH30" s="159" t="s">
        <v>51</v>
      </c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80">
        <f>IF('入力シート（病院用）'!$D58="有","⑧",8)</f>
        <v>8</v>
      </c>
      <c r="AT30" s="180"/>
      <c r="AU30" s="159" t="s">
        <v>52</v>
      </c>
      <c r="AV30" s="159"/>
      <c r="AW30" s="159"/>
      <c r="AX30" s="159"/>
      <c r="AY30" s="159"/>
      <c r="AZ30" s="159"/>
      <c r="BA30" s="159"/>
      <c r="BB30" s="159"/>
      <c r="BC30" s="159"/>
      <c r="BD30" s="180">
        <f>IF('入力シート（病院用）'!$D59="",9,"⑨")</f>
        <v>9</v>
      </c>
      <c r="BE30" s="180"/>
      <c r="BF30" s="159" t="s">
        <v>42</v>
      </c>
      <c r="BG30" s="159"/>
      <c r="BH30" s="159"/>
      <c r="BI30" s="159"/>
      <c r="BJ30" s="159"/>
      <c r="BK30" s="159"/>
      <c r="BL30" s="159"/>
      <c r="BM30" s="387" t="str">
        <f>IF('入力シート（病院用）'!$D59="","",'入力シート（病院用）'!D59)</f>
        <v/>
      </c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7"/>
      <c r="CF30" s="387"/>
      <c r="CG30" s="387"/>
      <c r="CH30" s="387"/>
      <c r="CI30" s="387"/>
      <c r="CJ30" s="387"/>
      <c r="CK30" s="387"/>
      <c r="CL30" s="159" t="s">
        <v>295</v>
      </c>
      <c r="CM30" s="160"/>
    </row>
    <row r="31" spans="1:91" s="112" customFormat="1" ht="12.75" customHeight="1" x14ac:dyDescent="0.15">
      <c r="A31" s="357" t="s">
        <v>318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8"/>
      <c r="AE31" s="358"/>
      <c r="AF31" s="358"/>
      <c r="AG31" s="358"/>
      <c r="AH31" s="358"/>
      <c r="AI31" s="358"/>
      <c r="AJ31" s="358"/>
      <c r="AK31" s="358"/>
      <c r="AL31" s="358"/>
      <c r="AM31" s="358"/>
      <c r="AN31" s="358"/>
      <c r="AO31" s="359"/>
      <c r="AP31" s="297"/>
      <c r="AQ31" s="298"/>
      <c r="AR31" s="298"/>
      <c r="AS31" s="298"/>
      <c r="AT31" s="298"/>
      <c r="AU31" s="298"/>
      <c r="AV31" s="298"/>
      <c r="AW31" s="299"/>
      <c r="AX31" s="223" t="s">
        <v>4</v>
      </c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</row>
    <row r="32" spans="1:91" s="112" customFormat="1" ht="12.75" customHeight="1" x14ac:dyDescent="0.15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2"/>
      <c r="AP32" s="366"/>
      <c r="AQ32" s="367"/>
      <c r="AR32" s="367"/>
      <c r="AS32" s="367"/>
      <c r="AT32" s="367"/>
      <c r="AU32" s="367"/>
      <c r="AV32" s="367"/>
      <c r="AW32" s="368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</row>
    <row r="33" spans="1:92" s="112" customFormat="1" ht="12.75" customHeight="1" x14ac:dyDescent="0.15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5"/>
      <c r="AP33" s="366"/>
      <c r="AQ33" s="367"/>
      <c r="AR33" s="367"/>
      <c r="AS33" s="367"/>
      <c r="AT33" s="367"/>
      <c r="AU33" s="367"/>
      <c r="AV33" s="367"/>
      <c r="AW33" s="368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</row>
    <row r="34" spans="1:92" s="112" customFormat="1" ht="15" customHeight="1" x14ac:dyDescent="0.15">
      <c r="A34" s="369" t="s">
        <v>319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1" t="s">
        <v>320</v>
      </c>
      <c r="AH34" s="230"/>
      <c r="AI34" s="230"/>
      <c r="AJ34" s="230"/>
      <c r="AK34" s="230"/>
      <c r="AL34" s="230"/>
      <c r="AM34" s="230"/>
      <c r="AN34" s="230"/>
      <c r="AO34" s="231"/>
      <c r="AP34" s="366"/>
      <c r="AQ34" s="367"/>
      <c r="AR34" s="367"/>
      <c r="AS34" s="367"/>
      <c r="AT34" s="367"/>
      <c r="AU34" s="367"/>
      <c r="AV34" s="367"/>
      <c r="AW34" s="368"/>
      <c r="AX34" s="375" t="s">
        <v>33</v>
      </c>
      <c r="AY34" s="376"/>
      <c r="AZ34" s="376"/>
      <c r="BA34" s="376"/>
      <c r="BB34" s="376"/>
      <c r="BC34" s="376"/>
      <c r="BD34" s="375" t="s">
        <v>5</v>
      </c>
      <c r="BE34" s="376"/>
      <c r="BF34" s="376"/>
      <c r="BG34" s="376"/>
      <c r="BH34" s="376"/>
      <c r="BI34" s="376"/>
      <c r="BJ34" s="375" t="s">
        <v>6</v>
      </c>
      <c r="BK34" s="376"/>
      <c r="BL34" s="376"/>
      <c r="BM34" s="376"/>
      <c r="BN34" s="376"/>
      <c r="BO34" s="376"/>
      <c r="BP34" s="375" t="s">
        <v>7</v>
      </c>
      <c r="BQ34" s="376"/>
      <c r="BR34" s="376"/>
      <c r="BS34" s="376"/>
      <c r="BT34" s="376"/>
      <c r="BU34" s="376"/>
      <c r="BV34" s="375" t="s">
        <v>34</v>
      </c>
      <c r="BW34" s="376"/>
      <c r="BX34" s="376"/>
      <c r="BY34" s="376"/>
      <c r="BZ34" s="376"/>
      <c r="CA34" s="376"/>
      <c r="CB34" s="375" t="s">
        <v>8</v>
      </c>
      <c r="CC34" s="376"/>
      <c r="CD34" s="376"/>
      <c r="CE34" s="376"/>
      <c r="CF34" s="376"/>
      <c r="CG34" s="376"/>
      <c r="CH34" s="375" t="s">
        <v>9</v>
      </c>
      <c r="CI34" s="376"/>
      <c r="CJ34" s="376"/>
      <c r="CK34" s="376"/>
      <c r="CL34" s="376"/>
      <c r="CM34" s="376"/>
    </row>
    <row r="35" spans="1:92" s="112" customFormat="1" ht="15" customHeight="1" x14ac:dyDescent="0.15">
      <c r="A35" s="190" t="str">
        <f>IF('入力シート（病院用）'!$D60="","",'入力シート（病院用）'!D60)</f>
        <v/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372"/>
      <c r="AH35" s="373"/>
      <c r="AI35" s="373"/>
      <c r="AJ35" s="373"/>
      <c r="AK35" s="373"/>
      <c r="AL35" s="373"/>
      <c r="AM35" s="373"/>
      <c r="AN35" s="373"/>
      <c r="AO35" s="374"/>
      <c r="AP35" s="338"/>
      <c r="AQ35" s="339"/>
      <c r="AR35" s="339"/>
      <c r="AS35" s="339"/>
      <c r="AT35" s="339"/>
      <c r="AU35" s="339"/>
      <c r="AV35" s="339"/>
      <c r="AW35" s="340"/>
      <c r="AX35" s="376"/>
      <c r="AY35" s="376"/>
      <c r="AZ35" s="376"/>
      <c r="BA35" s="376"/>
      <c r="BB35" s="376"/>
      <c r="BC35" s="376"/>
      <c r="BD35" s="376"/>
      <c r="BE35" s="376"/>
      <c r="BF35" s="376"/>
      <c r="BG35" s="376"/>
      <c r="BH35" s="376"/>
      <c r="BI35" s="376"/>
      <c r="BJ35" s="376"/>
      <c r="BK35" s="376"/>
      <c r="BL35" s="376"/>
      <c r="BM35" s="376"/>
      <c r="BN35" s="376"/>
      <c r="BO35" s="376"/>
      <c r="BP35" s="376"/>
      <c r="BQ35" s="376"/>
      <c r="BR35" s="376"/>
      <c r="BS35" s="376"/>
      <c r="BT35" s="376"/>
      <c r="BU35" s="376"/>
      <c r="BV35" s="376"/>
      <c r="BW35" s="376"/>
      <c r="BX35" s="376"/>
      <c r="BY35" s="376"/>
      <c r="BZ35" s="376"/>
      <c r="CA35" s="376"/>
      <c r="CB35" s="376"/>
      <c r="CC35" s="376"/>
      <c r="CD35" s="376"/>
      <c r="CE35" s="376"/>
      <c r="CF35" s="376"/>
      <c r="CG35" s="376"/>
      <c r="CH35" s="376"/>
      <c r="CI35" s="376"/>
      <c r="CJ35" s="376"/>
      <c r="CK35" s="376"/>
      <c r="CL35" s="376"/>
      <c r="CM35" s="376"/>
    </row>
    <row r="36" spans="1:92" s="112" customFormat="1" ht="15" customHeight="1" x14ac:dyDescent="0.15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377" t="str">
        <f>IF('入力シート（病院用）'!$D62="専任","①専　任
2 兼　任",IF('入力シート（病院用）'!$D62="兼任","1 専　任
②兼　任","1 専　任
2 兼　任"))</f>
        <v>1 専　任
2 兼　任</v>
      </c>
      <c r="AH36" s="378"/>
      <c r="AI36" s="378"/>
      <c r="AJ36" s="378"/>
      <c r="AK36" s="378"/>
      <c r="AL36" s="378"/>
      <c r="AM36" s="378"/>
      <c r="AN36" s="378"/>
      <c r="AO36" s="379"/>
      <c r="AP36" s="351" t="s">
        <v>10</v>
      </c>
      <c r="AQ36" s="352"/>
      <c r="AR36" s="155" t="s">
        <v>11</v>
      </c>
      <c r="AS36" s="293"/>
      <c r="AT36" s="293"/>
      <c r="AU36" s="293"/>
      <c r="AV36" s="293"/>
      <c r="AW36" s="294"/>
      <c r="AX36" s="348" t="str">
        <f>IF('入力シート（病院用）'!$D63="","",'入力シート（病院用）'!D63)</f>
        <v/>
      </c>
      <c r="AY36" s="348"/>
      <c r="AZ36" s="348"/>
      <c r="BA36" s="348"/>
      <c r="BB36" s="348"/>
      <c r="BC36" s="348"/>
      <c r="BD36" s="348" t="str">
        <f>IF('入力シート（病院用）'!$D67="","",'入力シート（病院用）'!D67)</f>
        <v/>
      </c>
      <c r="BE36" s="348"/>
      <c r="BF36" s="348"/>
      <c r="BG36" s="348"/>
      <c r="BH36" s="348"/>
      <c r="BI36" s="348"/>
      <c r="BJ36" s="348" t="str">
        <f>IF('入力シート（病院用）'!$D71="","",'入力シート（病院用）'!D71)</f>
        <v/>
      </c>
      <c r="BK36" s="348"/>
      <c r="BL36" s="348"/>
      <c r="BM36" s="348"/>
      <c r="BN36" s="348"/>
      <c r="BO36" s="348"/>
      <c r="BP36" s="348" t="str">
        <f>IF('入力シート（病院用）'!$D75="","",'入力シート（病院用）'!D75)</f>
        <v/>
      </c>
      <c r="BQ36" s="348"/>
      <c r="BR36" s="348"/>
      <c r="BS36" s="348"/>
      <c r="BT36" s="348"/>
      <c r="BU36" s="348"/>
      <c r="BV36" s="348" t="str">
        <f>IF('入力シート（病院用）'!$D79="","",'入力シート（病院用）'!D79)</f>
        <v/>
      </c>
      <c r="BW36" s="348"/>
      <c r="BX36" s="348"/>
      <c r="BY36" s="348"/>
      <c r="BZ36" s="348"/>
      <c r="CA36" s="348"/>
      <c r="CB36" s="348" t="str">
        <f>IF('入力シート（病院用）'!$D83="","",'入力シート（病院用）'!D83)</f>
        <v/>
      </c>
      <c r="CC36" s="348"/>
      <c r="CD36" s="348"/>
      <c r="CE36" s="348"/>
      <c r="CF36" s="348"/>
      <c r="CG36" s="348"/>
      <c r="CH36" s="381">
        <f>SUM(AX36:CG36)</f>
        <v>0</v>
      </c>
      <c r="CI36" s="382"/>
      <c r="CJ36" s="382"/>
      <c r="CK36" s="382"/>
      <c r="CL36" s="382"/>
      <c r="CM36" s="383"/>
    </row>
    <row r="37" spans="1:92" s="112" customFormat="1" ht="15" customHeight="1" x14ac:dyDescent="0.15">
      <c r="A37" s="355" t="s">
        <v>321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200"/>
      <c r="AH37" s="201"/>
      <c r="AI37" s="201"/>
      <c r="AJ37" s="201"/>
      <c r="AK37" s="201"/>
      <c r="AL37" s="201"/>
      <c r="AM37" s="201"/>
      <c r="AN37" s="201"/>
      <c r="AO37" s="202"/>
      <c r="AP37" s="380"/>
      <c r="AQ37" s="352"/>
      <c r="AR37" s="155" t="s">
        <v>12</v>
      </c>
      <c r="AS37" s="293"/>
      <c r="AT37" s="293"/>
      <c r="AU37" s="293"/>
      <c r="AV37" s="293"/>
      <c r="AW37" s="294"/>
      <c r="AX37" s="348" t="str">
        <f>IF('入力シート（病院用）'!$D64="","",'入力シート（病院用）'!D64)</f>
        <v/>
      </c>
      <c r="AY37" s="348"/>
      <c r="AZ37" s="348"/>
      <c r="BA37" s="348"/>
      <c r="BB37" s="348"/>
      <c r="BC37" s="348"/>
      <c r="BD37" s="348" t="str">
        <f>IF('入力シート（病院用）'!$D68="","",'入力シート（病院用）'!D68)</f>
        <v/>
      </c>
      <c r="BE37" s="348"/>
      <c r="BF37" s="348"/>
      <c r="BG37" s="348"/>
      <c r="BH37" s="348"/>
      <c r="BI37" s="348"/>
      <c r="BJ37" s="348" t="str">
        <f>IF('入力シート（病院用）'!$D72="","",'入力シート（病院用）'!D72)</f>
        <v/>
      </c>
      <c r="BK37" s="348"/>
      <c r="BL37" s="348"/>
      <c r="BM37" s="348"/>
      <c r="BN37" s="348"/>
      <c r="BO37" s="348"/>
      <c r="BP37" s="348" t="str">
        <f>IF('入力シート（病院用）'!$D76="","",'入力シート（病院用）'!D76)</f>
        <v/>
      </c>
      <c r="BQ37" s="348"/>
      <c r="BR37" s="348"/>
      <c r="BS37" s="348"/>
      <c r="BT37" s="348"/>
      <c r="BU37" s="348"/>
      <c r="BV37" s="348" t="str">
        <f>IF('入力シート（病院用）'!$D80="","",'入力シート（病院用）'!D80)</f>
        <v/>
      </c>
      <c r="BW37" s="348"/>
      <c r="BX37" s="348"/>
      <c r="BY37" s="348"/>
      <c r="BZ37" s="348"/>
      <c r="CA37" s="348"/>
      <c r="CB37" s="348" t="str">
        <f>IF('入力シート（病院用）'!$D84="","",'入力シート（病院用）'!D84)</f>
        <v/>
      </c>
      <c r="CC37" s="348"/>
      <c r="CD37" s="348"/>
      <c r="CE37" s="348"/>
      <c r="CF37" s="348"/>
      <c r="CG37" s="348"/>
      <c r="CH37" s="349">
        <f>SUM(AX37:CG37)</f>
        <v>0</v>
      </c>
      <c r="CI37" s="349"/>
      <c r="CJ37" s="349"/>
      <c r="CK37" s="349"/>
      <c r="CL37" s="349"/>
      <c r="CM37" s="349"/>
    </row>
    <row r="38" spans="1:92" s="112" customFormat="1" ht="15" customHeight="1" x14ac:dyDescent="0.15">
      <c r="A38" s="350" t="str">
        <f>IF('入力シート（病院用）'!$D61="管理栄養士","① 管理栄養士　　　2 栄養士",IF('入力シート（病院用）'!$D61="栄養士","1 管理栄養士　　　②栄養士","1 管理栄養士　　　2 栄養士"))</f>
        <v>1 管理栄養士　　　2 栄養士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200"/>
      <c r="AH38" s="201"/>
      <c r="AI38" s="201"/>
      <c r="AJ38" s="201"/>
      <c r="AK38" s="201"/>
      <c r="AL38" s="201"/>
      <c r="AM38" s="201"/>
      <c r="AN38" s="201"/>
      <c r="AO38" s="202"/>
      <c r="AP38" s="351" t="s">
        <v>13</v>
      </c>
      <c r="AQ38" s="352"/>
      <c r="AR38" s="155" t="s">
        <v>11</v>
      </c>
      <c r="AS38" s="293"/>
      <c r="AT38" s="293"/>
      <c r="AU38" s="293"/>
      <c r="AV38" s="293"/>
      <c r="AW38" s="294"/>
      <c r="AX38" s="348" t="str">
        <f>IF('入力シート（病院用）'!$D65="","",'入力シート（病院用）'!D65)</f>
        <v/>
      </c>
      <c r="AY38" s="348"/>
      <c r="AZ38" s="348"/>
      <c r="BA38" s="348"/>
      <c r="BB38" s="348"/>
      <c r="BC38" s="348"/>
      <c r="BD38" s="348" t="str">
        <f>IF('入力シート（病院用）'!$D69="","",'入力シート（病院用）'!D69)</f>
        <v/>
      </c>
      <c r="BE38" s="348"/>
      <c r="BF38" s="348"/>
      <c r="BG38" s="348"/>
      <c r="BH38" s="348"/>
      <c r="BI38" s="348"/>
      <c r="BJ38" s="348" t="str">
        <f>IF('入力シート（病院用）'!$D73="","",'入力シート（病院用）'!D73)</f>
        <v/>
      </c>
      <c r="BK38" s="348"/>
      <c r="BL38" s="348"/>
      <c r="BM38" s="348"/>
      <c r="BN38" s="348"/>
      <c r="BO38" s="348"/>
      <c r="BP38" s="348" t="str">
        <f>IF('入力シート（病院用）'!$D77="","",'入力シート（病院用）'!D77)</f>
        <v/>
      </c>
      <c r="BQ38" s="348"/>
      <c r="BR38" s="348"/>
      <c r="BS38" s="348"/>
      <c r="BT38" s="348"/>
      <c r="BU38" s="348"/>
      <c r="BV38" s="348" t="str">
        <f>IF('入力シート（病院用）'!$D81="","",'入力シート（病院用）'!D81)</f>
        <v/>
      </c>
      <c r="BW38" s="348"/>
      <c r="BX38" s="348"/>
      <c r="BY38" s="348"/>
      <c r="BZ38" s="348"/>
      <c r="CA38" s="348"/>
      <c r="CB38" s="348" t="str">
        <f>IF('入力シート（病院用）'!$D85="","",'入力シート（病院用）'!D85)</f>
        <v/>
      </c>
      <c r="CC38" s="348"/>
      <c r="CD38" s="348"/>
      <c r="CE38" s="348"/>
      <c r="CF38" s="348"/>
      <c r="CG38" s="348"/>
      <c r="CH38" s="349">
        <f>SUM(AX38:CG38)</f>
        <v>0</v>
      </c>
      <c r="CI38" s="349"/>
      <c r="CJ38" s="349"/>
      <c r="CK38" s="349"/>
      <c r="CL38" s="349"/>
      <c r="CM38" s="349"/>
    </row>
    <row r="39" spans="1:92" s="112" customFormat="1" ht="15" customHeight="1" x14ac:dyDescent="0.1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200"/>
      <c r="AH39" s="201"/>
      <c r="AI39" s="201"/>
      <c r="AJ39" s="201"/>
      <c r="AK39" s="201"/>
      <c r="AL39" s="201"/>
      <c r="AM39" s="201"/>
      <c r="AN39" s="201"/>
      <c r="AO39" s="202"/>
      <c r="AP39" s="353"/>
      <c r="AQ39" s="354"/>
      <c r="AR39" s="155" t="s">
        <v>12</v>
      </c>
      <c r="AS39" s="293"/>
      <c r="AT39" s="293"/>
      <c r="AU39" s="293"/>
      <c r="AV39" s="293"/>
      <c r="AW39" s="294"/>
      <c r="AX39" s="348" t="str">
        <f>IF('入力シート（病院用）'!$D66="","",'入力シート（病院用）'!D66)</f>
        <v/>
      </c>
      <c r="AY39" s="348"/>
      <c r="AZ39" s="348"/>
      <c r="BA39" s="348"/>
      <c r="BB39" s="348"/>
      <c r="BC39" s="348"/>
      <c r="BD39" s="348" t="str">
        <f>IF('入力シート（病院用）'!$D70="","",'入力シート（病院用）'!D70)</f>
        <v/>
      </c>
      <c r="BE39" s="348"/>
      <c r="BF39" s="348"/>
      <c r="BG39" s="348"/>
      <c r="BH39" s="348"/>
      <c r="BI39" s="348"/>
      <c r="BJ39" s="348" t="str">
        <f>IF('入力シート（病院用）'!$D74="","",'入力シート（病院用）'!D74)</f>
        <v/>
      </c>
      <c r="BK39" s="348"/>
      <c r="BL39" s="348"/>
      <c r="BM39" s="348"/>
      <c r="BN39" s="348"/>
      <c r="BO39" s="348"/>
      <c r="BP39" s="348" t="str">
        <f>IF('入力シート（病院用）'!$D78="","",'入力シート（病院用）'!D78)</f>
        <v/>
      </c>
      <c r="BQ39" s="348"/>
      <c r="BR39" s="348"/>
      <c r="BS39" s="348"/>
      <c r="BT39" s="348"/>
      <c r="BU39" s="348"/>
      <c r="BV39" s="348" t="str">
        <f>IF('入力シート（病院用）'!$D82="","",'入力シート（病院用）'!D82)</f>
        <v/>
      </c>
      <c r="BW39" s="348"/>
      <c r="BX39" s="348"/>
      <c r="BY39" s="348"/>
      <c r="BZ39" s="348"/>
      <c r="CA39" s="348"/>
      <c r="CB39" s="348" t="str">
        <f>IF('入力シート（病院用）'!$D86="","",'入力シート（病院用）'!D86)</f>
        <v/>
      </c>
      <c r="CC39" s="348"/>
      <c r="CD39" s="348"/>
      <c r="CE39" s="348"/>
      <c r="CF39" s="348"/>
      <c r="CG39" s="348"/>
      <c r="CH39" s="349">
        <f>SUM(AX39:CG39)</f>
        <v>0</v>
      </c>
      <c r="CI39" s="349"/>
      <c r="CJ39" s="349"/>
      <c r="CK39" s="349"/>
      <c r="CL39" s="349"/>
      <c r="CM39" s="349"/>
    </row>
    <row r="40" spans="1:92" s="114" customFormat="1" ht="15.75" customHeight="1" x14ac:dyDescent="0.15">
      <c r="A40" s="355" t="s">
        <v>322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153" t="str">
        <f>IF('入力シート（病院用）'!$D91="有"," ①有　2 無",IF('入力シート（病院用）'!$D91="無"," 1 有　②無"," 1 有　2 無"))</f>
        <v xml:space="preserve"> 1 有　2 無</v>
      </c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8" t="s">
        <v>492</v>
      </c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4" t="str">
        <f>IF('入力シート（病院用）'!$D92="","",'入力シート（病院用）'!D92)</f>
        <v/>
      </c>
      <c r="AR40" s="154"/>
      <c r="AS40" s="154"/>
      <c r="AT40" s="154"/>
      <c r="AU40" s="154"/>
      <c r="AV40" s="154"/>
      <c r="AW40" s="154"/>
      <c r="AX40" s="154"/>
      <c r="AY40" s="154"/>
      <c r="AZ40" s="154" t="s">
        <v>323</v>
      </c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 t="str">
        <f>IF('入力シート（病院用）'!$D93="","",'入力シート（病院用）'!D93)</f>
        <v/>
      </c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9" t="s">
        <v>295</v>
      </c>
      <c r="CM40" s="160"/>
      <c r="CN40" s="112"/>
    </row>
    <row r="41" spans="1:92" s="112" customFormat="1" ht="15" customHeight="1" x14ac:dyDescent="0.15">
      <c r="A41" s="297" t="s">
        <v>324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9"/>
      <c r="U41" s="297" t="s">
        <v>71</v>
      </c>
      <c r="V41" s="298"/>
      <c r="W41" s="298"/>
      <c r="X41" s="298"/>
      <c r="Y41" s="298"/>
      <c r="Z41" s="298"/>
      <c r="AA41" s="298"/>
      <c r="AB41" s="298"/>
      <c r="AC41" s="298"/>
      <c r="AD41" s="299"/>
      <c r="AE41" s="297" t="s">
        <v>72</v>
      </c>
      <c r="AF41" s="298"/>
      <c r="AG41" s="298"/>
      <c r="AH41" s="298"/>
      <c r="AI41" s="298"/>
      <c r="AJ41" s="298"/>
      <c r="AK41" s="298"/>
      <c r="AL41" s="298"/>
      <c r="AM41" s="298"/>
      <c r="AN41" s="299"/>
      <c r="AO41" s="297" t="s">
        <v>73</v>
      </c>
      <c r="AP41" s="298"/>
      <c r="AQ41" s="298"/>
      <c r="AR41" s="298"/>
      <c r="AS41" s="298"/>
      <c r="AT41" s="298"/>
      <c r="AU41" s="298"/>
      <c r="AV41" s="298"/>
      <c r="AW41" s="298"/>
      <c r="AX41" s="299"/>
      <c r="AY41" s="297" t="s">
        <v>74</v>
      </c>
      <c r="AZ41" s="298"/>
      <c r="BA41" s="298"/>
      <c r="BB41" s="298"/>
      <c r="BC41" s="298"/>
      <c r="BD41" s="298"/>
      <c r="BE41" s="298"/>
      <c r="BF41" s="298"/>
      <c r="BG41" s="298"/>
      <c r="BH41" s="299"/>
      <c r="BI41" s="297" t="s">
        <v>75</v>
      </c>
      <c r="BJ41" s="298"/>
      <c r="BK41" s="298"/>
      <c r="BL41" s="298"/>
      <c r="BM41" s="298"/>
      <c r="BN41" s="298"/>
      <c r="BO41" s="298"/>
      <c r="BP41" s="298"/>
      <c r="BQ41" s="298"/>
      <c r="BR41" s="299"/>
      <c r="BS41" s="297" t="s">
        <v>77</v>
      </c>
      <c r="BT41" s="298"/>
      <c r="BU41" s="298"/>
      <c r="BV41" s="298"/>
      <c r="BW41" s="298"/>
      <c r="BX41" s="298"/>
      <c r="BY41" s="298"/>
      <c r="BZ41" s="298"/>
      <c r="CA41" s="298"/>
      <c r="CB41" s="299"/>
      <c r="CC41" s="341" t="s">
        <v>76</v>
      </c>
      <c r="CD41" s="342"/>
      <c r="CE41" s="342"/>
      <c r="CF41" s="342"/>
      <c r="CG41" s="342"/>
      <c r="CH41" s="342"/>
      <c r="CI41" s="342"/>
      <c r="CJ41" s="342"/>
      <c r="CK41" s="342"/>
      <c r="CL41" s="342"/>
      <c r="CM41" s="343"/>
    </row>
    <row r="42" spans="1:92" s="112" customFormat="1" ht="15" customHeight="1" x14ac:dyDescent="0.15">
      <c r="A42" s="347" t="s">
        <v>325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40"/>
      <c r="U42" s="338"/>
      <c r="V42" s="339"/>
      <c r="W42" s="339"/>
      <c r="X42" s="339"/>
      <c r="Y42" s="339"/>
      <c r="Z42" s="339"/>
      <c r="AA42" s="339"/>
      <c r="AB42" s="339"/>
      <c r="AC42" s="339"/>
      <c r="AD42" s="340"/>
      <c r="AE42" s="338"/>
      <c r="AF42" s="339"/>
      <c r="AG42" s="339"/>
      <c r="AH42" s="339"/>
      <c r="AI42" s="339"/>
      <c r="AJ42" s="339"/>
      <c r="AK42" s="339"/>
      <c r="AL42" s="339"/>
      <c r="AM42" s="339"/>
      <c r="AN42" s="340"/>
      <c r="AO42" s="338"/>
      <c r="AP42" s="339"/>
      <c r="AQ42" s="339"/>
      <c r="AR42" s="339"/>
      <c r="AS42" s="339"/>
      <c r="AT42" s="339"/>
      <c r="AU42" s="339"/>
      <c r="AV42" s="339"/>
      <c r="AW42" s="339"/>
      <c r="AX42" s="340"/>
      <c r="AY42" s="338"/>
      <c r="AZ42" s="339"/>
      <c r="BA42" s="339"/>
      <c r="BB42" s="339"/>
      <c r="BC42" s="339"/>
      <c r="BD42" s="339"/>
      <c r="BE42" s="339"/>
      <c r="BF42" s="339"/>
      <c r="BG42" s="339"/>
      <c r="BH42" s="340"/>
      <c r="BI42" s="115" t="s">
        <v>326</v>
      </c>
      <c r="BJ42" s="152" t="str">
        <f>IF('入力シート（病院用）'!$D94="","",'入力シート（病院用）'!D94)</f>
        <v/>
      </c>
      <c r="BK42" s="152"/>
      <c r="BL42" s="152"/>
      <c r="BM42" s="152"/>
      <c r="BN42" s="152"/>
      <c r="BO42" s="152"/>
      <c r="BP42" s="152"/>
      <c r="BQ42" s="152"/>
      <c r="BR42" s="116" t="s">
        <v>86</v>
      </c>
      <c r="BS42" s="338"/>
      <c r="BT42" s="339"/>
      <c r="BU42" s="339"/>
      <c r="BV42" s="339"/>
      <c r="BW42" s="339"/>
      <c r="BX42" s="339"/>
      <c r="BY42" s="339"/>
      <c r="BZ42" s="339"/>
      <c r="CA42" s="339"/>
      <c r="CB42" s="340"/>
      <c r="CC42" s="344"/>
      <c r="CD42" s="345"/>
      <c r="CE42" s="345"/>
      <c r="CF42" s="345"/>
      <c r="CG42" s="345"/>
      <c r="CH42" s="345"/>
      <c r="CI42" s="345"/>
      <c r="CJ42" s="345"/>
      <c r="CK42" s="345"/>
      <c r="CL42" s="345"/>
      <c r="CM42" s="346"/>
    </row>
    <row r="43" spans="1:92" s="112" customFormat="1" ht="15" customHeight="1" x14ac:dyDescent="0.15">
      <c r="A43" s="332" t="s">
        <v>78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4"/>
      <c r="U43" s="153" t="str">
        <f>IF('入力シート（病院用）'!$D95="","",'入力シート（病院用）'!D95)</f>
        <v/>
      </c>
      <c r="V43" s="154"/>
      <c r="W43" s="154"/>
      <c r="X43" s="154"/>
      <c r="Y43" s="154"/>
      <c r="Z43" s="154"/>
      <c r="AA43" s="154"/>
      <c r="AB43" s="154"/>
      <c r="AC43" s="154"/>
      <c r="AD43" s="191"/>
      <c r="AE43" s="153" t="str">
        <f>IF('入力シート（病院用）'!$D96="","",'入力シート（病院用）'!D96)</f>
        <v/>
      </c>
      <c r="AF43" s="154"/>
      <c r="AG43" s="154"/>
      <c r="AH43" s="154"/>
      <c r="AI43" s="154"/>
      <c r="AJ43" s="154"/>
      <c r="AK43" s="154"/>
      <c r="AL43" s="154"/>
      <c r="AM43" s="154"/>
      <c r="AN43" s="191"/>
      <c r="AO43" s="153" t="str">
        <f>IF('入力シート（病院用）'!$D97="","",'入力シート（病院用）'!D97)</f>
        <v/>
      </c>
      <c r="AP43" s="154"/>
      <c r="AQ43" s="154"/>
      <c r="AR43" s="154"/>
      <c r="AS43" s="154"/>
      <c r="AT43" s="154"/>
      <c r="AU43" s="154"/>
      <c r="AV43" s="154"/>
      <c r="AW43" s="154"/>
      <c r="AX43" s="191"/>
      <c r="AY43" s="153" t="str">
        <f>IF('入力シート（病院用）'!$D98="","",'入力シート（病院用）'!D98)</f>
        <v/>
      </c>
      <c r="AZ43" s="154"/>
      <c r="BA43" s="154"/>
      <c r="BB43" s="154"/>
      <c r="BC43" s="154"/>
      <c r="BD43" s="154"/>
      <c r="BE43" s="154"/>
      <c r="BF43" s="154"/>
      <c r="BG43" s="154"/>
      <c r="BH43" s="191"/>
      <c r="BI43" s="153" t="str">
        <f>IF('入力シート（病院用）'!$D99="","",'入力シート（病院用）'!D99)</f>
        <v/>
      </c>
      <c r="BJ43" s="154"/>
      <c r="BK43" s="154"/>
      <c r="BL43" s="154"/>
      <c r="BM43" s="154"/>
      <c r="BN43" s="154"/>
      <c r="BO43" s="154"/>
      <c r="BP43" s="154"/>
      <c r="BQ43" s="154"/>
      <c r="BR43" s="191"/>
      <c r="BS43" s="335">
        <f>SUM(AE43:BR43)</f>
        <v>0</v>
      </c>
      <c r="BT43" s="336"/>
      <c r="BU43" s="336"/>
      <c r="BV43" s="336"/>
      <c r="BW43" s="336"/>
      <c r="BX43" s="336"/>
      <c r="BY43" s="336"/>
      <c r="BZ43" s="336"/>
      <c r="CA43" s="336"/>
      <c r="CB43" s="337"/>
      <c r="CC43" s="237" t="str">
        <f>IF('入力シート（病院用）'!$D101="","",'入力シート（病院用）'!D101)</f>
        <v/>
      </c>
      <c r="CD43" s="238"/>
      <c r="CE43" s="238"/>
      <c r="CF43" s="238"/>
      <c r="CG43" s="238"/>
      <c r="CH43" s="238"/>
      <c r="CI43" s="238"/>
      <c r="CJ43" s="238"/>
      <c r="CK43" s="238"/>
      <c r="CL43" s="238"/>
      <c r="CM43" s="331"/>
    </row>
    <row r="44" spans="1:92" s="112" customFormat="1" ht="15" customHeight="1" x14ac:dyDescent="0.15">
      <c r="A44" s="155" t="s">
        <v>327</v>
      </c>
      <c r="B44" s="156"/>
      <c r="C44" s="154" t="str">
        <f>IF('入力シート（病院用）'!$D102="","",'入力シート（病院用）'!D102)</f>
        <v/>
      </c>
      <c r="D44" s="154"/>
      <c r="E44" s="154"/>
      <c r="F44" s="154"/>
      <c r="G44" s="154"/>
      <c r="H44" s="154"/>
      <c r="I44" s="154"/>
      <c r="J44" s="154"/>
      <c r="K44" s="156" t="s">
        <v>328</v>
      </c>
      <c r="L44" s="156"/>
      <c r="M44" s="156" t="s">
        <v>554</v>
      </c>
      <c r="N44" s="156"/>
      <c r="O44" s="156"/>
      <c r="P44" s="156"/>
      <c r="Q44" s="156"/>
      <c r="R44" s="156"/>
      <c r="S44" s="156"/>
      <c r="T44" s="157"/>
      <c r="U44" s="153" t="str">
        <f>IF('入力シート（病院用）'!$D103="","",'入力シート（病院用）'!D103)</f>
        <v/>
      </c>
      <c r="V44" s="154"/>
      <c r="W44" s="154"/>
      <c r="X44" s="154"/>
      <c r="Y44" s="154"/>
      <c r="Z44" s="154"/>
      <c r="AA44" s="154"/>
      <c r="AB44" s="154"/>
      <c r="AC44" s="154"/>
      <c r="AD44" s="191"/>
      <c r="AE44" s="153" t="str">
        <f>IF('入力シート（病院用）'!$D104="","",'入力シート（病院用）'!D104)</f>
        <v/>
      </c>
      <c r="AF44" s="154"/>
      <c r="AG44" s="154"/>
      <c r="AH44" s="154"/>
      <c r="AI44" s="154"/>
      <c r="AJ44" s="154"/>
      <c r="AK44" s="154"/>
      <c r="AL44" s="154"/>
      <c r="AM44" s="154"/>
      <c r="AN44" s="191"/>
      <c r="AO44" s="153" t="str">
        <f>IF('入力シート（病院用）'!$D105="","",'入力シート（病院用）'!D105)</f>
        <v/>
      </c>
      <c r="AP44" s="154"/>
      <c r="AQ44" s="154"/>
      <c r="AR44" s="154"/>
      <c r="AS44" s="154"/>
      <c r="AT44" s="154"/>
      <c r="AU44" s="154"/>
      <c r="AV44" s="154"/>
      <c r="AW44" s="154"/>
      <c r="AX44" s="191"/>
      <c r="AY44" s="153" t="str">
        <f>IF('入力シート（病院用）'!$D106="","",'入力シート（病院用）'!D106)</f>
        <v/>
      </c>
      <c r="AZ44" s="154"/>
      <c r="BA44" s="154"/>
      <c r="BB44" s="154"/>
      <c r="BC44" s="154"/>
      <c r="BD44" s="154"/>
      <c r="BE44" s="154"/>
      <c r="BF44" s="154"/>
      <c r="BG44" s="154"/>
      <c r="BH44" s="191"/>
      <c r="BI44" s="153" t="str">
        <f>IF('入力シート（病院用）'!$D107="","",'入力シート（病院用）'!D107)</f>
        <v/>
      </c>
      <c r="BJ44" s="154"/>
      <c r="BK44" s="154"/>
      <c r="BL44" s="154"/>
      <c r="BM44" s="154"/>
      <c r="BN44" s="154"/>
      <c r="BO44" s="154"/>
      <c r="BP44" s="154"/>
      <c r="BQ44" s="154"/>
      <c r="BR44" s="191"/>
      <c r="BS44" s="335">
        <f>SUM(AE44:BR44)</f>
        <v>0</v>
      </c>
      <c r="BT44" s="336"/>
      <c r="BU44" s="336"/>
      <c r="BV44" s="336"/>
      <c r="BW44" s="336"/>
      <c r="BX44" s="336"/>
      <c r="BY44" s="336"/>
      <c r="BZ44" s="336"/>
      <c r="CA44" s="336"/>
      <c r="CB44" s="337"/>
      <c r="CC44" s="237" t="str">
        <f>IF('入力シート（病院用）'!$D109="","",'入力シート（病院用）'!D109)</f>
        <v/>
      </c>
      <c r="CD44" s="238"/>
      <c r="CE44" s="238"/>
      <c r="CF44" s="238"/>
      <c r="CG44" s="238"/>
      <c r="CH44" s="238"/>
      <c r="CI44" s="238"/>
      <c r="CJ44" s="238"/>
      <c r="CK44" s="238"/>
      <c r="CL44" s="238"/>
      <c r="CM44" s="331"/>
    </row>
    <row r="45" spans="1:92" s="112" customFormat="1" ht="15" customHeight="1" x14ac:dyDescent="0.15">
      <c r="A45" s="155" t="s">
        <v>327</v>
      </c>
      <c r="B45" s="156"/>
      <c r="C45" s="154" t="str">
        <f>IF('入力シート（病院用）'!$D110="","",'入力シート（病院用）'!D110)</f>
        <v/>
      </c>
      <c r="D45" s="154"/>
      <c r="E45" s="154"/>
      <c r="F45" s="154"/>
      <c r="G45" s="154"/>
      <c r="H45" s="154"/>
      <c r="I45" s="154"/>
      <c r="J45" s="154"/>
      <c r="K45" s="156" t="s">
        <v>328</v>
      </c>
      <c r="L45" s="156"/>
      <c r="M45" s="156" t="s">
        <v>554</v>
      </c>
      <c r="N45" s="156"/>
      <c r="O45" s="156"/>
      <c r="P45" s="156"/>
      <c r="Q45" s="156"/>
      <c r="R45" s="156"/>
      <c r="S45" s="156"/>
      <c r="T45" s="157"/>
      <c r="U45" s="153" t="str">
        <f>IF('入力シート（病院用）'!$D111="","",'入力シート（病院用）'!D111)</f>
        <v/>
      </c>
      <c r="V45" s="154"/>
      <c r="W45" s="154"/>
      <c r="X45" s="154"/>
      <c r="Y45" s="154"/>
      <c r="Z45" s="154"/>
      <c r="AA45" s="154"/>
      <c r="AB45" s="154"/>
      <c r="AC45" s="154"/>
      <c r="AD45" s="191"/>
      <c r="AE45" s="153" t="str">
        <f>IF('入力シート（病院用）'!$D112="","",'入力シート（病院用）'!D112)</f>
        <v/>
      </c>
      <c r="AF45" s="154"/>
      <c r="AG45" s="154"/>
      <c r="AH45" s="154"/>
      <c r="AI45" s="154"/>
      <c r="AJ45" s="154"/>
      <c r="AK45" s="154"/>
      <c r="AL45" s="154"/>
      <c r="AM45" s="154"/>
      <c r="AN45" s="191"/>
      <c r="AO45" s="153" t="str">
        <f>IF('入力シート（病院用）'!$D113="","",'入力シート（病院用）'!D113)</f>
        <v/>
      </c>
      <c r="AP45" s="154"/>
      <c r="AQ45" s="154"/>
      <c r="AR45" s="154"/>
      <c r="AS45" s="154"/>
      <c r="AT45" s="154"/>
      <c r="AU45" s="154"/>
      <c r="AV45" s="154"/>
      <c r="AW45" s="154"/>
      <c r="AX45" s="191"/>
      <c r="AY45" s="153" t="str">
        <f>IF('入力シート（病院用）'!$D114="","",'入力シート（病院用）'!D114)</f>
        <v/>
      </c>
      <c r="AZ45" s="154"/>
      <c r="BA45" s="154"/>
      <c r="BB45" s="154"/>
      <c r="BC45" s="154"/>
      <c r="BD45" s="154"/>
      <c r="BE45" s="154"/>
      <c r="BF45" s="154"/>
      <c r="BG45" s="154"/>
      <c r="BH45" s="191"/>
      <c r="BI45" s="153" t="str">
        <f>IF('入力シート（病院用）'!$D115="","",'入力シート（病院用）'!D115)</f>
        <v/>
      </c>
      <c r="BJ45" s="154"/>
      <c r="BK45" s="154"/>
      <c r="BL45" s="154"/>
      <c r="BM45" s="154"/>
      <c r="BN45" s="154"/>
      <c r="BO45" s="154"/>
      <c r="BP45" s="154"/>
      <c r="BQ45" s="154"/>
      <c r="BR45" s="191"/>
      <c r="BS45" s="335">
        <f>SUM(AE45:BR45)</f>
        <v>0</v>
      </c>
      <c r="BT45" s="336"/>
      <c r="BU45" s="336"/>
      <c r="BV45" s="336"/>
      <c r="BW45" s="336"/>
      <c r="BX45" s="336"/>
      <c r="BY45" s="336"/>
      <c r="BZ45" s="336"/>
      <c r="CA45" s="336"/>
      <c r="CB45" s="337"/>
      <c r="CC45" s="237" t="str">
        <f>IF('入力シート（病院用）'!$D117="","",'入力シート（病院用）'!D117)</f>
        <v/>
      </c>
      <c r="CD45" s="238"/>
      <c r="CE45" s="238"/>
      <c r="CF45" s="238"/>
      <c r="CG45" s="238"/>
      <c r="CH45" s="238"/>
      <c r="CI45" s="238"/>
      <c r="CJ45" s="238"/>
      <c r="CK45" s="238"/>
      <c r="CL45" s="238"/>
      <c r="CM45" s="331"/>
    </row>
    <row r="46" spans="1:92" s="117" customFormat="1" ht="15" customHeight="1" x14ac:dyDescent="0.15">
      <c r="A46" s="155" t="s">
        <v>327</v>
      </c>
      <c r="B46" s="156"/>
      <c r="C46" s="154" t="str">
        <f>IF('入力シート（病院用）'!$D118="","",'入力シート（病院用）'!D118)</f>
        <v/>
      </c>
      <c r="D46" s="154"/>
      <c r="E46" s="154"/>
      <c r="F46" s="154"/>
      <c r="G46" s="154"/>
      <c r="H46" s="154"/>
      <c r="I46" s="154"/>
      <c r="J46" s="154"/>
      <c r="K46" s="156" t="s">
        <v>328</v>
      </c>
      <c r="L46" s="156"/>
      <c r="M46" s="156" t="s">
        <v>554</v>
      </c>
      <c r="N46" s="156"/>
      <c r="O46" s="156"/>
      <c r="P46" s="156"/>
      <c r="Q46" s="156"/>
      <c r="R46" s="156"/>
      <c r="S46" s="156"/>
      <c r="T46" s="157"/>
      <c r="U46" s="322" t="str">
        <f>IF('入力シート（病院用）'!$D119="","",'入力シート（病院用）'!D119)</f>
        <v/>
      </c>
      <c r="V46" s="323"/>
      <c r="W46" s="323"/>
      <c r="X46" s="323"/>
      <c r="Y46" s="323"/>
      <c r="Z46" s="323"/>
      <c r="AA46" s="323"/>
      <c r="AB46" s="323"/>
      <c r="AC46" s="323"/>
      <c r="AD46" s="324"/>
      <c r="AE46" s="322" t="str">
        <f>IF('入力シート（病院用）'!$D120="","",'入力シート（病院用）'!D120)</f>
        <v/>
      </c>
      <c r="AF46" s="323"/>
      <c r="AG46" s="323"/>
      <c r="AH46" s="323"/>
      <c r="AI46" s="323"/>
      <c r="AJ46" s="323"/>
      <c r="AK46" s="323"/>
      <c r="AL46" s="323"/>
      <c r="AM46" s="323"/>
      <c r="AN46" s="324"/>
      <c r="AO46" s="322" t="str">
        <f>IF('入力シート（病院用）'!$D121="","",'入力シート（病院用）'!D121)</f>
        <v/>
      </c>
      <c r="AP46" s="323"/>
      <c r="AQ46" s="323"/>
      <c r="AR46" s="323"/>
      <c r="AS46" s="323"/>
      <c r="AT46" s="323"/>
      <c r="AU46" s="323"/>
      <c r="AV46" s="323"/>
      <c r="AW46" s="323"/>
      <c r="AX46" s="324"/>
      <c r="AY46" s="322" t="str">
        <f>IF('入力シート（病院用）'!$D122="","",'入力シート（病院用）'!D122)</f>
        <v/>
      </c>
      <c r="AZ46" s="323"/>
      <c r="BA46" s="323"/>
      <c r="BB46" s="323"/>
      <c r="BC46" s="323"/>
      <c r="BD46" s="323"/>
      <c r="BE46" s="323"/>
      <c r="BF46" s="323"/>
      <c r="BG46" s="323"/>
      <c r="BH46" s="324"/>
      <c r="BI46" s="322" t="str">
        <f>IF('入力シート（病院用）'!$D123="","",'入力シート（病院用）'!D123)</f>
        <v/>
      </c>
      <c r="BJ46" s="323"/>
      <c r="BK46" s="323"/>
      <c r="BL46" s="323"/>
      <c r="BM46" s="323"/>
      <c r="BN46" s="323"/>
      <c r="BO46" s="323"/>
      <c r="BP46" s="323"/>
      <c r="BQ46" s="323"/>
      <c r="BR46" s="324"/>
      <c r="BS46" s="325">
        <f>SUM(AE46:BR46)</f>
        <v>0</v>
      </c>
      <c r="BT46" s="326"/>
      <c r="BU46" s="326"/>
      <c r="BV46" s="326"/>
      <c r="BW46" s="326"/>
      <c r="BX46" s="326"/>
      <c r="BY46" s="326"/>
      <c r="BZ46" s="326"/>
      <c r="CA46" s="326"/>
      <c r="CB46" s="327"/>
      <c r="CC46" s="328" t="str">
        <f>IF('入力シート（病院用）'!$D125="","",'入力シート（病院用）'!D125)</f>
        <v/>
      </c>
      <c r="CD46" s="329"/>
      <c r="CE46" s="329"/>
      <c r="CF46" s="329"/>
      <c r="CG46" s="329"/>
      <c r="CH46" s="329"/>
      <c r="CI46" s="329"/>
      <c r="CJ46" s="329"/>
      <c r="CK46" s="329"/>
      <c r="CL46" s="329"/>
      <c r="CM46" s="330"/>
    </row>
    <row r="47" spans="1:92" s="112" customFormat="1" ht="15" customHeight="1" x14ac:dyDescent="0.15">
      <c r="A47" s="332" t="s">
        <v>41</v>
      </c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4"/>
      <c r="U47" s="335">
        <f>SUM(U43:AD46)</f>
        <v>0</v>
      </c>
      <c r="V47" s="336"/>
      <c r="W47" s="336"/>
      <c r="X47" s="336"/>
      <c r="Y47" s="336"/>
      <c r="Z47" s="336"/>
      <c r="AA47" s="336"/>
      <c r="AB47" s="336"/>
      <c r="AC47" s="336"/>
      <c r="AD47" s="337"/>
      <c r="AE47" s="335">
        <f>SUM(AE43:AN46)</f>
        <v>0</v>
      </c>
      <c r="AF47" s="336"/>
      <c r="AG47" s="336"/>
      <c r="AH47" s="336"/>
      <c r="AI47" s="336"/>
      <c r="AJ47" s="336"/>
      <c r="AK47" s="336"/>
      <c r="AL47" s="336"/>
      <c r="AM47" s="336"/>
      <c r="AN47" s="337"/>
      <c r="AO47" s="335">
        <f>SUM(AO43:AX46)</f>
        <v>0</v>
      </c>
      <c r="AP47" s="336"/>
      <c r="AQ47" s="336"/>
      <c r="AR47" s="336"/>
      <c r="AS47" s="336"/>
      <c r="AT47" s="336"/>
      <c r="AU47" s="336"/>
      <c r="AV47" s="336"/>
      <c r="AW47" s="336"/>
      <c r="AX47" s="337"/>
      <c r="AY47" s="335">
        <f>SUM(AY43:BH46)</f>
        <v>0</v>
      </c>
      <c r="AZ47" s="336"/>
      <c r="BA47" s="336"/>
      <c r="BB47" s="336"/>
      <c r="BC47" s="336"/>
      <c r="BD47" s="336"/>
      <c r="BE47" s="336"/>
      <c r="BF47" s="336"/>
      <c r="BG47" s="336"/>
      <c r="BH47" s="337"/>
      <c r="BI47" s="335">
        <f>SUM(BI43:BR46)</f>
        <v>0</v>
      </c>
      <c r="BJ47" s="336"/>
      <c r="BK47" s="336"/>
      <c r="BL47" s="336"/>
      <c r="BM47" s="336"/>
      <c r="BN47" s="336"/>
      <c r="BO47" s="336"/>
      <c r="BP47" s="336"/>
      <c r="BQ47" s="336"/>
      <c r="BR47" s="337"/>
      <c r="BS47" s="335">
        <f>SUM(AE47:BR47)</f>
        <v>0</v>
      </c>
      <c r="BT47" s="336"/>
      <c r="BU47" s="336"/>
      <c r="BV47" s="336"/>
      <c r="BW47" s="336"/>
      <c r="BX47" s="336"/>
      <c r="BY47" s="336"/>
      <c r="BZ47" s="336"/>
      <c r="CA47" s="336"/>
      <c r="CB47" s="337"/>
      <c r="CC47" s="237" t="str">
        <f>IF('入力シート（病院用）'!$D132="","",'入力シート（病院用）'!D132)</f>
        <v/>
      </c>
      <c r="CD47" s="238"/>
      <c r="CE47" s="238"/>
      <c r="CF47" s="238"/>
      <c r="CG47" s="238"/>
      <c r="CH47" s="238"/>
      <c r="CI47" s="238"/>
      <c r="CJ47" s="238"/>
      <c r="CK47" s="238"/>
      <c r="CL47" s="238"/>
      <c r="CM47" s="331"/>
    </row>
    <row r="48" spans="1:92" s="112" customFormat="1" ht="15" customHeight="1" x14ac:dyDescent="0.15">
      <c r="A48" s="445"/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7"/>
      <c r="X48" s="155" t="s">
        <v>79</v>
      </c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23" t="s">
        <v>329</v>
      </c>
      <c r="AL48" s="224"/>
      <c r="AM48" s="224"/>
      <c r="AN48" s="224"/>
      <c r="AO48" s="224"/>
      <c r="AP48" s="224"/>
      <c r="AQ48" s="224"/>
      <c r="AR48" s="224"/>
      <c r="AS48" s="224"/>
      <c r="AT48" s="224"/>
      <c r="AU48" s="223" t="s">
        <v>330</v>
      </c>
      <c r="AV48" s="224"/>
      <c r="AW48" s="224"/>
      <c r="AX48" s="224"/>
      <c r="AY48" s="224"/>
      <c r="AZ48" s="224"/>
      <c r="BA48" s="224"/>
      <c r="BB48" s="224"/>
      <c r="BC48" s="224"/>
      <c r="BD48" s="224"/>
      <c r="BE48" s="223" t="s">
        <v>79</v>
      </c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3" t="s">
        <v>329</v>
      </c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3" t="s">
        <v>330</v>
      </c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</row>
    <row r="49" spans="1:91" s="112" customFormat="1" ht="15" customHeight="1" x14ac:dyDescent="0.15">
      <c r="A49" s="118"/>
      <c r="B49" s="174" t="s">
        <v>54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236"/>
      <c r="X49" s="297" t="s">
        <v>331</v>
      </c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153" t="str">
        <f>IF('入力シート（病院用）'!$D135="","",'入力シート（病院用）'!D135)</f>
        <v/>
      </c>
      <c r="AL49" s="154"/>
      <c r="AM49" s="154"/>
      <c r="AN49" s="154"/>
      <c r="AO49" s="154"/>
      <c r="AP49" s="154"/>
      <c r="AQ49" s="154"/>
      <c r="AR49" s="154"/>
      <c r="AS49" s="154"/>
      <c r="AT49" s="191"/>
      <c r="AU49" s="190" t="str">
        <f>IF('入力シート（病院用）'!$D151="","",'入力シート（病院用）'!D151)</f>
        <v/>
      </c>
      <c r="AV49" s="190"/>
      <c r="AW49" s="190"/>
      <c r="AX49" s="190"/>
      <c r="AY49" s="190"/>
      <c r="AZ49" s="190"/>
      <c r="BA49" s="190"/>
      <c r="BB49" s="190"/>
      <c r="BC49" s="190"/>
      <c r="BD49" s="190"/>
      <c r="BE49" s="297" t="s">
        <v>332</v>
      </c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153" t="str">
        <f>IF('入力シート（病院用）'!$D143="","",'入力シート（病院用）'!D143)</f>
        <v/>
      </c>
      <c r="BS49" s="154"/>
      <c r="BT49" s="154"/>
      <c r="BU49" s="154"/>
      <c r="BV49" s="154"/>
      <c r="BW49" s="154"/>
      <c r="BX49" s="154"/>
      <c r="BY49" s="154"/>
      <c r="BZ49" s="154"/>
      <c r="CA49" s="154"/>
      <c r="CB49" s="191"/>
      <c r="CC49" s="190" t="str">
        <f>IF('入力シート（病院用）'!$D159="","",'入力シート（病院用）'!D159)</f>
        <v/>
      </c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</row>
    <row r="50" spans="1:91" s="112" customFormat="1" ht="15" customHeight="1" x14ac:dyDescent="0.15">
      <c r="A50" s="239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236"/>
      <c r="X50" s="297" t="s">
        <v>333</v>
      </c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190" t="str">
        <f>IF('入力シート（病院用）'!$D136="","",'入力シート（病院用）'!D136)</f>
        <v/>
      </c>
      <c r="AL50" s="190"/>
      <c r="AM50" s="190"/>
      <c r="AN50" s="190"/>
      <c r="AO50" s="190"/>
      <c r="AP50" s="190"/>
      <c r="AQ50" s="190"/>
      <c r="AR50" s="190"/>
      <c r="AS50" s="190"/>
      <c r="AT50" s="190"/>
      <c r="AU50" s="190" t="str">
        <f>IF('入力シート（病院用）'!$D152="","",'入力シート（病院用）'!D152)</f>
        <v/>
      </c>
      <c r="AV50" s="190"/>
      <c r="AW50" s="190"/>
      <c r="AX50" s="190"/>
      <c r="AY50" s="190"/>
      <c r="AZ50" s="190"/>
      <c r="BA50" s="190"/>
      <c r="BB50" s="190"/>
      <c r="BC50" s="190"/>
      <c r="BD50" s="190"/>
      <c r="BE50" s="297" t="s">
        <v>334</v>
      </c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153" t="str">
        <f>IF('入力シート（病院用）'!$D144="","",'入力シート（病院用）'!D144)</f>
        <v/>
      </c>
      <c r="BS50" s="154"/>
      <c r="BT50" s="154"/>
      <c r="BU50" s="154"/>
      <c r="BV50" s="154"/>
      <c r="BW50" s="154"/>
      <c r="BX50" s="154"/>
      <c r="BY50" s="154"/>
      <c r="BZ50" s="154"/>
      <c r="CA50" s="154"/>
      <c r="CB50" s="191"/>
      <c r="CC50" s="190" t="str">
        <f>IF('入力シート（病院用）'!$D160="","",'入力シート（病院用）'!D160)</f>
        <v/>
      </c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</row>
    <row r="51" spans="1:91" s="112" customFormat="1" ht="15" customHeight="1" x14ac:dyDescent="0.15">
      <c r="A51" s="118"/>
      <c r="B51" s="174" t="str">
        <f>IF('入力シート（病院用）'!$D133="有","①有　2 無",IF('入力シート（病院用）'!$D133="無","1 有　②無","1 有　2 無"))</f>
        <v>1 有　2 無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236"/>
      <c r="X51" s="297" t="s">
        <v>335</v>
      </c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190" t="str">
        <f>IF('入力シート（病院用）'!$D137="","",'入力シート（病院用）'!D137)</f>
        <v/>
      </c>
      <c r="AL51" s="190"/>
      <c r="AM51" s="190"/>
      <c r="AN51" s="190"/>
      <c r="AO51" s="190"/>
      <c r="AP51" s="190"/>
      <c r="AQ51" s="190"/>
      <c r="AR51" s="190"/>
      <c r="AS51" s="190"/>
      <c r="AT51" s="190"/>
      <c r="AU51" s="190" t="str">
        <f>IF('入力シート（病院用）'!$D153="","",'入力シート（病院用）'!D153)</f>
        <v/>
      </c>
      <c r="AV51" s="190"/>
      <c r="AW51" s="190"/>
      <c r="AX51" s="190"/>
      <c r="AY51" s="190"/>
      <c r="AZ51" s="190"/>
      <c r="BA51" s="190"/>
      <c r="BB51" s="190"/>
      <c r="BC51" s="190"/>
      <c r="BD51" s="190"/>
      <c r="BE51" s="297" t="s">
        <v>336</v>
      </c>
      <c r="BF51" s="298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153" t="str">
        <f>IF('入力シート（病院用）'!$D145="","",'入力シート（病院用）'!D145)</f>
        <v/>
      </c>
      <c r="BS51" s="154"/>
      <c r="BT51" s="154"/>
      <c r="BU51" s="154"/>
      <c r="BV51" s="154"/>
      <c r="BW51" s="154"/>
      <c r="BX51" s="154"/>
      <c r="BY51" s="154"/>
      <c r="BZ51" s="154"/>
      <c r="CA51" s="154"/>
      <c r="CB51" s="191"/>
      <c r="CC51" s="190" t="str">
        <f>IF('入力シート（病院用）'!$D161="","",'入力シート（病院用）'!D161)</f>
        <v/>
      </c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</row>
    <row r="52" spans="1:91" s="112" customFormat="1" ht="15" customHeight="1" x14ac:dyDescent="0.15">
      <c r="A52" s="448"/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50"/>
      <c r="X52" s="297" t="s">
        <v>337</v>
      </c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190" t="str">
        <f>IF('入力シート（病院用）'!$D138="","",'入力シート（病院用）'!D138)</f>
        <v/>
      </c>
      <c r="AL52" s="190"/>
      <c r="AM52" s="190"/>
      <c r="AN52" s="190"/>
      <c r="AO52" s="190"/>
      <c r="AP52" s="190"/>
      <c r="AQ52" s="190"/>
      <c r="AR52" s="190"/>
      <c r="AS52" s="190"/>
      <c r="AT52" s="190"/>
      <c r="AU52" s="190" t="str">
        <f>IF('入力シート（病院用）'!$D154="","",'入力シート（病院用）'!D154)</f>
        <v/>
      </c>
      <c r="AV52" s="190"/>
      <c r="AW52" s="190"/>
      <c r="AX52" s="190"/>
      <c r="AY52" s="190"/>
      <c r="AZ52" s="190"/>
      <c r="BA52" s="190"/>
      <c r="BB52" s="190"/>
      <c r="BC52" s="190"/>
      <c r="BD52" s="190"/>
      <c r="BE52" s="297" t="s">
        <v>338</v>
      </c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153" t="str">
        <f>IF('入力シート（病院用）'!$D146="","",'入力シート（病院用）'!D146)</f>
        <v/>
      </c>
      <c r="BS52" s="154"/>
      <c r="BT52" s="154"/>
      <c r="BU52" s="154"/>
      <c r="BV52" s="154"/>
      <c r="BW52" s="154"/>
      <c r="BX52" s="154"/>
      <c r="BY52" s="154"/>
      <c r="BZ52" s="154"/>
      <c r="CA52" s="154"/>
      <c r="CB52" s="191"/>
      <c r="CC52" s="190" t="str">
        <f>IF('入力シート（病院用）'!$D162="","",'入力シート（病院用）'!D162)</f>
        <v/>
      </c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</row>
    <row r="53" spans="1:91" s="112" customFormat="1" ht="15" customHeight="1" x14ac:dyDescent="0.15">
      <c r="A53" s="453" t="s">
        <v>93</v>
      </c>
      <c r="B53" s="454"/>
      <c r="C53" s="455" t="str">
        <f>IF('入力シート（病院用）'!$D134="","　　年　　月",'入力シート（病院用）'!$D134)</f>
        <v>　　年　　月</v>
      </c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1" t="s">
        <v>55</v>
      </c>
      <c r="O53" s="451"/>
      <c r="P53" s="451"/>
      <c r="Q53" s="451"/>
      <c r="R53" s="451"/>
      <c r="S53" s="451"/>
      <c r="T53" s="451"/>
      <c r="U53" s="451"/>
      <c r="V53" s="451"/>
      <c r="W53" s="452"/>
      <c r="X53" s="297" t="s">
        <v>339</v>
      </c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190" t="str">
        <f>IF('入力シート（病院用）'!$D139="","",'入力シート（病院用）'!D139)</f>
        <v/>
      </c>
      <c r="AL53" s="190"/>
      <c r="AM53" s="190"/>
      <c r="AN53" s="190"/>
      <c r="AO53" s="190"/>
      <c r="AP53" s="190"/>
      <c r="AQ53" s="190"/>
      <c r="AR53" s="190"/>
      <c r="AS53" s="190"/>
      <c r="AT53" s="190"/>
      <c r="AU53" s="190" t="str">
        <f>IF('入力シート（病院用）'!$D155="","",'入力シート（病院用）'!D155)</f>
        <v/>
      </c>
      <c r="AV53" s="190"/>
      <c r="AW53" s="190"/>
      <c r="AX53" s="190"/>
      <c r="AY53" s="190"/>
      <c r="AZ53" s="190"/>
      <c r="BA53" s="190"/>
      <c r="BB53" s="190"/>
      <c r="BC53" s="190"/>
      <c r="BD53" s="190"/>
      <c r="BE53" s="297" t="s">
        <v>340</v>
      </c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153" t="str">
        <f>IF('入力シート（病院用）'!$D147="","",'入力シート（病院用）'!D147)</f>
        <v/>
      </c>
      <c r="BS53" s="154"/>
      <c r="BT53" s="154"/>
      <c r="BU53" s="154"/>
      <c r="BV53" s="154"/>
      <c r="BW53" s="154"/>
      <c r="BX53" s="154"/>
      <c r="BY53" s="154"/>
      <c r="BZ53" s="154"/>
      <c r="CA53" s="154"/>
      <c r="CB53" s="191"/>
      <c r="CC53" s="190" t="str">
        <f>IF('入力シート（病院用）'!$D163="","",'入力シート（病院用）'!D163)</f>
        <v/>
      </c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</row>
    <row r="54" spans="1:91" s="112" customFormat="1" ht="15" customHeight="1" x14ac:dyDescent="0.15">
      <c r="A54" s="426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8"/>
      <c r="X54" s="297" t="s">
        <v>341</v>
      </c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190" t="str">
        <f>IF('入力シート（病院用）'!$D140="","",'入力シート（病院用）'!D140)</f>
        <v/>
      </c>
      <c r="AL54" s="190"/>
      <c r="AM54" s="190"/>
      <c r="AN54" s="190"/>
      <c r="AO54" s="190"/>
      <c r="AP54" s="190"/>
      <c r="AQ54" s="190"/>
      <c r="AR54" s="190"/>
      <c r="AS54" s="190"/>
      <c r="AT54" s="190"/>
      <c r="AU54" s="190" t="str">
        <f>IF('入力シート（病院用）'!$D156="","",'入力シート（病院用）'!D156)</f>
        <v/>
      </c>
      <c r="AV54" s="190"/>
      <c r="AW54" s="190"/>
      <c r="AX54" s="190"/>
      <c r="AY54" s="190"/>
      <c r="AZ54" s="190"/>
      <c r="BA54" s="190"/>
      <c r="BB54" s="190"/>
      <c r="BC54" s="190"/>
      <c r="BD54" s="190"/>
      <c r="BE54" s="297" t="s">
        <v>342</v>
      </c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153" t="str">
        <f>IF('入力シート（病院用）'!$D148="","",'入力シート（病院用）'!D148)</f>
        <v/>
      </c>
      <c r="BS54" s="154"/>
      <c r="BT54" s="154"/>
      <c r="BU54" s="154"/>
      <c r="BV54" s="154"/>
      <c r="BW54" s="154"/>
      <c r="BX54" s="154"/>
      <c r="BY54" s="154"/>
      <c r="BZ54" s="154"/>
      <c r="CA54" s="154"/>
      <c r="CB54" s="191"/>
      <c r="CC54" s="190" t="str">
        <f>IF('入力シート（病院用）'!$D164="","",'入力シート（病院用）'!D164)</f>
        <v/>
      </c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</row>
    <row r="55" spans="1:91" s="112" customFormat="1" ht="15" customHeight="1" x14ac:dyDescent="0.15">
      <c r="A55" s="426"/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8"/>
      <c r="X55" s="297" t="s">
        <v>343</v>
      </c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190" t="str">
        <f>IF('入力シート（病院用）'!$D141="","",'入力シート（病院用）'!D141)</f>
        <v/>
      </c>
      <c r="AL55" s="190"/>
      <c r="AM55" s="190"/>
      <c r="AN55" s="190"/>
      <c r="AO55" s="190"/>
      <c r="AP55" s="190"/>
      <c r="AQ55" s="190"/>
      <c r="AR55" s="190"/>
      <c r="AS55" s="190"/>
      <c r="AT55" s="190"/>
      <c r="AU55" s="190" t="str">
        <f>IF('入力シート（病院用）'!$D157="","",'入力シート（病院用）'!D157)</f>
        <v/>
      </c>
      <c r="AV55" s="190"/>
      <c r="AW55" s="190"/>
      <c r="AX55" s="190"/>
      <c r="AY55" s="190"/>
      <c r="AZ55" s="190"/>
      <c r="BA55" s="190"/>
      <c r="BB55" s="190"/>
      <c r="BC55" s="190"/>
      <c r="BD55" s="190"/>
      <c r="BE55" s="297" t="s">
        <v>344</v>
      </c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153" t="str">
        <f>IF('入力シート（病院用）'!$D149="","",'入力シート（病院用）'!D149)</f>
        <v/>
      </c>
      <c r="BS55" s="154"/>
      <c r="BT55" s="154"/>
      <c r="BU55" s="154"/>
      <c r="BV55" s="154"/>
      <c r="BW55" s="154"/>
      <c r="BX55" s="154"/>
      <c r="BY55" s="154"/>
      <c r="BZ55" s="154"/>
      <c r="CA55" s="154"/>
      <c r="CB55" s="191"/>
      <c r="CC55" s="190" t="str">
        <f>IF('入力シート（病院用）'!$D165="","",'入力シート（病院用）'!D165)</f>
        <v/>
      </c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</row>
    <row r="56" spans="1:91" s="112" customFormat="1" ht="14.25" customHeight="1" x14ac:dyDescent="0.15">
      <c r="A56" s="178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432"/>
      <c r="X56" s="223" t="s">
        <v>345</v>
      </c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190" t="str">
        <f>IF('入力シート（病院用）'!$D142="","",'入力シート（病院用）'!D142)</f>
        <v/>
      </c>
      <c r="AL56" s="190"/>
      <c r="AM56" s="190"/>
      <c r="AN56" s="190"/>
      <c r="AO56" s="190"/>
      <c r="AP56" s="190"/>
      <c r="AQ56" s="190"/>
      <c r="AR56" s="190"/>
      <c r="AS56" s="190"/>
      <c r="AT56" s="190"/>
      <c r="AU56" s="190" t="str">
        <f>IF('入力シート（病院用）'!$D158="","",'入力シート（病院用）'!D158)</f>
        <v/>
      </c>
      <c r="AV56" s="190"/>
      <c r="AW56" s="190"/>
      <c r="AX56" s="190"/>
      <c r="AY56" s="190"/>
      <c r="AZ56" s="190"/>
      <c r="BA56" s="190"/>
      <c r="BB56" s="190"/>
      <c r="BC56" s="190"/>
      <c r="BD56" s="190"/>
      <c r="BE56" s="223" t="s">
        <v>77</v>
      </c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335">
        <f>SUM(AK49:AT56,BR49:CB55)</f>
        <v>0</v>
      </c>
      <c r="BS56" s="336"/>
      <c r="BT56" s="336"/>
      <c r="BU56" s="336"/>
      <c r="BV56" s="336"/>
      <c r="BW56" s="336"/>
      <c r="BX56" s="336"/>
      <c r="BY56" s="336"/>
      <c r="BZ56" s="154" t="s">
        <v>37</v>
      </c>
      <c r="CA56" s="154"/>
      <c r="CB56" s="191"/>
      <c r="CC56" s="335">
        <f>SUM(AU49:BD56,CC49:CM55)</f>
        <v>0</v>
      </c>
      <c r="CD56" s="336"/>
      <c r="CE56" s="336"/>
      <c r="CF56" s="336"/>
      <c r="CG56" s="336"/>
      <c r="CH56" s="336"/>
      <c r="CI56" s="336"/>
      <c r="CJ56" s="336"/>
      <c r="CK56" s="154" t="s">
        <v>37</v>
      </c>
      <c r="CL56" s="154"/>
      <c r="CM56" s="191"/>
    </row>
    <row r="57" spans="1:91" s="112" customFormat="1" ht="3.75" customHeight="1" x14ac:dyDescent="0.1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</row>
    <row r="58" spans="1:91" s="112" customFormat="1" ht="5.25" customHeight="1" x14ac:dyDescent="0.1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</row>
    <row r="59" spans="1:91" s="112" customFormat="1" ht="12" customHeight="1" x14ac:dyDescent="0.15">
      <c r="A59" s="429" t="s">
        <v>14</v>
      </c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9"/>
      <c r="AN59" s="429"/>
      <c r="AO59" s="429"/>
      <c r="AP59" s="429"/>
      <c r="AQ59" s="429"/>
      <c r="AR59" s="429"/>
      <c r="AS59" s="429"/>
      <c r="AT59" s="429"/>
      <c r="AU59" s="429"/>
      <c r="AV59" s="429"/>
      <c r="AW59" s="429"/>
      <c r="AX59" s="429"/>
      <c r="AY59" s="429"/>
      <c r="AZ59" s="429"/>
      <c r="BA59" s="429"/>
      <c r="BB59" s="429"/>
      <c r="BC59" s="429"/>
      <c r="BD59" s="429"/>
      <c r="BE59" s="429"/>
      <c r="BF59" s="429"/>
      <c r="BG59" s="429"/>
      <c r="BH59" s="429"/>
      <c r="BI59" s="429"/>
      <c r="BJ59" s="429"/>
      <c r="BK59" s="429"/>
      <c r="BL59" s="429"/>
      <c r="BM59" s="429"/>
      <c r="BN59" s="429"/>
      <c r="BO59" s="429"/>
      <c r="BP59" s="429"/>
      <c r="BQ59" s="429"/>
      <c r="BR59" s="429"/>
      <c r="BS59" s="429"/>
      <c r="BT59" s="429"/>
      <c r="BU59" s="429"/>
      <c r="BV59" s="429"/>
      <c r="BW59" s="429"/>
      <c r="BX59" s="429"/>
      <c r="BY59" s="429"/>
      <c r="BZ59" s="429"/>
      <c r="CA59" s="429"/>
      <c r="CB59" s="429"/>
      <c r="CC59" s="429"/>
      <c r="CD59" s="429"/>
      <c r="CE59" s="429"/>
      <c r="CF59" s="429"/>
      <c r="CG59" s="429"/>
      <c r="CH59" s="429"/>
      <c r="CI59" s="429"/>
      <c r="CJ59" s="429"/>
      <c r="CK59" s="429"/>
      <c r="CL59" s="429"/>
      <c r="CM59" s="429"/>
    </row>
    <row r="60" spans="1:91" s="112" customFormat="1" ht="12.75" customHeight="1" x14ac:dyDescent="0.15">
      <c r="A60" s="430" t="s">
        <v>346</v>
      </c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1"/>
      <c r="BB60" s="431"/>
      <c r="BC60" s="431"/>
      <c r="BD60" s="431"/>
      <c r="BE60" s="431"/>
      <c r="BF60" s="431"/>
      <c r="BG60" s="431"/>
      <c r="BH60" s="431"/>
      <c r="BI60" s="431"/>
      <c r="BJ60" s="431"/>
      <c r="BK60" s="431"/>
      <c r="BL60" s="431"/>
      <c r="BM60" s="431"/>
      <c r="BN60" s="431"/>
      <c r="BO60" s="431"/>
      <c r="BP60" s="431"/>
      <c r="BQ60" s="431"/>
      <c r="BR60" s="431"/>
      <c r="BS60" s="431"/>
      <c r="BT60" s="431"/>
      <c r="BU60" s="431"/>
      <c r="BV60" s="431"/>
      <c r="BW60" s="431"/>
      <c r="BX60" s="431"/>
      <c r="BY60" s="190" t="str">
        <f>IF('入力シート（病院用）'!$D167="有"," ①有　　2 無",IF('入力シート（病院用）'!$D167="無"," 1 有　　②無"," 1 有　　2 無"))</f>
        <v xml:space="preserve"> 1 有　　2 無</v>
      </c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</row>
    <row r="61" spans="1:91" s="112" customFormat="1" ht="12.75" customHeight="1" x14ac:dyDescent="0.15">
      <c r="A61" s="431"/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1"/>
      <c r="BB61" s="431"/>
      <c r="BC61" s="431"/>
      <c r="BD61" s="431"/>
      <c r="BE61" s="431"/>
      <c r="BF61" s="431"/>
      <c r="BG61" s="431"/>
      <c r="BH61" s="431"/>
      <c r="BI61" s="431"/>
      <c r="BJ61" s="431"/>
      <c r="BK61" s="431"/>
      <c r="BL61" s="431"/>
      <c r="BM61" s="431"/>
      <c r="BN61" s="431"/>
      <c r="BO61" s="431"/>
      <c r="BP61" s="431"/>
      <c r="BQ61" s="431"/>
      <c r="BR61" s="431"/>
      <c r="BS61" s="431"/>
      <c r="BT61" s="431"/>
      <c r="BU61" s="431"/>
      <c r="BV61" s="431"/>
      <c r="BW61" s="431"/>
      <c r="BX61" s="431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</row>
    <row r="62" spans="1:91" s="112" customFormat="1" ht="12.75" customHeight="1" x14ac:dyDescent="0.15">
      <c r="A62" s="435" t="s">
        <v>347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9" t="str">
        <f>IF('入力シート（病院用）'!$D168="","",'入力シート（病院用）'!D168)</f>
        <v/>
      </c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39"/>
      <c r="AO62" s="439"/>
      <c r="AP62" s="439"/>
      <c r="AQ62" s="439"/>
      <c r="AR62" s="439"/>
      <c r="AS62" s="439"/>
      <c r="AT62" s="439"/>
      <c r="AU62" s="439"/>
      <c r="AV62" s="439"/>
      <c r="AW62" s="439"/>
      <c r="AX62" s="439"/>
      <c r="AY62" s="439"/>
      <c r="AZ62" s="439"/>
      <c r="BA62" s="439"/>
      <c r="BB62" s="439"/>
      <c r="BC62" s="439"/>
      <c r="BD62" s="439"/>
      <c r="BE62" s="439"/>
      <c r="BF62" s="439"/>
      <c r="BG62" s="439"/>
      <c r="BH62" s="439"/>
      <c r="BI62" s="439"/>
      <c r="BJ62" s="439"/>
      <c r="BK62" s="439"/>
      <c r="BL62" s="439"/>
      <c r="BM62" s="439"/>
      <c r="BN62" s="439"/>
      <c r="BO62" s="439"/>
      <c r="BP62" s="439"/>
      <c r="BQ62" s="439"/>
      <c r="BR62" s="439"/>
      <c r="BS62" s="439"/>
      <c r="BT62" s="439"/>
      <c r="BU62" s="439"/>
      <c r="BV62" s="439"/>
      <c r="BW62" s="439"/>
      <c r="BX62" s="439"/>
      <c r="BY62" s="439"/>
      <c r="BZ62" s="439"/>
      <c r="CA62" s="439"/>
      <c r="CB62" s="439"/>
      <c r="CC62" s="439"/>
      <c r="CD62" s="439"/>
      <c r="CE62" s="439"/>
      <c r="CF62" s="439"/>
      <c r="CG62" s="439"/>
      <c r="CH62" s="439"/>
      <c r="CI62" s="439"/>
      <c r="CJ62" s="439"/>
      <c r="CK62" s="439"/>
      <c r="CL62" s="439"/>
      <c r="CM62" s="440"/>
    </row>
    <row r="63" spans="1:91" s="112" customFormat="1" ht="10.5" customHeight="1" x14ac:dyDescent="0.15">
      <c r="A63" s="437"/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  <c r="BO63" s="441"/>
      <c r="BP63" s="441"/>
      <c r="BQ63" s="441"/>
      <c r="BR63" s="441"/>
      <c r="BS63" s="441"/>
      <c r="BT63" s="441"/>
      <c r="BU63" s="441"/>
      <c r="BV63" s="441"/>
      <c r="BW63" s="441"/>
      <c r="BX63" s="441"/>
      <c r="BY63" s="441"/>
      <c r="BZ63" s="441"/>
      <c r="CA63" s="441"/>
      <c r="CB63" s="441"/>
      <c r="CC63" s="441"/>
      <c r="CD63" s="441"/>
      <c r="CE63" s="441"/>
      <c r="CF63" s="441"/>
      <c r="CG63" s="441"/>
      <c r="CH63" s="441"/>
      <c r="CI63" s="441"/>
      <c r="CJ63" s="441"/>
      <c r="CK63" s="441"/>
      <c r="CL63" s="441"/>
      <c r="CM63" s="442"/>
    </row>
    <row r="64" spans="1:91" s="112" customFormat="1" ht="15" customHeight="1" x14ac:dyDescent="0.15">
      <c r="A64" s="310" t="s">
        <v>348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2"/>
      <c r="Y64" s="217" t="s">
        <v>349</v>
      </c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6"/>
      <c r="AL64" s="153" t="str">
        <f>IF('入力シート（病院用）'!$D169="","",'入力シート（病院用）'!D169)</f>
        <v/>
      </c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61" t="s">
        <v>37</v>
      </c>
      <c r="AY64" s="161"/>
      <c r="AZ64" s="433"/>
      <c r="BA64" s="434" t="s">
        <v>81</v>
      </c>
      <c r="BB64" s="298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119"/>
      <c r="BO64" s="161">
        <f>IF('入力シート（病院用）'!$D171="有","①",1)</f>
        <v>1</v>
      </c>
      <c r="BP64" s="161"/>
      <c r="BQ64" s="407" t="s">
        <v>217</v>
      </c>
      <c r="BR64" s="407"/>
      <c r="BS64" s="407"/>
      <c r="BT64" s="407"/>
      <c r="BU64" s="161">
        <f>IF('入力シート（病院用）'!$D171="無","②",2)</f>
        <v>2</v>
      </c>
      <c r="BV64" s="161"/>
      <c r="BW64" s="407" t="s">
        <v>224</v>
      </c>
      <c r="BX64" s="407"/>
      <c r="BY64" s="407"/>
      <c r="BZ64" s="407"/>
      <c r="CA64" s="407"/>
      <c r="CB64" s="407"/>
      <c r="CC64" s="407"/>
      <c r="CD64" s="407"/>
      <c r="CE64" s="407"/>
      <c r="CF64" s="407"/>
      <c r="CG64" s="407"/>
      <c r="CH64" s="407"/>
      <c r="CI64" s="407"/>
      <c r="CJ64" s="407"/>
      <c r="CK64" s="407"/>
      <c r="CL64" s="407"/>
      <c r="CM64" s="410"/>
    </row>
    <row r="65" spans="1:95" s="112" customFormat="1" ht="15" customHeight="1" x14ac:dyDescent="0.15">
      <c r="A65" s="319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1"/>
      <c r="Y65" s="217" t="s">
        <v>350</v>
      </c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6"/>
      <c r="AL65" s="153" t="str">
        <f>IF('入力シート（病院用）'!$D170="","",'入力シート（病院用）'!D170)</f>
        <v/>
      </c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61" t="s">
        <v>37</v>
      </c>
      <c r="AY65" s="161"/>
      <c r="AZ65" s="433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120"/>
      <c r="BO65" s="161">
        <f>IF('入力シート（病院用）'!$D172="有","①",1)</f>
        <v>1</v>
      </c>
      <c r="BP65" s="161"/>
      <c r="BQ65" s="195" t="s">
        <v>82</v>
      </c>
      <c r="BR65" s="195"/>
      <c r="BS65" s="195"/>
      <c r="BT65" s="195"/>
      <c r="BU65" s="195"/>
      <c r="BV65" s="195"/>
      <c r="BW65" s="195"/>
      <c r="BX65" s="195"/>
      <c r="BY65" s="161">
        <f>IF('入力シート（病院用）'!$D173="有","②",2)</f>
        <v>2</v>
      </c>
      <c r="BZ65" s="161"/>
      <c r="CA65" s="195" t="s">
        <v>83</v>
      </c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6"/>
    </row>
    <row r="66" spans="1:95" s="112" customFormat="1" ht="15" customHeight="1" x14ac:dyDescent="0.15">
      <c r="A66" s="304" t="s">
        <v>84</v>
      </c>
      <c r="B66" s="305"/>
      <c r="C66" s="305"/>
      <c r="D66" s="305"/>
      <c r="E66" s="310" t="s">
        <v>351</v>
      </c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2"/>
      <c r="Y66" s="217" t="s">
        <v>352</v>
      </c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6"/>
      <c r="AK66" s="153" t="str">
        <f>IF('入力シート（病院用）'!$D174="","",'入力シート（病院用）'!D174)</f>
        <v/>
      </c>
      <c r="AL66" s="154"/>
      <c r="AM66" s="154"/>
      <c r="AN66" s="154"/>
      <c r="AO66" s="154"/>
      <c r="AP66" s="154" t="s">
        <v>37</v>
      </c>
      <c r="AQ66" s="154"/>
      <c r="AR66" s="191"/>
      <c r="AS66" s="281" t="s">
        <v>353</v>
      </c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37" t="str">
        <f>IF('入力シート（病院用）'!$D175="","",'入力シート（病院用）'!D175)</f>
        <v/>
      </c>
      <c r="BF66" s="238"/>
      <c r="BG66" s="238"/>
      <c r="BH66" s="238"/>
      <c r="BI66" s="238"/>
      <c r="BJ66" s="238"/>
      <c r="BK66" s="194" t="s">
        <v>37</v>
      </c>
      <c r="BL66" s="194"/>
      <c r="BM66" s="316"/>
      <c r="BN66" s="111"/>
      <c r="BO66" s="233" t="s">
        <v>354</v>
      </c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65"/>
    </row>
    <row r="67" spans="1:95" s="112" customFormat="1" ht="15" customHeight="1" x14ac:dyDescent="0.15">
      <c r="A67" s="306"/>
      <c r="B67" s="307"/>
      <c r="C67" s="307"/>
      <c r="D67" s="307"/>
      <c r="E67" s="313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5"/>
      <c r="Y67" s="217" t="s">
        <v>355</v>
      </c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6"/>
      <c r="AK67" s="153" t="str">
        <f>IF('入力シート（病院用）'!$D176="","",'入力シート（病院用）'!D176)</f>
        <v/>
      </c>
      <c r="AL67" s="154"/>
      <c r="AM67" s="154"/>
      <c r="AN67" s="154"/>
      <c r="AO67" s="154"/>
      <c r="AP67" s="152" t="s">
        <v>37</v>
      </c>
      <c r="AQ67" s="152"/>
      <c r="AR67" s="175"/>
      <c r="AS67" s="153" t="s">
        <v>494</v>
      </c>
      <c r="AT67" s="154"/>
      <c r="AU67" s="154"/>
      <c r="AV67" s="154"/>
      <c r="AW67" s="154"/>
      <c r="AX67" s="154"/>
      <c r="AY67" s="154" t="str">
        <f>IF('入力シート（病院用）'!$D177="","",'入力シート（病院用）'!D177)</f>
        <v/>
      </c>
      <c r="AZ67" s="154"/>
      <c r="BA67" s="154"/>
      <c r="BB67" s="154"/>
      <c r="BC67" s="154" t="s">
        <v>495</v>
      </c>
      <c r="BD67" s="191"/>
      <c r="BE67" s="237" t="str">
        <f>IF('入力シート（病院用）'!$D178="","",'入力シート（病院用）'!D178)</f>
        <v/>
      </c>
      <c r="BF67" s="238"/>
      <c r="BG67" s="238"/>
      <c r="BH67" s="238"/>
      <c r="BI67" s="238"/>
      <c r="BJ67" s="238"/>
      <c r="BK67" s="194" t="s">
        <v>37</v>
      </c>
      <c r="BL67" s="194"/>
      <c r="BM67" s="316"/>
      <c r="BN67" s="244"/>
      <c r="BO67" s="180"/>
      <c r="BP67" s="180">
        <f>IF('入力シート（病院用）'!$D195="有","①",1)</f>
        <v>1</v>
      </c>
      <c r="BQ67" s="180"/>
      <c r="BR67" s="174" t="s">
        <v>88</v>
      </c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236"/>
    </row>
    <row r="68" spans="1:95" s="112" customFormat="1" ht="15" customHeight="1" x14ac:dyDescent="0.15">
      <c r="A68" s="306"/>
      <c r="B68" s="307"/>
      <c r="C68" s="307"/>
      <c r="D68" s="307"/>
      <c r="E68" s="310" t="s">
        <v>356</v>
      </c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155" t="s">
        <v>85</v>
      </c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4"/>
      <c r="AK68" s="155" t="s">
        <v>87</v>
      </c>
      <c r="AL68" s="293"/>
      <c r="AM68" s="293"/>
      <c r="AN68" s="293"/>
      <c r="AO68" s="293"/>
      <c r="AP68" s="293"/>
      <c r="AQ68" s="293"/>
      <c r="AR68" s="294"/>
      <c r="AS68" s="223" t="s">
        <v>85</v>
      </c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3" t="s">
        <v>87</v>
      </c>
      <c r="BF68" s="224"/>
      <c r="BG68" s="224"/>
      <c r="BH68" s="224"/>
      <c r="BI68" s="224"/>
      <c r="BJ68" s="224"/>
      <c r="BK68" s="224"/>
      <c r="BL68" s="224"/>
      <c r="BM68" s="224"/>
      <c r="BN68" s="244"/>
      <c r="BO68" s="180"/>
      <c r="BP68" s="180">
        <f>IF('入力シート（病院用）'!$D196="有","②",2)</f>
        <v>2</v>
      </c>
      <c r="BQ68" s="180"/>
      <c r="BR68" s="174" t="s">
        <v>89</v>
      </c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236"/>
    </row>
    <row r="69" spans="1:95" s="112" customFormat="1" ht="15" customHeight="1" x14ac:dyDescent="0.15">
      <c r="A69" s="306"/>
      <c r="B69" s="307"/>
      <c r="C69" s="307"/>
      <c r="D69" s="307"/>
      <c r="E69" s="319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1"/>
      <c r="Y69" s="153" t="str">
        <f>IF('入力シート（病院用）'!$D179="","",'入力シート（病院用）'!D179)</f>
        <v/>
      </c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91"/>
      <c r="AK69" s="153" t="str">
        <f>IF('入力シート（病院用）'!$D180="","",'入力シート（病院用）'!D180)</f>
        <v/>
      </c>
      <c r="AL69" s="154"/>
      <c r="AM69" s="154"/>
      <c r="AN69" s="154"/>
      <c r="AO69" s="154"/>
      <c r="AP69" s="154" t="s">
        <v>37</v>
      </c>
      <c r="AQ69" s="154"/>
      <c r="AR69" s="191"/>
      <c r="AS69" s="190" t="str">
        <f>IF('入力シート（病院用）'!$D187="","",'入力シート（病院用）'!D187)</f>
        <v/>
      </c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237" t="str">
        <f>IF('入力シート（病院用）'!$D188="","",'入力シート（病院用）'!D188)</f>
        <v/>
      </c>
      <c r="BF69" s="238"/>
      <c r="BG69" s="238"/>
      <c r="BH69" s="238"/>
      <c r="BI69" s="238"/>
      <c r="BJ69" s="238"/>
      <c r="BK69" s="194" t="s">
        <v>37</v>
      </c>
      <c r="BL69" s="194"/>
      <c r="BM69" s="316"/>
      <c r="BN69" s="244"/>
      <c r="BO69" s="180"/>
      <c r="BP69" s="180">
        <f>IF('入力シート（病院用）'!$D197="有","③",3)</f>
        <v>3</v>
      </c>
      <c r="BQ69" s="180"/>
      <c r="BR69" s="174" t="s">
        <v>90</v>
      </c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236"/>
    </row>
    <row r="70" spans="1:95" s="112" customFormat="1" ht="15" customHeight="1" x14ac:dyDescent="0.15">
      <c r="A70" s="306"/>
      <c r="B70" s="307"/>
      <c r="C70" s="307"/>
      <c r="D70" s="307"/>
      <c r="E70" s="319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1"/>
      <c r="Y70" s="153" t="str">
        <f>IF('入力シート（病院用）'!$D181="","",'入力シート（病院用）'!D181)</f>
        <v/>
      </c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91"/>
      <c r="AK70" s="153" t="str">
        <f>IF('入力シート（病院用）'!$D182="","",'入力シート（病院用）'!D182)</f>
        <v/>
      </c>
      <c r="AL70" s="154"/>
      <c r="AM70" s="154"/>
      <c r="AN70" s="154"/>
      <c r="AO70" s="154"/>
      <c r="AP70" s="152" t="s">
        <v>37</v>
      </c>
      <c r="AQ70" s="152"/>
      <c r="AR70" s="175"/>
      <c r="AS70" s="190" t="str">
        <f>IF('入力シート（病院用）'!$D189="","",'入力シート（病院用）'!D189)</f>
        <v/>
      </c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237" t="str">
        <f>IF('入力シート（病院用）'!$D190="","",'入力シート（病院用）'!D190)</f>
        <v/>
      </c>
      <c r="BF70" s="238"/>
      <c r="BG70" s="238"/>
      <c r="BH70" s="238"/>
      <c r="BI70" s="238"/>
      <c r="BJ70" s="238"/>
      <c r="BK70" s="194" t="s">
        <v>37</v>
      </c>
      <c r="BL70" s="194"/>
      <c r="BM70" s="316"/>
      <c r="BN70" s="244"/>
      <c r="BO70" s="180"/>
      <c r="BP70" s="180">
        <f>IF('入力シート（病院用）'!$D198="有","④",4)</f>
        <v>4</v>
      </c>
      <c r="BQ70" s="180"/>
      <c r="BR70" s="174" t="s">
        <v>91</v>
      </c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236"/>
    </row>
    <row r="71" spans="1:95" s="112" customFormat="1" ht="15" customHeight="1" x14ac:dyDescent="0.15">
      <c r="A71" s="306"/>
      <c r="B71" s="307"/>
      <c r="C71" s="307"/>
      <c r="D71" s="307"/>
      <c r="E71" s="319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1"/>
      <c r="Y71" s="153" t="str">
        <f>IF('入力シート（病院用）'!$D183="","",'入力シート（病院用）'!D183)</f>
        <v/>
      </c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91"/>
      <c r="AK71" s="153" t="str">
        <f>IF('入力シート（病院用）'!$D184="","",'入力シート（病院用）'!D184)</f>
        <v/>
      </c>
      <c r="AL71" s="154"/>
      <c r="AM71" s="154"/>
      <c r="AN71" s="154"/>
      <c r="AO71" s="154"/>
      <c r="AP71" s="152" t="s">
        <v>37</v>
      </c>
      <c r="AQ71" s="152"/>
      <c r="AR71" s="175"/>
      <c r="AS71" s="190" t="str">
        <f>IF('入力シート（病院用）'!$D191="","",'入力シート（病院用）'!D191)</f>
        <v/>
      </c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237" t="str">
        <f>IF('入力シート（病院用）'!$D192="","",'入力シート（病院用）'!D192)</f>
        <v/>
      </c>
      <c r="BF71" s="238"/>
      <c r="BG71" s="238"/>
      <c r="BH71" s="238"/>
      <c r="BI71" s="238"/>
      <c r="BJ71" s="238"/>
      <c r="BK71" s="194" t="s">
        <v>37</v>
      </c>
      <c r="BL71" s="194"/>
      <c r="BM71" s="316"/>
      <c r="BN71" s="244"/>
      <c r="BO71" s="180"/>
      <c r="BP71" s="180">
        <f>IF('入力シート（病院用）'!$D199="有","⑤",5)</f>
        <v>5</v>
      </c>
      <c r="BQ71" s="180"/>
      <c r="BR71" s="174" t="s">
        <v>92</v>
      </c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236"/>
    </row>
    <row r="72" spans="1:95" s="112" customFormat="1" ht="15" customHeight="1" x14ac:dyDescent="0.15">
      <c r="A72" s="308"/>
      <c r="B72" s="309"/>
      <c r="C72" s="309"/>
      <c r="D72" s="309"/>
      <c r="E72" s="313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5"/>
      <c r="Y72" s="153" t="str">
        <f>IF('入力シート（病院用）'!$D185="","",'入力シート（病院用）'!D185)</f>
        <v/>
      </c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91"/>
      <c r="AK72" s="153" t="str">
        <f>IF('入力シート（病院用）'!$D186="","",'入力シート（病院用）'!D186)</f>
        <v/>
      </c>
      <c r="AL72" s="154"/>
      <c r="AM72" s="154"/>
      <c r="AN72" s="154"/>
      <c r="AO72" s="154"/>
      <c r="AP72" s="152" t="s">
        <v>37</v>
      </c>
      <c r="AQ72" s="152"/>
      <c r="AR72" s="175"/>
      <c r="AS72" s="190" t="str">
        <f>IF('入力シート（病院用）'!$D193="","",'入力シート（病院用）'!D193)</f>
        <v/>
      </c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237" t="str">
        <f>IF('入力シート（病院用）'!$D194="","",'入力シート（病院用）'!D194)</f>
        <v/>
      </c>
      <c r="BF72" s="238"/>
      <c r="BG72" s="238"/>
      <c r="BH72" s="238"/>
      <c r="BI72" s="238"/>
      <c r="BJ72" s="238"/>
      <c r="BK72" s="194" t="s">
        <v>37</v>
      </c>
      <c r="BL72" s="194"/>
      <c r="BM72" s="316"/>
      <c r="BN72" s="162"/>
      <c r="BO72" s="152"/>
      <c r="BP72" s="180">
        <f>IF('入力シート（病院用）'!$D200="",6,"⑥")</f>
        <v>6</v>
      </c>
      <c r="BQ72" s="180"/>
      <c r="BR72" s="159" t="s">
        <v>75</v>
      </c>
      <c r="BS72" s="159"/>
      <c r="BT72" s="159"/>
      <c r="BU72" s="159"/>
      <c r="BV72" s="159"/>
      <c r="BW72" s="159"/>
      <c r="BX72" s="159" t="s">
        <v>357</v>
      </c>
      <c r="BY72" s="159"/>
      <c r="BZ72" s="152" t="str">
        <f>IF('入力シート（病院用）'!$D200="","",'入力シート（病院用）'!D200)</f>
        <v/>
      </c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9" t="s">
        <v>328</v>
      </c>
      <c r="CM72" s="160"/>
    </row>
    <row r="73" spans="1:95" s="107" customFormat="1" ht="15" customHeight="1" x14ac:dyDescent="0.15">
      <c r="A73" s="232" t="s">
        <v>358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65"/>
      <c r="Y73" s="161" t="s">
        <v>359</v>
      </c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 t="s">
        <v>506</v>
      </c>
      <c r="AN73" s="161"/>
      <c r="AO73" s="161"/>
      <c r="AP73" s="161"/>
      <c r="AQ73" s="161"/>
      <c r="AR73" s="161"/>
      <c r="AS73" s="161"/>
      <c r="AT73" s="161"/>
      <c r="AU73" s="161"/>
      <c r="AV73" s="161"/>
      <c r="AW73" s="161" t="str">
        <f>IF('入力シート（病院用）'!$D203="年","年",IF('入力シート（病院用）'!$D203="月","月","年・月"))</f>
        <v>年・月</v>
      </c>
      <c r="AX73" s="161"/>
      <c r="AY73" s="161"/>
      <c r="AZ73" s="161"/>
      <c r="BA73" s="161"/>
      <c r="BB73" s="161"/>
      <c r="BC73" s="161"/>
      <c r="BD73" s="161" t="s">
        <v>507</v>
      </c>
      <c r="BE73" s="161"/>
      <c r="BF73" s="161" t="str">
        <f>IF('入力シート（病院用）'!$D204="","",'入力シート（病院用）'!D204)</f>
        <v/>
      </c>
      <c r="BG73" s="161"/>
      <c r="BH73" s="161"/>
      <c r="BI73" s="161"/>
      <c r="BJ73" s="161"/>
      <c r="BK73" s="161"/>
      <c r="BL73" s="161"/>
      <c r="BM73" s="161"/>
      <c r="BN73" s="233" t="s">
        <v>496</v>
      </c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33"/>
      <c r="CE73" s="233"/>
      <c r="CF73" s="233"/>
      <c r="CG73" s="233"/>
      <c r="CH73" s="233"/>
      <c r="CI73" s="233"/>
      <c r="CJ73" s="233"/>
      <c r="CK73" s="233"/>
      <c r="CL73" s="233"/>
      <c r="CM73" s="265"/>
      <c r="CN73" s="118"/>
      <c r="CO73" s="108"/>
      <c r="CP73" s="108"/>
      <c r="CQ73" s="108"/>
    </row>
    <row r="74" spans="1:95" s="107" customFormat="1" ht="15" customHeight="1" x14ac:dyDescent="0.15">
      <c r="A74" s="109"/>
      <c r="B74" s="152">
        <f>IF('入力シート（病院用）'!$D201="有","①",1)</f>
        <v>1</v>
      </c>
      <c r="C74" s="152"/>
      <c r="D74" s="152" t="s">
        <v>503</v>
      </c>
      <c r="E74" s="152"/>
      <c r="F74" s="152"/>
      <c r="G74" s="152" t="str">
        <f>IF('入力シート（病院用）'!$D202="個人","個人",IF('入力シート（病院用）'!$D202="全体","全体",IF('入力シート（病院用）'!$D202="両方","個人＆全体","個人・全体")))</f>
        <v>個人・全体</v>
      </c>
      <c r="H74" s="152"/>
      <c r="I74" s="152"/>
      <c r="J74" s="152"/>
      <c r="K74" s="152"/>
      <c r="L74" s="152"/>
      <c r="M74" s="152"/>
      <c r="N74" s="152"/>
      <c r="O74" s="152"/>
      <c r="P74" s="152"/>
      <c r="Q74" s="152" t="s">
        <v>504</v>
      </c>
      <c r="R74" s="152"/>
      <c r="S74" s="152">
        <f>IF('入力シート（病院用）'!$D201="無","②",2)</f>
        <v>2</v>
      </c>
      <c r="T74" s="152"/>
      <c r="U74" s="159" t="s">
        <v>505</v>
      </c>
      <c r="V74" s="159"/>
      <c r="W74" s="159"/>
      <c r="X74" s="160"/>
      <c r="Y74" s="162" t="s">
        <v>508</v>
      </c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>
        <f>IF('入力シート（病院用）'!$D205="有","①",1)</f>
        <v>1</v>
      </c>
      <c r="AK74" s="152"/>
      <c r="AL74" s="159" t="s">
        <v>509</v>
      </c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2">
        <f>IF('入力シート（病院用）'!$D206="有","②",2)</f>
        <v>2</v>
      </c>
      <c r="AX74" s="152"/>
      <c r="AY74" s="159" t="s">
        <v>510</v>
      </c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2">
        <f>IF('入力シート（病院用）'!$D207="",3,"③")</f>
        <v>3</v>
      </c>
      <c r="BK74" s="152"/>
      <c r="BL74" s="159" t="s">
        <v>511</v>
      </c>
      <c r="BM74" s="159"/>
      <c r="BN74" s="159"/>
      <c r="BO74" s="159"/>
      <c r="BP74" s="159"/>
      <c r="BQ74" s="159"/>
      <c r="BR74" s="159"/>
      <c r="BS74" s="159"/>
      <c r="BT74" s="159" t="str">
        <f>IF('入力シート（病院用）'!$D207="","",'入力シート（病院用）'!D207)</f>
        <v/>
      </c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 t="s">
        <v>328</v>
      </c>
      <c r="CM74" s="160"/>
      <c r="CO74" s="108"/>
      <c r="CP74" s="108"/>
      <c r="CQ74" s="108"/>
    </row>
    <row r="75" spans="1:95" s="107" customFormat="1" ht="16.5" customHeight="1" x14ac:dyDescent="0.15">
      <c r="A75" s="300" t="s">
        <v>360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2"/>
      <c r="R75" s="303" t="s">
        <v>361</v>
      </c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153">
        <f>IF('入力シート（病院用）'!$D208="有","①",1)</f>
        <v>1</v>
      </c>
      <c r="AD75" s="154"/>
      <c r="AE75" s="154" t="s">
        <v>362</v>
      </c>
      <c r="AF75" s="154"/>
      <c r="AG75" s="154"/>
      <c r="AH75" s="154"/>
      <c r="AI75" s="154" t="str">
        <f>IF('入力シート（病院用）'!$D209="","",'入力シート（病院用）'!D209)</f>
        <v/>
      </c>
      <c r="AJ75" s="154"/>
      <c r="AK75" s="154"/>
      <c r="AL75" s="154"/>
      <c r="AM75" s="195" t="s">
        <v>363</v>
      </c>
      <c r="AN75" s="195"/>
      <c r="AO75" s="195"/>
      <c r="AP75" s="195"/>
      <c r="AQ75" s="195"/>
      <c r="AR75" s="195"/>
      <c r="AS75" s="195">
        <f>IF('入力シート（病院用）'!$D208="無","②",2)</f>
        <v>2</v>
      </c>
      <c r="AT75" s="195"/>
      <c r="AU75" s="154" t="s">
        <v>512</v>
      </c>
      <c r="AV75" s="154"/>
      <c r="AW75" s="191"/>
      <c r="AX75" s="317" t="s">
        <v>364</v>
      </c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18"/>
      <c r="BS75" s="153">
        <f>IF('入力シート（病院用）'!$D210="有","①",1)</f>
        <v>1</v>
      </c>
      <c r="BT75" s="154"/>
      <c r="BU75" s="154" t="s">
        <v>362</v>
      </c>
      <c r="BV75" s="154"/>
      <c r="BW75" s="154"/>
      <c r="BX75" s="154"/>
      <c r="BY75" s="154" t="str">
        <f>IF('入力シート（病院用）'!$D211="","",'入力シート（病院用）'!D211)</f>
        <v/>
      </c>
      <c r="BZ75" s="154"/>
      <c r="CA75" s="154"/>
      <c r="CB75" s="154"/>
      <c r="CC75" s="195" t="s">
        <v>363</v>
      </c>
      <c r="CD75" s="195"/>
      <c r="CE75" s="195"/>
      <c r="CF75" s="195"/>
      <c r="CG75" s="195"/>
      <c r="CH75" s="195"/>
      <c r="CI75" s="195">
        <f>IF('入力シート（病院用）'!$D210="無","②",2)</f>
        <v>2</v>
      </c>
      <c r="CJ75" s="195"/>
      <c r="CK75" s="154" t="s">
        <v>512</v>
      </c>
      <c r="CL75" s="154"/>
      <c r="CM75" s="191"/>
    </row>
    <row r="76" spans="1:95" s="107" customFormat="1" ht="16.5" customHeight="1" x14ac:dyDescent="0.15">
      <c r="A76" s="155" t="s">
        <v>15</v>
      </c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4"/>
      <c r="V76" s="317" t="s">
        <v>514</v>
      </c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18"/>
      <c r="BD76" s="155" t="s">
        <v>365</v>
      </c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7"/>
      <c r="BZ76" s="286" t="str">
        <f>IF('入力シート（病院用）'!$D212=""," 　年 　月",'入力シート（病院用）'!$D212)</f>
        <v xml:space="preserve"> 　年 　月</v>
      </c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8"/>
      <c r="CN76" s="118"/>
    </row>
    <row r="77" spans="1:95" s="107" customFormat="1" ht="16.5" customHeight="1" x14ac:dyDescent="0.15">
      <c r="A77" s="277" t="s">
        <v>35</v>
      </c>
      <c r="B77" s="278"/>
      <c r="C77" s="278"/>
      <c r="D77" s="278"/>
      <c r="E77" s="291" t="s">
        <v>16</v>
      </c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155" t="s">
        <v>366</v>
      </c>
      <c r="W77" s="293"/>
      <c r="X77" s="293"/>
      <c r="Y77" s="293"/>
      <c r="Z77" s="293"/>
      <c r="AA77" s="293"/>
      <c r="AB77" s="293"/>
      <c r="AC77" s="293"/>
      <c r="AD77" s="294"/>
      <c r="AE77" s="295" t="s">
        <v>36</v>
      </c>
      <c r="AF77" s="279"/>
      <c r="AG77" s="279"/>
      <c r="AH77" s="279"/>
      <c r="AI77" s="297" t="s">
        <v>17</v>
      </c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9"/>
      <c r="BD77" s="223" t="s">
        <v>367</v>
      </c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3" t="s">
        <v>368</v>
      </c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95" s="107" customFormat="1" ht="16.5" customHeight="1" x14ac:dyDescent="0.15">
      <c r="A78" s="279"/>
      <c r="B78" s="279"/>
      <c r="C78" s="279"/>
      <c r="D78" s="279"/>
      <c r="E78" s="289" t="s">
        <v>369</v>
      </c>
      <c r="F78" s="290"/>
      <c r="G78" s="290"/>
      <c r="H78" s="190" t="s">
        <v>18</v>
      </c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53" t="str">
        <f>IF('入力シート（病院用）'!$D213="","",'入力シート（病院用）'!D213)</f>
        <v/>
      </c>
      <c r="W78" s="154"/>
      <c r="X78" s="154"/>
      <c r="Y78" s="154"/>
      <c r="Z78" s="154"/>
      <c r="AA78" s="154"/>
      <c r="AB78" s="154"/>
      <c r="AC78" s="154"/>
      <c r="AD78" s="191"/>
      <c r="AE78" s="279"/>
      <c r="AF78" s="279"/>
      <c r="AG78" s="279"/>
      <c r="AH78" s="279"/>
      <c r="AI78" s="281" t="s">
        <v>370</v>
      </c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153" t="str">
        <f>IF('入力シート（病院用）'!$D231="","",'入力シート（病院用）'!D231)</f>
        <v/>
      </c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91"/>
      <c r="BV78" s="153" t="str">
        <f>IF('入力シート（病院用）'!$D250="","",'入力シート（病院用）'!D250)</f>
        <v/>
      </c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91"/>
    </row>
    <row r="79" spans="1:95" s="107" customFormat="1" ht="16.5" customHeight="1" x14ac:dyDescent="0.15">
      <c r="A79" s="279"/>
      <c r="B79" s="279"/>
      <c r="C79" s="279"/>
      <c r="D79" s="279"/>
      <c r="E79" s="290"/>
      <c r="F79" s="290"/>
      <c r="G79" s="290"/>
      <c r="H79" s="190" t="s">
        <v>19</v>
      </c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53" t="str">
        <f>IF('入力シート（病院用）'!$D214="","",'入力シート（病院用）'!D214)</f>
        <v/>
      </c>
      <c r="W79" s="154"/>
      <c r="X79" s="154"/>
      <c r="Y79" s="154"/>
      <c r="Z79" s="154"/>
      <c r="AA79" s="154"/>
      <c r="AB79" s="154"/>
      <c r="AC79" s="154"/>
      <c r="AD79" s="191"/>
      <c r="AE79" s="279"/>
      <c r="AF79" s="279"/>
      <c r="AG79" s="279"/>
      <c r="AH79" s="279"/>
      <c r="AI79" s="281" t="s">
        <v>371</v>
      </c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153" t="str">
        <f>IF('入力シート（病院用）'!$D232="","",'入力シート（病院用）'!D232)</f>
        <v/>
      </c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91"/>
      <c r="BV79" s="153" t="str">
        <f>IF('入力シート（病院用）'!$D251="","",'入力シート（病院用）'!D251)</f>
        <v/>
      </c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91"/>
    </row>
    <row r="80" spans="1:95" s="107" customFormat="1" ht="16.5" customHeight="1" x14ac:dyDescent="0.15">
      <c r="A80" s="279"/>
      <c r="B80" s="279"/>
      <c r="C80" s="279"/>
      <c r="D80" s="279"/>
      <c r="E80" s="290"/>
      <c r="F80" s="290"/>
      <c r="G80" s="290"/>
      <c r="H80" s="190" t="s">
        <v>20</v>
      </c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53" t="str">
        <f>IF('入力シート（病院用）'!$D215="","",'入力シート（病院用）'!D215)</f>
        <v/>
      </c>
      <c r="W80" s="154"/>
      <c r="X80" s="154"/>
      <c r="Y80" s="154"/>
      <c r="Z80" s="154"/>
      <c r="AA80" s="154"/>
      <c r="AB80" s="154"/>
      <c r="AC80" s="154"/>
      <c r="AD80" s="191"/>
      <c r="AE80" s="279"/>
      <c r="AF80" s="279"/>
      <c r="AG80" s="279"/>
      <c r="AH80" s="279"/>
      <c r="AI80" s="281" t="s">
        <v>372</v>
      </c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153" t="str">
        <f>IF('入力シート（病院用）'!$D233="","",'入力シート（病院用）'!D233)</f>
        <v/>
      </c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91"/>
      <c r="BV80" s="153" t="str">
        <f>IF('入力シート（病院用）'!$D252="","",'入力シート（病院用）'!D252)</f>
        <v/>
      </c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91"/>
    </row>
    <row r="81" spans="1:91" s="107" customFormat="1" ht="16.5" customHeight="1" x14ac:dyDescent="0.15">
      <c r="A81" s="279"/>
      <c r="B81" s="279"/>
      <c r="C81" s="279"/>
      <c r="D81" s="279"/>
      <c r="E81" s="281" t="s">
        <v>373</v>
      </c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153" t="str">
        <f>IF('入力シート（病院用）'!$D216="","",'入力シート（病院用）'!D216)</f>
        <v/>
      </c>
      <c r="W81" s="154"/>
      <c r="X81" s="154"/>
      <c r="Y81" s="154"/>
      <c r="Z81" s="154"/>
      <c r="AA81" s="154"/>
      <c r="AB81" s="154"/>
      <c r="AC81" s="154"/>
      <c r="AD81" s="191"/>
      <c r="AE81" s="279"/>
      <c r="AF81" s="279"/>
      <c r="AG81" s="279"/>
      <c r="AH81" s="279"/>
      <c r="AI81" s="281" t="s">
        <v>374</v>
      </c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153" t="str">
        <f>IF('入力シート（病院用）'!$D234="","",'入力シート（病院用）'!D234)</f>
        <v/>
      </c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91"/>
      <c r="BV81" s="153" t="str">
        <f>IF('入力シート（病院用）'!$D253="","",'入力シート（病院用）'!D253)</f>
        <v/>
      </c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91"/>
    </row>
    <row r="82" spans="1:91" s="107" customFormat="1" ht="16.5" customHeight="1" x14ac:dyDescent="0.15">
      <c r="A82" s="279"/>
      <c r="B82" s="279"/>
      <c r="C82" s="279"/>
      <c r="D82" s="279"/>
      <c r="E82" s="281" t="s">
        <v>375</v>
      </c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153" t="str">
        <f>IF('入力シート（病院用）'!$D217="","",'入力シート（病院用）'!D217)</f>
        <v/>
      </c>
      <c r="W82" s="154"/>
      <c r="X82" s="154"/>
      <c r="Y82" s="154"/>
      <c r="Z82" s="154"/>
      <c r="AA82" s="154"/>
      <c r="AB82" s="154"/>
      <c r="AC82" s="154"/>
      <c r="AD82" s="191"/>
      <c r="AE82" s="279"/>
      <c r="AF82" s="279"/>
      <c r="AG82" s="279"/>
      <c r="AH82" s="279"/>
      <c r="AI82" s="281" t="s">
        <v>376</v>
      </c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153" t="str">
        <f>IF('入力シート（病院用）'!$D235="","",'入力シート（病院用）'!D235)</f>
        <v/>
      </c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91"/>
      <c r="BV82" s="153" t="str">
        <f>IF('入力シート（病院用）'!$D254="","",'入力シート（病院用）'!D254)</f>
        <v/>
      </c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91"/>
    </row>
    <row r="83" spans="1:91" s="107" customFormat="1" ht="16.5" customHeight="1" x14ac:dyDescent="0.15">
      <c r="A83" s="279"/>
      <c r="B83" s="279"/>
      <c r="C83" s="279"/>
      <c r="D83" s="279"/>
      <c r="E83" s="281" t="s">
        <v>377</v>
      </c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153" t="str">
        <f>IF('入力シート（病院用）'!$D218="","",'入力シート（病院用）'!D218)</f>
        <v/>
      </c>
      <c r="W83" s="154"/>
      <c r="X83" s="154"/>
      <c r="Y83" s="154"/>
      <c r="Z83" s="154"/>
      <c r="AA83" s="154"/>
      <c r="AB83" s="154"/>
      <c r="AC83" s="154"/>
      <c r="AD83" s="191"/>
      <c r="AE83" s="279"/>
      <c r="AF83" s="279"/>
      <c r="AG83" s="279"/>
      <c r="AH83" s="279"/>
      <c r="AI83" s="281" t="s">
        <v>378</v>
      </c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153" t="str">
        <f>IF('入力シート（病院用）'!$D236="","",'入力シート（病院用）'!D236)</f>
        <v/>
      </c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91"/>
      <c r="BV83" s="153" t="str">
        <f>IF('入力シート（病院用）'!$D255="","",'入力シート（病院用）'!D255)</f>
        <v/>
      </c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91"/>
    </row>
    <row r="84" spans="1:91" s="107" customFormat="1" ht="16.5" customHeight="1" x14ac:dyDescent="0.15">
      <c r="A84" s="279"/>
      <c r="B84" s="279"/>
      <c r="C84" s="279"/>
      <c r="D84" s="279"/>
      <c r="E84" s="285" t="s">
        <v>21</v>
      </c>
      <c r="F84" s="285"/>
      <c r="G84" s="285"/>
      <c r="H84" s="190" t="s">
        <v>22</v>
      </c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53" t="str">
        <f>IF('入力シート（病院用）'!$D219="","",'入力シート（病院用）'!D219)</f>
        <v/>
      </c>
      <c r="W84" s="154"/>
      <c r="X84" s="154"/>
      <c r="Y84" s="154"/>
      <c r="Z84" s="154"/>
      <c r="AA84" s="154"/>
      <c r="AB84" s="154"/>
      <c r="AC84" s="154"/>
      <c r="AD84" s="191"/>
      <c r="AE84" s="279"/>
      <c r="AF84" s="279"/>
      <c r="AG84" s="279"/>
      <c r="AH84" s="279"/>
      <c r="AI84" s="281" t="s">
        <v>379</v>
      </c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153" t="str">
        <f>IF('入力シート（病院用）'!$D237="","",'入力シート（病院用）'!D237)</f>
        <v/>
      </c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91"/>
      <c r="BV84" s="153" t="str">
        <f>IF('入力シート（病院用）'!$D256="","",'入力シート（病院用）'!D256)</f>
        <v/>
      </c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91"/>
    </row>
    <row r="85" spans="1:91" s="107" customFormat="1" ht="16.5" customHeight="1" x14ac:dyDescent="0.15">
      <c r="A85" s="279"/>
      <c r="B85" s="279"/>
      <c r="C85" s="279"/>
      <c r="D85" s="279"/>
      <c r="E85" s="285"/>
      <c r="F85" s="285"/>
      <c r="G85" s="285"/>
      <c r="H85" s="190" t="s">
        <v>23</v>
      </c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53" t="str">
        <f>IF('入力シート（病院用）'!$D220="","",'入力シート（病院用）'!D220)</f>
        <v/>
      </c>
      <c r="W85" s="154"/>
      <c r="X85" s="154"/>
      <c r="Y85" s="154"/>
      <c r="Z85" s="154"/>
      <c r="AA85" s="154"/>
      <c r="AB85" s="154"/>
      <c r="AC85" s="154"/>
      <c r="AD85" s="191"/>
      <c r="AE85" s="279"/>
      <c r="AF85" s="279"/>
      <c r="AG85" s="279"/>
      <c r="AH85" s="279"/>
      <c r="AI85" s="281" t="s">
        <v>380</v>
      </c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153" t="str">
        <f>IF('入力シート（病院用）'!$D238="","",'入力シート（病院用）'!D238)</f>
        <v/>
      </c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91"/>
      <c r="BV85" s="153" t="str">
        <f>IF('入力シート（病院用）'!$D257="","",'入力シート（病院用）'!D257)</f>
        <v/>
      </c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91"/>
    </row>
    <row r="86" spans="1:91" s="107" customFormat="1" ht="16.5" customHeight="1" x14ac:dyDescent="0.15">
      <c r="A86" s="279"/>
      <c r="B86" s="279"/>
      <c r="C86" s="279"/>
      <c r="D86" s="279"/>
      <c r="E86" s="285"/>
      <c r="F86" s="285"/>
      <c r="G86" s="285"/>
      <c r="H86" s="190" t="s">
        <v>24</v>
      </c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53" t="str">
        <f>IF('入力シート（病院用）'!$D221="","",'入力シート（病院用）'!D221)</f>
        <v/>
      </c>
      <c r="W86" s="154"/>
      <c r="X86" s="154"/>
      <c r="Y86" s="154"/>
      <c r="Z86" s="154"/>
      <c r="AA86" s="154"/>
      <c r="AB86" s="154"/>
      <c r="AC86" s="154"/>
      <c r="AD86" s="191"/>
      <c r="AE86" s="279"/>
      <c r="AF86" s="279"/>
      <c r="AG86" s="279"/>
      <c r="AH86" s="279"/>
      <c r="AI86" s="281" t="s">
        <v>381</v>
      </c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153" t="str">
        <f>IF('入力シート（病院用）'!$D239="","",'入力シート（病院用）'!D239)</f>
        <v/>
      </c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91"/>
      <c r="BV86" s="153" t="str">
        <f>IF('入力シート（病院用）'!$D258="","",'入力シート（病院用）'!D258)</f>
        <v/>
      </c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4"/>
      <c r="CH86" s="154"/>
      <c r="CI86" s="154"/>
      <c r="CJ86" s="154"/>
      <c r="CK86" s="154"/>
      <c r="CL86" s="154"/>
      <c r="CM86" s="191"/>
    </row>
    <row r="87" spans="1:91" s="107" customFormat="1" ht="16.5" customHeight="1" x14ac:dyDescent="0.15">
      <c r="A87" s="279"/>
      <c r="B87" s="279"/>
      <c r="C87" s="279"/>
      <c r="D87" s="279"/>
      <c r="E87" s="190" t="s">
        <v>25</v>
      </c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53" t="str">
        <f>IF('入力シート（病院用）'!$D222="","",'入力シート（病院用）'!D222)</f>
        <v/>
      </c>
      <c r="W87" s="154"/>
      <c r="X87" s="154"/>
      <c r="Y87" s="154"/>
      <c r="Z87" s="154"/>
      <c r="AA87" s="154"/>
      <c r="AB87" s="154"/>
      <c r="AC87" s="154"/>
      <c r="AD87" s="191"/>
      <c r="AE87" s="279"/>
      <c r="AF87" s="279"/>
      <c r="AG87" s="279"/>
      <c r="AH87" s="279"/>
      <c r="AI87" s="281" t="s">
        <v>382</v>
      </c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153" t="str">
        <f>IF('入力シート（病院用）'!$D240="","",'入力シート（病院用）'!D240)</f>
        <v/>
      </c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91"/>
      <c r="BV87" s="153" t="str">
        <f>IF('入力シート（病院用）'!$D259="","",'入力シート（病院用）'!D259)</f>
        <v/>
      </c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4"/>
      <c r="CH87" s="154"/>
      <c r="CI87" s="154"/>
      <c r="CJ87" s="154"/>
      <c r="CK87" s="154"/>
      <c r="CL87" s="154"/>
      <c r="CM87" s="191"/>
    </row>
    <row r="88" spans="1:91" s="107" customFormat="1" ht="16.5" customHeight="1" x14ac:dyDescent="0.15">
      <c r="A88" s="279"/>
      <c r="B88" s="279"/>
      <c r="C88" s="279"/>
      <c r="D88" s="279"/>
      <c r="E88" s="190" t="s">
        <v>26</v>
      </c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53" t="str">
        <f>IF('入力シート（病院用）'!$D223="","",'入力シート（病院用）'!D223)</f>
        <v/>
      </c>
      <c r="W88" s="154"/>
      <c r="X88" s="154"/>
      <c r="Y88" s="154"/>
      <c r="Z88" s="154"/>
      <c r="AA88" s="154"/>
      <c r="AB88" s="154"/>
      <c r="AC88" s="154"/>
      <c r="AD88" s="191"/>
      <c r="AE88" s="279"/>
      <c r="AF88" s="279"/>
      <c r="AG88" s="279"/>
      <c r="AH88" s="279"/>
      <c r="AI88" s="281" t="s">
        <v>513</v>
      </c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153" t="str">
        <f>IF('入力シート（病院用）'!$D241="","",'入力シート（病院用）'!D241)</f>
        <v/>
      </c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91"/>
      <c r="BV88" s="153" t="str">
        <f>IF('入力シート（病院用）'!$D260="","",'入力シート（病院用）'!D260)</f>
        <v/>
      </c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91"/>
    </row>
    <row r="89" spans="1:91" s="107" customFormat="1" ht="16.5" customHeight="1" x14ac:dyDescent="0.15">
      <c r="A89" s="279"/>
      <c r="B89" s="279"/>
      <c r="C89" s="279"/>
      <c r="D89" s="279"/>
      <c r="E89" s="190" t="s">
        <v>27</v>
      </c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53" t="str">
        <f>IF('入力シート（病院用）'!$D224="","",'入力シート（病院用）'!D224)</f>
        <v/>
      </c>
      <c r="W89" s="154"/>
      <c r="X89" s="154"/>
      <c r="Y89" s="154"/>
      <c r="Z89" s="154"/>
      <c r="AA89" s="154"/>
      <c r="AB89" s="154"/>
      <c r="AC89" s="154"/>
      <c r="AD89" s="191"/>
      <c r="AE89" s="279"/>
      <c r="AF89" s="279"/>
      <c r="AG89" s="279"/>
      <c r="AH89" s="279"/>
      <c r="AI89" s="281" t="s">
        <v>383</v>
      </c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2" t="e">
        <f>IF('入力シート（病院用）'!$D242="","",'入力シート（病院用）'!D242)</f>
        <v>#DIV/0!</v>
      </c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4"/>
      <c r="BV89" s="282" t="e">
        <f>IF('入力シート（病院用）'!$D261="","",'入力シート（病院用）'!D261)</f>
        <v>#DIV/0!</v>
      </c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4"/>
    </row>
    <row r="90" spans="1:91" s="107" customFormat="1" ht="16.5" customHeight="1" x14ac:dyDescent="0.15">
      <c r="A90" s="279"/>
      <c r="B90" s="279"/>
      <c r="C90" s="279"/>
      <c r="D90" s="279"/>
      <c r="E90" s="190" t="s">
        <v>28</v>
      </c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53" t="str">
        <f>IF('入力シート（病院用）'!$D225="","",'入力シート（病院用）'!D225)</f>
        <v/>
      </c>
      <c r="W90" s="154"/>
      <c r="X90" s="154"/>
      <c r="Y90" s="154"/>
      <c r="Z90" s="154"/>
      <c r="AA90" s="154"/>
      <c r="AB90" s="154"/>
      <c r="AC90" s="154"/>
      <c r="AD90" s="191"/>
      <c r="AE90" s="279"/>
      <c r="AF90" s="279"/>
      <c r="AG90" s="279"/>
      <c r="AH90" s="279"/>
      <c r="AI90" s="281" t="s">
        <v>384</v>
      </c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2" t="e">
        <f>IF('入力シート（病院用）'!$D243="","",'入力シート（病院用）'!D243)</f>
        <v>#DIV/0!</v>
      </c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4"/>
      <c r="BV90" s="282" t="e">
        <f>IF('入力シート（病院用）'!$D262="","",'入力シート（病院用）'!D262)</f>
        <v>#DIV/0!</v>
      </c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4"/>
    </row>
    <row r="91" spans="1:91" s="107" customFormat="1" ht="16.5" customHeight="1" x14ac:dyDescent="0.15">
      <c r="A91" s="279"/>
      <c r="B91" s="279"/>
      <c r="C91" s="279"/>
      <c r="D91" s="279"/>
      <c r="E91" s="190" t="s">
        <v>29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53" t="str">
        <f>IF('入力シート（病院用）'!$D226="","",'入力シート（病院用）'!D226)</f>
        <v/>
      </c>
      <c r="W91" s="154"/>
      <c r="X91" s="154"/>
      <c r="Y91" s="154"/>
      <c r="Z91" s="154"/>
      <c r="AA91" s="154"/>
      <c r="AB91" s="154"/>
      <c r="AC91" s="154"/>
      <c r="AD91" s="191"/>
      <c r="AE91" s="279"/>
      <c r="AF91" s="279"/>
      <c r="AG91" s="279"/>
      <c r="AH91" s="279"/>
      <c r="AI91" s="281" t="s">
        <v>385</v>
      </c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2" t="e">
        <f>IF('入力シート（病院用）'!$D244="","",'入力シート（病院用）'!D244)</f>
        <v>#DIV/0!</v>
      </c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4"/>
      <c r="BV91" s="282" t="e">
        <f>IF('入力シート（病院用）'!$D263="","",'入力シート（病院用）'!D263)</f>
        <v>#DIV/0!</v>
      </c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4"/>
    </row>
    <row r="92" spans="1:91" s="107" customFormat="1" ht="16.5" customHeight="1" x14ac:dyDescent="0.15">
      <c r="A92" s="279"/>
      <c r="B92" s="279"/>
      <c r="C92" s="279"/>
      <c r="D92" s="279"/>
      <c r="E92" s="190" t="s">
        <v>386</v>
      </c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53" t="str">
        <f>IF('入力シート（病院用）'!$D227="","",'入力シート（病院用）'!D227)</f>
        <v/>
      </c>
      <c r="W92" s="154"/>
      <c r="X92" s="154"/>
      <c r="Y92" s="154"/>
      <c r="Z92" s="154"/>
      <c r="AA92" s="154"/>
      <c r="AB92" s="154"/>
      <c r="AC92" s="154"/>
      <c r="AD92" s="191"/>
      <c r="AE92" s="279"/>
      <c r="AF92" s="279"/>
      <c r="AG92" s="279"/>
      <c r="AH92" s="296"/>
      <c r="AI92" s="217" t="s">
        <v>387</v>
      </c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195"/>
      <c r="BD92" s="153" t="str">
        <f>IF('入力シート（病院用）'!$D245="","",'入力シート（病院用）'!D245)</f>
        <v/>
      </c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91"/>
      <c r="BV92" s="153" t="str">
        <f>IF('入力シート（病院用）'!$D264="","",'入力シート（病院用）'!D264)</f>
        <v/>
      </c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91"/>
    </row>
    <row r="93" spans="1:91" s="107" customFormat="1" ht="16.5" customHeight="1" x14ac:dyDescent="0.15">
      <c r="A93" s="279"/>
      <c r="B93" s="279"/>
      <c r="C93" s="279"/>
      <c r="D93" s="279"/>
      <c r="E93" s="190" t="s">
        <v>30</v>
      </c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53" t="str">
        <f>IF('入力シート（病院用）'!$D228="","",'入力シート（病院用）'!D228)</f>
        <v/>
      </c>
      <c r="W93" s="154"/>
      <c r="X93" s="154"/>
      <c r="Y93" s="154"/>
      <c r="Z93" s="154"/>
      <c r="AA93" s="154"/>
      <c r="AB93" s="154"/>
      <c r="AC93" s="154"/>
      <c r="AD93" s="191"/>
      <c r="AE93" s="279"/>
      <c r="AF93" s="279"/>
      <c r="AG93" s="279"/>
      <c r="AH93" s="296"/>
      <c r="AI93" s="153" t="str">
        <f>IF('入力シート（病院用）'!$D246="","",'入力シート（病院用）'!D246)</f>
        <v/>
      </c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91"/>
      <c r="BD93" s="153" t="str">
        <f>IF('入力シート（病院用）'!$D248="","",'入力シート（病院用）'!D248)</f>
        <v/>
      </c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91"/>
      <c r="BV93" s="153" t="str">
        <f>IF('入力シート（病院用）'!$D268="","",'入力シート（病院用）'!D268)</f>
        <v/>
      </c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91"/>
    </row>
    <row r="94" spans="1:91" s="107" customFormat="1" ht="16.5" customHeight="1" x14ac:dyDescent="0.15">
      <c r="A94" s="279"/>
      <c r="B94" s="279"/>
      <c r="C94" s="279"/>
      <c r="D94" s="279"/>
      <c r="E94" s="190" t="s">
        <v>31</v>
      </c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53" t="str">
        <f>IF('入力シート（病院用）'!$D229="","",'入力シート（病院用）'!D229)</f>
        <v/>
      </c>
      <c r="W94" s="154"/>
      <c r="X94" s="154"/>
      <c r="Y94" s="154"/>
      <c r="Z94" s="154"/>
      <c r="AA94" s="154"/>
      <c r="AB94" s="154"/>
      <c r="AC94" s="154"/>
      <c r="AD94" s="191"/>
      <c r="AE94" s="279"/>
      <c r="AF94" s="279"/>
      <c r="AG94" s="279"/>
      <c r="AH94" s="296"/>
      <c r="AI94" s="153" t="str">
        <f>IF('入力シート（病院用）'!$D247="","",'入力シート（病院用）'!D247)</f>
        <v/>
      </c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91"/>
      <c r="BD94" s="153" t="str">
        <f>IF('入力シート（病院用）'!$D249="","",'入力シート（病院用）'!D249)</f>
        <v/>
      </c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91"/>
      <c r="BV94" s="153" t="str">
        <f>IF('入力シート（病院用）'!$D269="","",'入力シート（病院用）'!D269)</f>
        <v/>
      </c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91"/>
    </row>
    <row r="95" spans="1:91" s="107" customFormat="1" ht="16.5" customHeight="1" x14ac:dyDescent="0.15">
      <c r="A95" s="280"/>
      <c r="B95" s="280"/>
      <c r="C95" s="280"/>
      <c r="D95" s="280"/>
      <c r="E95" s="192" t="s">
        <v>32</v>
      </c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0"/>
      <c r="S95" s="190"/>
      <c r="T95" s="190"/>
      <c r="U95" s="190"/>
      <c r="V95" s="153" t="str">
        <f>IF('入力シート（病院用）'!$D230="","",'入力シート（病院用）'!D230)</f>
        <v/>
      </c>
      <c r="W95" s="154"/>
      <c r="X95" s="154"/>
      <c r="Y95" s="154"/>
      <c r="Z95" s="154"/>
      <c r="AA95" s="154"/>
      <c r="AB95" s="154"/>
      <c r="AC95" s="154"/>
      <c r="AD95" s="191"/>
      <c r="AE95" s="279"/>
      <c r="AF95" s="279"/>
      <c r="AG95" s="279"/>
      <c r="AH95" s="279"/>
      <c r="AI95" s="155" t="s">
        <v>388</v>
      </c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7"/>
      <c r="BD95" s="193" t="str">
        <f>IF('入力シート（病院用）'!$D270="","",'入力シート（病院用）'!D270)</f>
        <v/>
      </c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5" t="s">
        <v>389</v>
      </c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6"/>
    </row>
    <row r="96" spans="1:91" s="107" customFormat="1" ht="15" customHeight="1" x14ac:dyDescent="0.15">
      <c r="A96" s="197" t="s">
        <v>390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9"/>
      <c r="R96" s="153" t="s">
        <v>501</v>
      </c>
      <c r="S96" s="154"/>
      <c r="T96" s="154"/>
      <c r="U96" s="154"/>
      <c r="V96" s="154"/>
      <c r="W96" s="154" t="str">
        <f>IF('入力シート（病院用）'!$D271="１日","１日",IF('入力シート（病院用）'!$D271="２食","２食",IF('入力シート（病院用）'!$D271="１食","１食","１食　２食　１日")))</f>
        <v>１食　２食　１日</v>
      </c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 t="s">
        <v>502</v>
      </c>
      <c r="AL96" s="154"/>
      <c r="AM96" s="154"/>
      <c r="AN96" s="154"/>
      <c r="AO96" s="154"/>
      <c r="AP96" s="154"/>
      <c r="AQ96" s="154"/>
      <c r="AR96" s="154"/>
      <c r="AS96" s="154"/>
      <c r="AT96" s="154"/>
      <c r="AU96" s="154" t="str">
        <f>IF('入力シート（病院用）'!$D272="","",'入力シート（病院用）'!D272)</f>
        <v/>
      </c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95" t="s">
        <v>391</v>
      </c>
      <c r="BJ96" s="195"/>
      <c r="BK96" s="195"/>
      <c r="BL96" s="195"/>
      <c r="BM96" s="195"/>
      <c r="BN96" s="195"/>
      <c r="BO96" s="195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5"/>
      <c r="CA96" s="195"/>
      <c r="CB96" s="195"/>
      <c r="CC96" s="195"/>
      <c r="CD96" s="195"/>
      <c r="CE96" s="195"/>
      <c r="CF96" s="195"/>
      <c r="CG96" s="195"/>
      <c r="CH96" s="195"/>
      <c r="CI96" s="195"/>
      <c r="CJ96" s="195"/>
      <c r="CK96" s="195"/>
      <c r="CL96" s="195"/>
      <c r="CM96" s="196"/>
    </row>
    <row r="97" spans="1:91" s="107" customFormat="1" ht="15" customHeight="1" x14ac:dyDescent="0.15">
      <c r="A97" s="228" t="s">
        <v>392</v>
      </c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30"/>
      <c r="N97" s="230"/>
      <c r="O97" s="230"/>
      <c r="P97" s="230"/>
      <c r="Q97" s="231"/>
      <c r="R97" s="232" t="str">
        <f>IF('入力シート（病院用）'!$D273="有"," ①有　　2 無",IF('入力シート（病院用）'!$D273="無"," 1 有　　②無"," 1 有　　2 無"))</f>
        <v xml:space="preserve"> 1 有　　2 無</v>
      </c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197" t="s">
        <v>393</v>
      </c>
      <c r="AJ97" s="198"/>
      <c r="AK97" s="198"/>
      <c r="AL97" s="198"/>
      <c r="AM97" s="198"/>
      <c r="AN97" s="198"/>
      <c r="AO97" s="198"/>
      <c r="AP97" s="198"/>
      <c r="AQ97" s="198"/>
      <c r="AR97" s="198"/>
      <c r="AS97" s="199"/>
      <c r="AT97" s="195" t="str">
        <f>IF('入力シート（病院用）'!$D274="有"," ①有　　2 無",IF('入力シート（病院用）'!$D274="無"," 1 有　　②無"," 1 有　　2 無"))</f>
        <v xml:space="preserve"> 1 有　　2 無</v>
      </c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5"/>
      <c r="BM97" s="195"/>
      <c r="BN97" s="195"/>
      <c r="BO97" s="195"/>
      <c r="BP97" s="195"/>
      <c r="BQ97" s="195"/>
      <c r="BR97" s="195"/>
      <c r="BS97" s="195"/>
      <c r="BT97" s="195"/>
      <c r="BU97" s="195"/>
      <c r="BV97" s="195"/>
      <c r="BW97" s="195"/>
      <c r="BX97" s="195"/>
      <c r="BY97" s="195"/>
      <c r="BZ97" s="195"/>
      <c r="CA97" s="195"/>
      <c r="CB97" s="195"/>
      <c r="CC97" s="195"/>
      <c r="CD97" s="195"/>
      <c r="CE97" s="195"/>
      <c r="CF97" s="195"/>
      <c r="CG97" s="195"/>
      <c r="CH97" s="195"/>
      <c r="CI97" s="195"/>
      <c r="CJ97" s="195"/>
      <c r="CK97" s="195"/>
      <c r="CL97" s="195"/>
      <c r="CM97" s="196"/>
    </row>
    <row r="98" spans="1:91" s="107" customFormat="1" ht="15" customHeight="1" x14ac:dyDescent="0.15">
      <c r="A98" s="203" t="s">
        <v>515</v>
      </c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5"/>
      <c r="M98" s="223"/>
      <c r="N98" s="224"/>
      <c r="O98" s="224"/>
      <c r="P98" s="224"/>
      <c r="Q98" s="224"/>
      <c r="R98" s="224"/>
      <c r="S98" s="224"/>
      <c r="T98" s="224"/>
      <c r="U98" s="224"/>
      <c r="V98" s="218" t="s">
        <v>99</v>
      </c>
      <c r="W98" s="219"/>
      <c r="X98" s="219"/>
      <c r="Y98" s="219"/>
      <c r="Z98" s="219"/>
      <c r="AA98" s="219"/>
      <c r="AB98" s="219"/>
      <c r="AC98" s="219"/>
      <c r="AD98" s="218" t="s">
        <v>100</v>
      </c>
      <c r="AE98" s="219"/>
      <c r="AF98" s="219"/>
      <c r="AG98" s="219"/>
      <c r="AH98" s="219"/>
      <c r="AI98" s="219"/>
      <c r="AJ98" s="219"/>
      <c r="AK98" s="219"/>
      <c r="AL98" s="218" t="s">
        <v>98</v>
      </c>
      <c r="AM98" s="219"/>
      <c r="AN98" s="219"/>
      <c r="AO98" s="219"/>
      <c r="AP98" s="219"/>
      <c r="AQ98" s="219"/>
      <c r="AR98" s="219"/>
      <c r="AS98" s="219"/>
      <c r="AT98" s="220" t="s">
        <v>101</v>
      </c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2"/>
      <c r="BM98" s="232" t="s">
        <v>394</v>
      </c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233"/>
      <c r="CM98" s="265"/>
    </row>
    <row r="99" spans="1:91" s="108" customFormat="1" ht="15" customHeight="1" x14ac:dyDescent="0.15">
      <c r="A99" s="206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8"/>
      <c r="M99" s="223" t="s">
        <v>395</v>
      </c>
      <c r="N99" s="224"/>
      <c r="O99" s="224"/>
      <c r="P99" s="224"/>
      <c r="Q99" s="224"/>
      <c r="R99" s="224"/>
      <c r="S99" s="224"/>
      <c r="T99" s="224"/>
      <c r="U99" s="224"/>
      <c r="V99" s="225" t="str">
        <f>IF('入力シート（病院用）'!$D276="","",'入力シート（病院用）'!D276)</f>
        <v/>
      </c>
      <c r="W99" s="226"/>
      <c r="X99" s="226"/>
      <c r="Y99" s="226"/>
      <c r="Z99" s="226"/>
      <c r="AA99" s="226"/>
      <c r="AB99" s="226" t="s">
        <v>396</v>
      </c>
      <c r="AC99" s="227"/>
      <c r="AD99" s="225" t="str">
        <f>IF('入力シート（病院用）'!$D277="","",'入力シート（病院用）'!D277)</f>
        <v/>
      </c>
      <c r="AE99" s="226"/>
      <c r="AF99" s="226"/>
      <c r="AG99" s="226"/>
      <c r="AH99" s="226"/>
      <c r="AI99" s="226"/>
      <c r="AJ99" s="226" t="s">
        <v>396</v>
      </c>
      <c r="AK99" s="227"/>
      <c r="AL99" s="225" t="str">
        <f>IF('入力シート（病院用）'!$D278="","",'入力シート（病院用）'!D278)</f>
        <v/>
      </c>
      <c r="AM99" s="226"/>
      <c r="AN99" s="226"/>
      <c r="AO99" s="226"/>
      <c r="AP99" s="226"/>
      <c r="AQ99" s="226"/>
      <c r="AR99" s="226" t="s">
        <v>397</v>
      </c>
      <c r="AS99" s="227"/>
      <c r="AT99" s="266" t="str">
        <f>IF('入力シート（病院用）'!$D285="","",'入力シート（病院用）'!D285)</f>
        <v/>
      </c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8"/>
      <c r="BM99" s="272">
        <f>IF('入力シート（病院用）'!$D286="有","①",1)</f>
        <v>1</v>
      </c>
      <c r="BN99" s="273"/>
      <c r="BO99" s="274" t="s">
        <v>497</v>
      </c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5"/>
    </row>
    <row r="100" spans="1:91" s="108" customFormat="1" ht="15" customHeight="1" x14ac:dyDescent="0.15">
      <c r="A100" s="200" t="str">
        <f>IF('入力シート（病院用）'!$D275="有","①有　2 無",IF('入力シート（病院用）'!$D275="無","1 有　②無","1 有　2 無"))</f>
        <v>1 有　2 無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2"/>
      <c r="M100" s="223" t="s">
        <v>398</v>
      </c>
      <c r="N100" s="224"/>
      <c r="O100" s="224"/>
      <c r="P100" s="224"/>
      <c r="Q100" s="224"/>
      <c r="R100" s="224"/>
      <c r="S100" s="224"/>
      <c r="T100" s="224"/>
      <c r="U100" s="224"/>
      <c r="V100" s="225" t="str">
        <f>IF('入力シート（病院用）'!$D279="","",'入力シート（病院用）'!D279)</f>
        <v/>
      </c>
      <c r="W100" s="226"/>
      <c r="X100" s="226"/>
      <c r="Y100" s="226"/>
      <c r="Z100" s="226"/>
      <c r="AA100" s="226"/>
      <c r="AB100" s="226" t="s">
        <v>40</v>
      </c>
      <c r="AC100" s="227"/>
      <c r="AD100" s="225" t="str">
        <f>IF('入力シート（病院用）'!$D281="","",'入力シート（病院用）'!D281)</f>
        <v/>
      </c>
      <c r="AE100" s="226"/>
      <c r="AF100" s="226"/>
      <c r="AG100" s="226"/>
      <c r="AH100" s="226"/>
      <c r="AI100" s="226"/>
      <c r="AJ100" s="226" t="s">
        <v>40</v>
      </c>
      <c r="AK100" s="227"/>
      <c r="AL100" s="225" t="str">
        <f>IF('入力シート（病院用）'!$D283="","",'入力シート（病院用）'!D283)</f>
        <v/>
      </c>
      <c r="AM100" s="226"/>
      <c r="AN100" s="226"/>
      <c r="AO100" s="226"/>
      <c r="AP100" s="226"/>
      <c r="AQ100" s="226"/>
      <c r="AR100" s="226" t="s">
        <v>40</v>
      </c>
      <c r="AS100" s="227"/>
      <c r="AT100" s="266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8"/>
      <c r="BM100" s="272">
        <f>IF('入力シート（病院用）'!$D287="有","②",2)</f>
        <v>2</v>
      </c>
      <c r="BN100" s="273"/>
      <c r="BO100" s="274" t="s">
        <v>498</v>
      </c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5"/>
    </row>
    <row r="101" spans="1:91" s="108" customFormat="1" ht="15" customHeight="1" x14ac:dyDescent="0.15">
      <c r="A101" s="209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1"/>
      <c r="M101" s="224"/>
      <c r="N101" s="224"/>
      <c r="O101" s="224"/>
      <c r="P101" s="224"/>
      <c r="Q101" s="224"/>
      <c r="R101" s="224"/>
      <c r="S101" s="224"/>
      <c r="T101" s="224"/>
      <c r="U101" s="224"/>
      <c r="V101" s="225" t="str">
        <f>IF('入力シート（病院用）'!$D280="","",'入力シート（病院用）'!D280)</f>
        <v/>
      </c>
      <c r="W101" s="226"/>
      <c r="X101" s="226"/>
      <c r="Y101" s="226"/>
      <c r="Z101" s="226"/>
      <c r="AA101" s="226"/>
      <c r="AB101" s="226" t="s">
        <v>399</v>
      </c>
      <c r="AC101" s="227"/>
      <c r="AD101" s="225" t="str">
        <f>IF('入力シート（病院用）'!$D282="","",'入力シート（病院用）'!D282)</f>
        <v/>
      </c>
      <c r="AE101" s="226"/>
      <c r="AF101" s="226"/>
      <c r="AG101" s="226"/>
      <c r="AH101" s="226"/>
      <c r="AI101" s="226"/>
      <c r="AJ101" s="226" t="s">
        <v>399</v>
      </c>
      <c r="AK101" s="227"/>
      <c r="AL101" s="225" t="str">
        <f>IF('入力シート（病院用）'!$D284="","",'入力シート（病院用）'!D284)</f>
        <v/>
      </c>
      <c r="AM101" s="226"/>
      <c r="AN101" s="226"/>
      <c r="AO101" s="226"/>
      <c r="AP101" s="226"/>
      <c r="AQ101" s="226"/>
      <c r="AR101" s="226" t="s">
        <v>399</v>
      </c>
      <c r="AS101" s="227"/>
      <c r="AT101" s="269"/>
      <c r="AU101" s="270"/>
      <c r="AV101" s="270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1"/>
      <c r="BM101" s="234">
        <f>IF('入力シート（病院用）'!$D288="有","③",3)</f>
        <v>3</v>
      </c>
      <c r="BN101" s="235"/>
      <c r="BO101" s="276" t="s">
        <v>499</v>
      </c>
      <c r="BP101" s="276"/>
      <c r="BQ101" s="276"/>
      <c r="BR101" s="276"/>
      <c r="BS101" s="276"/>
      <c r="BT101" s="276"/>
      <c r="BU101" s="276"/>
      <c r="BV101" s="276"/>
      <c r="BW101" s="276"/>
      <c r="BX101" s="235">
        <f>IF('入力シート（病院用）'!$D289="",4,"④")</f>
        <v>4</v>
      </c>
      <c r="BY101" s="235"/>
      <c r="BZ101" s="235" t="s">
        <v>500</v>
      </c>
      <c r="CA101" s="235"/>
      <c r="CB101" s="235"/>
      <c r="CC101" s="235"/>
      <c r="CD101" s="235"/>
      <c r="CE101" s="235"/>
      <c r="CF101" s="235"/>
      <c r="CG101" s="235" t="str">
        <f>IF('入力シート（病院用）'!$D289="","",'入力シート（病院用）'!D289)</f>
        <v/>
      </c>
      <c r="CH101" s="235"/>
      <c r="CI101" s="235"/>
      <c r="CJ101" s="235"/>
      <c r="CK101" s="235"/>
      <c r="CL101" s="152" t="s">
        <v>290</v>
      </c>
      <c r="CM101" s="175"/>
    </row>
    <row r="102" spans="1:91" s="107" customFormat="1" ht="15.75" customHeight="1" x14ac:dyDescent="0.15">
      <c r="A102" s="186" t="s">
        <v>400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8"/>
      <c r="N102" s="188"/>
      <c r="O102" s="189"/>
      <c r="P102" s="212" t="str">
        <f>IF('入力シート（病院用）'!$D290="有"," ①有　2 無",IF('入力シート（病院用）'!$D290="無"," 1 有　②無"," 1 有　2 無"))</f>
        <v xml:space="preserve"> 1 有　2 無</v>
      </c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4"/>
      <c r="AB102" s="162">
        <f>IF('入力シート（病院用）'!$D291="有","①",1)</f>
        <v>1</v>
      </c>
      <c r="AC102" s="152"/>
      <c r="AD102" s="195" t="s">
        <v>94</v>
      </c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52">
        <f>IF('入力シート（病院用）'!$D292="有","②",2)</f>
        <v>2</v>
      </c>
      <c r="AO102" s="152"/>
      <c r="AP102" s="154" t="s">
        <v>96</v>
      </c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2">
        <f>IF('入力シート（病院用）'!$D293="有","③",3)</f>
        <v>3</v>
      </c>
      <c r="BA102" s="152"/>
      <c r="BB102" s="154" t="s">
        <v>95</v>
      </c>
      <c r="BC102" s="154"/>
      <c r="BD102" s="154"/>
      <c r="BE102" s="154"/>
      <c r="BF102" s="152">
        <f>IF('入力シート（病院用）'!$D294="有","④",4)</f>
        <v>4</v>
      </c>
      <c r="BG102" s="152"/>
      <c r="BH102" s="154" t="s">
        <v>97</v>
      </c>
      <c r="BI102" s="154"/>
      <c r="BJ102" s="154"/>
      <c r="BK102" s="154"/>
      <c r="BL102" s="154"/>
      <c r="BM102" s="154"/>
      <c r="BN102" s="154"/>
      <c r="BO102" s="154"/>
      <c r="BP102" s="154"/>
      <c r="BQ102" s="152">
        <f>IF('入力シート（病院用）'!$D295="",5,"⑤")</f>
        <v>5</v>
      </c>
      <c r="BR102" s="152"/>
      <c r="BS102" s="154" t="s">
        <v>42</v>
      </c>
      <c r="BT102" s="154"/>
      <c r="BU102" s="154"/>
      <c r="BV102" s="154"/>
      <c r="BW102" s="154"/>
      <c r="BX102" s="154"/>
      <c r="BY102" s="154"/>
      <c r="BZ102" s="411" t="str">
        <f>IF('入力シート（病院用）'!$D295="","",'入力シート（病院用）'!D295)</f>
        <v/>
      </c>
      <c r="CA102" s="411"/>
      <c r="CB102" s="411"/>
      <c r="CC102" s="411"/>
      <c r="CD102" s="411"/>
      <c r="CE102" s="411"/>
      <c r="CF102" s="411"/>
      <c r="CG102" s="411"/>
      <c r="CH102" s="411"/>
      <c r="CI102" s="411"/>
      <c r="CJ102" s="411"/>
      <c r="CK102" s="411"/>
      <c r="CL102" s="154" t="s">
        <v>102</v>
      </c>
      <c r="CM102" s="191"/>
    </row>
    <row r="103" spans="1:91" s="107" customFormat="1" ht="15.75" customHeight="1" x14ac:dyDescent="0.15">
      <c r="A103" s="247" t="s">
        <v>516</v>
      </c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9"/>
      <c r="P103" s="161">
        <f>IF('入力シート（病院用）'!$D297="有","①",1)</f>
        <v>1</v>
      </c>
      <c r="Q103" s="161"/>
      <c r="R103" s="233" t="s">
        <v>472</v>
      </c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161">
        <f>IF('入力シート（病院用）'!$D298="有","②",2)</f>
        <v>2</v>
      </c>
      <c r="AG103" s="161"/>
      <c r="AH103" s="233" t="s">
        <v>473</v>
      </c>
      <c r="AI103" s="233"/>
      <c r="AJ103" s="233"/>
      <c r="AK103" s="233"/>
      <c r="AL103" s="233"/>
      <c r="AM103" s="233"/>
      <c r="AN103" s="233"/>
      <c r="AO103" s="233"/>
      <c r="AP103" s="233"/>
      <c r="AQ103" s="161">
        <f>IF('入力シート（病院用）'!$D299="有","③",3)</f>
        <v>3</v>
      </c>
      <c r="AR103" s="161"/>
      <c r="AS103" s="233" t="s">
        <v>474</v>
      </c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161">
        <f>IF('入力シート（病院用）'!$D300="有","④",4)</f>
        <v>4</v>
      </c>
      <c r="BF103" s="161"/>
      <c r="BG103" s="174" t="s">
        <v>429</v>
      </c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08"/>
      <c r="CE103" s="108"/>
      <c r="CF103" s="108"/>
      <c r="CG103" s="108"/>
      <c r="CH103" s="108"/>
      <c r="CI103" s="108"/>
      <c r="CJ103" s="108"/>
      <c r="CK103" s="108"/>
      <c r="CL103" s="121"/>
      <c r="CM103" s="122"/>
    </row>
    <row r="104" spans="1:91" s="107" customFormat="1" ht="15.75" customHeight="1" x14ac:dyDescent="0.15">
      <c r="A104" s="212" t="str">
        <f>IF('入力シート（病院用）'!$D296="有"," ①有　2 無",IF('入力シート（病院用）'!$D296="無"," 1 有　②無"," 1 有　2 無"))</f>
        <v xml:space="preserve"> 1 有　2 無</v>
      </c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4"/>
      <c r="P104" s="152">
        <f>IF('入力シート（病院用）'!$D301="",5,"⑤")</f>
        <v>5</v>
      </c>
      <c r="Q104" s="152"/>
      <c r="R104" s="152" t="s">
        <v>42</v>
      </c>
      <c r="S104" s="152"/>
      <c r="T104" s="152"/>
      <c r="U104" s="152"/>
      <c r="V104" s="152"/>
      <c r="W104" s="152"/>
      <c r="X104" s="152"/>
      <c r="Y104" s="159" t="str">
        <f>IF('入力シート（病院用）'!$D301="","",'入力シート（病院用）'!D301)</f>
        <v/>
      </c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59"/>
      <c r="CE104" s="159"/>
      <c r="CF104" s="159"/>
      <c r="CG104" s="159"/>
      <c r="CH104" s="159"/>
      <c r="CI104" s="159"/>
      <c r="CJ104" s="159"/>
      <c r="CK104" s="108"/>
      <c r="CL104" s="152" t="s">
        <v>102</v>
      </c>
      <c r="CM104" s="175"/>
    </row>
    <row r="105" spans="1:91" s="107" customFormat="1" ht="14.25" customHeight="1" x14ac:dyDescent="0.15">
      <c r="A105" s="163" t="s">
        <v>401</v>
      </c>
      <c r="B105" s="164"/>
      <c r="C105" s="164"/>
      <c r="D105" s="164"/>
      <c r="E105" s="164"/>
      <c r="F105" s="164"/>
      <c r="G105" s="164"/>
      <c r="H105" s="164"/>
      <c r="I105" s="164"/>
      <c r="J105" s="165"/>
      <c r="K105" s="424" t="s">
        <v>475</v>
      </c>
      <c r="L105" s="425"/>
      <c r="M105" s="425"/>
      <c r="N105" s="425"/>
      <c r="O105" s="425"/>
      <c r="P105" s="425"/>
      <c r="Q105" s="425"/>
      <c r="R105" s="425"/>
      <c r="S105" s="425"/>
      <c r="T105" s="425"/>
      <c r="U105" s="425"/>
      <c r="V105" s="425"/>
      <c r="W105" s="425"/>
      <c r="X105" s="425"/>
      <c r="Y105" s="425"/>
      <c r="Z105" s="425"/>
      <c r="AA105" s="425"/>
      <c r="AB105" s="425"/>
      <c r="AC105" s="425"/>
      <c r="AD105" s="425"/>
      <c r="AE105" s="425"/>
      <c r="AF105" s="425"/>
      <c r="AG105" s="233" t="str">
        <f>IF('入力シート（病院用）'!$D302="有","①有　2 無",IF('入力シート（病院用）'!$D302="無","1 有　②無","1 有　2 無"))</f>
        <v>1 有　2 無</v>
      </c>
      <c r="AH105" s="233"/>
      <c r="AI105" s="233"/>
      <c r="AJ105" s="233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176" t="s">
        <v>476</v>
      </c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61" t="str">
        <f>IF('入力シート（病院用）'!$D303="有","①有　2 無",IF('入力シート（病院用）'!$D303="無","1 有　②無","1 有　2 無"))</f>
        <v>1 有　2 無</v>
      </c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CA105" s="123"/>
      <c r="CB105" s="123"/>
      <c r="CC105" s="123"/>
      <c r="CD105" s="123"/>
      <c r="CE105" s="123"/>
      <c r="CF105" s="123"/>
      <c r="CG105" s="123"/>
      <c r="CH105" s="123"/>
      <c r="CI105" s="123"/>
      <c r="CJ105" s="123"/>
      <c r="CK105" s="123"/>
      <c r="CL105" s="123"/>
      <c r="CM105" s="124"/>
    </row>
    <row r="106" spans="1:91" s="107" customFormat="1" ht="14.25" customHeight="1" x14ac:dyDescent="0.15">
      <c r="A106" s="166"/>
      <c r="B106" s="167"/>
      <c r="C106" s="167"/>
      <c r="D106" s="167"/>
      <c r="E106" s="167"/>
      <c r="F106" s="167"/>
      <c r="G106" s="167"/>
      <c r="H106" s="167"/>
      <c r="I106" s="167"/>
      <c r="J106" s="168"/>
      <c r="K106" s="456" t="s">
        <v>477</v>
      </c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0">
        <f>IF('入力シート（病院用）'!$D304="有","①",1)</f>
        <v>1</v>
      </c>
      <c r="AB106" s="180"/>
      <c r="AC106" s="184" t="s">
        <v>217</v>
      </c>
      <c r="AD106" s="184"/>
      <c r="AE106" s="184"/>
      <c r="AF106" s="181" t="s">
        <v>478</v>
      </c>
      <c r="AG106" s="181"/>
      <c r="AH106" s="180" t="str">
        <f>IF('入力シート（病院用）'!$D305="","",'入力シート（病院用）'!D305)</f>
        <v/>
      </c>
      <c r="AI106" s="180"/>
      <c r="AJ106" s="180"/>
      <c r="AK106" s="180"/>
      <c r="AL106" s="180"/>
      <c r="AM106" s="181" t="s">
        <v>402</v>
      </c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0" t="str">
        <f>IF('入力シート（病院用）'!$D306="","",'入力シート（病院用）'!D306)</f>
        <v/>
      </c>
      <c r="AX106" s="180"/>
      <c r="AY106" s="180"/>
      <c r="AZ106" s="180"/>
      <c r="BA106" s="180"/>
      <c r="BB106" s="177" t="s">
        <v>479</v>
      </c>
      <c r="BC106" s="177"/>
      <c r="BD106" s="177"/>
      <c r="BE106" s="177"/>
      <c r="BF106" s="177"/>
      <c r="BG106" s="177"/>
      <c r="BH106" s="177"/>
      <c r="BI106" s="177"/>
      <c r="BJ106" s="180">
        <f>IF('入力シート（病院用）'!$D304="無","②",2)</f>
        <v>2</v>
      </c>
      <c r="BK106" s="180"/>
      <c r="BL106" s="184" t="s">
        <v>480</v>
      </c>
      <c r="BM106" s="184"/>
      <c r="BN106" s="184"/>
      <c r="BO106" s="185" t="s">
        <v>56</v>
      </c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0" t="str">
        <f>IF('入力シート（病院用）'!$D307="有","①有　2 無",IF('入力シート（病院用）'!$D307="無","1 有　②無","1 有　2 無"))</f>
        <v>1 有　2 無</v>
      </c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3"/>
    </row>
    <row r="107" spans="1:91" s="107" customFormat="1" ht="14.25" customHeight="1" x14ac:dyDescent="0.15">
      <c r="A107" s="166"/>
      <c r="B107" s="167"/>
      <c r="C107" s="167"/>
      <c r="D107" s="167"/>
      <c r="E107" s="167"/>
      <c r="F107" s="167"/>
      <c r="G107" s="167"/>
      <c r="H107" s="167"/>
      <c r="I107" s="167"/>
      <c r="J107" s="168"/>
      <c r="K107" s="178" t="s">
        <v>57</v>
      </c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80">
        <f>IF('入力シート（病院用）'!$D308="有","①",1)</f>
        <v>1</v>
      </c>
      <c r="W107" s="180"/>
      <c r="X107" s="179" t="s">
        <v>58</v>
      </c>
      <c r="Y107" s="179"/>
      <c r="Z107" s="179"/>
      <c r="AA107" s="179"/>
      <c r="AB107" s="179"/>
      <c r="AC107" s="179"/>
      <c r="AD107" s="180">
        <f>IF('入力シート（病院用）'!$D309="有","②",2)</f>
        <v>2</v>
      </c>
      <c r="AE107" s="180"/>
      <c r="AF107" s="179" t="s">
        <v>59</v>
      </c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80">
        <f>IF('入力シート（病院用）'!$D310="",3,"③")</f>
        <v>3</v>
      </c>
      <c r="AQ107" s="180"/>
      <c r="AR107" s="152" t="s">
        <v>42</v>
      </c>
      <c r="AS107" s="152"/>
      <c r="AT107" s="152"/>
      <c r="AU107" s="152"/>
      <c r="AV107" s="152"/>
      <c r="AW107" s="152"/>
      <c r="AX107" s="152"/>
      <c r="AY107" s="159" t="str">
        <f>IF('入力シート（病院用）'!$D310="","",'入力シート（病院用）'!D310)</f>
        <v/>
      </c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2" t="s">
        <v>481</v>
      </c>
      <c r="BJ107" s="152"/>
      <c r="BK107" s="182" t="s">
        <v>482</v>
      </c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0" t="str">
        <f>IF('入力シート（病院用）'!$D311="有","①有　2 無",IF('入力シート（病院用）'!$D311="無","1 有　②無","1 有　2 無"))</f>
        <v>1 有　2 無</v>
      </c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3"/>
    </row>
    <row r="108" spans="1:91" s="107" customFormat="1" ht="14.25" customHeight="1" x14ac:dyDescent="0.15">
      <c r="A108" s="169"/>
      <c r="B108" s="170"/>
      <c r="C108" s="170"/>
      <c r="D108" s="170"/>
      <c r="E108" s="170"/>
      <c r="F108" s="170"/>
      <c r="G108" s="170"/>
      <c r="H108" s="170"/>
      <c r="I108" s="170"/>
      <c r="J108" s="171"/>
      <c r="K108" s="172" t="s">
        <v>483</v>
      </c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4" t="str">
        <f>IF('入力シート（病院用）'!$D312="有","①有　2 無",IF('入力シート（病院用）'!$D312="無","1 有　②無","1 有　2 無"))</f>
        <v>1 有　2 無</v>
      </c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25"/>
      <c r="BI108" s="125"/>
      <c r="BJ108" s="125"/>
      <c r="BK108" s="125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5"/>
      <c r="CE108" s="125"/>
      <c r="CF108" s="125"/>
      <c r="CG108" s="125"/>
      <c r="CH108" s="125"/>
      <c r="CI108" s="125"/>
      <c r="CJ108" s="125"/>
      <c r="CK108" s="125"/>
      <c r="CL108" s="125"/>
      <c r="CM108" s="126"/>
    </row>
    <row r="109" spans="1:91" s="107" customFormat="1" ht="12" customHeight="1" x14ac:dyDescent="0.15">
      <c r="A109" s="253" t="s">
        <v>403</v>
      </c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03" t="str">
        <f>IF('入力シート（病院用）'!$D313="","",'入力シート（病院用）'!D313)</f>
        <v/>
      </c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5"/>
    </row>
    <row r="110" spans="1:91" s="107" customFormat="1" ht="12.75" customHeight="1" x14ac:dyDescent="0.15">
      <c r="A110" s="254"/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5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7"/>
    </row>
    <row r="111" spans="1:91" s="112" customFormat="1" ht="16.5" customHeight="1" x14ac:dyDescent="0.15">
      <c r="A111" s="258" t="s">
        <v>404</v>
      </c>
      <c r="B111" s="25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60"/>
      <c r="R111" s="153" t="s">
        <v>484</v>
      </c>
      <c r="S111" s="154"/>
      <c r="T111" s="154"/>
      <c r="U111" s="154"/>
      <c r="V111" s="154"/>
      <c r="W111" s="154"/>
      <c r="X111" s="154" t="str">
        <f>IF('入力シート（病院用）'!$D314="","",'入力シート（病院用）'!D314)</f>
        <v/>
      </c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 t="s">
        <v>60</v>
      </c>
      <c r="AT111" s="154"/>
      <c r="AU111" s="154"/>
      <c r="AV111" s="154"/>
      <c r="AW111" s="195" t="str">
        <f>IF('入力シート（病院用）'!$D315="","",'入力シート（病院用）'!D315)</f>
        <v/>
      </c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54" t="s">
        <v>61</v>
      </c>
      <c r="BL111" s="154"/>
      <c r="BM111" s="154"/>
      <c r="BN111" s="154"/>
      <c r="BO111" s="195" t="str">
        <f>IF('入力シート（病院用）'!$D316="","",'入力シート（病院用）'!D316)</f>
        <v/>
      </c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6"/>
    </row>
    <row r="112" spans="1:91" s="112" customFormat="1" ht="13.5" customHeight="1" x14ac:dyDescent="0.15">
      <c r="A112" s="261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3"/>
      <c r="R112" s="250" t="s">
        <v>485</v>
      </c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2"/>
    </row>
    <row r="113" spans="1:92" s="112" customFormat="1" ht="16.5" customHeight="1" x14ac:dyDescent="0.15">
      <c r="A113" s="261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3"/>
      <c r="R113" s="239" t="str">
        <f>IF('入力シート（病院用）'!$D317="","",'入力シート（病院用）'!D317)</f>
        <v/>
      </c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236"/>
    </row>
    <row r="114" spans="1:92" s="112" customFormat="1" ht="16.5" customHeight="1" x14ac:dyDescent="0.15">
      <c r="A114" s="264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9"/>
      <c r="R114" s="212" t="s">
        <v>405</v>
      </c>
      <c r="S114" s="213"/>
      <c r="T114" s="213"/>
      <c r="U114" s="213"/>
      <c r="V114" s="213"/>
      <c r="W114" s="213"/>
      <c r="X114" s="213"/>
      <c r="Y114" s="213"/>
      <c r="Z114" s="443" t="str">
        <f>IF('入力シート（病院用）'!$D318=""," （             ）",'入力シート（病院用）'!D318)</f>
        <v xml:space="preserve"> （             ）</v>
      </c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4"/>
      <c r="CN114" s="127"/>
    </row>
    <row r="115" spans="1:92" s="112" customFormat="1" ht="16.5" customHeight="1" x14ac:dyDescent="0.15">
      <c r="A115" s="128"/>
    </row>
    <row r="116" spans="1:92" s="112" customFormat="1" ht="16.5" customHeight="1" x14ac:dyDescent="0.15"/>
  </sheetData>
  <sheetProtection sheet="1" objects="1" scenarios="1"/>
  <mergeCells count="681">
    <mergeCell ref="A62:AA63"/>
    <mergeCell ref="AB62:CM63"/>
    <mergeCell ref="Z114:CM114"/>
    <mergeCell ref="AD102:AM102"/>
    <mergeCell ref="AP102:AY102"/>
    <mergeCell ref="AF106:AG106"/>
    <mergeCell ref="A48:W48"/>
    <mergeCell ref="A50:W50"/>
    <mergeCell ref="A52:W52"/>
    <mergeCell ref="A54:W54"/>
    <mergeCell ref="N53:W53"/>
    <mergeCell ref="A53:B53"/>
    <mergeCell ref="X52:AJ52"/>
    <mergeCell ref="AK52:AT52"/>
    <mergeCell ref="AU52:BD52"/>
    <mergeCell ref="X50:AJ50"/>
    <mergeCell ref="AK50:AT50"/>
    <mergeCell ref="C53:M53"/>
    <mergeCell ref="K106:Z106"/>
    <mergeCell ref="AA106:AB106"/>
    <mergeCell ref="AC106:AE106"/>
    <mergeCell ref="AB12:AL12"/>
    <mergeCell ref="B15:V15"/>
    <mergeCell ref="AU56:BD56"/>
    <mergeCell ref="BE56:BQ56"/>
    <mergeCell ref="BR56:BY56"/>
    <mergeCell ref="BZ56:CB56"/>
    <mergeCell ref="A57:CM57"/>
    <mergeCell ref="A56:W56"/>
    <mergeCell ref="A64:X65"/>
    <mergeCell ref="Y64:AK64"/>
    <mergeCell ref="AL64:AW64"/>
    <mergeCell ref="AX64:AZ64"/>
    <mergeCell ref="BA64:BM65"/>
    <mergeCell ref="BO64:BP64"/>
    <mergeCell ref="BQ64:BT64"/>
    <mergeCell ref="BU64:BV64"/>
    <mergeCell ref="BW64:CM64"/>
    <mergeCell ref="CA65:CM65"/>
    <mergeCell ref="Y65:AK65"/>
    <mergeCell ref="AL65:AW65"/>
    <mergeCell ref="AX65:AZ65"/>
    <mergeCell ref="AK56:AT56"/>
    <mergeCell ref="BF22:BS22"/>
    <mergeCell ref="BT22:BU22"/>
    <mergeCell ref="BO65:BP65"/>
    <mergeCell ref="BQ65:BX65"/>
    <mergeCell ref="BY65:BZ65"/>
    <mergeCell ref="Y104:CJ104"/>
    <mergeCell ref="K105:AF105"/>
    <mergeCell ref="AG105:AS105"/>
    <mergeCell ref="BM105:BY105"/>
    <mergeCell ref="AU51:BD51"/>
    <mergeCell ref="BE51:BQ51"/>
    <mergeCell ref="BR51:CB51"/>
    <mergeCell ref="CC51:CM51"/>
    <mergeCell ref="A55:W55"/>
    <mergeCell ref="CC55:CM55"/>
    <mergeCell ref="A58:CM58"/>
    <mergeCell ref="A59:CM59"/>
    <mergeCell ref="A60:BX61"/>
    <mergeCell ref="BY60:CM61"/>
    <mergeCell ref="X56:AJ56"/>
    <mergeCell ref="CC56:CJ56"/>
    <mergeCell ref="CK56:CM56"/>
    <mergeCell ref="X55:AJ55"/>
    <mergeCell ref="AK55:AT55"/>
    <mergeCell ref="AU55:BD55"/>
    <mergeCell ref="BE55:BQ55"/>
    <mergeCell ref="BR55:CB55"/>
    <mergeCell ref="BZ101:CF101"/>
    <mergeCell ref="CG101:CK101"/>
    <mergeCell ref="W13:X13"/>
    <mergeCell ref="Y13:CM13"/>
    <mergeCell ref="W14:X14"/>
    <mergeCell ref="Y14:CM14"/>
    <mergeCell ref="W15:X15"/>
    <mergeCell ref="CL15:CM15"/>
    <mergeCell ref="BG27:BN27"/>
    <mergeCell ref="AY22:BE22"/>
    <mergeCell ref="BV22:BY22"/>
    <mergeCell ref="BZ22:CJ22"/>
    <mergeCell ref="CK22:CL22"/>
    <mergeCell ref="W23:AF23"/>
    <mergeCell ref="AG23:AI23"/>
    <mergeCell ref="AJ23:CK23"/>
    <mergeCell ref="CL23:CM23"/>
    <mergeCell ref="W22:AF22"/>
    <mergeCell ref="AG22:AH22"/>
    <mergeCell ref="AI22:AL22"/>
    <mergeCell ref="AM22:AN22"/>
    <mergeCell ref="AO22:AV22"/>
    <mergeCell ref="AW22:AX22"/>
    <mergeCell ref="A13:V14"/>
    <mergeCell ref="AN18:AS18"/>
    <mergeCell ref="AT18:BH18"/>
    <mergeCell ref="BO18:CM18"/>
    <mergeCell ref="A16:V19"/>
    <mergeCell ref="W16:AE18"/>
    <mergeCell ref="CL16:CM16"/>
    <mergeCell ref="AF17:AM18"/>
    <mergeCell ref="AN17:AS17"/>
    <mergeCell ref="AT17:BH17"/>
    <mergeCell ref="BI17:BN17"/>
    <mergeCell ref="BO17:CM17"/>
    <mergeCell ref="BI18:BN18"/>
    <mergeCell ref="BR16:CK16"/>
    <mergeCell ref="AF16:AG16"/>
    <mergeCell ref="AH16:AN16"/>
    <mergeCell ref="Y15:AE15"/>
    <mergeCell ref="AF15:CK15"/>
    <mergeCell ref="AO16:AP16"/>
    <mergeCell ref="AQ16:AW16"/>
    <mergeCell ref="AX16:AY16"/>
    <mergeCell ref="AZ16:BF16"/>
    <mergeCell ref="BG16:BH16"/>
    <mergeCell ref="BI16:BQ16"/>
    <mergeCell ref="AZ102:BA102"/>
    <mergeCell ref="BF102:BG102"/>
    <mergeCell ref="BQ102:BR102"/>
    <mergeCell ref="BZ102:CK102"/>
    <mergeCell ref="AZ8:CM8"/>
    <mergeCell ref="AN9:AY9"/>
    <mergeCell ref="AC10:AM10"/>
    <mergeCell ref="AN10:AU10"/>
    <mergeCell ref="AV10:BK10"/>
    <mergeCell ref="AU50:BD50"/>
    <mergeCell ref="BE50:BQ50"/>
    <mergeCell ref="BR50:CB50"/>
    <mergeCell ref="A11:CM11"/>
    <mergeCell ref="A12:J12"/>
    <mergeCell ref="AM12:AN12"/>
    <mergeCell ref="AO12:BT12"/>
    <mergeCell ref="BU12:CM12"/>
    <mergeCell ref="W19:AE19"/>
    <mergeCell ref="AF19:CM19"/>
    <mergeCell ref="K12:L12"/>
    <mergeCell ref="M12:Q12"/>
    <mergeCell ref="R12:S12"/>
    <mergeCell ref="T12:Y12"/>
    <mergeCell ref="Z12:AA12"/>
    <mergeCell ref="A1:CM1"/>
    <mergeCell ref="A2:CM2"/>
    <mergeCell ref="A3:CM3"/>
    <mergeCell ref="A4:BD4"/>
    <mergeCell ref="BE4:BQ4"/>
    <mergeCell ref="BR4:CM4"/>
    <mergeCell ref="AN6:AP6"/>
    <mergeCell ref="AQ6:BB6"/>
    <mergeCell ref="BC6:CM6"/>
    <mergeCell ref="A5:AB10"/>
    <mergeCell ref="AC5:AM5"/>
    <mergeCell ref="AN5:CM5"/>
    <mergeCell ref="AC6:AM7"/>
    <mergeCell ref="AN7:AU7"/>
    <mergeCell ref="AV7:BK7"/>
    <mergeCell ref="AZ9:BB9"/>
    <mergeCell ref="BC9:BN9"/>
    <mergeCell ref="BO9:CM9"/>
    <mergeCell ref="BL10:BQ10"/>
    <mergeCell ref="BR10:CM10"/>
    <mergeCell ref="BL7:BQ7"/>
    <mergeCell ref="BR7:CM7"/>
    <mergeCell ref="AC8:AM9"/>
    <mergeCell ref="AN8:AY8"/>
    <mergeCell ref="BO27:CM27"/>
    <mergeCell ref="U28:AJ28"/>
    <mergeCell ref="A24:Q26"/>
    <mergeCell ref="R24:T30"/>
    <mergeCell ref="U24:AJ24"/>
    <mergeCell ref="AK24:CM24"/>
    <mergeCell ref="U25:AJ25"/>
    <mergeCell ref="U26:AJ26"/>
    <mergeCell ref="AK26:AP26"/>
    <mergeCell ref="AQ26:BF26"/>
    <mergeCell ref="BG26:BN26"/>
    <mergeCell ref="BL28:BO28"/>
    <mergeCell ref="BP28:CM28"/>
    <mergeCell ref="U29:AE29"/>
    <mergeCell ref="AF29:AG29"/>
    <mergeCell ref="AH29:AP29"/>
    <mergeCell ref="AQ29:AR29"/>
    <mergeCell ref="AS29:AZ29"/>
    <mergeCell ref="BA29:BB29"/>
    <mergeCell ref="BY29:CM29"/>
    <mergeCell ref="BC29:BH29"/>
    <mergeCell ref="BI29:BJ29"/>
    <mergeCell ref="BK29:BO29"/>
    <mergeCell ref="BP29:BQ29"/>
    <mergeCell ref="BR29:BV29"/>
    <mergeCell ref="BW29:BX29"/>
    <mergeCell ref="U30:AE30"/>
    <mergeCell ref="AF30:AG30"/>
    <mergeCell ref="AH30:AR30"/>
    <mergeCell ref="AS30:AT30"/>
    <mergeCell ref="AU30:BC30"/>
    <mergeCell ref="BD30:BE30"/>
    <mergeCell ref="BF30:BL30"/>
    <mergeCell ref="BM30:CK30"/>
    <mergeCell ref="CL30:CM30"/>
    <mergeCell ref="A31:AO33"/>
    <mergeCell ref="AP31:AW35"/>
    <mergeCell ref="AX31:CM33"/>
    <mergeCell ref="A34:AF34"/>
    <mergeCell ref="AG34:AO35"/>
    <mergeCell ref="AX34:BC35"/>
    <mergeCell ref="BD34:BI35"/>
    <mergeCell ref="BJ34:BO35"/>
    <mergeCell ref="BP34:BU35"/>
    <mergeCell ref="BV34:CA35"/>
    <mergeCell ref="CB34:CG35"/>
    <mergeCell ref="CH34:CM35"/>
    <mergeCell ref="A35:AF36"/>
    <mergeCell ref="AG36:AO39"/>
    <mergeCell ref="AP36:AQ37"/>
    <mergeCell ref="AR36:AW36"/>
    <mergeCell ref="AX36:BC36"/>
    <mergeCell ref="BD36:BI36"/>
    <mergeCell ref="BJ36:BO36"/>
    <mergeCell ref="BP36:BU36"/>
    <mergeCell ref="BV36:CA36"/>
    <mergeCell ref="CB36:CG36"/>
    <mergeCell ref="CH36:CM36"/>
    <mergeCell ref="A37:AF37"/>
    <mergeCell ref="AR37:AW37"/>
    <mergeCell ref="AX37:BC37"/>
    <mergeCell ref="BD37:BI37"/>
    <mergeCell ref="BJ37:BO37"/>
    <mergeCell ref="BP37:BU37"/>
    <mergeCell ref="BV37:CA37"/>
    <mergeCell ref="CB37:CG37"/>
    <mergeCell ref="CH37:CM37"/>
    <mergeCell ref="A38:AF39"/>
    <mergeCell ref="AP38:AQ39"/>
    <mergeCell ref="AR38:AW38"/>
    <mergeCell ref="AX38:BC38"/>
    <mergeCell ref="BD38:BI38"/>
    <mergeCell ref="BJ38:BO38"/>
    <mergeCell ref="BP38:BU38"/>
    <mergeCell ref="BV38:CA38"/>
    <mergeCell ref="A40:Q40"/>
    <mergeCell ref="AZ40:BS40"/>
    <mergeCell ref="BT40:CK40"/>
    <mergeCell ref="CL40:CM40"/>
    <mergeCell ref="CB38:CG38"/>
    <mergeCell ref="CH38:CM38"/>
    <mergeCell ref="AR39:AW39"/>
    <mergeCell ref="AX39:BC39"/>
    <mergeCell ref="BD39:BI39"/>
    <mergeCell ref="BJ39:BO39"/>
    <mergeCell ref="BP39:BU39"/>
    <mergeCell ref="BV39:CA39"/>
    <mergeCell ref="CB39:CG39"/>
    <mergeCell ref="CH39:CM39"/>
    <mergeCell ref="AQ40:AY40"/>
    <mergeCell ref="BS41:CB42"/>
    <mergeCell ref="CC41:CM42"/>
    <mergeCell ref="A42:T42"/>
    <mergeCell ref="BJ42:BQ42"/>
    <mergeCell ref="A43:T43"/>
    <mergeCell ref="U43:AD43"/>
    <mergeCell ref="AE43:AN43"/>
    <mergeCell ref="AO43:AX43"/>
    <mergeCell ref="AY43:BH43"/>
    <mergeCell ref="BI43:BR43"/>
    <mergeCell ref="A41:T41"/>
    <mergeCell ref="U41:AD42"/>
    <mergeCell ref="AE41:AN42"/>
    <mergeCell ref="AO41:AX42"/>
    <mergeCell ref="AY41:BH42"/>
    <mergeCell ref="BI41:BR41"/>
    <mergeCell ref="BS43:CB43"/>
    <mergeCell ref="CC43:CM43"/>
    <mergeCell ref="U45:AD45"/>
    <mergeCell ref="AE45:AN45"/>
    <mergeCell ref="AO45:AX45"/>
    <mergeCell ref="AY45:BH45"/>
    <mergeCell ref="BI45:BR45"/>
    <mergeCell ref="BS45:CB45"/>
    <mergeCell ref="CC45:CM45"/>
    <mergeCell ref="C44:J44"/>
    <mergeCell ref="U44:AD44"/>
    <mergeCell ref="AE44:AN44"/>
    <mergeCell ref="AO44:AX44"/>
    <mergeCell ref="AY44:BH44"/>
    <mergeCell ref="BI44:BR44"/>
    <mergeCell ref="BS44:CB44"/>
    <mergeCell ref="CC44:CM44"/>
    <mergeCell ref="BI46:BR46"/>
    <mergeCell ref="BS46:CB46"/>
    <mergeCell ref="CC46:CM46"/>
    <mergeCell ref="CC47:CM47"/>
    <mergeCell ref="CC50:CM50"/>
    <mergeCell ref="A47:T47"/>
    <mergeCell ref="U47:AD47"/>
    <mergeCell ref="AE47:AN47"/>
    <mergeCell ref="AO47:AX47"/>
    <mergeCell ref="AY47:BH47"/>
    <mergeCell ref="BI47:BR47"/>
    <mergeCell ref="BS47:CB47"/>
    <mergeCell ref="U46:AD46"/>
    <mergeCell ref="AE46:AN46"/>
    <mergeCell ref="AO46:AX46"/>
    <mergeCell ref="AY46:BH46"/>
    <mergeCell ref="X48:AJ48"/>
    <mergeCell ref="AK48:AT48"/>
    <mergeCell ref="AU48:BD48"/>
    <mergeCell ref="BE48:BQ48"/>
    <mergeCell ref="BR48:CB48"/>
    <mergeCell ref="CC48:CM48"/>
    <mergeCell ref="AK49:AT49"/>
    <mergeCell ref="AU49:BD49"/>
    <mergeCell ref="BE49:BQ49"/>
    <mergeCell ref="BE53:BQ53"/>
    <mergeCell ref="BR53:CB53"/>
    <mergeCell ref="CC53:CM53"/>
    <mergeCell ref="X54:AJ54"/>
    <mergeCell ref="AK54:AT54"/>
    <mergeCell ref="AU54:BD54"/>
    <mergeCell ref="BE54:BQ54"/>
    <mergeCell ref="BR54:CB54"/>
    <mergeCell ref="CC54:CM54"/>
    <mergeCell ref="X53:AJ53"/>
    <mergeCell ref="AK53:AT53"/>
    <mergeCell ref="AU53:BD53"/>
    <mergeCell ref="BE52:BQ52"/>
    <mergeCell ref="BR52:CB52"/>
    <mergeCell ref="CC52:CM52"/>
    <mergeCell ref="BR49:CB49"/>
    <mergeCell ref="CC49:CM49"/>
    <mergeCell ref="X51:AJ51"/>
    <mergeCell ref="AK51:AT51"/>
    <mergeCell ref="X49:AJ49"/>
    <mergeCell ref="AK66:AO66"/>
    <mergeCell ref="AP66:AR66"/>
    <mergeCell ref="AS66:BD66"/>
    <mergeCell ref="BE66:BJ66"/>
    <mergeCell ref="BK66:BM66"/>
    <mergeCell ref="BO66:CM66"/>
    <mergeCell ref="E68:X72"/>
    <mergeCell ref="Y68:AJ68"/>
    <mergeCell ref="AK68:AR68"/>
    <mergeCell ref="AS68:BD68"/>
    <mergeCell ref="BE68:BM68"/>
    <mergeCell ref="BP68:BQ68"/>
    <mergeCell ref="BR68:CM68"/>
    <mergeCell ref="Y67:AJ67"/>
    <mergeCell ref="AK67:AO67"/>
    <mergeCell ref="AP67:AR67"/>
    <mergeCell ref="BE67:BJ67"/>
    <mergeCell ref="BK67:BM67"/>
    <mergeCell ref="BP69:BQ69"/>
    <mergeCell ref="BR69:CM69"/>
    <mergeCell ref="Y70:AJ70"/>
    <mergeCell ref="AK70:AO70"/>
    <mergeCell ref="BE70:BJ70"/>
    <mergeCell ref="BP70:BQ70"/>
    <mergeCell ref="BR70:CM70"/>
    <mergeCell ref="Y69:AJ69"/>
    <mergeCell ref="AK69:AO69"/>
    <mergeCell ref="AP69:AR69"/>
    <mergeCell ref="AS69:BD69"/>
    <mergeCell ref="BE69:BJ69"/>
    <mergeCell ref="BK69:BM69"/>
    <mergeCell ref="BN67:BO72"/>
    <mergeCell ref="BP67:BQ67"/>
    <mergeCell ref="BR67:CM67"/>
    <mergeCell ref="BX72:BY72"/>
    <mergeCell ref="BZ72:CK72"/>
    <mergeCell ref="CL72:CM72"/>
    <mergeCell ref="AS67:AX67"/>
    <mergeCell ref="BC67:BD67"/>
    <mergeCell ref="AY67:BB67"/>
    <mergeCell ref="AP71:AR71"/>
    <mergeCell ref="AS71:BD71"/>
    <mergeCell ref="BE71:BJ71"/>
    <mergeCell ref="BK71:BM71"/>
    <mergeCell ref="BP72:BQ72"/>
    <mergeCell ref="BR72:BW72"/>
    <mergeCell ref="Y71:AJ71"/>
    <mergeCell ref="AK71:AO71"/>
    <mergeCell ref="A66:D72"/>
    <mergeCell ref="E66:X67"/>
    <mergeCell ref="Y66:AJ66"/>
    <mergeCell ref="AP70:AR70"/>
    <mergeCell ref="AS70:BD70"/>
    <mergeCell ref="BK70:BM70"/>
    <mergeCell ref="A76:U76"/>
    <mergeCell ref="V76:BC76"/>
    <mergeCell ref="BD76:BY76"/>
    <mergeCell ref="AX75:BR75"/>
    <mergeCell ref="BS75:BT75"/>
    <mergeCell ref="AW73:BC73"/>
    <mergeCell ref="BD73:BE73"/>
    <mergeCell ref="A73:X73"/>
    <mergeCell ref="Y73:AL73"/>
    <mergeCell ref="BN73:CM73"/>
    <mergeCell ref="BP71:BQ71"/>
    <mergeCell ref="BR71:CM71"/>
    <mergeCell ref="Y72:AJ72"/>
    <mergeCell ref="AK72:AO72"/>
    <mergeCell ref="AP72:AR72"/>
    <mergeCell ref="AS72:BD72"/>
    <mergeCell ref="BE72:BJ72"/>
    <mergeCell ref="BK72:BM72"/>
    <mergeCell ref="CL74:CM74"/>
    <mergeCell ref="A75:Q75"/>
    <mergeCell ref="R75:AB75"/>
    <mergeCell ref="AC75:AD75"/>
    <mergeCell ref="AI75:AL75"/>
    <mergeCell ref="AM75:AR75"/>
    <mergeCell ref="AS75:AT75"/>
    <mergeCell ref="CI75:CJ75"/>
    <mergeCell ref="CK75:CM75"/>
    <mergeCell ref="B74:C74"/>
    <mergeCell ref="Q74:R74"/>
    <mergeCell ref="S74:T74"/>
    <mergeCell ref="G74:P74"/>
    <mergeCell ref="BU75:BX75"/>
    <mergeCell ref="BY75:CB75"/>
    <mergeCell ref="CC75:CH75"/>
    <mergeCell ref="BT74:CK74"/>
    <mergeCell ref="AU75:AW75"/>
    <mergeCell ref="AL74:AV74"/>
    <mergeCell ref="AW74:AX74"/>
    <mergeCell ref="AY74:BI74"/>
    <mergeCell ref="BJ74:BK74"/>
    <mergeCell ref="BL74:BS74"/>
    <mergeCell ref="D74:F74"/>
    <mergeCell ref="BZ76:CM76"/>
    <mergeCell ref="BV77:CM77"/>
    <mergeCell ref="E78:G80"/>
    <mergeCell ref="H78:U78"/>
    <mergeCell ref="V78:AD78"/>
    <mergeCell ref="AI78:BC78"/>
    <mergeCell ref="BD78:BU78"/>
    <mergeCell ref="BV78:CM78"/>
    <mergeCell ref="H79:U79"/>
    <mergeCell ref="V79:AD79"/>
    <mergeCell ref="AI79:BC79"/>
    <mergeCell ref="E77:U77"/>
    <mergeCell ref="V77:AD77"/>
    <mergeCell ref="AE77:AH95"/>
    <mergeCell ref="AI77:BC77"/>
    <mergeCell ref="BD77:BU77"/>
    <mergeCell ref="BD79:BU79"/>
    <mergeCell ref="E81:U81"/>
    <mergeCell ref="V81:AD81"/>
    <mergeCell ref="AI81:BC81"/>
    <mergeCell ref="BD81:BU81"/>
    <mergeCell ref="BV81:CM81"/>
    <mergeCell ref="E82:U82"/>
    <mergeCell ref="V82:AD82"/>
    <mergeCell ref="AI82:BC82"/>
    <mergeCell ref="BD82:BU82"/>
    <mergeCell ref="BV82:CM82"/>
    <mergeCell ref="BV79:CM79"/>
    <mergeCell ref="H80:U80"/>
    <mergeCell ref="V80:AD80"/>
    <mergeCell ref="AI80:BC80"/>
    <mergeCell ref="BD80:BU80"/>
    <mergeCell ref="BV80:CM80"/>
    <mergeCell ref="BV84:CM84"/>
    <mergeCell ref="H85:U85"/>
    <mergeCell ref="V85:AD85"/>
    <mergeCell ref="AI85:BC85"/>
    <mergeCell ref="BD85:BU85"/>
    <mergeCell ref="BV85:CM85"/>
    <mergeCell ref="E83:U83"/>
    <mergeCell ref="V83:AD83"/>
    <mergeCell ref="AI83:BC83"/>
    <mergeCell ref="BD83:BU83"/>
    <mergeCell ref="BV83:CM83"/>
    <mergeCell ref="E84:G86"/>
    <mergeCell ref="H84:U84"/>
    <mergeCell ref="V84:AD84"/>
    <mergeCell ref="AI84:BC84"/>
    <mergeCell ref="BD84:BU84"/>
    <mergeCell ref="H86:U86"/>
    <mergeCell ref="V86:AD86"/>
    <mergeCell ref="AI86:BC86"/>
    <mergeCell ref="BD86:BU86"/>
    <mergeCell ref="BV86:CM86"/>
    <mergeCell ref="V91:AD91"/>
    <mergeCell ref="AI91:BC91"/>
    <mergeCell ref="BD91:BU91"/>
    <mergeCell ref="BV91:CM91"/>
    <mergeCell ref="E92:U92"/>
    <mergeCell ref="V92:AD92"/>
    <mergeCell ref="E87:U87"/>
    <mergeCell ref="V87:AD87"/>
    <mergeCell ref="AI87:BC87"/>
    <mergeCell ref="BD87:BU87"/>
    <mergeCell ref="BV87:CM87"/>
    <mergeCell ref="E88:U88"/>
    <mergeCell ref="V88:AD88"/>
    <mergeCell ref="AI88:BC88"/>
    <mergeCell ref="BD88:BU88"/>
    <mergeCell ref="BV88:CM88"/>
    <mergeCell ref="X111:AR111"/>
    <mergeCell ref="AW111:BJ111"/>
    <mergeCell ref="BO111:CM111"/>
    <mergeCell ref="AK96:AT96"/>
    <mergeCell ref="A77:D95"/>
    <mergeCell ref="E93:U93"/>
    <mergeCell ref="V93:AD93"/>
    <mergeCell ref="AI93:BC93"/>
    <mergeCell ref="BD93:BU93"/>
    <mergeCell ref="BV93:CM93"/>
    <mergeCell ref="AI92:BC92"/>
    <mergeCell ref="BD92:BU92"/>
    <mergeCell ref="BV92:CM92"/>
    <mergeCell ref="E89:U89"/>
    <mergeCell ref="V89:AD89"/>
    <mergeCell ref="AI89:BC89"/>
    <mergeCell ref="BD89:BU89"/>
    <mergeCell ref="BV89:CM89"/>
    <mergeCell ref="E90:U90"/>
    <mergeCell ref="V90:AD90"/>
    <mergeCell ref="AI90:BC90"/>
    <mergeCell ref="BD90:BU90"/>
    <mergeCell ref="BV90:CM90"/>
    <mergeCell ref="E91:U91"/>
    <mergeCell ref="BM98:CM98"/>
    <mergeCell ref="M99:U99"/>
    <mergeCell ref="V99:AA99"/>
    <mergeCell ref="AB99:AC99"/>
    <mergeCell ref="AD99:AI99"/>
    <mergeCell ref="AJ99:AK99"/>
    <mergeCell ref="AL99:AQ99"/>
    <mergeCell ref="AR99:AS99"/>
    <mergeCell ref="AT99:BL101"/>
    <mergeCell ref="M98:U98"/>
    <mergeCell ref="V98:AC98"/>
    <mergeCell ref="AL100:AQ100"/>
    <mergeCell ref="AR100:AS100"/>
    <mergeCell ref="AB101:AC101"/>
    <mergeCell ref="AD101:AI101"/>
    <mergeCell ref="AJ101:AK101"/>
    <mergeCell ref="AL101:AQ101"/>
    <mergeCell ref="AR101:AS101"/>
    <mergeCell ref="BM99:BN99"/>
    <mergeCell ref="BM100:BN100"/>
    <mergeCell ref="BO99:CM99"/>
    <mergeCell ref="BO100:CM100"/>
    <mergeCell ref="BO101:BW101"/>
    <mergeCell ref="AJ100:AK100"/>
    <mergeCell ref="B23:V23"/>
    <mergeCell ref="R114:Y114"/>
    <mergeCell ref="A27:Q30"/>
    <mergeCell ref="U27:AJ27"/>
    <mergeCell ref="V101:AA101"/>
    <mergeCell ref="BE103:BF103"/>
    <mergeCell ref="BG103:CC103"/>
    <mergeCell ref="A104:O104"/>
    <mergeCell ref="A20:V22"/>
    <mergeCell ref="R40:AC40"/>
    <mergeCell ref="A103:O103"/>
    <mergeCell ref="P103:Q103"/>
    <mergeCell ref="R103:AE103"/>
    <mergeCell ref="AF103:AG103"/>
    <mergeCell ref="AH103:AP103"/>
    <mergeCell ref="AQ103:AR103"/>
    <mergeCell ref="AS103:BD103"/>
    <mergeCell ref="AD98:AK98"/>
    <mergeCell ref="BO26:CM26"/>
    <mergeCell ref="R112:CM112"/>
    <mergeCell ref="A109:Q110"/>
    <mergeCell ref="R109:CM110"/>
    <mergeCell ref="A111:Q114"/>
    <mergeCell ref="R113:CM113"/>
    <mergeCell ref="W21:AF21"/>
    <mergeCell ref="AG21:AH21"/>
    <mergeCell ref="AI21:AN21"/>
    <mergeCell ref="AO21:AP21"/>
    <mergeCell ref="AQ21:AT21"/>
    <mergeCell ref="AG20:AQ20"/>
    <mergeCell ref="AR20:AS20"/>
    <mergeCell ref="AT20:BA20"/>
    <mergeCell ref="W20:AF20"/>
    <mergeCell ref="AU21:AV21"/>
    <mergeCell ref="AW21:BM21"/>
    <mergeCell ref="BB20:CM20"/>
    <mergeCell ref="BN21:BO21"/>
    <mergeCell ref="BP21:BU21"/>
    <mergeCell ref="BV21:BW21"/>
    <mergeCell ref="BX21:CM21"/>
    <mergeCell ref="AN25:AY25"/>
    <mergeCell ref="AZ25:CM25"/>
    <mergeCell ref="AK28:BK28"/>
    <mergeCell ref="AL98:AS98"/>
    <mergeCell ref="AT98:BL98"/>
    <mergeCell ref="M100:U101"/>
    <mergeCell ref="V100:AA100"/>
    <mergeCell ref="AB100:AC100"/>
    <mergeCell ref="AD100:AI100"/>
    <mergeCell ref="CL101:CM101"/>
    <mergeCell ref="A97:Q97"/>
    <mergeCell ref="R97:AH97"/>
    <mergeCell ref="AI97:AS97"/>
    <mergeCell ref="AT97:CM97"/>
    <mergeCell ref="R96:V96"/>
    <mergeCell ref="W96:AJ96"/>
    <mergeCell ref="BM101:BN101"/>
    <mergeCell ref="B49:W49"/>
    <mergeCell ref="B51:W51"/>
    <mergeCell ref="BF73:BM73"/>
    <mergeCell ref="AJ74:AK74"/>
    <mergeCell ref="AK25:AM25"/>
    <mergeCell ref="AE75:AH75"/>
    <mergeCell ref="BX101:BY101"/>
    <mergeCell ref="BB102:BE102"/>
    <mergeCell ref="BH102:BP102"/>
    <mergeCell ref="BS102:BY102"/>
    <mergeCell ref="AK27:AP27"/>
    <mergeCell ref="AQ27:BF27"/>
    <mergeCell ref="A102:O102"/>
    <mergeCell ref="E94:U94"/>
    <mergeCell ref="V94:AD94"/>
    <mergeCell ref="AI94:BC94"/>
    <mergeCell ref="BD94:BU94"/>
    <mergeCell ref="BV94:CM94"/>
    <mergeCell ref="E95:U95"/>
    <mergeCell ref="V95:AD95"/>
    <mergeCell ref="BD95:BT95"/>
    <mergeCell ref="BU95:CM95"/>
    <mergeCell ref="A96:Q96"/>
    <mergeCell ref="AU96:BH96"/>
    <mergeCell ref="BI96:CM96"/>
    <mergeCell ref="A100:L100"/>
    <mergeCell ref="A98:L99"/>
    <mergeCell ref="A101:L101"/>
    <mergeCell ref="CL102:CM102"/>
    <mergeCell ref="P102:AA102"/>
    <mergeCell ref="AB102:AC102"/>
    <mergeCell ref="CL104:CM104"/>
    <mergeCell ref="AT105:BL105"/>
    <mergeCell ref="BB106:BI106"/>
    <mergeCell ref="K107:U107"/>
    <mergeCell ref="X107:AC107"/>
    <mergeCell ref="AF107:AO107"/>
    <mergeCell ref="AR107:AX107"/>
    <mergeCell ref="BI107:BJ107"/>
    <mergeCell ref="AW106:BA106"/>
    <mergeCell ref="AM106:AV106"/>
    <mergeCell ref="V107:W107"/>
    <mergeCell ref="AD107:AE107"/>
    <mergeCell ref="AP107:AQ107"/>
    <mergeCell ref="AY107:BH107"/>
    <mergeCell ref="BK107:BZ107"/>
    <mergeCell ref="CA107:CM107"/>
    <mergeCell ref="BJ106:BK106"/>
    <mergeCell ref="BL106:BN106"/>
    <mergeCell ref="BO106:BZ106"/>
    <mergeCell ref="CA106:CM106"/>
    <mergeCell ref="AH106:AL106"/>
    <mergeCell ref="P104:Q104"/>
    <mergeCell ref="AN102:AO102"/>
    <mergeCell ref="R111:W111"/>
    <mergeCell ref="AS111:AV111"/>
    <mergeCell ref="BK111:BN111"/>
    <mergeCell ref="AI95:BC95"/>
    <mergeCell ref="AD40:AP40"/>
    <mergeCell ref="M44:T44"/>
    <mergeCell ref="A44:B44"/>
    <mergeCell ref="K44:L44"/>
    <mergeCell ref="A45:B45"/>
    <mergeCell ref="C45:J45"/>
    <mergeCell ref="K45:L45"/>
    <mergeCell ref="M45:T45"/>
    <mergeCell ref="A46:B46"/>
    <mergeCell ref="C46:J46"/>
    <mergeCell ref="K46:L46"/>
    <mergeCell ref="M46:T46"/>
    <mergeCell ref="R104:X104"/>
    <mergeCell ref="U74:X74"/>
    <mergeCell ref="AM73:AV73"/>
    <mergeCell ref="Y74:AI74"/>
    <mergeCell ref="A105:J108"/>
    <mergeCell ref="K108:AT108"/>
    <mergeCell ref="AU108:BG108"/>
  </mergeCells>
  <phoneticPr fontId="2"/>
  <conditionalFormatting sqref="BD89:CM91">
    <cfRule type="containsErrors" dxfId="0" priority="3">
      <formula>ISERROR(BD89)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  <rowBreaks count="1" manualBreakCount="1">
    <brk id="57" max="9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3.5" x14ac:dyDescent="0.15"/>
  <cols>
    <col min="1" max="1" width="16.125" style="3" bestFit="1" customWidth="1"/>
    <col min="2" max="2" width="6.5" style="3" bestFit="1" customWidth="1"/>
    <col min="3" max="3" width="20.5" style="3" bestFit="1" customWidth="1"/>
    <col min="4" max="4" width="7.5" style="3" bestFit="1" customWidth="1"/>
    <col min="5" max="5" width="9.5" style="4" bestFit="1" customWidth="1"/>
    <col min="6" max="6" width="9.5" style="4" customWidth="1"/>
    <col min="7" max="7" width="9.5" style="3" bestFit="1" customWidth="1"/>
    <col min="8" max="8" width="11.625" style="3" bestFit="1" customWidth="1"/>
    <col min="9" max="9" width="9.5" style="3" bestFit="1" customWidth="1"/>
    <col min="10" max="16384" width="9" style="3"/>
  </cols>
  <sheetData>
    <row r="1" spans="1:9" s="1" customFormat="1" x14ac:dyDescent="0.15">
      <c r="A1" s="1" t="s">
        <v>213</v>
      </c>
      <c r="B1" s="1" t="s">
        <v>108</v>
      </c>
      <c r="C1" s="1" t="s">
        <v>104</v>
      </c>
      <c r="D1" s="1" t="s">
        <v>105</v>
      </c>
      <c r="E1" s="2" t="s">
        <v>62</v>
      </c>
      <c r="F1" s="2" t="s">
        <v>214</v>
      </c>
      <c r="G1" s="1" t="s">
        <v>123</v>
      </c>
      <c r="H1" s="1" t="s">
        <v>133</v>
      </c>
      <c r="I1" s="1" t="s">
        <v>215</v>
      </c>
    </row>
    <row r="2" spans="1:9" x14ac:dyDescent="0.15">
      <c r="A2" s="3" t="s">
        <v>216</v>
      </c>
      <c r="B2" s="3" t="s">
        <v>217</v>
      </c>
      <c r="C2" s="3" t="s">
        <v>218</v>
      </c>
      <c r="D2" s="3" t="s">
        <v>219</v>
      </c>
      <c r="E2" s="4" t="s">
        <v>220</v>
      </c>
      <c r="F2" s="4" t="s">
        <v>221</v>
      </c>
      <c r="G2" s="3" t="s">
        <v>222</v>
      </c>
      <c r="H2" s="3" t="s">
        <v>67</v>
      </c>
      <c r="I2" s="3" t="s">
        <v>223</v>
      </c>
    </row>
    <row r="3" spans="1:9" x14ac:dyDescent="0.15">
      <c r="B3" s="3" t="s">
        <v>224</v>
      </c>
      <c r="C3" s="3" t="s">
        <v>225</v>
      </c>
      <c r="D3" s="3" t="s">
        <v>226</v>
      </c>
      <c r="E3" s="4" t="s">
        <v>227</v>
      </c>
      <c r="F3" s="4" t="s">
        <v>228</v>
      </c>
      <c r="G3" s="3" t="s">
        <v>229</v>
      </c>
      <c r="H3" s="3" t="s">
        <v>53</v>
      </c>
      <c r="I3" s="3" t="s">
        <v>230</v>
      </c>
    </row>
    <row r="4" spans="1:9" x14ac:dyDescent="0.15">
      <c r="D4" s="3" t="s">
        <v>231</v>
      </c>
      <c r="F4" s="4" t="s">
        <v>232</v>
      </c>
    </row>
    <row r="5" spans="1:9" x14ac:dyDescent="0.15">
      <c r="D5" s="3" t="s">
        <v>234</v>
      </c>
      <c r="F5" s="4" t="s">
        <v>75</v>
      </c>
    </row>
    <row r="6" spans="1:9" x14ac:dyDescent="0.15">
      <c r="D6" s="3" t="s">
        <v>233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入力シート（病院用）</vt:lpstr>
      <vt:lpstr>印刷用シート</vt:lpstr>
      <vt:lpstr>リスト（9号様式用）</vt:lpstr>
      <vt:lpstr>印刷用シート!Print_Area</vt:lpstr>
      <vt:lpstr>'入力シート（病院用）'!Print_Area</vt:lpstr>
      <vt:lpstr>運営方式</vt:lpstr>
      <vt:lpstr>勤務形態</vt:lpstr>
      <vt:lpstr>施設区分</vt:lpstr>
      <vt:lpstr>施設種別</vt:lpstr>
      <vt:lpstr>提出先</vt:lpstr>
      <vt:lpstr>部門</vt:lpstr>
      <vt:lpstr>免許の種類</vt:lpstr>
      <vt:lpstr>有_無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福留　啓子</cp:lastModifiedBy>
  <cp:lastPrinted>2023-10-20T05:38:29Z</cp:lastPrinted>
  <dcterms:modified xsi:type="dcterms:W3CDTF">2023-11-30T07:33:27Z</dcterms:modified>
</cp:coreProperties>
</file>