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00"/>
  </bookViews>
  <sheets>
    <sheet name="入力シート（学校用）" sheetId="1" r:id="rId1"/>
    <sheet name="印刷用シート" sheetId="5" r:id="rId2"/>
  </sheets>
  <externalReferences>
    <externalReference r:id="rId3"/>
  </externalReferences>
  <definedNames>
    <definedName name="_xlnm.Print_Area" localSheetId="1">印刷用シート!$A$1:$CM$99</definedName>
    <definedName name="_xlnm.Print_Area" localSheetId="0">'入力シート（学校用）'!$A$1:$E$255</definedName>
    <definedName name="運営単位" localSheetId="1">'[1]リスト（8号様式用）'!$E$2:$E$4</definedName>
    <definedName name="運営単位">#REF!</definedName>
    <definedName name="運営方式" localSheetId="1">'[1]リスト（8号様式用）'!$F$2:$F$3</definedName>
    <definedName name="運営方式">#REF!</definedName>
    <definedName name="給食形態等" localSheetId="1">'[1]リスト（8号様式用）'!$I$2:$I$3</definedName>
    <definedName name="給食形態等">#REF!</definedName>
    <definedName name="勤務形態" localSheetId="1">'[1]リスト（8号様式用）'!$H$2:$H$3</definedName>
    <definedName name="勤務形態">#REF!</definedName>
    <definedName name="施設区分" localSheetId="1">'[1]リスト（8号様式用）'!$C$2:$C$3</definedName>
    <definedName name="施設区分">#REF!</definedName>
    <definedName name="食材料費の単位" localSheetId="1">'[1]リスト（8号様式用）'!$K$2:$K$4</definedName>
    <definedName name="食材料費の単位">#REF!</definedName>
    <definedName name="提出先" localSheetId="1">'[1]リスト（8号様式用）'!$D$2:$D$6</definedName>
    <definedName name="提出先">#REF!</definedName>
    <definedName name="平均提供食品量・平均栄養量の単位" localSheetId="1">'[1]リスト（8号様式用）'!$J$2:$J$8</definedName>
    <definedName name="平均提供食品量・平均栄養量の単位">#REF!</definedName>
    <definedName name="免許の種類" localSheetId="1">'[1]リスト（8号様式用）'!$G$2:$G$3</definedName>
    <definedName name="免許の種類">#REF!</definedName>
    <definedName name="有_無" localSheetId="1">'[1]リスト（8号様式用）'!$B$2:$B$3</definedName>
    <definedName name="有_無">#REF!</definedName>
  </definedNames>
  <calcPr calcId="152511"/>
</workbook>
</file>

<file path=xl/calcChain.xml><?xml version="1.0" encoding="utf-8"?>
<calcChain xmlns="http://schemas.openxmlformats.org/spreadsheetml/2006/main">
  <c r="AG35" i="5" l="1"/>
  <c r="CC62" i="5" l="1"/>
  <c r="C49" i="5" l="1"/>
  <c r="CH61" i="5"/>
  <c r="AR61" i="5"/>
  <c r="BS61" i="5"/>
  <c r="AC61" i="5"/>
  <c r="D208" i="1" l="1"/>
  <c r="D207" i="1"/>
  <c r="D206" i="1" s="1"/>
  <c r="D188" i="1"/>
  <c r="D189" i="1"/>
  <c r="D129" i="1"/>
  <c r="D131" i="1"/>
  <c r="D132" i="1"/>
  <c r="D130" i="1"/>
  <c r="D96" i="1"/>
  <c r="D87" i="1"/>
  <c r="D86" i="1"/>
  <c r="D85" i="1"/>
  <c r="D84" i="1"/>
  <c r="D187" i="1" l="1"/>
  <c r="D211" i="1"/>
  <c r="D210" i="1"/>
  <c r="Z99" i="5" l="1"/>
  <c r="AK27" i="5" l="1"/>
  <c r="BO13" i="5"/>
  <c r="BF13" i="5"/>
  <c r="AQ13" i="5"/>
  <c r="AE13" i="5"/>
  <c r="U13" i="5"/>
  <c r="K13" i="5"/>
  <c r="A26" i="5"/>
  <c r="AL16" i="5"/>
  <c r="AG16" i="5"/>
  <c r="AF28" i="5"/>
  <c r="V82" i="5" l="1"/>
  <c r="BV72" i="5"/>
  <c r="BV73" i="5"/>
  <c r="BV74" i="5"/>
  <c r="AT17" i="5" l="1"/>
  <c r="AG12" i="5"/>
  <c r="BW13" i="5"/>
  <c r="W12" i="5"/>
  <c r="W15" i="5"/>
  <c r="K12" i="5"/>
  <c r="BY86" i="5" l="1"/>
  <c r="BZ87" i="5"/>
  <c r="BQ87" i="5"/>
  <c r="BP86" i="5"/>
  <c r="BD86" i="5"/>
  <c r="AF86" i="5"/>
  <c r="AW84" i="5"/>
  <c r="AN84" i="5"/>
  <c r="CG19" i="5"/>
  <c r="AN5" i="5"/>
  <c r="AC62" i="5"/>
  <c r="A89" i="5" l="1"/>
  <c r="A85" i="5"/>
  <c r="P87" i="5"/>
  <c r="B37" i="5" l="1"/>
  <c r="B20" i="5"/>
  <c r="A2" i="5"/>
  <c r="AC55" i="5" l="1"/>
  <c r="AP55" i="5"/>
  <c r="AG17" i="5"/>
  <c r="BR4" i="5" l="1"/>
  <c r="R98" i="5" l="1"/>
  <c r="BO96" i="5"/>
  <c r="AW96" i="5"/>
  <c r="X96" i="5"/>
  <c r="R94" i="5"/>
  <c r="AU93" i="5"/>
  <c r="CA92" i="5"/>
  <c r="AY92" i="5"/>
  <c r="AP92" i="5"/>
  <c r="AD92" i="5"/>
  <c r="V92" i="5"/>
  <c r="CA91" i="5"/>
  <c r="BJ91" i="5"/>
  <c r="AW91" i="5"/>
  <c r="AH91" i="5"/>
  <c r="AA91" i="5"/>
  <c r="BN90" i="5"/>
  <c r="AG90" i="5"/>
  <c r="Z89" i="5"/>
  <c r="Q89" i="5"/>
  <c r="BF88" i="5"/>
  <c r="AR88" i="5"/>
  <c r="AG88" i="5"/>
  <c r="Q88" i="5"/>
  <c r="BF87" i="5"/>
  <c r="AZ87" i="5"/>
  <c r="AN87" i="5"/>
  <c r="AB87" i="5"/>
  <c r="M86" i="5"/>
  <c r="V84" i="5"/>
  <c r="AU83" i="5"/>
  <c r="R83" i="5"/>
  <c r="BE82" i="5"/>
  <c r="BD81" i="5"/>
  <c r="BV80" i="5"/>
  <c r="BV79" i="5"/>
  <c r="BV65" i="5"/>
  <c r="BV66" i="5"/>
  <c r="BV67" i="5"/>
  <c r="BV68" i="5"/>
  <c r="BV69" i="5"/>
  <c r="BV70" i="5"/>
  <c r="BV71" i="5"/>
  <c r="BV78" i="5"/>
  <c r="BV64" i="5"/>
  <c r="BD80" i="5"/>
  <c r="AI80" i="5"/>
  <c r="BD79" i="5"/>
  <c r="AI79" i="5"/>
  <c r="BD64" i="5"/>
  <c r="BD65" i="5"/>
  <c r="BD66" i="5"/>
  <c r="BD67" i="5"/>
  <c r="BD68" i="5"/>
  <c r="BD69" i="5"/>
  <c r="BD70" i="5"/>
  <c r="BD71" i="5"/>
  <c r="BD72" i="5"/>
  <c r="BD73" i="5"/>
  <c r="BD74" i="5"/>
  <c r="BD78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65" i="5"/>
  <c r="V64" i="5"/>
  <c r="BX61" i="5"/>
  <c r="AH61" i="5"/>
  <c r="AN60" i="5"/>
  <c r="AN59" i="5"/>
  <c r="AN58" i="5"/>
  <c r="R57" i="5"/>
  <c r="BP56" i="5"/>
  <c r="BG56" i="5"/>
  <c r="AC56" i="5"/>
  <c r="AQ56" i="5"/>
  <c r="A56" i="5"/>
  <c r="BS50" i="5"/>
  <c r="BS49" i="5"/>
  <c r="CA50" i="5"/>
  <c r="CA49" i="5"/>
  <c r="CA47" i="5"/>
  <c r="CA48" i="5"/>
  <c r="CA46" i="5"/>
  <c r="BZ44" i="5"/>
  <c r="BZ43" i="5"/>
  <c r="BD49" i="5"/>
  <c r="AV49" i="5"/>
  <c r="AN49" i="5"/>
  <c r="AF49" i="5"/>
  <c r="BD48" i="5"/>
  <c r="AV48" i="5"/>
  <c r="AN48" i="5"/>
  <c r="AF48" i="5"/>
  <c r="BD47" i="5"/>
  <c r="AF47" i="5"/>
  <c r="AF46" i="5"/>
  <c r="AV47" i="5"/>
  <c r="AN47" i="5"/>
  <c r="BD46" i="5"/>
  <c r="AV46" i="5"/>
  <c r="AN46" i="5"/>
  <c r="BD45" i="5"/>
  <c r="AF44" i="5"/>
  <c r="AV45" i="5"/>
  <c r="AN45" i="5"/>
  <c r="AF45" i="5"/>
  <c r="BD44" i="5"/>
  <c r="AV44" i="5"/>
  <c r="AN44" i="5"/>
  <c r="U45" i="5"/>
  <c r="U46" i="5"/>
  <c r="U47" i="5"/>
  <c r="U48" i="5"/>
  <c r="U49" i="5"/>
  <c r="U44" i="5"/>
  <c r="A47" i="5"/>
  <c r="BY41" i="5"/>
  <c r="BR41" i="5"/>
  <c r="BJ41" i="5"/>
  <c r="BB41" i="5"/>
  <c r="AU41" i="5"/>
  <c r="AN41" i="5"/>
  <c r="AG41" i="5"/>
  <c r="I39" i="5"/>
  <c r="CB36" i="5"/>
  <c r="CB37" i="5"/>
  <c r="CB38" i="5"/>
  <c r="CB35" i="5"/>
  <c r="BV36" i="5"/>
  <c r="BV37" i="5"/>
  <c r="BV38" i="5"/>
  <c r="BV35" i="5"/>
  <c r="BP36" i="5"/>
  <c r="BP37" i="5"/>
  <c r="BP38" i="5"/>
  <c r="BP35" i="5"/>
  <c r="BJ36" i="5"/>
  <c r="BJ37" i="5"/>
  <c r="BJ38" i="5"/>
  <c r="BJ35" i="5"/>
  <c r="BD38" i="5"/>
  <c r="BD37" i="5"/>
  <c r="BD36" i="5"/>
  <c r="BD35" i="5"/>
  <c r="AX38" i="5"/>
  <c r="AX37" i="5"/>
  <c r="AX36" i="5"/>
  <c r="AX35" i="5"/>
  <c r="A34" i="5"/>
  <c r="BM29" i="5"/>
  <c r="BD29" i="5"/>
  <c r="AS29" i="5"/>
  <c r="AF29" i="5"/>
  <c r="BW28" i="5"/>
  <c r="BP28" i="5"/>
  <c r="BI28" i="5"/>
  <c r="BB28" i="5"/>
  <c r="AQ28" i="5"/>
  <c r="BV27" i="5"/>
  <c r="BM26" i="5"/>
  <c r="AQ26" i="5"/>
  <c r="BM25" i="5"/>
  <c r="AQ25" i="5"/>
  <c r="AX24" i="5"/>
  <c r="AM24" i="5"/>
  <c r="AK23" i="5"/>
  <c r="CF41" i="5" l="1"/>
  <c r="BN19" i="5"/>
  <c r="BW22" i="5"/>
  <c r="BN22" i="5"/>
  <c r="AU22" i="5"/>
  <c r="AG22" i="5"/>
  <c r="BU21" i="5"/>
  <c r="AG21" i="5"/>
  <c r="AG20" i="5"/>
  <c r="BE19" i="5"/>
  <c r="AW19" i="5"/>
  <c r="AG19" i="5"/>
  <c r="BD18" i="5"/>
  <c r="AO18" i="5"/>
  <c r="AG18" i="5"/>
  <c r="B15" i="5"/>
  <c r="W14" i="5" l="1"/>
  <c r="AF15" i="5"/>
  <c r="BS10" i="5" l="1"/>
  <c r="AV10" i="5"/>
  <c r="BC9" i="5"/>
  <c r="BO9" i="5"/>
  <c r="AZ8" i="5"/>
  <c r="BR7" i="5"/>
  <c r="AV7" i="5"/>
  <c r="BC6" i="5"/>
  <c r="AQ6" i="5"/>
  <c r="AV50" i="5" l="1"/>
  <c r="AN50" i="5"/>
  <c r="AF50" i="5"/>
  <c r="CH35" i="5" l="1"/>
  <c r="BV76" i="5" l="1"/>
  <c r="BD77" i="5"/>
  <c r="BD75" i="5"/>
  <c r="BV77" i="5" l="1"/>
  <c r="BD76" i="5"/>
  <c r="CH36" i="5"/>
  <c r="CH37" i="5"/>
  <c r="CH38" i="5"/>
  <c r="BV75" i="5" l="1"/>
  <c r="BD50" i="5"/>
</calcChain>
</file>

<file path=xl/sharedStrings.xml><?xml version="1.0" encoding="utf-8"?>
<sst xmlns="http://schemas.openxmlformats.org/spreadsheetml/2006/main" count="820" uniqueCount="470">
  <si>
    <t>大項目</t>
    <rPh sb="0" eb="3">
      <t>ダイコウモク</t>
    </rPh>
    <phoneticPr fontId="3"/>
  </si>
  <si>
    <t>小項目</t>
    <rPh sb="0" eb="3">
      <t>ショウコウモク</t>
    </rPh>
    <phoneticPr fontId="3"/>
  </si>
  <si>
    <t>No.</t>
    <phoneticPr fontId="3"/>
  </si>
  <si>
    <t>施設の名称</t>
    <rPh sb="0" eb="2">
      <t>シセツ</t>
    </rPh>
    <rPh sb="3" eb="5">
      <t>メイショウ</t>
    </rPh>
    <phoneticPr fontId="3"/>
  </si>
  <si>
    <t>管理者</t>
    <rPh sb="0" eb="3">
      <t>カンリシャ</t>
    </rPh>
    <phoneticPr fontId="3"/>
  </si>
  <si>
    <t>〒</t>
  </si>
  <si>
    <t>従事者数（人）</t>
  </si>
  <si>
    <t>栄養士</t>
  </si>
  <si>
    <t>調理師</t>
  </si>
  <si>
    <t>調理員</t>
  </si>
  <si>
    <t>その他</t>
  </si>
  <si>
    <t>合 計</t>
  </si>
  <si>
    <t>施設側</t>
  </si>
  <si>
    <t>常　勤</t>
  </si>
  <si>
    <t>非常勤</t>
  </si>
  <si>
    <t>受託側</t>
  </si>
  <si>
    <t>小学校</t>
  </si>
  <si>
    <t>中学校</t>
  </si>
  <si>
    <t>特別支援学校</t>
  </si>
  <si>
    <t>合計</t>
  </si>
  <si>
    <t>低学年</t>
  </si>
  <si>
    <t>中学年</t>
  </si>
  <si>
    <t>高学年</t>
  </si>
  <si>
    <t>対象者数</t>
  </si>
  <si>
    <t>人</t>
  </si>
  <si>
    <t>学年区分</t>
  </si>
  <si>
    <t>男（人）</t>
  </si>
  <si>
    <t>女（人）</t>
  </si>
  <si>
    <t>やせ(人)</t>
  </si>
  <si>
    <t>身長の把握</t>
  </si>
  <si>
    <t>体重の把握</t>
  </si>
  <si>
    <t>疾病状況等の把握</t>
  </si>
  <si>
    <t>食物アレルギー</t>
  </si>
  <si>
    <t>(裏)</t>
    <rPh sb="1" eb="2">
      <t>ウラ</t>
    </rPh>
    <phoneticPr fontId="3"/>
  </si>
  <si>
    <t>主食の量</t>
  </si>
  <si>
    <t>平均提供食品量・平均栄養量</t>
  </si>
  <si>
    <t>食　品　群</t>
  </si>
  <si>
    <t>栄養素名</t>
  </si>
  <si>
    <t>ご　は　ん</t>
  </si>
  <si>
    <t>パ　　　ン</t>
  </si>
  <si>
    <t>麺</t>
  </si>
  <si>
    <t>野菜類</t>
  </si>
  <si>
    <t>緑黄色野菜</t>
  </si>
  <si>
    <t>その他の野菜</t>
  </si>
  <si>
    <t>野菜漬物類</t>
  </si>
  <si>
    <t>果　　実　　類</t>
  </si>
  <si>
    <t>藻　　　　　類</t>
  </si>
  <si>
    <t>魚　　介　　類</t>
  </si>
  <si>
    <t>肉　　　　　類</t>
  </si>
  <si>
    <t>卵　　　　　類</t>
  </si>
  <si>
    <t>油　　脂　　類</t>
  </si>
  <si>
    <t>菓　　子　　類</t>
  </si>
  <si>
    <t>調理加工食品類</t>
  </si>
  <si>
    <t>管 理
栄養士</t>
    <rPh sb="4" eb="6">
      <t>エイヨウ</t>
    </rPh>
    <rPh sb="6" eb="7">
      <t>シ</t>
    </rPh>
    <phoneticPr fontId="3"/>
  </si>
  <si>
    <t>給食
事務</t>
    <rPh sb="3" eb="5">
      <t>ジム</t>
    </rPh>
    <phoneticPr fontId="3"/>
  </si>
  <si>
    <t>高等学校</t>
    <rPh sb="2" eb="4">
      <t>ガッコウ</t>
    </rPh>
    <phoneticPr fontId="3"/>
  </si>
  <si>
    <t>平均提供食品量</t>
    <rPh sb="0" eb="2">
      <t>ヘイキン</t>
    </rPh>
    <rPh sb="2" eb="4">
      <t>テイキョウ</t>
    </rPh>
    <rPh sb="4" eb="6">
      <t>ショクヒン</t>
    </rPh>
    <rPh sb="6" eb="7">
      <t>リョウ</t>
    </rPh>
    <phoneticPr fontId="3"/>
  </si>
  <si>
    <t>平均栄養量</t>
    <rPh sb="0" eb="2">
      <t>ヘイキン</t>
    </rPh>
    <rPh sb="2" eb="4">
      <t>エイヨウ</t>
    </rPh>
    <rPh sb="4" eb="5">
      <t>リョウ</t>
    </rPh>
    <phoneticPr fontId="3"/>
  </si>
  <si>
    <t>人</t>
    <rPh sb="0" eb="1">
      <t>ニン</t>
    </rPh>
    <phoneticPr fontId="3"/>
  </si>
  <si>
    <t>(氏名)</t>
    <rPh sb="1" eb="3">
      <t>シメイ</t>
    </rPh>
    <phoneticPr fontId="3"/>
  </si>
  <si>
    <t>)</t>
    <phoneticPr fontId="3"/>
  </si>
  <si>
    <t>(</t>
    <phoneticPr fontId="3"/>
  </si>
  <si>
    <t>合計</t>
    <rPh sb="0" eb="2">
      <t>ゴウケイ</t>
    </rPh>
    <phoneticPr fontId="3"/>
  </si>
  <si>
    <t>)</t>
    <phoneticPr fontId="3"/>
  </si>
  <si>
    <t>学校給食法第1条及び第2条</t>
  </si>
  <si>
    <t>その他（</t>
  </si>
  <si>
    <t>その他(</t>
    <rPh sb="2" eb="3">
      <t>タ</t>
    </rPh>
    <phoneticPr fontId="3"/>
  </si>
  <si>
    <t>管理者、他部門等との情報交換及び連携の場</t>
    <rPh sb="0" eb="3">
      <t>カンリシャ</t>
    </rPh>
    <rPh sb="4" eb="7">
      <t>タブモン</t>
    </rPh>
    <rPh sb="7" eb="8">
      <t>トウ</t>
    </rPh>
    <rPh sb="10" eb="12">
      <t>ジョウホウ</t>
    </rPh>
    <rPh sb="12" eb="14">
      <t>コウカン</t>
    </rPh>
    <rPh sb="14" eb="15">
      <t>オヨ</t>
    </rPh>
    <rPh sb="16" eb="18">
      <t>レンケイ</t>
    </rPh>
    <rPh sb="19" eb="20">
      <t>バ</t>
    </rPh>
    <phoneticPr fontId="3"/>
  </si>
  <si>
    <t>給食及び栄養管理に関する課題及び問題の検討</t>
    <rPh sb="0" eb="2">
      <t>キュウショク</t>
    </rPh>
    <rPh sb="2" eb="3">
      <t>オヨ</t>
    </rPh>
    <rPh sb="4" eb="6">
      <t>エイヨウ</t>
    </rPh>
    <rPh sb="6" eb="8">
      <t>カンリ</t>
    </rPh>
    <rPh sb="9" eb="10">
      <t>カン</t>
    </rPh>
    <rPh sb="12" eb="14">
      <t>カダイ</t>
    </rPh>
    <rPh sb="14" eb="15">
      <t>オヨ</t>
    </rPh>
    <rPh sb="16" eb="18">
      <t>モンダイ</t>
    </rPh>
    <rPh sb="19" eb="21">
      <t>ケントウ</t>
    </rPh>
    <phoneticPr fontId="3"/>
  </si>
  <si>
    <t>苦情の処理</t>
    <rPh sb="0" eb="2">
      <t>クジョウ</t>
    </rPh>
    <rPh sb="3" eb="5">
      <t>ショリ</t>
    </rPh>
    <phoneticPr fontId="3"/>
  </si>
  <si>
    <t>献立の検討</t>
    <rPh sb="0" eb="2">
      <t>コンダテ</t>
    </rPh>
    <rPh sb="3" eb="5">
      <t>ケントウ</t>
    </rPh>
    <phoneticPr fontId="3"/>
  </si>
  <si>
    <t>【委託内容】</t>
    <phoneticPr fontId="3"/>
  </si>
  <si>
    <t>献立作成</t>
    <rPh sb="0" eb="2">
      <t>コンダテ</t>
    </rPh>
    <rPh sb="2" eb="4">
      <t>サクセイ</t>
    </rPh>
    <phoneticPr fontId="3"/>
  </si>
  <si>
    <t>材料購入</t>
    <rPh sb="0" eb="2">
      <t>ザイリョウ</t>
    </rPh>
    <rPh sb="2" eb="4">
      <t>コウニュウ</t>
    </rPh>
    <phoneticPr fontId="3"/>
  </si>
  <si>
    <t>調理</t>
    <rPh sb="0" eb="2">
      <t>チョウリ</t>
    </rPh>
    <phoneticPr fontId="3"/>
  </si>
  <si>
    <t>配膳</t>
    <rPh sb="0" eb="2">
      <t>ハイゼン</t>
    </rPh>
    <phoneticPr fontId="3"/>
  </si>
  <si>
    <t>下膳</t>
    <rPh sb="0" eb="1">
      <t>サ</t>
    </rPh>
    <rPh sb="1" eb="2">
      <t>ゼン</t>
    </rPh>
    <phoneticPr fontId="3"/>
  </si>
  <si>
    <t>食器洗浄</t>
    <rPh sb="0" eb="2">
      <t>ショッキ</t>
    </rPh>
    <rPh sb="2" eb="4">
      <t>センジョウ</t>
    </rPh>
    <phoneticPr fontId="3"/>
  </si>
  <si>
    <t>(職名)</t>
    <rPh sb="1" eb="3">
      <t>ショクメイ</t>
    </rPh>
    <phoneticPr fontId="3"/>
  </si>
  <si>
    <t>内線</t>
    <rPh sb="0" eb="2">
      <t>ナイセン</t>
    </rPh>
    <phoneticPr fontId="3"/>
  </si>
  <si>
    <t>施設外調理</t>
    <rPh sb="0" eb="2">
      <t>シセツ</t>
    </rPh>
    <rPh sb="2" eb="3">
      <t>ガイ</t>
    </rPh>
    <rPh sb="3" eb="5">
      <t>チョウリ</t>
    </rPh>
    <phoneticPr fontId="3"/>
  </si>
  <si>
    <t>栄養指導</t>
    <rPh sb="0" eb="2">
      <t>エイヨウ</t>
    </rPh>
    <rPh sb="2" eb="4">
      <t>シドウ</t>
    </rPh>
    <phoneticPr fontId="3"/>
  </si>
  <si>
    <t>対象者(利用者)の把握</t>
    <rPh sb="0" eb="3">
      <t>タイショウシャ</t>
    </rPh>
    <rPh sb="4" eb="7">
      <t>リヨウシャ</t>
    </rPh>
    <rPh sb="9" eb="11">
      <t>ハアク</t>
    </rPh>
    <phoneticPr fontId="3"/>
  </si>
  <si>
    <t>現在)</t>
    <rPh sb="0" eb="2">
      <t>ゲンザイ</t>
    </rPh>
    <phoneticPr fontId="3"/>
  </si>
  <si>
    <t>貧　　　　血</t>
    <phoneticPr fontId="3"/>
  </si>
  <si>
    <t>特別給食</t>
    <phoneticPr fontId="3"/>
  </si>
  <si>
    <t>食物アレルギー対応</t>
    <phoneticPr fontId="3"/>
  </si>
  <si>
    <t>食堂又はランチルーム</t>
    <phoneticPr fontId="3"/>
  </si>
  <si>
    <t>残菜の調査</t>
    <rPh sb="0" eb="1">
      <t>ザン</t>
    </rPh>
    <rPh sb="1" eb="2">
      <t>サイ</t>
    </rPh>
    <rPh sb="3" eb="5">
      <t>チョウサ</t>
    </rPh>
    <phoneticPr fontId="3"/>
  </si>
  <si>
    <t>摂取量の調査</t>
    <rPh sb="0" eb="2">
      <t>セッシュ</t>
    </rPh>
    <rPh sb="2" eb="3">
      <t>リョウ</t>
    </rPh>
    <rPh sb="4" eb="6">
      <t>チョウサ</t>
    </rPh>
    <phoneticPr fontId="3"/>
  </si>
  <si>
    <t>有(</t>
    <rPh sb="0" eb="1">
      <t>アリ</t>
    </rPh>
    <phoneticPr fontId="3"/>
  </si>
  <si>
    <t>種類)</t>
    <rPh sb="0" eb="2">
      <t>シュルイ</t>
    </rPh>
    <phoneticPr fontId="3"/>
  </si>
  <si>
    <t>無</t>
    <rPh sb="0" eb="1">
      <t>ナシ</t>
    </rPh>
    <phoneticPr fontId="3"/>
  </si>
  <si>
    <t>副食(</t>
    <rPh sb="0" eb="2">
      <t>フクショク</t>
    </rPh>
    <phoneticPr fontId="3"/>
  </si>
  <si>
    <t>主菜</t>
    <rPh sb="0" eb="1">
      <t>シュ</t>
    </rPh>
    <rPh sb="1" eb="2">
      <t>サイ</t>
    </rPh>
    <phoneticPr fontId="3"/>
  </si>
  <si>
    <t>副菜</t>
    <rPh sb="0" eb="2">
      <t>フクサイ</t>
    </rPh>
    <phoneticPr fontId="3"/>
  </si>
  <si>
    <t>)の量</t>
    <rPh sb="2" eb="3">
      <t>リョウ</t>
    </rPh>
    <phoneticPr fontId="3"/>
  </si>
  <si>
    <t>・</t>
    <phoneticPr fontId="3"/>
  </si>
  <si>
    <t>1人1日(</t>
    <rPh sb="1" eb="2">
      <t>ニン</t>
    </rPh>
    <rPh sb="3" eb="4">
      <t>ニチ</t>
    </rPh>
    <phoneticPr fontId="3"/>
  </si>
  <si>
    <t>1人(</t>
    <phoneticPr fontId="3"/>
  </si>
  <si>
    <t>)円</t>
    <rPh sb="1" eb="2">
      <t>エン</t>
    </rPh>
    <phoneticPr fontId="3"/>
  </si>
  <si>
    <t>献立表掲示又は配布</t>
    <rPh sb="0" eb="2">
      <t>コンダテ</t>
    </rPh>
    <rPh sb="2" eb="3">
      <t>ヒョウ</t>
    </rPh>
    <rPh sb="3" eb="5">
      <t>ケイジ</t>
    </rPh>
    <rPh sb="5" eb="6">
      <t>マタ</t>
    </rPh>
    <rPh sb="7" eb="9">
      <t>ハイフ</t>
    </rPh>
    <phoneticPr fontId="3"/>
  </si>
  <si>
    <t>エネルギー</t>
    <phoneticPr fontId="3"/>
  </si>
  <si>
    <t>たんぱく質</t>
    <rPh sb="4" eb="5">
      <t>シツ</t>
    </rPh>
    <phoneticPr fontId="3"/>
  </si>
  <si>
    <t>脂質</t>
    <rPh sb="0" eb="2">
      <t>シシツ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</si>
  <si>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</si>
  <si>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【保管場所】</t>
    <rPh sb="1" eb="3">
      <t>ホカン</t>
    </rPh>
    <rPh sb="3" eb="5">
      <t>バショ</t>
    </rPh>
    <phoneticPr fontId="3"/>
  </si>
  <si>
    <t>厨房内</t>
    <rPh sb="0" eb="2">
      <t>チュウボウ</t>
    </rPh>
    <rPh sb="2" eb="3">
      <t>ナイ</t>
    </rPh>
    <phoneticPr fontId="3"/>
  </si>
  <si>
    <t>防災保管庫</t>
    <rPh sb="0" eb="2">
      <t>ボウサイ</t>
    </rPh>
    <rPh sb="2" eb="5">
      <t>ホカンコ</t>
    </rPh>
    <phoneticPr fontId="3"/>
  </si>
  <si>
    <t>部門名</t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</si>
  <si>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</si>
  <si>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</si>
  <si>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保護者</t>
    <rPh sb="0" eb="3">
      <t>ホゴシャ</t>
    </rPh>
    <phoneticPr fontId="3"/>
  </si>
  <si>
    <t>施設区分</t>
    <rPh sb="0" eb="2">
      <t>シセツ</t>
    </rPh>
    <rPh sb="2" eb="4">
      <t>クブン</t>
    </rPh>
    <phoneticPr fontId="3"/>
  </si>
  <si>
    <t>施設の基本情報</t>
    <rPh sb="0" eb="2">
      <t>シセツ</t>
    </rPh>
    <rPh sb="3" eb="5">
      <t>キホン</t>
    </rPh>
    <rPh sb="5" eb="7">
      <t>ジョウホウ</t>
    </rPh>
    <phoneticPr fontId="3"/>
  </si>
  <si>
    <t>電話番号</t>
    <rPh sb="0" eb="2">
      <t>デンワ</t>
    </rPh>
    <rPh sb="2" eb="4">
      <t>バンゴウ</t>
    </rPh>
    <phoneticPr fontId="3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</si>
  <si>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</si>
  <si>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</si>
  <si>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</si>
  <si>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その他</t>
    <rPh sb="2" eb="3">
      <t>タ</t>
    </rPh>
    <phoneticPr fontId="3"/>
  </si>
  <si>
    <t>学校給食法第1条及び第2条</t>
    <rPh sb="0" eb="2">
      <t>ガッコウ</t>
    </rPh>
    <rPh sb="2" eb="4">
      <t>キュウショク</t>
    </rPh>
    <rPh sb="4" eb="5">
      <t>ホウ</t>
    </rPh>
    <rPh sb="5" eb="6">
      <t>ダイ</t>
    </rPh>
    <rPh sb="7" eb="8">
      <t>ジョウ</t>
    </rPh>
    <rPh sb="8" eb="9">
      <t>オヨ</t>
    </rPh>
    <rPh sb="10" eb="11">
      <t>ダイ</t>
    </rPh>
    <rPh sb="12" eb="13">
      <t>ジョウ</t>
    </rPh>
    <phoneticPr fontId="3"/>
  </si>
  <si>
    <t>その他(内容)</t>
    <rPh sb="2" eb="3">
      <t>タ</t>
    </rPh>
    <rPh sb="4" eb="6">
      <t>ナイヨウ</t>
    </rPh>
    <phoneticPr fontId="3"/>
  </si>
  <si>
    <t>組織(栄養管理・給食部門の位置づけ等)</t>
  </si>
  <si>
    <t>組織図の有/無</t>
    <rPh sb="0" eb="3">
      <t>ソシキズ</t>
    </rPh>
    <phoneticPr fontId="3"/>
  </si>
  <si>
    <t>栄養管理等について検討する会議の有無</t>
    <rPh sb="0" eb="2">
      <t>エイヨウ</t>
    </rPh>
    <rPh sb="2" eb="5">
      <t>カンリトウ</t>
    </rPh>
    <rPh sb="9" eb="11">
      <t>ケントウ</t>
    </rPh>
    <rPh sb="13" eb="15">
      <t>カイギ</t>
    </rPh>
    <phoneticPr fontId="3"/>
  </si>
  <si>
    <t>実施回数</t>
    <rPh sb="0" eb="2">
      <t>ジッシ</t>
    </rPh>
    <rPh sb="2" eb="4">
      <t>カイスウ</t>
    </rPh>
    <phoneticPr fontId="3"/>
  </si>
  <si>
    <t>栄養管理等について検討する会議の構成職種</t>
    <rPh sb="0" eb="2">
      <t>エイヨウ</t>
    </rPh>
    <rPh sb="2" eb="5">
      <t>カンリトウ</t>
    </rPh>
    <rPh sb="9" eb="11">
      <t>ケントウ</t>
    </rPh>
    <rPh sb="13" eb="15">
      <t>カイギ</t>
    </rPh>
    <rPh sb="16" eb="18">
      <t>コウセイ</t>
    </rPh>
    <rPh sb="18" eb="20">
      <t>ショクシュ</t>
    </rPh>
    <phoneticPr fontId="3"/>
  </si>
  <si>
    <t>栄養管理等について検討する会議の目的</t>
    <rPh sb="0" eb="2">
      <t>エイヨウ</t>
    </rPh>
    <rPh sb="2" eb="5">
      <t>カンリトウ</t>
    </rPh>
    <rPh sb="9" eb="11">
      <t>ケントウ</t>
    </rPh>
    <rPh sb="13" eb="15">
      <t>カイギ</t>
    </rPh>
    <rPh sb="16" eb="18">
      <t>モクテキ</t>
    </rPh>
    <phoneticPr fontId="3"/>
  </si>
  <si>
    <t>運営方式</t>
    <rPh sb="0" eb="2">
      <t>ウンエイ</t>
    </rPh>
    <rPh sb="2" eb="4">
      <t>ホウシキ</t>
    </rPh>
    <phoneticPr fontId="3"/>
  </si>
  <si>
    <t>直営・委託</t>
    <rPh sb="0" eb="2">
      <t>チョクエイ</t>
    </rPh>
    <rPh sb="3" eb="5">
      <t>イタク</t>
    </rPh>
    <phoneticPr fontId="3"/>
  </si>
  <si>
    <t>委託先</t>
    <rPh sb="0" eb="3">
      <t>イタクサキ</t>
    </rPh>
    <phoneticPr fontId="3"/>
  </si>
  <si>
    <t>名称</t>
    <rPh sb="0" eb="2">
      <t>メイショウ</t>
    </rPh>
    <phoneticPr fontId="3"/>
  </si>
  <si>
    <t>所在地(郵便番号)</t>
    <rPh sb="0" eb="3">
      <t>ショザイチ</t>
    </rPh>
    <rPh sb="4" eb="8">
      <t>ユウビンバンゴウ</t>
    </rPh>
    <phoneticPr fontId="3"/>
  </si>
  <si>
    <t>代表者(職名)</t>
    <rPh sb="0" eb="3">
      <t>ダイヒョウシャ</t>
    </rPh>
    <rPh sb="4" eb="6">
      <t>ショクメイ</t>
    </rPh>
    <phoneticPr fontId="3"/>
  </si>
  <si>
    <t>施設担当責任者(職名)</t>
    <rPh sb="0" eb="2">
      <t>シセツ</t>
    </rPh>
    <rPh sb="2" eb="4">
      <t>タントウ</t>
    </rPh>
    <rPh sb="4" eb="7">
      <t>セキニンシャ</t>
    </rPh>
    <rPh sb="8" eb="10">
      <t>ショクメイ</t>
    </rPh>
    <phoneticPr fontId="3"/>
  </si>
  <si>
    <t>委託内容</t>
    <rPh sb="0" eb="2">
      <t>イタク</t>
    </rPh>
    <rPh sb="2" eb="4">
      <t>ナイヨウ</t>
    </rPh>
    <phoneticPr fontId="3"/>
  </si>
  <si>
    <t>従事者(管理栄養士又は栄養士の配置状況)</t>
    <rPh sb="0" eb="3">
      <t>ジュウジシャ</t>
    </rPh>
    <rPh sb="4" eb="6">
      <t>カンリ</t>
    </rPh>
    <rPh sb="6" eb="9">
      <t>エイヨウシ</t>
    </rPh>
    <rPh sb="9" eb="10">
      <t>マタ</t>
    </rPh>
    <rPh sb="11" eb="13">
      <t>エイヨウ</t>
    </rPh>
    <rPh sb="13" eb="14">
      <t>シ</t>
    </rPh>
    <rPh sb="15" eb="17">
      <t>ハイチ</t>
    </rPh>
    <rPh sb="17" eb="19">
      <t>ジョウキョウ</t>
    </rPh>
    <phoneticPr fontId="3"/>
  </si>
  <si>
    <t>管理栄養士又は栄養士の氏名</t>
    <rPh sb="0" eb="2">
      <t>カンリ</t>
    </rPh>
    <rPh sb="2" eb="5">
      <t>エイヨウシ</t>
    </rPh>
    <rPh sb="5" eb="6">
      <t>マタ</t>
    </rPh>
    <rPh sb="7" eb="9">
      <t>エイヨウ</t>
    </rPh>
    <rPh sb="9" eb="10">
      <t>シ</t>
    </rPh>
    <rPh sb="11" eb="13">
      <t>シメイ</t>
    </rPh>
    <phoneticPr fontId="3"/>
  </si>
  <si>
    <t>免許の種類</t>
    <rPh sb="0" eb="2">
      <t>メンキョ</t>
    </rPh>
    <rPh sb="3" eb="5">
      <t>シュルイ</t>
    </rPh>
    <phoneticPr fontId="3"/>
  </si>
  <si>
    <t>勤務形態（専任・兼任）</t>
    <rPh sb="0" eb="2">
      <t>キンム</t>
    </rPh>
    <rPh sb="2" eb="4">
      <t>ケイタイ</t>
    </rPh>
    <rPh sb="5" eb="7">
      <t>センニン</t>
    </rPh>
    <rPh sb="8" eb="10">
      <t>ケンニン</t>
    </rPh>
    <phoneticPr fontId="3"/>
  </si>
  <si>
    <t>管理栄養士(施設側・常勤)</t>
    <rPh sb="0" eb="2">
      <t>カンリ</t>
    </rPh>
    <rPh sb="2" eb="5">
      <t>エイヨウシ</t>
    </rPh>
    <rPh sb="6" eb="8">
      <t>シセツ</t>
    </rPh>
    <rPh sb="8" eb="9">
      <t>ガワ</t>
    </rPh>
    <rPh sb="10" eb="12">
      <t>ジョウキン</t>
    </rPh>
    <phoneticPr fontId="3"/>
  </si>
  <si>
    <t>栄養士(施設側・常勤)</t>
    <rPh sb="0" eb="3">
      <t>エイヨウシ</t>
    </rPh>
    <rPh sb="4" eb="6">
      <t>シセツ</t>
    </rPh>
    <rPh sb="6" eb="7">
      <t>ガワ</t>
    </rPh>
    <rPh sb="8" eb="10">
      <t>ジョウキン</t>
    </rPh>
    <phoneticPr fontId="3"/>
  </si>
  <si>
    <t>調理員(施設側・常勤)</t>
    <rPh sb="4" eb="6">
      <t>シセツ</t>
    </rPh>
    <rPh sb="6" eb="7">
      <t>ガワ</t>
    </rPh>
    <rPh sb="8" eb="10">
      <t>ジョウキン</t>
    </rPh>
    <phoneticPr fontId="3"/>
  </si>
  <si>
    <t>給食事務(施設側・常勤)</t>
    <rPh sb="5" eb="7">
      <t>シセツ</t>
    </rPh>
    <rPh sb="7" eb="8">
      <t>ガワ</t>
    </rPh>
    <rPh sb="9" eb="11">
      <t>ジョウキン</t>
    </rPh>
    <phoneticPr fontId="3"/>
  </si>
  <si>
    <t>合計(施設側・常勤)</t>
    <rPh sb="3" eb="5">
      <t>シセツ</t>
    </rPh>
    <rPh sb="5" eb="6">
      <t>ガワ</t>
    </rPh>
    <rPh sb="7" eb="9">
      <t>ジョウキン</t>
    </rPh>
    <phoneticPr fontId="3"/>
  </si>
  <si>
    <t>対象者数</t>
    <rPh sb="0" eb="3">
      <t>タイショウシャ</t>
    </rPh>
    <rPh sb="3" eb="4">
      <t>スウ</t>
    </rPh>
    <phoneticPr fontId="3"/>
  </si>
  <si>
    <t>小学校低学年</t>
    <rPh sb="0" eb="3">
      <t>ショウガッコウ</t>
    </rPh>
    <rPh sb="3" eb="6">
      <t>テイガクネン</t>
    </rPh>
    <phoneticPr fontId="3"/>
  </si>
  <si>
    <t>合計(1日の提供食数総計)</t>
    <rPh sb="0" eb="2">
      <t>ゴウケイ</t>
    </rPh>
    <rPh sb="4" eb="5">
      <t>ニチ</t>
    </rPh>
    <rPh sb="6" eb="8">
      <t>テイキョウ</t>
    </rPh>
    <rPh sb="8" eb="9">
      <t>ショク</t>
    </rPh>
    <rPh sb="9" eb="10">
      <t>スウ</t>
    </rPh>
    <rPh sb="10" eb="12">
      <t>ソウケイ</t>
    </rPh>
    <phoneticPr fontId="3"/>
  </si>
  <si>
    <t>対象者(利用者)の把握の有無</t>
    <rPh sb="0" eb="3">
      <t>タイショウシャ</t>
    </rPh>
    <rPh sb="4" eb="7">
      <t>リヨウシャ</t>
    </rPh>
    <rPh sb="9" eb="11">
      <t>ハアク</t>
    </rPh>
    <phoneticPr fontId="3"/>
  </si>
  <si>
    <t>把握の有/無</t>
    <rPh sb="0" eb="2">
      <t>ハアク</t>
    </rPh>
    <phoneticPr fontId="3"/>
  </si>
  <si>
    <t>学年区分②</t>
    <rPh sb="0" eb="2">
      <t>ガクネン</t>
    </rPh>
    <rPh sb="2" eb="4">
      <t>クブン</t>
    </rPh>
    <phoneticPr fontId="3"/>
  </si>
  <si>
    <t>学年区分③</t>
    <rPh sb="0" eb="2">
      <t>ガクネン</t>
    </rPh>
    <rPh sb="2" eb="4">
      <t>クブン</t>
    </rPh>
    <phoneticPr fontId="3"/>
  </si>
  <si>
    <t>学年区分④</t>
    <rPh sb="0" eb="2">
      <t>ガクネン</t>
    </rPh>
    <rPh sb="2" eb="4">
      <t>クブン</t>
    </rPh>
    <phoneticPr fontId="3"/>
  </si>
  <si>
    <t>学年区分⑤</t>
    <rPh sb="0" eb="2">
      <t>ガクネン</t>
    </rPh>
    <rPh sb="2" eb="4">
      <t>クブン</t>
    </rPh>
    <phoneticPr fontId="3"/>
  </si>
  <si>
    <t>学年区分⑥</t>
    <rPh sb="0" eb="2">
      <t>ガクネン</t>
    </rPh>
    <rPh sb="2" eb="4">
      <t>クブン</t>
    </rPh>
    <phoneticPr fontId="3"/>
  </si>
  <si>
    <t>身体状況の把握</t>
    <rPh sb="0" eb="2">
      <t>シンタイ</t>
    </rPh>
    <rPh sb="2" eb="4">
      <t>ジョウキョウ</t>
    </rPh>
    <rPh sb="5" eb="7">
      <t>ハアク</t>
    </rPh>
    <phoneticPr fontId="3"/>
  </si>
  <si>
    <t>身長の把握の有/無</t>
    <rPh sb="0" eb="2">
      <t>シンチョウ</t>
    </rPh>
    <rPh sb="3" eb="5">
      <t>ハアク</t>
    </rPh>
    <phoneticPr fontId="3"/>
  </si>
  <si>
    <t>体重の把握の有/無</t>
    <rPh sb="0" eb="2">
      <t>タイジュウ</t>
    </rPh>
    <rPh sb="3" eb="5">
      <t>ハアク</t>
    </rPh>
    <phoneticPr fontId="3"/>
  </si>
  <si>
    <t>貧血の該当者数</t>
    <rPh sb="0" eb="2">
      <t>ヒンケツ</t>
    </rPh>
    <rPh sb="3" eb="6">
      <t>ガイトウシャ</t>
    </rPh>
    <rPh sb="6" eb="7">
      <t>スウ</t>
    </rPh>
    <phoneticPr fontId="3"/>
  </si>
  <si>
    <t>食物アレルギーの該当者数</t>
    <rPh sb="0" eb="2">
      <t>ショクモツ</t>
    </rPh>
    <rPh sb="8" eb="11">
      <t>ガイトウシャ</t>
    </rPh>
    <rPh sb="11" eb="12">
      <t>スウ</t>
    </rPh>
    <phoneticPr fontId="3"/>
  </si>
  <si>
    <t>脂質異常症の該当者数</t>
    <rPh sb="0" eb="2">
      <t>シシツ</t>
    </rPh>
    <rPh sb="2" eb="4">
      <t>イジョウ</t>
    </rPh>
    <rPh sb="4" eb="5">
      <t>ショウ</t>
    </rPh>
    <rPh sb="6" eb="9">
      <t>ガイトウシャ</t>
    </rPh>
    <rPh sb="9" eb="10">
      <t>スウ</t>
    </rPh>
    <phoneticPr fontId="3"/>
  </si>
  <si>
    <t>その他の疾病状況①(内容)</t>
    <rPh sb="2" eb="3">
      <t>タ</t>
    </rPh>
    <rPh sb="4" eb="6">
      <t>シッペイ</t>
    </rPh>
    <rPh sb="6" eb="8">
      <t>ジョウキョウ</t>
    </rPh>
    <rPh sb="10" eb="12">
      <t>ナイヨウ</t>
    </rPh>
    <phoneticPr fontId="3"/>
  </si>
  <si>
    <t>その他の疾病状況②(内容)</t>
    <rPh sb="2" eb="3">
      <t>タ</t>
    </rPh>
    <rPh sb="4" eb="6">
      <t>シッペイ</t>
    </rPh>
    <rPh sb="6" eb="8">
      <t>ジョウキョウ</t>
    </rPh>
    <rPh sb="10" eb="12">
      <t>ナイヨウ</t>
    </rPh>
    <phoneticPr fontId="3"/>
  </si>
  <si>
    <t>摂取量の調査実施の有無</t>
    <rPh sb="0" eb="2">
      <t>セッシュ</t>
    </rPh>
    <rPh sb="2" eb="3">
      <t>リョウ</t>
    </rPh>
    <rPh sb="4" eb="6">
      <t>チョウサ</t>
    </rPh>
    <rPh sb="6" eb="8">
      <t>ジッシ</t>
    </rPh>
    <phoneticPr fontId="3"/>
  </si>
  <si>
    <t>有/無</t>
    <rPh sb="0" eb="1">
      <t>タモツ</t>
    </rPh>
    <phoneticPr fontId="3"/>
  </si>
  <si>
    <t>摂取量の調査の方法</t>
    <rPh sb="0" eb="2">
      <t>セッシュ</t>
    </rPh>
    <rPh sb="2" eb="3">
      <t>リョウ</t>
    </rPh>
    <rPh sb="4" eb="6">
      <t>チョウサ</t>
    </rPh>
    <rPh sb="7" eb="9">
      <t>ホウホウ</t>
    </rPh>
    <phoneticPr fontId="3"/>
  </si>
  <si>
    <t>残菜の調査(有/無）</t>
    <rPh sb="0" eb="1">
      <t>ザン</t>
    </rPh>
    <rPh sb="1" eb="2">
      <t>サイ</t>
    </rPh>
    <rPh sb="3" eb="5">
      <t>チョウサ</t>
    </rPh>
    <rPh sb="6" eb="7">
      <t>ア</t>
    </rPh>
    <rPh sb="8" eb="9">
      <t>ナ</t>
    </rPh>
    <phoneticPr fontId="3"/>
  </si>
  <si>
    <t>摂取量の調査（有/無）</t>
    <rPh sb="0" eb="2">
      <t>セッシュ</t>
    </rPh>
    <rPh sb="2" eb="3">
      <t>リョウ</t>
    </rPh>
    <rPh sb="4" eb="6">
      <t>チョウサ</t>
    </rPh>
    <rPh sb="7" eb="8">
      <t>ア</t>
    </rPh>
    <rPh sb="9" eb="10">
      <t>ナ</t>
    </rPh>
    <phoneticPr fontId="3"/>
  </si>
  <si>
    <t>給食形態等</t>
    <rPh sb="0" eb="2">
      <t>キュウショク</t>
    </rPh>
    <rPh sb="2" eb="4">
      <t>ケイタイ</t>
    </rPh>
    <rPh sb="4" eb="5">
      <t>トウ</t>
    </rPh>
    <phoneticPr fontId="3"/>
  </si>
  <si>
    <t>特別給食の有/無</t>
    <rPh sb="0" eb="2">
      <t>トクベツ</t>
    </rPh>
    <rPh sb="2" eb="4">
      <t>キュウショク</t>
    </rPh>
    <phoneticPr fontId="3"/>
  </si>
  <si>
    <t>食物アレルギー対応の有/無</t>
    <rPh sb="0" eb="2">
      <t>ショクモツ</t>
    </rPh>
    <rPh sb="7" eb="9">
      <t>タイオウ</t>
    </rPh>
    <phoneticPr fontId="3"/>
  </si>
  <si>
    <t>食堂又はランチルーム有/無</t>
    <rPh sb="0" eb="2">
      <t>ショクドウ</t>
    </rPh>
    <rPh sb="2" eb="3">
      <t>マタ</t>
    </rPh>
    <phoneticPr fontId="3"/>
  </si>
  <si>
    <t>給食量の調整</t>
    <rPh sb="0" eb="2">
      <t>キュウショク</t>
    </rPh>
    <rPh sb="2" eb="3">
      <t>リョウ</t>
    </rPh>
    <rPh sb="4" eb="6">
      <t>チョウセイ</t>
    </rPh>
    <phoneticPr fontId="3"/>
  </si>
  <si>
    <t>主食量の調整の有/無</t>
    <rPh sb="0" eb="2">
      <t>シュショク</t>
    </rPh>
    <rPh sb="2" eb="3">
      <t>リョウ</t>
    </rPh>
    <rPh sb="4" eb="6">
      <t>チョウセイ</t>
    </rPh>
    <phoneticPr fontId="3"/>
  </si>
  <si>
    <t>平均提供食品量・平均栄養量の単位</t>
    <rPh sb="0" eb="2">
      <t>ヘイキン</t>
    </rPh>
    <rPh sb="2" eb="4">
      <t>テイキョウ</t>
    </rPh>
    <rPh sb="4" eb="6">
      <t>ショクヒン</t>
    </rPh>
    <rPh sb="6" eb="7">
      <t>リョウ</t>
    </rPh>
    <rPh sb="8" eb="10">
      <t>ヘイキン</t>
    </rPh>
    <rPh sb="10" eb="12">
      <t>エイヨウ</t>
    </rPh>
    <rPh sb="12" eb="13">
      <t>リョウ</t>
    </rPh>
    <rPh sb="14" eb="16">
      <t>タンイ</t>
    </rPh>
    <phoneticPr fontId="3"/>
  </si>
  <si>
    <t>いも及びでんぷん類</t>
    <rPh sb="2" eb="3">
      <t>オヨ</t>
    </rPh>
    <rPh sb="8" eb="9">
      <t>ルイ</t>
    </rPh>
    <phoneticPr fontId="3"/>
  </si>
  <si>
    <t>砂糖及び甘味類</t>
    <rPh sb="0" eb="2">
      <t>サトウ</t>
    </rPh>
    <rPh sb="2" eb="3">
      <t>オヨ</t>
    </rPh>
    <rPh sb="4" eb="6">
      <t>カンミ</t>
    </rPh>
    <rPh sb="6" eb="7">
      <t>ルイ</t>
    </rPh>
    <phoneticPr fontId="3"/>
  </si>
  <si>
    <t>豆類</t>
    <rPh sb="0" eb="2">
      <t>マメルイ</t>
    </rPh>
    <phoneticPr fontId="3"/>
  </si>
  <si>
    <t>緑黄色野菜</t>
    <rPh sb="0" eb="3">
      <t>リョクオウショク</t>
    </rPh>
    <rPh sb="3" eb="5">
      <t>ヤサイ</t>
    </rPh>
    <phoneticPr fontId="3"/>
  </si>
  <si>
    <t>その他の野菜</t>
    <rPh sb="2" eb="3">
      <t>タ</t>
    </rPh>
    <rPh sb="4" eb="6">
      <t>ヤサイ</t>
    </rPh>
    <phoneticPr fontId="3"/>
  </si>
  <si>
    <t>野菜漬物類</t>
    <rPh sb="0" eb="2">
      <t>ヤサイ</t>
    </rPh>
    <rPh sb="2" eb="4">
      <t>ツケモノ</t>
    </rPh>
    <rPh sb="4" eb="5">
      <t>ルイ</t>
    </rPh>
    <phoneticPr fontId="3"/>
  </si>
  <si>
    <t>果実類</t>
    <rPh sb="0" eb="2">
      <t>カジツ</t>
    </rPh>
    <rPh sb="2" eb="3">
      <t>ルイ</t>
    </rPh>
    <phoneticPr fontId="3"/>
  </si>
  <si>
    <t>藻類</t>
    <rPh sb="0" eb="2">
      <t>ソウルイ</t>
    </rPh>
    <phoneticPr fontId="3"/>
  </si>
  <si>
    <t>魚介類</t>
    <rPh sb="0" eb="3">
      <t>ギョカイルイ</t>
    </rPh>
    <phoneticPr fontId="3"/>
  </si>
  <si>
    <t>肉類</t>
    <rPh sb="0" eb="2">
      <t>ニクルイ</t>
    </rPh>
    <phoneticPr fontId="3"/>
  </si>
  <si>
    <t>卵類</t>
    <rPh sb="0" eb="1">
      <t>タマゴ</t>
    </rPh>
    <rPh sb="1" eb="2">
      <t>ルイ</t>
    </rPh>
    <phoneticPr fontId="3"/>
  </si>
  <si>
    <t>乳類</t>
    <rPh sb="0" eb="1">
      <t>ニュウ</t>
    </rPh>
    <rPh sb="1" eb="2">
      <t>ルイ</t>
    </rPh>
    <phoneticPr fontId="3"/>
  </si>
  <si>
    <t>油脂類</t>
    <rPh sb="0" eb="2">
      <t>ユシ</t>
    </rPh>
    <rPh sb="2" eb="3">
      <t>ルイ</t>
    </rPh>
    <phoneticPr fontId="3"/>
  </si>
  <si>
    <t>菓子類</t>
    <rPh sb="0" eb="3">
      <t>カシルイ</t>
    </rPh>
    <phoneticPr fontId="3"/>
  </si>
  <si>
    <t>調理加工食品類</t>
    <rPh sb="0" eb="2">
      <t>チョウリ</t>
    </rPh>
    <rPh sb="2" eb="4">
      <t>カコウ</t>
    </rPh>
    <rPh sb="4" eb="6">
      <t>ショクヒン</t>
    </rPh>
    <rPh sb="6" eb="7">
      <t>ルイ</t>
    </rPh>
    <phoneticPr fontId="3"/>
  </si>
  <si>
    <t>鉄</t>
    <rPh sb="0" eb="1">
      <t>テツ</t>
    </rPh>
    <phoneticPr fontId="3"/>
  </si>
  <si>
    <t>ビタミンA(ﾚﾁﾉｰﾙ当量)</t>
    <rPh sb="11" eb="13">
      <t>トウリョウ</t>
    </rPh>
    <phoneticPr fontId="3"/>
  </si>
  <si>
    <t>食物繊維</t>
    <rPh sb="0" eb="2">
      <t>ショクモツ</t>
    </rPh>
    <rPh sb="2" eb="4">
      <t>センイ</t>
    </rPh>
    <phoneticPr fontId="3"/>
  </si>
  <si>
    <t>塩分(食塩相当量)</t>
    <rPh sb="0" eb="2">
      <t>エンブン</t>
    </rPh>
    <rPh sb="3" eb="5">
      <t>ショクエン</t>
    </rPh>
    <rPh sb="5" eb="7">
      <t>ソウトウ</t>
    </rPh>
    <rPh sb="7" eb="8">
      <t>リョウ</t>
    </rPh>
    <phoneticPr fontId="3"/>
  </si>
  <si>
    <t>炭水化物エネルギー比</t>
    <rPh sb="0" eb="4">
      <t>タンスイカブツ</t>
    </rPh>
    <rPh sb="9" eb="10">
      <t>ヒ</t>
    </rPh>
    <phoneticPr fontId="3"/>
  </si>
  <si>
    <t>たんぱく質エネルギー比</t>
    <rPh sb="4" eb="5">
      <t>シツ</t>
    </rPh>
    <rPh sb="10" eb="11">
      <t>ヒ</t>
    </rPh>
    <phoneticPr fontId="3"/>
  </si>
  <si>
    <t>脂質エネルギー比</t>
    <rPh sb="0" eb="2">
      <t>シシツ</t>
    </rPh>
    <rPh sb="7" eb="8">
      <t>ヒ</t>
    </rPh>
    <phoneticPr fontId="3"/>
  </si>
  <si>
    <t>その他栄養素①の量</t>
    <rPh sb="2" eb="3">
      <t>タ</t>
    </rPh>
    <rPh sb="3" eb="6">
      <t>エイヨウソ</t>
    </rPh>
    <rPh sb="8" eb="9">
      <t>リョウ</t>
    </rPh>
    <phoneticPr fontId="3"/>
  </si>
  <si>
    <t>食材料費</t>
    <rPh sb="0" eb="1">
      <t>ショク</t>
    </rPh>
    <rPh sb="1" eb="4">
      <t>ザイリョウヒ</t>
    </rPh>
    <phoneticPr fontId="3"/>
  </si>
  <si>
    <t>金額</t>
    <rPh sb="0" eb="2">
      <t>キンガク</t>
    </rPh>
    <phoneticPr fontId="3"/>
  </si>
  <si>
    <t>作業指示書の有無</t>
    <rPh sb="0" eb="2">
      <t>サギョウ</t>
    </rPh>
    <rPh sb="2" eb="5">
      <t>シジショ</t>
    </rPh>
    <phoneticPr fontId="3"/>
  </si>
  <si>
    <t>有/無</t>
    <rPh sb="0" eb="1">
      <t>アリ</t>
    </rPh>
    <rPh sb="2" eb="3">
      <t>ナシ</t>
    </rPh>
    <phoneticPr fontId="3"/>
  </si>
  <si>
    <t>その他の内容</t>
    <rPh sb="2" eb="3">
      <t>タ</t>
    </rPh>
    <rPh sb="4" eb="6">
      <t>ナイヨウ</t>
    </rPh>
    <phoneticPr fontId="3"/>
  </si>
  <si>
    <t>個別指導の人数</t>
    <rPh sb="0" eb="2">
      <t>コベツ</t>
    </rPh>
    <rPh sb="2" eb="4">
      <t>シドウ</t>
    </rPh>
    <rPh sb="5" eb="7">
      <t>ニンズウ</t>
    </rPh>
    <phoneticPr fontId="3"/>
  </si>
  <si>
    <t>集団指導の回数</t>
    <rPh sb="0" eb="2">
      <t>シュウダン</t>
    </rPh>
    <rPh sb="2" eb="4">
      <t>シドウ</t>
    </rPh>
    <rPh sb="5" eb="7">
      <t>カイスウ</t>
    </rPh>
    <phoneticPr fontId="3"/>
  </si>
  <si>
    <t>集団指導の人数</t>
    <rPh sb="0" eb="2">
      <t>シュウダン</t>
    </rPh>
    <rPh sb="2" eb="4">
      <t>シドウ</t>
    </rPh>
    <rPh sb="5" eb="7">
      <t>ニンズウ</t>
    </rPh>
    <phoneticPr fontId="3"/>
  </si>
  <si>
    <t>健康・栄養情報の提供方法</t>
    <rPh sb="0" eb="2">
      <t>ケンコウ</t>
    </rPh>
    <rPh sb="3" eb="5">
      <t>エイヨウ</t>
    </rPh>
    <rPh sb="5" eb="7">
      <t>ジョウホウ</t>
    </rPh>
    <rPh sb="8" eb="10">
      <t>テイキョウ</t>
    </rPh>
    <rPh sb="10" eb="12">
      <t>ホウホウ</t>
    </rPh>
    <phoneticPr fontId="3"/>
  </si>
  <si>
    <r>
      <t>ポスター又はリーフレット</t>
    </r>
    <r>
      <rPr>
        <sz val="10"/>
        <rFont val="ＭＳ 明朝"/>
        <family val="1"/>
        <charset val="128"/>
      </rPr>
      <t>の有/無</t>
    </r>
    <rPh sb="4" eb="5">
      <t>マタ</t>
    </rPh>
    <rPh sb="13" eb="14">
      <t>アリ</t>
    </rPh>
    <rPh sb="15" eb="16">
      <t>ナシ</t>
    </rPh>
    <phoneticPr fontId="3"/>
  </si>
  <si>
    <r>
      <t>給食だより</t>
    </r>
    <r>
      <rPr>
        <sz val="10"/>
        <rFont val="ＭＳ 明朝"/>
        <family val="1"/>
        <charset val="128"/>
      </rPr>
      <t>の有/無</t>
    </r>
    <rPh sb="0" eb="2">
      <t>キュウショク</t>
    </rPh>
    <rPh sb="6" eb="7">
      <t>アリ</t>
    </rPh>
    <rPh sb="8" eb="9">
      <t>ナシ</t>
    </rPh>
    <phoneticPr fontId="3"/>
  </si>
  <si>
    <t>栄養成分表示の有無</t>
    <rPh sb="0" eb="2">
      <t>エイヨウ</t>
    </rPh>
    <rPh sb="2" eb="4">
      <t>セイブン</t>
    </rPh>
    <rPh sb="4" eb="6">
      <t>ヒョウジ</t>
    </rPh>
    <rPh sb="7" eb="9">
      <t>ウム</t>
    </rPh>
    <phoneticPr fontId="3"/>
  </si>
  <si>
    <t>表示している栄養成分</t>
    <rPh sb="0" eb="2">
      <t>ヒョウジ</t>
    </rPh>
    <rPh sb="6" eb="8">
      <t>エイヨウ</t>
    </rPh>
    <rPh sb="8" eb="10">
      <t>セイブン</t>
    </rPh>
    <phoneticPr fontId="3"/>
  </si>
  <si>
    <r>
      <t>エネルギー</t>
    </r>
    <r>
      <rPr>
        <sz val="10"/>
        <rFont val="ＭＳ 明朝"/>
        <family val="1"/>
        <charset val="128"/>
      </rPr>
      <t>の有/無</t>
    </r>
    <rPh sb="6" eb="7">
      <t>アリ</t>
    </rPh>
    <rPh sb="8" eb="9">
      <t>ナシ</t>
    </rPh>
    <phoneticPr fontId="3"/>
  </si>
  <si>
    <t>たんぱく質の有/無</t>
    <rPh sb="4" eb="5">
      <t>シツ</t>
    </rPh>
    <rPh sb="6" eb="7">
      <t>アリ</t>
    </rPh>
    <rPh sb="8" eb="9">
      <t>ナシ</t>
    </rPh>
    <phoneticPr fontId="3"/>
  </si>
  <si>
    <t>脂質の有/無</t>
    <rPh sb="0" eb="2">
      <t>シシツ</t>
    </rPh>
    <rPh sb="3" eb="4">
      <t>アリ</t>
    </rPh>
    <rPh sb="5" eb="6">
      <t>ナシ</t>
    </rPh>
    <phoneticPr fontId="3"/>
  </si>
  <si>
    <t>食塩相当量の有/無</t>
    <rPh sb="0" eb="2">
      <t>ショクエン</t>
    </rPh>
    <rPh sb="2" eb="4">
      <t>ソウトウ</t>
    </rPh>
    <rPh sb="4" eb="5">
      <t>リョウ</t>
    </rPh>
    <rPh sb="6" eb="7">
      <t>アリ</t>
    </rPh>
    <rPh sb="8" eb="9">
      <t>ナシ</t>
    </rPh>
    <phoneticPr fontId="3"/>
  </si>
  <si>
    <t>テーマ献立の内容</t>
    <rPh sb="3" eb="5">
      <t>コンダテ</t>
    </rPh>
    <rPh sb="6" eb="8">
      <t>ナイヨウ</t>
    </rPh>
    <phoneticPr fontId="3"/>
  </si>
  <si>
    <t>人数</t>
    <rPh sb="0" eb="2">
      <t>ニンズウ</t>
    </rPh>
    <phoneticPr fontId="3"/>
  </si>
  <si>
    <t>日数</t>
    <rPh sb="0" eb="2">
      <t>ニッスウ</t>
    </rPh>
    <phoneticPr fontId="3"/>
  </si>
  <si>
    <t>厨房内の有/無</t>
    <rPh sb="0" eb="2">
      <t>チュウボウ</t>
    </rPh>
    <rPh sb="2" eb="3">
      <t>ナイ</t>
    </rPh>
    <rPh sb="4" eb="5">
      <t>ユウ</t>
    </rPh>
    <rPh sb="6" eb="7">
      <t>ム</t>
    </rPh>
    <phoneticPr fontId="3"/>
  </si>
  <si>
    <t>防災保管庫の有/無</t>
    <rPh sb="0" eb="2">
      <t>ボウサイ</t>
    </rPh>
    <rPh sb="2" eb="5">
      <t>ホカンコ</t>
    </rPh>
    <rPh sb="6" eb="7">
      <t>アリ</t>
    </rPh>
    <rPh sb="8" eb="9">
      <t>ナシ</t>
    </rPh>
    <phoneticPr fontId="3"/>
  </si>
  <si>
    <t>その他（内容）</t>
    <rPh sb="2" eb="3">
      <t>タ</t>
    </rPh>
    <rPh sb="4" eb="6">
      <t>ナイヨウ</t>
    </rPh>
    <phoneticPr fontId="3"/>
  </si>
  <si>
    <t>部門名</t>
    <rPh sb="0" eb="2">
      <t>ブモン</t>
    </rPh>
    <rPh sb="2" eb="3">
      <t>メイ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</si>
  <si>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</si>
  <si>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管　理　者</t>
    <rPh sb="0" eb="1">
      <t>カン</t>
    </rPh>
    <rPh sb="2" eb="3">
      <t>リ</t>
    </rPh>
    <rPh sb="4" eb="5">
      <t>シャ</t>
    </rPh>
    <phoneticPr fontId="3"/>
  </si>
  <si>
    <t>入力方法</t>
    <rPh sb="0" eb="2">
      <t>ニュウリョク</t>
    </rPh>
    <rPh sb="2" eb="4">
      <t>ホウホウ</t>
    </rPh>
    <phoneticPr fontId="3"/>
  </si>
  <si>
    <t>学年区分①</t>
    <rPh sb="0" eb="2">
      <t>ガクネン</t>
    </rPh>
    <rPh sb="2" eb="4">
      <t>クブン</t>
    </rPh>
    <phoneticPr fontId="3"/>
  </si>
  <si>
    <t>単位</t>
    <rPh sb="0" eb="2">
      <t>タンイ</t>
    </rPh>
    <phoneticPr fontId="3"/>
  </si>
  <si>
    <t>その他栄養素①(内容(単位))</t>
    <rPh sb="2" eb="3">
      <t>タ</t>
    </rPh>
    <rPh sb="3" eb="6">
      <t>エイヨウソ</t>
    </rPh>
    <rPh sb="8" eb="10">
      <t>ナイヨウ</t>
    </rPh>
    <rPh sb="11" eb="13">
      <t>タンイ</t>
    </rPh>
    <phoneticPr fontId="3"/>
  </si>
  <si>
    <t>有/無</t>
    <phoneticPr fontId="3"/>
  </si>
  <si>
    <t>　　　(住所)</t>
    <rPh sb="4" eb="6">
      <t>ジュウショ</t>
    </rPh>
    <phoneticPr fontId="3"/>
  </si>
  <si>
    <t>　　　(氏名)</t>
    <rPh sb="4" eb="6">
      <t>シメイ</t>
    </rPh>
    <phoneticPr fontId="3"/>
  </si>
  <si>
    <t>　　　　　　　(氏名)</t>
    <rPh sb="8" eb="10">
      <t>シメイ</t>
    </rPh>
    <phoneticPr fontId="3"/>
  </si>
  <si>
    <t>　　　　　(施設側・非常勤)</t>
    <rPh sb="6" eb="8">
      <t>シセツ</t>
    </rPh>
    <rPh sb="8" eb="9">
      <t>ガワ</t>
    </rPh>
    <rPh sb="10" eb="13">
      <t>ヒジョウキン</t>
    </rPh>
    <phoneticPr fontId="3"/>
  </si>
  <si>
    <t>　　　　　(受託側・常勤)</t>
    <rPh sb="6" eb="8">
      <t>ジュタク</t>
    </rPh>
    <rPh sb="8" eb="9">
      <t>ガワ</t>
    </rPh>
    <rPh sb="10" eb="12">
      <t>ジョウキン</t>
    </rPh>
    <phoneticPr fontId="3"/>
  </si>
  <si>
    <t>　　　　　(受託側・非常勤)</t>
    <rPh sb="6" eb="8">
      <t>ジュタク</t>
    </rPh>
    <rPh sb="8" eb="9">
      <t>ガワ</t>
    </rPh>
    <rPh sb="10" eb="13">
      <t>ヒジョウキン</t>
    </rPh>
    <phoneticPr fontId="3"/>
  </si>
  <si>
    <t>　　　(施設側・非常勤)</t>
    <rPh sb="4" eb="6">
      <t>シセツ</t>
    </rPh>
    <rPh sb="6" eb="7">
      <t>ガワ</t>
    </rPh>
    <rPh sb="8" eb="11">
      <t>ヒジョウキン</t>
    </rPh>
    <phoneticPr fontId="3"/>
  </si>
  <si>
    <t>　　　(受託側・常勤)</t>
    <rPh sb="4" eb="6">
      <t>ジュタク</t>
    </rPh>
    <rPh sb="6" eb="7">
      <t>ガワ</t>
    </rPh>
    <rPh sb="8" eb="10">
      <t>ジョウキン</t>
    </rPh>
    <phoneticPr fontId="3"/>
  </si>
  <si>
    <t>　　　(受託側・非常勤)</t>
    <rPh sb="4" eb="6">
      <t>ジュタク</t>
    </rPh>
    <rPh sb="6" eb="7">
      <t>ガワ</t>
    </rPh>
    <rPh sb="8" eb="11">
      <t>ヒジョウキン</t>
    </rPh>
    <phoneticPr fontId="3"/>
  </si>
  <si>
    <t>調理師(施設側・常勤)</t>
    <rPh sb="0" eb="3">
      <t>チョウリシ</t>
    </rPh>
    <rPh sb="4" eb="6">
      <t>シセツ</t>
    </rPh>
    <rPh sb="6" eb="7">
      <t>ガワ</t>
    </rPh>
    <rPh sb="8" eb="10">
      <t>ジョウキン</t>
    </rPh>
    <phoneticPr fontId="3"/>
  </si>
  <si>
    <t>　　　　(施設側・非常勤)</t>
    <rPh sb="5" eb="7">
      <t>シセツ</t>
    </rPh>
    <rPh sb="7" eb="8">
      <t>ガワ</t>
    </rPh>
    <rPh sb="9" eb="12">
      <t>ヒジョウキン</t>
    </rPh>
    <phoneticPr fontId="3"/>
  </si>
  <si>
    <t>　　　　(受託側・常勤)</t>
    <rPh sb="5" eb="7">
      <t>ジュタク</t>
    </rPh>
    <rPh sb="7" eb="8">
      <t>ガワ</t>
    </rPh>
    <rPh sb="9" eb="11">
      <t>ジョウキン</t>
    </rPh>
    <phoneticPr fontId="3"/>
  </si>
  <si>
    <t>　　　　(受託側・非常勤)</t>
    <rPh sb="5" eb="7">
      <t>ジュタク</t>
    </rPh>
    <rPh sb="7" eb="8">
      <t>ガワ</t>
    </rPh>
    <rPh sb="9" eb="12">
      <t>ヒジョウキン</t>
    </rPh>
    <phoneticPr fontId="3"/>
  </si>
  <si>
    <t>その他(施設側・常勤)</t>
    <rPh sb="2" eb="3">
      <t>ホカ</t>
    </rPh>
    <rPh sb="4" eb="6">
      <t>シセツ</t>
    </rPh>
    <rPh sb="6" eb="7">
      <t>ガワ</t>
    </rPh>
    <rPh sb="8" eb="10">
      <t>ジョウキン</t>
    </rPh>
    <phoneticPr fontId="3"/>
  </si>
  <si>
    <t>　　(施設側・非常勤)</t>
    <rPh sb="3" eb="5">
      <t>シセツ</t>
    </rPh>
    <rPh sb="5" eb="6">
      <t>ガワ</t>
    </rPh>
    <rPh sb="7" eb="10">
      <t>ヒジョウキン</t>
    </rPh>
    <phoneticPr fontId="3"/>
  </si>
  <si>
    <t>　　(受託側・常勤)</t>
    <rPh sb="3" eb="5">
      <t>ジュタク</t>
    </rPh>
    <rPh sb="5" eb="6">
      <t>ガワ</t>
    </rPh>
    <rPh sb="7" eb="9">
      <t>ジョウキン</t>
    </rPh>
    <phoneticPr fontId="3"/>
  </si>
  <si>
    <t>　　(受託側・非常勤)</t>
    <rPh sb="3" eb="5">
      <t>ジュタク</t>
    </rPh>
    <rPh sb="5" eb="6">
      <t>ガワ</t>
    </rPh>
    <rPh sb="7" eb="10">
      <t>ヒジョウキン</t>
    </rPh>
    <phoneticPr fontId="3"/>
  </si>
  <si>
    <t>　　　中学年</t>
    <rPh sb="3" eb="6">
      <t>チュウガクネン</t>
    </rPh>
    <phoneticPr fontId="3"/>
  </si>
  <si>
    <t>　　　高学年</t>
    <rPh sb="3" eb="4">
      <t>コウ</t>
    </rPh>
    <rPh sb="4" eb="5">
      <t>オダカ</t>
    </rPh>
    <phoneticPr fontId="3"/>
  </si>
  <si>
    <t>学年区分①の人数・男</t>
    <rPh sb="0" eb="2">
      <t>ガクネン</t>
    </rPh>
    <rPh sb="2" eb="4">
      <t>クブン</t>
    </rPh>
    <rPh sb="6" eb="8">
      <t>ニンズウ</t>
    </rPh>
    <rPh sb="9" eb="10">
      <t>オトコ</t>
    </rPh>
    <phoneticPr fontId="3"/>
  </si>
  <si>
    <t>　　　　　　　　　女</t>
    <rPh sb="9" eb="10">
      <t>オンナ</t>
    </rPh>
    <phoneticPr fontId="3"/>
  </si>
  <si>
    <t>　　　　　　　　　肥満</t>
    <rPh sb="9" eb="11">
      <t>ヒマン</t>
    </rPh>
    <phoneticPr fontId="3"/>
  </si>
  <si>
    <t>　　　　　　　　　やせ</t>
    <phoneticPr fontId="3"/>
  </si>
  <si>
    <t>学年区分②の人数・男</t>
    <rPh sb="0" eb="2">
      <t>ガクネン</t>
    </rPh>
    <rPh sb="2" eb="4">
      <t>クブン</t>
    </rPh>
    <rPh sb="6" eb="8">
      <t>ニンズウ</t>
    </rPh>
    <rPh sb="9" eb="10">
      <t>オトコ</t>
    </rPh>
    <phoneticPr fontId="3"/>
  </si>
  <si>
    <t>学年区分③の人数・男</t>
    <rPh sb="0" eb="2">
      <t>ガクネン</t>
    </rPh>
    <rPh sb="2" eb="4">
      <t>クブン</t>
    </rPh>
    <rPh sb="6" eb="8">
      <t>ニンズウ</t>
    </rPh>
    <rPh sb="9" eb="10">
      <t>オトコ</t>
    </rPh>
    <phoneticPr fontId="3"/>
  </si>
  <si>
    <t>学年区分④の人数・男</t>
    <rPh sb="0" eb="2">
      <t>ガクネン</t>
    </rPh>
    <rPh sb="2" eb="4">
      <t>クブン</t>
    </rPh>
    <rPh sb="6" eb="8">
      <t>ニンズウ</t>
    </rPh>
    <rPh sb="9" eb="10">
      <t>オトコ</t>
    </rPh>
    <phoneticPr fontId="3"/>
  </si>
  <si>
    <t>学年区分⑤の人数・男</t>
    <rPh sb="0" eb="2">
      <t>ガクネン</t>
    </rPh>
    <rPh sb="2" eb="4">
      <t>クブン</t>
    </rPh>
    <rPh sb="6" eb="8">
      <t>ニンズウ</t>
    </rPh>
    <rPh sb="9" eb="10">
      <t>オトコ</t>
    </rPh>
    <phoneticPr fontId="3"/>
  </si>
  <si>
    <t>学年区分⑥の人数・男</t>
    <rPh sb="0" eb="2">
      <t>ガクネン</t>
    </rPh>
    <rPh sb="2" eb="4">
      <t>クブン</t>
    </rPh>
    <rPh sb="6" eb="8">
      <t>ニンズウ</t>
    </rPh>
    <rPh sb="9" eb="10">
      <t>オトコ</t>
    </rPh>
    <phoneticPr fontId="3"/>
  </si>
  <si>
    <t>人数合計・男</t>
    <rPh sb="0" eb="2">
      <t>ニンズウ</t>
    </rPh>
    <rPh sb="2" eb="4">
      <t>ゴウケイ</t>
    </rPh>
    <rPh sb="5" eb="6">
      <t>オトコ</t>
    </rPh>
    <phoneticPr fontId="3"/>
  </si>
  <si>
    <t>　　　　　女</t>
    <rPh sb="5" eb="6">
      <t>オンナ</t>
    </rPh>
    <phoneticPr fontId="3"/>
  </si>
  <si>
    <t>　　　　　肥満</t>
    <rPh sb="5" eb="7">
      <t>ヒマン</t>
    </rPh>
    <phoneticPr fontId="3"/>
  </si>
  <si>
    <t>　　　　　やせ</t>
    <phoneticPr fontId="3"/>
  </si>
  <si>
    <t>　　　　　　　　(該当者数)</t>
    <rPh sb="9" eb="12">
      <t>ガイトウシャ</t>
    </rPh>
    <rPh sb="12" eb="13">
      <t>スウ</t>
    </rPh>
    <phoneticPr fontId="3"/>
  </si>
  <si>
    <t>エネルギー</t>
    <phoneticPr fontId="3"/>
  </si>
  <si>
    <t>カルシウム</t>
    <phoneticPr fontId="3"/>
  </si>
  <si>
    <r>
      <t>ビタミンB</t>
    </r>
    <r>
      <rPr>
        <vertAlign val="subscript"/>
        <sz val="10"/>
        <color theme="1"/>
        <rFont val="ＭＳ 明朝"/>
        <family val="1"/>
        <charset val="128"/>
      </rPr>
      <t>1</t>
    </r>
    <phoneticPr fontId="3"/>
  </si>
  <si>
    <r>
      <t>ビタミンB</t>
    </r>
    <r>
      <rPr>
        <vertAlign val="subscript"/>
        <sz val="10"/>
        <color theme="1"/>
        <rFont val="ＭＳ 明朝"/>
        <family val="1"/>
        <charset val="128"/>
      </rPr>
      <t>2</t>
    </r>
    <phoneticPr fontId="3"/>
  </si>
  <si>
    <t>ビタミンC</t>
    <phoneticPr fontId="3"/>
  </si>
  <si>
    <t>　　　　　　②(内容(単位))</t>
    <rPh sb="8" eb="10">
      <t>ナイヨウ</t>
    </rPh>
    <rPh sb="11" eb="13">
      <t>タンイ</t>
    </rPh>
    <phoneticPr fontId="3"/>
  </si>
  <si>
    <t>　　　　　　②の量</t>
    <rPh sb="8" eb="9">
      <t>リョウ</t>
    </rPh>
    <phoneticPr fontId="3"/>
  </si>
  <si>
    <t>給食の目的・目標</t>
    <rPh sb="0" eb="2">
      <t>キュウショク</t>
    </rPh>
    <rPh sb="3" eb="5">
      <t>モクテキ</t>
    </rPh>
    <rPh sb="6" eb="8">
      <t>モクヒョウ</t>
    </rPh>
    <phoneticPr fontId="3"/>
  </si>
  <si>
    <t>特定給食施設栄養管理報告書(学校用)</t>
    <rPh sb="0" eb="2">
      <t>トクテイ</t>
    </rPh>
    <rPh sb="2" eb="4">
      <t>キュウショク</t>
    </rPh>
    <rPh sb="4" eb="6">
      <t>シセツ</t>
    </rPh>
    <rPh sb="6" eb="8">
      <t>エイヨウ</t>
    </rPh>
    <rPh sb="8" eb="10">
      <t>カンリ</t>
    </rPh>
    <rPh sb="10" eb="13">
      <t>ホウコクショ</t>
    </rPh>
    <rPh sb="14" eb="16">
      <t>ガッコウ</t>
    </rPh>
    <rPh sb="16" eb="17">
      <t>ヨウ</t>
    </rPh>
    <rPh sb="17" eb="18">
      <t>セヨウ</t>
    </rPh>
    <phoneticPr fontId="3"/>
  </si>
  <si>
    <t xml:space="preserve"> 藤沢市保健所長</t>
    <rPh sb="1" eb="4">
      <t>フジサワシ</t>
    </rPh>
    <rPh sb="4" eb="7">
      <t>ホケンジョ</t>
    </rPh>
    <rPh sb="7" eb="8">
      <t>チョウ</t>
    </rPh>
    <phoneticPr fontId="14"/>
  </si>
  <si>
    <t>記 入 日</t>
    <rPh sb="0" eb="1">
      <t>キ</t>
    </rPh>
    <rPh sb="2" eb="3">
      <t>イ</t>
    </rPh>
    <rPh sb="4" eb="5">
      <t>ヒ</t>
    </rPh>
    <phoneticPr fontId="14"/>
  </si>
  <si>
    <t>（電話）</t>
    <phoneticPr fontId="14"/>
  </si>
  <si>
    <t>（FAX)</t>
  </si>
  <si>
    <t>設　置　者</t>
    <rPh sb="0" eb="1">
      <t>セツ</t>
    </rPh>
    <rPh sb="2" eb="3">
      <t>チ</t>
    </rPh>
    <rPh sb="4" eb="5">
      <t>モノ</t>
    </rPh>
    <phoneticPr fontId="14"/>
  </si>
  <si>
    <t>設置者名</t>
    <rPh sb="0" eb="3">
      <t>セッチシャ</t>
    </rPh>
    <rPh sb="3" eb="4">
      <t>メイ</t>
    </rPh>
    <phoneticPr fontId="14"/>
  </si>
  <si>
    <t>所 在 地</t>
    <rPh sb="0" eb="1">
      <t>ショ</t>
    </rPh>
    <rPh sb="2" eb="3">
      <t>ザイ</t>
    </rPh>
    <rPh sb="4" eb="5">
      <t>チ</t>
    </rPh>
    <phoneticPr fontId="14"/>
  </si>
  <si>
    <t>（職名）</t>
    <rPh sb="1" eb="3">
      <t>ショクメイ</t>
    </rPh>
    <phoneticPr fontId="14"/>
  </si>
  <si>
    <t>（氏名)</t>
    <rPh sb="1" eb="3">
      <t>シメイ</t>
    </rPh>
    <phoneticPr fontId="14"/>
  </si>
  <si>
    <t xml:space="preserve"> 藤沢市特定給食施設等の栄養の改善に関する規則第６条の規定により、次のとおり栄養管理状況を報告します。</t>
    <rPh sb="1" eb="4">
      <t>フジサワシ</t>
    </rPh>
    <rPh sb="4" eb="6">
      <t>トクテイ</t>
    </rPh>
    <rPh sb="6" eb="8">
      <t>キュウショク</t>
    </rPh>
    <rPh sb="8" eb="10">
      <t>シセツ</t>
    </rPh>
    <rPh sb="10" eb="11">
      <t>ナド</t>
    </rPh>
    <rPh sb="12" eb="14">
      <t>エイヨウ</t>
    </rPh>
    <rPh sb="15" eb="17">
      <t>カイゼン</t>
    </rPh>
    <rPh sb="18" eb="19">
      <t>カン</t>
    </rPh>
    <rPh sb="21" eb="23">
      <t>キソク</t>
    </rPh>
    <rPh sb="23" eb="24">
      <t>ダイ</t>
    </rPh>
    <rPh sb="25" eb="26">
      <t>ジョウ</t>
    </rPh>
    <rPh sb="27" eb="29">
      <t>キテイ</t>
    </rPh>
    <rPh sb="33" eb="34">
      <t>ツギ</t>
    </rPh>
    <rPh sb="38" eb="40">
      <t>エイヨウ</t>
    </rPh>
    <rPh sb="40" eb="42">
      <t>カンリ</t>
    </rPh>
    <rPh sb="42" eb="44">
      <t>ジョウキョウ</t>
    </rPh>
    <rPh sb="45" eb="47">
      <t>ホウコク</t>
    </rPh>
    <phoneticPr fontId="3"/>
  </si>
  <si>
    <t xml:space="preserve"> 施設種別</t>
    <rPh sb="1" eb="3">
      <t>シセツ</t>
    </rPh>
    <rPh sb="3" eb="5">
      <t>シュベツ</t>
    </rPh>
    <phoneticPr fontId="3"/>
  </si>
  <si>
    <t xml:space="preserve"> 対象校</t>
    <rPh sb="1" eb="3">
      <t>タイショウ</t>
    </rPh>
    <rPh sb="3" eb="4">
      <t>コウ</t>
    </rPh>
    <phoneticPr fontId="3"/>
  </si>
  <si>
    <t xml:space="preserve"> 組　　織</t>
    <rPh sb="1" eb="2">
      <t>グミ</t>
    </rPh>
    <rPh sb="4" eb="5">
      <t>オリ</t>
    </rPh>
    <phoneticPr fontId="14"/>
  </si>
  <si>
    <t>【実施回数】</t>
    <phoneticPr fontId="3"/>
  </si>
  <si>
    <t>）回</t>
  </si>
  <si>
    <t>【構　　成】</t>
    <phoneticPr fontId="3"/>
  </si>
  <si>
    <t>【目 　 的】</t>
    <phoneticPr fontId="3"/>
  </si>
  <si>
    <t xml:space="preserve"> 運営方式</t>
    <phoneticPr fontId="3"/>
  </si>
  <si>
    <t>委 託 先</t>
    <phoneticPr fontId="14"/>
  </si>
  <si>
    <t>名　　　　　称</t>
    <phoneticPr fontId="3"/>
  </si>
  <si>
    <t>所 　 在  　地</t>
    <phoneticPr fontId="3"/>
  </si>
  <si>
    <t>代 表 者 氏 名</t>
    <phoneticPr fontId="14"/>
  </si>
  <si>
    <t>施設担当責任者氏名</t>
    <phoneticPr fontId="3"/>
  </si>
  <si>
    <t>電          話</t>
    <phoneticPr fontId="3"/>
  </si>
  <si>
    <t xml:space="preserve"> 従事者（管理栄養士がいる施設にあつては管理
 栄養士、栄養士のみがいる施設にあつては栄養
 士１名の氏名を記入してください。)</t>
    <phoneticPr fontId="3"/>
  </si>
  <si>
    <t xml:space="preserve"> 管理栄養士又は栄養士の氏名</t>
    <rPh sb="8" eb="10">
      <t>エイヨウ</t>
    </rPh>
    <rPh sb="10" eb="11">
      <t>シ</t>
    </rPh>
    <rPh sb="12" eb="14">
      <t>シメイ</t>
    </rPh>
    <phoneticPr fontId="3"/>
  </si>
  <si>
    <t xml:space="preserve"> 勤務形態</t>
    <phoneticPr fontId="14"/>
  </si>
  <si>
    <t xml:space="preserve"> 免許の種類</t>
    <rPh sb="1" eb="3">
      <t>メンキョ</t>
    </rPh>
    <rPh sb="4" eb="6">
      <t>シュルイ</t>
    </rPh>
    <phoneticPr fontId="3"/>
  </si>
  <si>
    <t>人</t>
    <phoneticPr fontId="14"/>
  </si>
  <si>
    <r>
      <t>　食 数</t>
    </r>
    <r>
      <rPr>
        <sz val="8"/>
        <color theme="1"/>
        <rFont val="ＭＳ 明朝"/>
        <family val="1"/>
        <charset val="128"/>
      </rPr>
      <t xml:space="preserve">
　(１日当たり
　平均食数)</t>
    </r>
    <rPh sb="8" eb="9">
      <t>ニチ</t>
    </rPh>
    <rPh sb="9" eb="10">
      <t>ア</t>
    </rPh>
    <rPh sb="14" eb="16">
      <t>ヘイキン</t>
    </rPh>
    <rPh sb="16" eb="17">
      <t>ショク</t>
    </rPh>
    <rPh sb="17" eb="18">
      <t>スウ</t>
    </rPh>
    <phoneticPr fontId="3"/>
  </si>
  <si>
    <t>肥満(人)</t>
    <phoneticPr fontId="3"/>
  </si>
  <si>
    <t>脂 質 異 常 症</t>
    <phoneticPr fontId="3"/>
  </si>
  <si>
    <t>その他(</t>
  </si>
  <si>
    <t>）</t>
    <phoneticPr fontId="14"/>
  </si>
  <si>
    <t>合　計</t>
    <rPh sb="0" eb="1">
      <t>ゴウ</t>
    </rPh>
    <rPh sb="2" eb="3">
      <t>ケイ</t>
    </rPh>
    <phoneticPr fontId="3"/>
  </si>
  <si>
    <t>）</t>
    <phoneticPr fontId="14"/>
  </si>
  <si>
    <t>＊肥満及びやせについては、学校保健統計調査方式（性別・年齢別・身長体重別標準体重）による評価方法を用いて、肥満度の判定基準に基づき、＋20％以上を肥満、－20％以下をやせとして記入してください。</t>
    <phoneticPr fontId="3"/>
  </si>
  <si>
    <t xml:space="preserve"> 摂取量の調査</t>
    <phoneticPr fontId="14"/>
  </si>
  <si>
    <t>【実施回数】</t>
    <phoneticPr fontId="3"/>
  </si>
  <si>
    <t>【方　　法】</t>
    <phoneticPr fontId="3"/>
  </si>
  <si>
    <t xml:space="preserve"> 給食形態等</t>
    <phoneticPr fontId="14"/>
  </si>
  <si>
    <t xml:space="preserve"> 給食量の調整</t>
    <phoneticPr fontId="14"/>
  </si>
  <si>
    <t>給与栄養目標量の設定（確認）月</t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セッテイ</t>
    </rPh>
    <rPh sb="11" eb="13">
      <t>カクニン</t>
    </rPh>
    <rPh sb="14" eb="15">
      <t>ツキ</t>
    </rPh>
    <phoneticPr fontId="14"/>
  </si>
  <si>
    <t>量(g)</t>
    <rPh sb="0" eb="1">
      <t>リョウ</t>
    </rPh>
    <phoneticPr fontId="14"/>
  </si>
  <si>
    <t>給与栄養目標量</t>
    <phoneticPr fontId="14"/>
  </si>
  <si>
    <t>提供栄養量</t>
    <rPh sb="0" eb="2">
      <t>テイキョウ</t>
    </rPh>
    <rPh sb="2" eb="4">
      <t>エイヨウ</t>
    </rPh>
    <rPh sb="4" eb="5">
      <t>リョウ</t>
    </rPh>
    <phoneticPr fontId="14"/>
  </si>
  <si>
    <r>
      <t xml:space="preserve">穀類
</t>
    </r>
    <r>
      <rPr>
        <sz val="4"/>
        <color theme="1"/>
        <rFont val="ＭＳ 明朝"/>
        <family val="1"/>
        <charset val="128"/>
      </rPr>
      <t>(１食平均分）</t>
    </r>
    <rPh sb="5" eb="6">
      <t>ショク</t>
    </rPh>
    <rPh sb="6" eb="8">
      <t>ヘイキン</t>
    </rPh>
    <rPh sb="8" eb="9">
      <t>ブン</t>
    </rPh>
    <phoneticPr fontId="3"/>
  </si>
  <si>
    <t xml:space="preserve"> エネルギー(kcal)</t>
    <phoneticPr fontId="14"/>
  </si>
  <si>
    <t xml:space="preserve"> たんぱく質(g)</t>
    <phoneticPr fontId="14"/>
  </si>
  <si>
    <t xml:space="preserve"> 脂質(g)</t>
    <phoneticPr fontId="14"/>
  </si>
  <si>
    <t xml:space="preserve"> いも及びでんぷん類</t>
    <phoneticPr fontId="3"/>
  </si>
  <si>
    <t xml:space="preserve"> カルシウム(mg)</t>
    <phoneticPr fontId="14"/>
  </si>
  <si>
    <t xml:space="preserve"> 砂糖及び甘味類</t>
    <phoneticPr fontId="3"/>
  </si>
  <si>
    <t xml:space="preserve"> 鉄(mg)</t>
    <phoneticPr fontId="14"/>
  </si>
  <si>
    <t xml:space="preserve"> 豆　　　　 類</t>
    <phoneticPr fontId="3"/>
  </si>
  <si>
    <t xml:space="preserve"> ビタミンＡ(ﾚﾁﾉｰﾙ当量)(μg)</t>
    <phoneticPr fontId="14"/>
  </si>
  <si>
    <r>
      <t xml:space="preserve"> ビタミンＢ</t>
    </r>
    <r>
      <rPr>
        <vertAlign val="subscript"/>
        <sz val="10"/>
        <color theme="1"/>
        <rFont val="ＭＳ 明朝"/>
        <family val="1"/>
        <charset val="128"/>
      </rPr>
      <t>１</t>
    </r>
    <r>
      <rPr>
        <sz val="10"/>
        <color theme="1"/>
        <rFont val="ＭＳ 明朝"/>
        <family val="1"/>
        <charset val="128"/>
      </rPr>
      <t>(mg)</t>
    </r>
    <phoneticPr fontId="3"/>
  </si>
  <si>
    <r>
      <t xml:space="preserve"> ビタミンＢ</t>
    </r>
    <r>
      <rPr>
        <vertAlign val="subscript"/>
        <sz val="10"/>
        <color theme="1"/>
        <rFont val="ＭＳ 明朝"/>
        <family val="1"/>
        <charset val="128"/>
      </rPr>
      <t>２</t>
    </r>
    <r>
      <rPr>
        <sz val="10"/>
        <color theme="1"/>
        <rFont val="ＭＳ 明朝"/>
        <family val="1"/>
        <charset val="128"/>
      </rPr>
      <t>(mg)</t>
    </r>
    <phoneticPr fontId="3"/>
  </si>
  <si>
    <t xml:space="preserve"> ビタミンＣ(mg)</t>
    <phoneticPr fontId="14"/>
  </si>
  <si>
    <t xml:space="preserve"> 食物繊維(ｇ)</t>
    <phoneticPr fontId="14"/>
  </si>
  <si>
    <t xml:space="preserve"> 塩分(食塩相当量)(ｇ)</t>
    <phoneticPr fontId="14"/>
  </si>
  <si>
    <t xml:space="preserve"> 炭水化物ｴﾈﾙｷﾞｰ比(％)</t>
    <rPh sb="1" eb="5">
      <t>タンスイカブツ</t>
    </rPh>
    <phoneticPr fontId="3"/>
  </si>
  <si>
    <t xml:space="preserve"> たんぱく質ｴﾈﾙｷﾞｰ比(％)</t>
    <phoneticPr fontId="14"/>
  </si>
  <si>
    <t xml:space="preserve"> 脂質ｴﾈﾙｷﾞｰ比(％)</t>
    <phoneticPr fontId="14"/>
  </si>
  <si>
    <t>乳　　　　　類</t>
    <phoneticPr fontId="3"/>
  </si>
  <si>
    <t xml:space="preserve"> ＊飽和脂肪酸エネルギー比（％）</t>
    <rPh sb="2" eb="4">
      <t>ホウワ</t>
    </rPh>
    <rPh sb="4" eb="7">
      <t>シボウサン</t>
    </rPh>
    <rPh sb="12" eb="13">
      <t>ヒ</t>
    </rPh>
    <phoneticPr fontId="14"/>
  </si>
  <si>
    <t xml:space="preserve"> 推定摂取率</t>
    <rPh sb="1" eb="3">
      <t>スイテイ</t>
    </rPh>
    <rPh sb="3" eb="5">
      <t>セッシュ</t>
    </rPh>
    <rPh sb="5" eb="6">
      <t>リツ</t>
    </rPh>
    <phoneticPr fontId="14"/>
  </si>
  <si>
    <t>％</t>
  </si>
  <si>
    <t xml:space="preserve"> 作業指示書</t>
    <rPh sb="1" eb="3">
      <t>サギョウ</t>
    </rPh>
    <rPh sb="3" eb="6">
      <t>シジショ</t>
    </rPh>
    <phoneticPr fontId="14"/>
  </si>
  <si>
    <t xml:space="preserve"> 給食日誌</t>
    <rPh sb="1" eb="3">
      <t>キュウショク</t>
    </rPh>
    <rPh sb="3" eb="5">
      <t>ニッシ</t>
    </rPh>
    <phoneticPr fontId="14"/>
  </si>
  <si>
    <t>個別
指導</t>
    <rPh sb="0" eb="2">
      <t>コベツ</t>
    </rPh>
    <rPh sb="3" eb="5">
      <t>シドウ</t>
    </rPh>
    <phoneticPr fontId="3"/>
  </si>
  <si>
    <t>人</t>
    <phoneticPr fontId="14"/>
  </si>
  <si>
    <t>回</t>
    <rPh sb="0" eb="1">
      <t>カイ</t>
    </rPh>
    <phoneticPr fontId="14"/>
  </si>
  <si>
    <t>人</t>
    <rPh sb="0" eb="1">
      <t>ニン</t>
    </rPh>
    <phoneticPr fontId="14"/>
  </si>
  <si>
    <t xml:space="preserve"> 栄養成分表示</t>
    <phoneticPr fontId="14"/>
  </si>
  <si>
    <t xml:space="preserve"> 非常時の
 危機管理</t>
    <rPh sb="3" eb="4">
      <t>ジ</t>
    </rPh>
    <rPh sb="7" eb="9">
      <t>キキ</t>
    </rPh>
    <rPh sb="9" eb="11">
      <t>カンリ</t>
    </rPh>
    <phoneticPr fontId="14"/>
  </si>
  <si>
    <t>）人分を（</t>
  </si>
  <si>
    <t xml:space="preserve"> 自施設の栄養管理に
 関する課題</t>
    <rPh sb="1" eb="2">
      <t>ジ</t>
    </rPh>
    <rPh sb="2" eb="4">
      <t>シセツ</t>
    </rPh>
    <rPh sb="5" eb="7">
      <t>エイヨウ</t>
    </rPh>
    <rPh sb="7" eb="9">
      <t>カンリ</t>
    </rPh>
    <rPh sb="12" eb="13">
      <t>カン</t>
    </rPh>
    <rPh sb="15" eb="17">
      <t>カダイ</t>
    </rPh>
    <phoneticPr fontId="14"/>
  </si>
  <si>
    <t xml:space="preserve"> 報告担当者</t>
    <phoneticPr fontId="14"/>
  </si>
  <si>
    <t>所在地（施設の所在地と異なる場合に記入してください。)</t>
    <phoneticPr fontId="3"/>
  </si>
  <si>
    <t>電話番号</t>
  </si>
  <si>
    <t>施設の郵便番号</t>
    <rPh sb="3" eb="7">
      <t>ユウビンバンゴウ</t>
    </rPh>
    <phoneticPr fontId="3"/>
  </si>
  <si>
    <t>施設の所在地</t>
    <rPh sb="3" eb="6">
      <t>ショザイチ</t>
    </rPh>
    <phoneticPr fontId="3"/>
  </si>
  <si>
    <t>施設の電話番号</t>
    <rPh sb="3" eb="5">
      <t>デンワ</t>
    </rPh>
    <rPh sb="5" eb="7">
      <t>バンゴウ</t>
    </rPh>
    <phoneticPr fontId="3"/>
  </si>
  <si>
    <t>施設のFAX番号</t>
    <rPh sb="6" eb="8">
      <t>バンゴウ</t>
    </rPh>
    <phoneticPr fontId="3"/>
  </si>
  <si>
    <t>設置者の郵便番号</t>
    <rPh sb="0" eb="3">
      <t>セッチシャ</t>
    </rPh>
    <rPh sb="4" eb="8">
      <t>ユウビンバンゴウ</t>
    </rPh>
    <phoneticPr fontId="3"/>
  </si>
  <si>
    <t>設置者の名称</t>
    <rPh sb="0" eb="3">
      <t>セッチシャ</t>
    </rPh>
    <rPh sb="4" eb="6">
      <t>メイショウ</t>
    </rPh>
    <phoneticPr fontId="3"/>
  </si>
  <si>
    <t>設置者の所在地</t>
    <rPh sb="0" eb="3">
      <t>セッチシャ</t>
    </rPh>
    <rPh sb="4" eb="7">
      <t>ショザイチ</t>
    </rPh>
    <phoneticPr fontId="3"/>
  </si>
  <si>
    <t>管理者の職名</t>
    <rPh sb="0" eb="3">
      <t>カンリシャ</t>
    </rPh>
    <rPh sb="4" eb="6">
      <t>ショクメイ</t>
    </rPh>
    <phoneticPr fontId="3"/>
  </si>
  <si>
    <t>管理者の氏名</t>
    <rPh sb="4" eb="6">
      <t>シメイ</t>
    </rPh>
    <phoneticPr fontId="3"/>
  </si>
  <si>
    <t>対象種別</t>
    <rPh sb="0" eb="2">
      <t>タイショウ</t>
    </rPh>
    <rPh sb="2" eb="4">
      <t>シュベツ</t>
    </rPh>
    <phoneticPr fontId="3"/>
  </si>
  <si>
    <t>対象校</t>
    <rPh sb="0" eb="2">
      <t>タイショウ</t>
    </rPh>
    <rPh sb="2" eb="3">
      <t>コウ</t>
    </rPh>
    <phoneticPr fontId="3"/>
  </si>
  <si>
    <t>給食・食育担当者</t>
    <rPh sb="0" eb="2">
      <t>キュウショク</t>
    </rPh>
    <rPh sb="3" eb="5">
      <t>ショクイク</t>
    </rPh>
    <rPh sb="5" eb="8">
      <t>タントウシャ</t>
    </rPh>
    <phoneticPr fontId="3"/>
  </si>
  <si>
    <t>栄養教諭・学校栄養職員</t>
    <rPh sb="0" eb="2">
      <t>エイヨウ</t>
    </rPh>
    <rPh sb="2" eb="4">
      <t>キョウユ</t>
    </rPh>
    <rPh sb="5" eb="7">
      <t>ガッコウ</t>
    </rPh>
    <rPh sb="7" eb="9">
      <t>エイヨウ</t>
    </rPh>
    <rPh sb="9" eb="11">
      <t>ショクイン</t>
    </rPh>
    <phoneticPr fontId="3"/>
  </si>
  <si>
    <t>調理師・調理員</t>
    <rPh sb="0" eb="3">
      <t>チョウリシ</t>
    </rPh>
    <rPh sb="4" eb="7">
      <t>チョウリイン</t>
    </rPh>
    <phoneticPr fontId="3"/>
  </si>
  <si>
    <t>食育に関すること</t>
    <rPh sb="0" eb="2">
      <t>ショクイク</t>
    </rPh>
    <rPh sb="3" eb="4">
      <t>カン</t>
    </rPh>
    <phoneticPr fontId="3"/>
  </si>
  <si>
    <t>年/月</t>
    <rPh sb="0" eb="1">
      <t>ネン</t>
    </rPh>
    <rPh sb="2" eb="3">
      <t>ツキ</t>
    </rPh>
    <phoneticPr fontId="3"/>
  </si>
  <si>
    <t>給与栄養目標量の設定（確認月）</t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セッテイ</t>
    </rPh>
    <rPh sb="11" eb="13">
      <t>カクニン</t>
    </rPh>
    <rPh sb="13" eb="14">
      <t>ヅキ</t>
    </rPh>
    <phoneticPr fontId="3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</si>
  <si>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3"/>
  </si>
  <si>
    <t>*飽和脂肪酸エネルギー比</t>
    <rPh sb="1" eb="3">
      <t>ホウワ</t>
    </rPh>
    <rPh sb="3" eb="6">
      <t>シボウサン</t>
    </rPh>
    <rPh sb="11" eb="12">
      <t>ヒ</t>
    </rPh>
    <phoneticPr fontId="3"/>
  </si>
  <si>
    <t>任意</t>
    <rPh sb="0" eb="2">
      <t>ニンイ</t>
    </rPh>
    <phoneticPr fontId="3"/>
  </si>
  <si>
    <t>地産地消の有/無</t>
    <rPh sb="0" eb="4">
      <t>チサンチショウ</t>
    </rPh>
    <rPh sb="5" eb="6">
      <t>アリ</t>
    </rPh>
    <rPh sb="7" eb="8">
      <t>ナシ</t>
    </rPh>
    <phoneticPr fontId="3"/>
  </si>
  <si>
    <t>食品ロス削減の有/無</t>
    <rPh sb="0" eb="2">
      <t>ショクヒン</t>
    </rPh>
    <rPh sb="4" eb="6">
      <t>サクゲン</t>
    </rPh>
    <phoneticPr fontId="3"/>
  </si>
  <si>
    <t>食文化（行事食・郷土食等）</t>
    <rPh sb="0" eb="3">
      <t>ショクブンカ</t>
    </rPh>
    <rPh sb="4" eb="6">
      <t>ギョウジ</t>
    </rPh>
    <rPh sb="6" eb="7">
      <t>ショク</t>
    </rPh>
    <rPh sb="8" eb="10">
      <t>キョウド</t>
    </rPh>
    <rPh sb="10" eb="11">
      <t>ショク</t>
    </rPh>
    <rPh sb="11" eb="12">
      <t>トウ</t>
    </rPh>
    <phoneticPr fontId="3"/>
  </si>
  <si>
    <t>災害時対応マニュアルの有無</t>
    <rPh sb="0" eb="2">
      <t>サイガイ</t>
    </rPh>
    <rPh sb="2" eb="3">
      <t>ジ</t>
    </rPh>
    <rPh sb="3" eb="5">
      <t>タイオウ</t>
    </rPh>
    <rPh sb="11" eb="13">
      <t>ウム</t>
    </rPh>
    <phoneticPr fontId="3"/>
  </si>
  <si>
    <t>災害時連絡指示体制</t>
    <rPh sb="0" eb="2">
      <t>サイガイ</t>
    </rPh>
    <rPh sb="2" eb="3">
      <t>ジ</t>
    </rPh>
    <rPh sb="3" eb="5">
      <t>レンラク</t>
    </rPh>
    <rPh sb="5" eb="7">
      <t>シジ</t>
    </rPh>
    <rPh sb="7" eb="9">
      <t>タイセイ</t>
    </rPh>
    <phoneticPr fontId="3"/>
  </si>
  <si>
    <t>炊き出し訓練等</t>
    <rPh sb="0" eb="1">
      <t>タ</t>
    </rPh>
    <rPh sb="2" eb="3">
      <t>ダ</t>
    </rPh>
    <rPh sb="4" eb="6">
      <t>クンレン</t>
    </rPh>
    <rPh sb="6" eb="7">
      <t>トウ</t>
    </rPh>
    <phoneticPr fontId="3"/>
  </si>
  <si>
    <t>電話番号</t>
    <rPh sb="0" eb="2">
      <t>デンワ</t>
    </rPh>
    <rPh sb="2" eb="4">
      <t>バンゴウ</t>
    </rPh>
    <phoneticPr fontId="3"/>
  </si>
  <si>
    <t>自施設の栄養管理に関する課題</t>
    <rPh sb="0" eb="1">
      <t>ジ</t>
    </rPh>
    <rPh sb="1" eb="3">
      <t>シセツ</t>
    </rPh>
    <rPh sb="4" eb="6">
      <t>エイヨウ</t>
    </rPh>
    <rPh sb="6" eb="8">
      <t>カンリ</t>
    </rPh>
    <rPh sb="9" eb="10">
      <t>カン</t>
    </rPh>
    <rPh sb="12" eb="14">
      <t>カダイ</t>
    </rPh>
    <phoneticPr fontId="3"/>
  </si>
  <si>
    <t>テーマ献立の有無</t>
    <rPh sb="3" eb="5">
      <t>コンダテ</t>
    </rPh>
    <rPh sb="6" eb="8">
      <t>ウム</t>
    </rPh>
    <phoneticPr fontId="3"/>
  </si>
  <si>
    <t>食中毒発生時の食事提供対応マニュアル</t>
    <rPh sb="0" eb="3">
      <t>ショクチュウドク</t>
    </rPh>
    <rPh sb="3" eb="5">
      <t>ハッセイ</t>
    </rPh>
    <rPh sb="5" eb="6">
      <t>ジ</t>
    </rPh>
    <rPh sb="7" eb="9">
      <t>ショクジ</t>
    </rPh>
    <rPh sb="9" eb="11">
      <t>テイキョウ</t>
    </rPh>
    <rPh sb="11" eb="13">
      <t>タイオウ</t>
    </rPh>
    <phoneticPr fontId="3"/>
  </si>
  <si>
    <t>推定摂取率</t>
    <rPh sb="0" eb="2">
      <t>スイテイ</t>
    </rPh>
    <rPh sb="2" eb="4">
      <t>セッシュ</t>
    </rPh>
    <rPh sb="4" eb="5">
      <t>リツ</t>
    </rPh>
    <phoneticPr fontId="3"/>
  </si>
  <si>
    <t>〒</t>
    <phoneticPr fontId="3"/>
  </si>
  <si>
    <t>)</t>
    <phoneticPr fontId="3"/>
  </si>
  <si>
    <t xml:space="preserve">  栄養管理等について
  検討する会議</t>
    <rPh sb="18" eb="20">
      <t>カイギ</t>
    </rPh>
    <phoneticPr fontId="3"/>
  </si>
  <si>
    <t xml:space="preserve"> 給食の目的・目標</t>
    <phoneticPr fontId="3"/>
  </si>
  <si>
    <t>献立の検討</t>
    <phoneticPr fontId="3"/>
  </si>
  <si>
    <t>食育に関すること</t>
    <rPh sb="0" eb="2">
      <t>ショクイク</t>
    </rPh>
    <rPh sb="3" eb="4">
      <t>カン</t>
    </rPh>
    <phoneticPr fontId="3"/>
  </si>
  <si>
    <t xml:space="preserve"> 食材料費</t>
    <rPh sb="1" eb="2">
      <t>ショク</t>
    </rPh>
    <rPh sb="2" eb="5">
      <t>ザイリョウヒ</t>
    </rPh>
    <phoneticPr fontId="14"/>
  </si>
  <si>
    <t>給食日誌</t>
    <rPh sb="0" eb="2">
      <t>キュウショク</t>
    </rPh>
    <rPh sb="2" eb="4">
      <t>ニッシ</t>
    </rPh>
    <phoneticPr fontId="3"/>
  </si>
  <si>
    <t>　栄養教育</t>
    <rPh sb="1" eb="3">
      <t>エイヨウ</t>
    </rPh>
    <rPh sb="3" eb="5">
      <t>キョウイク</t>
    </rPh>
    <phoneticPr fontId="3"/>
  </si>
  <si>
    <t>　テーマ献立</t>
    <rPh sb="4" eb="6">
      <t>コンダテ</t>
    </rPh>
    <phoneticPr fontId="14"/>
  </si>
  <si>
    <t>生活習慣病予防</t>
    <rPh sb="0" eb="2">
      <t>セイカツ</t>
    </rPh>
    <rPh sb="2" eb="4">
      <t>シュウカン</t>
    </rPh>
    <rPh sb="4" eb="5">
      <t>ビョウ</t>
    </rPh>
    <rPh sb="5" eb="7">
      <t>ヨボウ</t>
    </rPh>
    <phoneticPr fontId="3"/>
  </si>
  <si>
    <t>地産地消</t>
    <rPh sb="0" eb="4">
      <t>チサンチショウ</t>
    </rPh>
    <phoneticPr fontId="3"/>
  </si>
  <si>
    <t>食品ロス削減</t>
    <rPh sb="0" eb="2">
      <t>ショクヒン</t>
    </rPh>
    <rPh sb="4" eb="6">
      <t>サクゲン</t>
    </rPh>
    <phoneticPr fontId="3"/>
  </si>
  <si>
    <t>食文化（行事食・郷土食等）</t>
    <rPh sb="0" eb="3">
      <t>ショクブンカ</t>
    </rPh>
    <rPh sb="4" eb="6">
      <t>ギョウジ</t>
    </rPh>
    <rPh sb="6" eb="7">
      <t>ショク</t>
    </rPh>
    <rPh sb="8" eb="10">
      <t>キョウド</t>
    </rPh>
    <rPh sb="10" eb="11">
      <t>ショク</t>
    </rPh>
    <rPh sb="11" eb="12">
      <t>トウ</t>
    </rPh>
    <phoneticPr fontId="3"/>
  </si>
  <si>
    <t>【災害時対応マニュアル】</t>
    <phoneticPr fontId="14"/>
  </si>
  <si>
    <t>【災害時連絡指示体制】</t>
    <phoneticPr fontId="3"/>
  </si>
  <si>
    <t>【非常食等の備蓄】</t>
    <phoneticPr fontId="3"/>
  </si>
  <si>
    <t>有</t>
    <rPh sb="0" eb="1">
      <t>アリ</t>
    </rPh>
    <phoneticPr fontId="3"/>
  </si>
  <si>
    <t>(</t>
    <phoneticPr fontId="3"/>
  </si>
  <si>
    <t xml:space="preserve">）日分  </t>
    <phoneticPr fontId="3"/>
  </si>
  <si>
    <t>無</t>
    <rPh sb="0" eb="1">
      <t>ナ</t>
    </rPh>
    <phoneticPr fontId="3"/>
  </si>
  <si>
    <t>【献立表】</t>
    <rPh sb="1" eb="3">
      <t>コンダテ</t>
    </rPh>
    <rPh sb="3" eb="4">
      <t>ヒョウ</t>
    </rPh>
    <phoneticPr fontId="3"/>
  </si>
  <si>
    <t>【炊き出し訓練等】</t>
    <rPh sb="1" eb="2">
      <t>タ</t>
    </rPh>
    <rPh sb="3" eb="4">
      <t>ダ</t>
    </rPh>
    <rPh sb="5" eb="7">
      <t>クンレン</t>
    </rPh>
    <rPh sb="7" eb="8">
      <t>トウ</t>
    </rPh>
    <phoneticPr fontId="3"/>
  </si>
  <si>
    <t>【食中毒発生時の食事提供対応マニュアル】</t>
    <phoneticPr fontId="14"/>
  </si>
  <si>
    <t>(</t>
    <phoneticPr fontId="3"/>
  </si>
  <si>
    <t>その他(職種)　</t>
    <rPh sb="2" eb="3">
      <t>タ</t>
    </rPh>
    <rPh sb="4" eb="6">
      <t>ショクシュ</t>
    </rPh>
    <phoneticPr fontId="3"/>
  </si>
  <si>
    <t>)</t>
    <phoneticPr fontId="3"/>
  </si>
  <si>
    <t>その他(内容)</t>
    <rPh sb="2" eb="3">
      <t>タ</t>
    </rPh>
    <phoneticPr fontId="3"/>
  </si>
  <si>
    <t>提供栄養量</t>
    <rPh sb="0" eb="2">
      <t>テイキョウ</t>
    </rPh>
    <rPh sb="2" eb="4">
      <t>エイヨウ</t>
    </rPh>
    <rPh sb="4" eb="5">
      <t>リョウ</t>
    </rPh>
    <phoneticPr fontId="3"/>
  </si>
  <si>
    <r>
      <t>献立表掲示又は配布</t>
    </r>
    <r>
      <rPr>
        <sz val="10"/>
        <rFont val="ＭＳ 明朝"/>
        <family val="1"/>
        <charset val="128"/>
      </rPr>
      <t>の有/無</t>
    </r>
    <rPh sb="0" eb="2">
      <t>コンダテ</t>
    </rPh>
    <rPh sb="2" eb="3">
      <t>ヒョウ</t>
    </rPh>
    <rPh sb="3" eb="5">
      <t>ケイジ</t>
    </rPh>
    <rPh sb="5" eb="6">
      <t>マタ</t>
    </rPh>
    <rPh sb="7" eb="9">
      <t>ハイフ</t>
    </rPh>
    <rPh sb="10" eb="11">
      <t>ユウ</t>
    </rPh>
    <rPh sb="12" eb="13">
      <t>ム</t>
    </rPh>
    <phoneticPr fontId="3"/>
  </si>
  <si>
    <t>給食・食育担当</t>
    <rPh sb="0" eb="2">
      <t>キュウショク</t>
    </rPh>
    <rPh sb="3" eb="5">
      <t>ショクイク</t>
    </rPh>
    <rPh sb="5" eb="7">
      <t>タントウ</t>
    </rPh>
    <phoneticPr fontId="3"/>
  </si>
  <si>
    <t>栄養教諭又は学校栄養職員</t>
    <rPh sb="0" eb="2">
      <t>エイヨウ</t>
    </rPh>
    <rPh sb="2" eb="4">
      <t>キョウユ</t>
    </rPh>
    <rPh sb="4" eb="5">
      <t>マタ</t>
    </rPh>
    <rPh sb="6" eb="8">
      <t>ガッコウ</t>
    </rPh>
    <rPh sb="8" eb="10">
      <t>エイヨウ</t>
    </rPh>
    <rPh sb="10" eb="12">
      <t>ショクイン</t>
    </rPh>
    <phoneticPr fontId="3"/>
  </si>
  <si>
    <t>)あたり</t>
    <phoneticPr fontId="3"/>
  </si>
  <si>
    <t>【健康・栄養情報の提供方法】</t>
  </si>
  <si>
    <t>ポスター又はリーフレット</t>
    <phoneticPr fontId="3"/>
  </si>
  <si>
    <t>給食だより</t>
    <phoneticPr fontId="3"/>
  </si>
  <si>
    <t>その他(</t>
    <phoneticPr fontId="3"/>
  </si>
  <si>
    <t>単独実施校</t>
    <rPh sb="0" eb="2">
      <t>タンドク</t>
    </rPh>
    <rPh sb="2" eb="4">
      <t>ジッシ</t>
    </rPh>
    <rPh sb="4" eb="5">
      <t>コウ</t>
    </rPh>
    <phoneticPr fontId="3"/>
  </si>
  <si>
    <t>その他（</t>
    <phoneticPr fontId="3"/>
  </si>
  <si>
    <t>集団指導</t>
    <rPh sb="0" eb="2">
      <t>シュウダン</t>
    </rPh>
    <rPh sb="2" eb="4">
      <t>シドウ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</si>
  <si>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</si>
  <si>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</si>
  <si>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　組織図</t>
    <rPh sb="1" eb="4">
      <t>ソシキズ</t>
    </rPh>
    <phoneticPr fontId="3"/>
  </si>
  <si>
    <t>)あたり</t>
    <phoneticPr fontId="3"/>
  </si>
  <si>
    <t>記入日</t>
    <rPh sb="0" eb="2">
      <t>キニュウ</t>
    </rPh>
    <rPh sb="2" eb="3">
      <t>ビ</t>
    </rPh>
    <phoneticPr fontId="3"/>
  </si>
  <si>
    <t>入力項目</t>
    <rPh sb="0" eb="2">
      <t>ニュウリョク</t>
    </rPh>
    <rPh sb="2" eb="4">
      <t>コウモク</t>
    </rPh>
    <phoneticPr fontId="3"/>
  </si>
  <si>
    <t>※自動反映</t>
    <rPh sb="1" eb="3">
      <t>ジドウ</t>
    </rPh>
    <rPh sb="3" eb="5">
      <t>ハンエイ</t>
    </rPh>
    <phoneticPr fontId="3"/>
  </si>
  <si>
    <r>
      <t>所在地</t>
    </r>
    <r>
      <rPr>
        <sz val="8"/>
        <rFont val="ＭＳ 明朝"/>
        <family val="1"/>
        <charset val="128"/>
      </rPr>
      <t>(施設所在地と異なる場合)</t>
    </r>
    <rPh sb="0" eb="3">
      <t>ショザイチ</t>
    </rPh>
    <rPh sb="4" eb="6">
      <t>シセツ</t>
    </rPh>
    <rPh sb="6" eb="9">
      <t>ショザイチ</t>
    </rPh>
    <rPh sb="10" eb="11">
      <t>コト</t>
    </rPh>
    <rPh sb="13" eb="15">
      <t>バアイ</t>
    </rPh>
    <phoneticPr fontId="3"/>
  </si>
  <si>
    <r>
      <t>記入日</t>
    </r>
    <r>
      <rPr>
        <sz val="8"/>
        <color rgb="FFFF0000"/>
        <rFont val="ＭＳ 明朝"/>
        <family val="1"/>
        <charset val="128"/>
      </rPr>
      <t>（入力例：20　　/　/）</t>
    </r>
    <rPh sb="0" eb="2">
      <t>キニュウ</t>
    </rPh>
    <rPh sb="2" eb="3">
      <t>ビ</t>
    </rPh>
    <phoneticPr fontId="3"/>
  </si>
  <si>
    <r>
      <t xml:space="preserve">構成職種の合計数
</t>
    </r>
    <r>
      <rPr>
        <sz val="8"/>
        <color rgb="FFFF0000"/>
        <rFont val="ＭＳ 明朝"/>
        <family val="1"/>
        <charset val="128"/>
      </rPr>
      <t>(同一職種は複数参加でも１で集計)</t>
    </r>
    <rPh sb="0" eb="2">
      <t>コウセイ</t>
    </rPh>
    <rPh sb="2" eb="4">
      <t>ショクシュ</t>
    </rPh>
    <rPh sb="5" eb="7">
      <t>ゴウケイ</t>
    </rPh>
    <rPh sb="7" eb="8">
      <t>カズ</t>
    </rPh>
    <rPh sb="10" eb="12">
      <t>ドウイツ</t>
    </rPh>
    <rPh sb="12" eb="14">
      <t>ショクシュ</t>
    </rPh>
    <rPh sb="15" eb="17">
      <t>フクスウ</t>
    </rPh>
    <rPh sb="17" eb="19">
      <t>サンカ</t>
    </rPh>
    <rPh sb="23" eb="25">
      <t>シュウケイ</t>
    </rPh>
    <phoneticPr fontId="3"/>
  </si>
  <si>
    <r>
      <t xml:space="preserve">従事者人数(給食部門全員)
</t>
    </r>
    <r>
      <rPr>
        <sz val="8"/>
        <color rgb="FFFF0000"/>
        <rFont val="ＭＳ 明朝"/>
        <family val="1"/>
        <charset val="128"/>
      </rPr>
      <t>（該当者がいない場合は「0」と入力）</t>
    </r>
    <rPh sb="0" eb="3">
      <t>ジュウジシャ</t>
    </rPh>
    <rPh sb="3" eb="4">
      <t>ニン</t>
    </rPh>
    <rPh sb="4" eb="5">
      <t>スウ</t>
    </rPh>
    <rPh sb="6" eb="8">
      <t>キュウショク</t>
    </rPh>
    <rPh sb="8" eb="10">
      <t>ブモン</t>
    </rPh>
    <rPh sb="10" eb="12">
      <t>ゼンイン</t>
    </rPh>
    <phoneticPr fontId="3"/>
  </si>
  <si>
    <r>
      <t xml:space="preserve">食数(1日あたり平均食数)
</t>
    </r>
    <r>
      <rPr>
        <sz val="8"/>
        <color rgb="FFFF0000"/>
        <rFont val="ＭＳ 明朝"/>
        <family val="1"/>
        <charset val="128"/>
      </rPr>
      <t>（該当者がいない場合は「0」と入力)</t>
    </r>
    <rPh sb="0" eb="1">
      <t>ショク</t>
    </rPh>
    <rPh sb="1" eb="2">
      <t>スウ</t>
    </rPh>
    <rPh sb="4" eb="5">
      <t>ニチ</t>
    </rPh>
    <rPh sb="8" eb="10">
      <t>ヘイキン</t>
    </rPh>
    <rPh sb="10" eb="11">
      <t>ショク</t>
    </rPh>
    <rPh sb="11" eb="12">
      <t>スウ</t>
    </rPh>
    <phoneticPr fontId="3"/>
  </si>
  <si>
    <r>
      <t>把握時期(年月)</t>
    </r>
    <r>
      <rPr>
        <sz val="8"/>
        <color rgb="FFFF0000"/>
        <rFont val="ＭＳ 明朝"/>
        <family val="1"/>
        <charset val="128"/>
      </rPr>
      <t>（入力例：20　/　）</t>
    </r>
    <rPh sb="0" eb="2">
      <t>ハアク</t>
    </rPh>
    <rPh sb="2" eb="4">
      <t>ジキ</t>
    </rPh>
    <rPh sb="5" eb="7">
      <t>ネンゲツ</t>
    </rPh>
    <phoneticPr fontId="3"/>
  </si>
  <si>
    <r>
      <t>平均提供食品量</t>
    </r>
    <r>
      <rPr>
        <sz val="8"/>
        <color rgb="FFFF0000"/>
        <rFont val="ＭＳ 明朝"/>
        <family val="1"/>
        <charset val="128"/>
      </rPr>
      <t>（※主食は１食平均分）</t>
    </r>
    <rPh sb="0" eb="2">
      <t>ヘイキン</t>
    </rPh>
    <rPh sb="2" eb="4">
      <t>テイキョウ</t>
    </rPh>
    <rPh sb="4" eb="6">
      <t>ショクヒン</t>
    </rPh>
    <rPh sb="6" eb="7">
      <t>リョウ</t>
    </rPh>
    <rPh sb="9" eb="11">
      <t>シュショク</t>
    </rPh>
    <rPh sb="13" eb="14">
      <t>ショク</t>
    </rPh>
    <rPh sb="14" eb="16">
      <t>ヘイキン</t>
    </rPh>
    <rPh sb="16" eb="17">
      <t>ブン</t>
    </rPh>
    <phoneticPr fontId="3"/>
  </si>
  <si>
    <r>
      <t>パン</t>
    </r>
    <r>
      <rPr>
        <sz val="8"/>
        <color rgb="FFFF0000"/>
        <rFont val="ＭＳ 明朝"/>
        <family val="1"/>
        <charset val="128"/>
      </rPr>
      <t>（※）</t>
    </r>
    <phoneticPr fontId="3"/>
  </si>
  <si>
    <r>
      <t>麺</t>
    </r>
    <r>
      <rPr>
        <sz val="8"/>
        <color rgb="FFFF0000"/>
        <rFont val="ＭＳ 明朝"/>
        <family val="1"/>
        <charset val="128"/>
      </rPr>
      <t>（※）</t>
    </r>
    <rPh sb="0" eb="1">
      <t>メン</t>
    </rPh>
    <phoneticPr fontId="3"/>
  </si>
  <si>
    <r>
      <t>推定摂取率</t>
    </r>
    <r>
      <rPr>
        <sz val="8"/>
        <color rgb="FFFF0000"/>
        <rFont val="ＭＳ 明朝"/>
        <family val="1"/>
        <charset val="128"/>
      </rPr>
      <t>（○○％の数字のみ入力）</t>
    </r>
    <rPh sb="0" eb="2">
      <t>スイテイ</t>
    </rPh>
    <rPh sb="2" eb="4">
      <t>セッシュ</t>
    </rPh>
    <rPh sb="4" eb="5">
      <t>リツ</t>
    </rPh>
    <rPh sb="10" eb="12">
      <t>スウジ</t>
    </rPh>
    <rPh sb="14" eb="16">
      <t>ニュウリョク</t>
    </rPh>
    <phoneticPr fontId="3"/>
  </si>
  <si>
    <r>
      <t xml:space="preserve">栄養教育実施の有無
</t>
    </r>
    <r>
      <rPr>
        <sz val="8"/>
        <color rgb="FFFF0000"/>
        <rFont val="ＭＳ 明朝"/>
        <family val="1"/>
        <charset val="128"/>
      </rPr>
      <t>(健康・栄養情報の提供をしている場合も有）</t>
    </r>
    <rPh sb="0" eb="2">
      <t>エイヨウ</t>
    </rPh>
    <rPh sb="2" eb="4">
      <t>キョウイク</t>
    </rPh>
    <rPh sb="4" eb="6">
      <t>ジッシ</t>
    </rPh>
    <rPh sb="11" eb="13">
      <t>ケンコウ</t>
    </rPh>
    <rPh sb="14" eb="16">
      <t>エイヨウ</t>
    </rPh>
    <rPh sb="16" eb="18">
      <t>ジョウホウ</t>
    </rPh>
    <rPh sb="19" eb="21">
      <t>テイキョウ</t>
    </rPh>
    <rPh sb="26" eb="28">
      <t>バアイ</t>
    </rPh>
    <rPh sb="29" eb="30">
      <t>アリ</t>
    </rPh>
    <phoneticPr fontId="3"/>
  </si>
  <si>
    <r>
      <t xml:space="preserve">栄養教育の実施概要
</t>
    </r>
    <r>
      <rPr>
        <sz val="8"/>
        <color rgb="FFFF0000"/>
        <rFont val="ＭＳ 明朝"/>
        <family val="1"/>
        <charset val="128"/>
      </rPr>
      <t>（該当がない場合は「0」、把握をしていない場合は「-」と入力）</t>
    </r>
    <rPh sb="0" eb="2">
      <t>エイヨウ</t>
    </rPh>
    <rPh sb="2" eb="4">
      <t>キョウイク</t>
    </rPh>
    <rPh sb="5" eb="7">
      <t>ジッシ</t>
    </rPh>
    <rPh sb="7" eb="9">
      <t>ガイヨウ</t>
    </rPh>
    <rPh sb="11" eb="13">
      <t>ガイトウ</t>
    </rPh>
    <rPh sb="16" eb="18">
      <t>バアイ</t>
    </rPh>
    <rPh sb="23" eb="25">
      <t>ハアク</t>
    </rPh>
    <rPh sb="31" eb="33">
      <t>バアイ</t>
    </rPh>
    <rPh sb="38" eb="40">
      <t>ニュウリョク</t>
    </rPh>
    <phoneticPr fontId="3"/>
  </si>
  <si>
    <r>
      <t xml:space="preserve">報告担当者
</t>
    </r>
    <r>
      <rPr>
        <sz val="8"/>
        <color rgb="FFFF0000"/>
        <rFont val="ＭＳ 明朝"/>
        <family val="1"/>
        <charset val="128"/>
      </rPr>
      <t>(施設側の担当者名を記入)</t>
    </r>
    <rPh sb="0" eb="2">
      <t>ホウコク</t>
    </rPh>
    <rPh sb="2" eb="5">
      <t>タントウシャ</t>
    </rPh>
    <phoneticPr fontId="3"/>
  </si>
  <si>
    <t>選択</t>
  </si>
  <si>
    <t>自動計算</t>
  </si>
  <si>
    <t xml:space="preserve">自動計算
</t>
  </si>
  <si>
    <r>
      <t>年・月</t>
    </r>
    <r>
      <rPr>
        <sz val="8"/>
        <color rgb="FFFF0000"/>
        <rFont val="ＭＳ 明朝"/>
        <family val="1"/>
        <charset val="128"/>
      </rPr>
      <t>（入力例：20　　/　）</t>
    </r>
    <rPh sb="0" eb="1">
      <t>ネン</t>
    </rPh>
    <rPh sb="2" eb="3">
      <t>ゲツ</t>
    </rPh>
    <phoneticPr fontId="3"/>
  </si>
  <si>
    <t>副食(主菜・副菜)量の調整の有/無</t>
    <rPh sb="0" eb="2">
      <t>フクショク</t>
    </rPh>
    <rPh sb="3" eb="4">
      <t>シュ</t>
    </rPh>
    <rPh sb="4" eb="5">
      <t>ナ</t>
    </rPh>
    <rPh sb="6" eb="8">
      <t>フクサイ</t>
    </rPh>
    <rPh sb="9" eb="10">
      <t>リョウ</t>
    </rPh>
    <rPh sb="11" eb="13">
      <t>チョウセイ</t>
    </rPh>
    <phoneticPr fontId="3"/>
  </si>
  <si>
    <t>入力</t>
    <phoneticPr fontId="3"/>
  </si>
  <si>
    <t>入力</t>
    <phoneticPr fontId="3"/>
  </si>
  <si>
    <t>選択</t>
    <phoneticPr fontId="3"/>
  </si>
  <si>
    <t>選択</t>
    <phoneticPr fontId="3"/>
  </si>
  <si>
    <t>選択</t>
    <phoneticPr fontId="3"/>
  </si>
  <si>
    <t>選択</t>
    <phoneticPr fontId="3"/>
  </si>
  <si>
    <t>選択</t>
    <phoneticPr fontId="3"/>
  </si>
  <si>
    <t>選択</t>
    <phoneticPr fontId="3"/>
  </si>
  <si>
    <t>選択</t>
    <phoneticPr fontId="3"/>
  </si>
  <si>
    <r>
      <t xml:space="preserve">自施設の栄養管理に関する課題
</t>
    </r>
    <r>
      <rPr>
        <sz val="8"/>
        <color rgb="FFFF0000"/>
        <rFont val="ＭＳ 明朝"/>
        <family val="1"/>
        <charset val="128"/>
      </rPr>
      <t>(120文字以内で入力）</t>
    </r>
    <rPh sb="0" eb="1">
      <t>ジ</t>
    </rPh>
    <rPh sb="1" eb="3">
      <t>シセツ</t>
    </rPh>
    <rPh sb="4" eb="6">
      <t>エイヨウ</t>
    </rPh>
    <rPh sb="6" eb="8">
      <t>カンリ</t>
    </rPh>
    <rPh sb="9" eb="10">
      <t>カン</t>
    </rPh>
    <rPh sb="12" eb="14">
      <t>カダイ</t>
    </rPh>
    <rPh sb="19" eb="21">
      <t>モジ</t>
    </rPh>
    <rPh sb="21" eb="23">
      <t>イナイ</t>
    </rPh>
    <rPh sb="24" eb="26">
      <t>ニュウリョク</t>
    </rPh>
    <phoneticPr fontId="3"/>
  </si>
  <si>
    <r>
      <t>その他(内容)</t>
    </r>
    <r>
      <rPr>
        <sz val="8"/>
        <color rgb="FFFF0000"/>
        <rFont val="ＭＳ 明朝"/>
        <family val="1"/>
        <charset val="128"/>
      </rPr>
      <t>（複数校の場合はその他に入力）</t>
    </r>
    <rPh sb="2" eb="3">
      <t>タ</t>
    </rPh>
    <rPh sb="8" eb="10">
      <t>フクスウ</t>
    </rPh>
    <rPh sb="10" eb="11">
      <t>コウ</t>
    </rPh>
    <rPh sb="12" eb="14">
      <t>バアイ</t>
    </rPh>
    <rPh sb="17" eb="18">
      <t>タ</t>
    </rPh>
    <rPh sb="19" eb="21">
      <t>ニュウリョク</t>
    </rPh>
    <phoneticPr fontId="3"/>
  </si>
  <si>
    <r>
      <t xml:space="preserve">対象者(利用者)の把握の区分
</t>
    </r>
    <r>
      <rPr>
        <sz val="8"/>
        <color rgb="FFFF0000"/>
        <rFont val="ＭＳ 明朝"/>
        <family val="1"/>
        <charset val="128"/>
      </rPr>
      <t>（例：「１年」「２年」と入力）</t>
    </r>
    <rPh sb="0" eb="3">
      <t>タイショウシャ</t>
    </rPh>
    <rPh sb="4" eb="7">
      <t>リヨウシャ</t>
    </rPh>
    <rPh sb="9" eb="11">
      <t>ハアク</t>
    </rPh>
    <rPh sb="12" eb="14">
      <t>クブン</t>
    </rPh>
    <rPh sb="16" eb="17">
      <t>レイ</t>
    </rPh>
    <phoneticPr fontId="3"/>
  </si>
  <si>
    <r>
      <t>主食量の種類数</t>
    </r>
    <r>
      <rPr>
        <sz val="8"/>
        <color rgb="FFFF0000"/>
        <rFont val="ＭＳ 明朝"/>
        <family val="1"/>
        <charset val="128"/>
      </rPr>
      <t>(調整有の場合のみ)</t>
    </r>
    <rPh sb="0" eb="2">
      <t>シュショク</t>
    </rPh>
    <rPh sb="2" eb="3">
      <t>リョウ</t>
    </rPh>
    <rPh sb="4" eb="6">
      <t>シュルイ</t>
    </rPh>
    <rPh sb="6" eb="7">
      <t>スウ</t>
    </rPh>
    <rPh sb="8" eb="10">
      <t>チョウセイ</t>
    </rPh>
    <rPh sb="10" eb="11">
      <t>アリ</t>
    </rPh>
    <rPh sb="12" eb="14">
      <t>バアイ</t>
    </rPh>
    <phoneticPr fontId="3"/>
  </si>
  <si>
    <r>
      <t>副食量の種類数</t>
    </r>
    <r>
      <rPr>
        <sz val="8"/>
        <color rgb="FFFF0000"/>
        <rFont val="ＭＳ 明朝"/>
        <family val="1"/>
        <charset val="128"/>
      </rPr>
      <t>(調整有の場合のみ)</t>
    </r>
    <rPh sb="0" eb="1">
      <t>フク</t>
    </rPh>
    <rPh sb="1" eb="2">
      <t>ショク</t>
    </rPh>
    <rPh sb="2" eb="3">
      <t>リョウ</t>
    </rPh>
    <rPh sb="4" eb="6">
      <t>シュルイ</t>
    </rPh>
    <rPh sb="6" eb="7">
      <t>スウ</t>
    </rPh>
    <rPh sb="8" eb="10">
      <t>チョウセイ</t>
    </rPh>
    <rPh sb="10" eb="11">
      <t>アリ</t>
    </rPh>
    <rPh sb="12" eb="14">
      <t>バアイ</t>
    </rPh>
    <phoneticPr fontId="3"/>
  </si>
  <si>
    <r>
      <t>ごはん</t>
    </r>
    <r>
      <rPr>
        <sz val="8"/>
        <color rgb="FFFF0000"/>
        <rFont val="ＭＳ 明朝"/>
        <family val="1"/>
        <charset val="128"/>
      </rPr>
      <t>（※）</t>
    </r>
    <phoneticPr fontId="3"/>
  </si>
  <si>
    <r>
      <t xml:space="preserve">生活習慣病予防の有/無
</t>
    </r>
    <r>
      <rPr>
        <sz val="8"/>
        <color rgb="FFFF0000"/>
        <rFont val="ＭＳ 明朝"/>
        <family val="1"/>
        <charset val="128"/>
      </rPr>
      <t>（栄養バランスに配慮した食事提供があれば有）</t>
    </r>
    <rPh sb="0" eb="2">
      <t>セイカツ</t>
    </rPh>
    <rPh sb="2" eb="4">
      <t>シュウカン</t>
    </rPh>
    <rPh sb="4" eb="5">
      <t>ビョウ</t>
    </rPh>
    <rPh sb="5" eb="7">
      <t>ヨボウ</t>
    </rPh>
    <rPh sb="8" eb="9">
      <t>アリ</t>
    </rPh>
    <rPh sb="10" eb="11">
      <t>ナシ</t>
    </rPh>
    <phoneticPr fontId="3"/>
  </si>
  <si>
    <t>非常食等の備蓄の有無</t>
    <rPh sb="0" eb="2">
      <t>ヒジョウ</t>
    </rPh>
    <rPh sb="3" eb="4">
      <t>トウ</t>
    </rPh>
    <rPh sb="5" eb="7">
      <t>ビチク</t>
    </rPh>
    <rPh sb="8" eb="10">
      <t>ウム</t>
    </rPh>
    <phoneticPr fontId="3"/>
  </si>
  <si>
    <t>非常食の量</t>
    <rPh sb="0" eb="2">
      <t>ヒジョウ</t>
    </rPh>
    <rPh sb="4" eb="5">
      <t>リョウ</t>
    </rPh>
    <phoneticPr fontId="3"/>
  </si>
  <si>
    <t>非常時用献立表の有無</t>
    <rPh sb="0" eb="2">
      <t>ヒジョウ</t>
    </rPh>
    <rPh sb="2" eb="3">
      <t>ジ</t>
    </rPh>
    <rPh sb="3" eb="4">
      <t>ヨウ</t>
    </rPh>
    <rPh sb="4" eb="6">
      <t>コンダテ</t>
    </rPh>
    <rPh sb="6" eb="7">
      <t>ヒョウ</t>
    </rPh>
    <rPh sb="8" eb="10">
      <t>ウム</t>
    </rPh>
    <phoneticPr fontId="3"/>
  </si>
  <si>
    <t>非常食等の保管場所</t>
    <rPh sb="0" eb="2">
      <t>ヒジョウ</t>
    </rPh>
    <rPh sb="3" eb="4">
      <t>トウ</t>
    </rPh>
    <rPh sb="5" eb="7">
      <t>ホカン</t>
    </rPh>
    <rPh sb="7" eb="9">
      <t>バショ</t>
    </rPh>
    <phoneticPr fontId="3"/>
  </si>
  <si>
    <r>
      <t xml:space="preserve">施設区分
</t>
    </r>
    <r>
      <rPr>
        <sz val="8"/>
        <color rgb="FFFF0000"/>
        <rFont val="ＭＳ 明朝"/>
        <family val="1"/>
        <charset val="128"/>
      </rPr>
      <t>（小規模特定給食施設：１回50食以上100食未満または1日100食以上250食未満の食事を提供する施設
特定給食施設：1回100食以上又は１日250食以上の食事を提供している施設）</t>
    </r>
    <rPh sb="0" eb="2">
      <t>シセツ</t>
    </rPh>
    <rPh sb="2" eb="3">
      <t>ク</t>
    </rPh>
    <rPh sb="3" eb="4">
      <t>ブン</t>
    </rPh>
    <phoneticPr fontId="3"/>
  </si>
  <si>
    <t>直営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</si>
</sst>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$-411]ggge&quot;年&quot;m&quot;月&quot;d&quot;日&quot;;@"/>
    <numFmt numFmtId="177" formatCode="0.0_ "/>
    <numFmt numFmtId="178" formatCode="0.0"/>
    <numFmt numFmtId="179" formatCode="yyyy&quot;年&quot;m&quot;月&quot;d&quot;日&quot;;@"/>
    <numFmt numFmtId="180" formatCode="yyyy/m/d;@"/>
    <numFmt numFmtId="181" formatCode="yyyy&quot;年&quot;m&quot;月&quot;;@"/>
    <numFmt numFmtId="182" formatCode="#"/>
  </numFmts>
  <fonts count="24" x14ac:knownFonts="1"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vertAlign val="subscript"/>
      <sz val="10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.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429">
    <xf numFmtId="0" fontId="0" fillId="0" borderId="0" xfId="0">
      <alignment vertical="center"/>
    </xf>
    <xf numFmtId="0" fontId="4" fillId="0" borderId="5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 wrapText="1"/>
    </xf>
    <xf numFmtId="0" fontId="5" fillId="0" borderId="21" xfId="0" applyFont="1" applyFill="1" applyBorder="1" applyAlignment="1">
      <alignment vertical="top"/>
    </xf>
    <xf numFmtId="0" fontId="4" fillId="0" borderId="22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5" fillId="0" borderId="5" xfId="0" applyFont="1" applyFill="1" applyBorder="1" applyAlignment="1">
      <alignment horizontal="left" vertical="top" wrapText="1" shrinkToFit="1"/>
    </xf>
    <xf numFmtId="0" fontId="20" fillId="0" borderId="0" xfId="0" applyFont="1" applyAlignment="1">
      <alignment vertical="top"/>
    </xf>
    <xf numFmtId="0" fontId="2" fillId="0" borderId="0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 shrinkToFit="1"/>
    </xf>
    <xf numFmtId="0" fontId="11" fillId="0" borderId="5" xfId="0" applyFont="1" applyFill="1" applyBorder="1" applyAlignment="1">
      <alignment horizontal="left" vertical="top" wrapText="1" shrinkToFit="1"/>
    </xf>
    <xf numFmtId="0" fontId="4" fillId="0" borderId="27" xfId="0" applyFont="1" applyFill="1" applyBorder="1" applyAlignment="1">
      <alignment vertical="top"/>
    </xf>
    <xf numFmtId="0" fontId="1" fillId="0" borderId="4" xfId="0" applyFont="1" applyFill="1" applyBorder="1" applyAlignment="1">
      <alignment horizontal="center" vertical="top"/>
    </xf>
    <xf numFmtId="0" fontId="4" fillId="0" borderId="25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 wrapText="1" shrinkToFit="1"/>
    </xf>
    <xf numFmtId="0" fontId="5" fillId="0" borderId="26" xfId="0" applyFont="1" applyFill="1" applyBorder="1" applyAlignment="1">
      <alignment horizontal="left" vertical="top" wrapText="1" shrinkToFit="1"/>
    </xf>
    <xf numFmtId="0" fontId="11" fillId="0" borderId="26" xfId="0" applyFont="1" applyFill="1" applyBorder="1" applyAlignment="1">
      <alignment horizontal="left" vertical="top" wrapText="1" shrinkToFit="1"/>
    </xf>
    <xf numFmtId="0" fontId="11" fillId="0" borderId="24" xfId="0" applyFont="1" applyFill="1" applyBorder="1" applyAlignment="1">
      <alignment horizontal="left" vertical="top" wrapText="1" shrinkToFit="1"/>
    </xf>
    <xf numFmtId="0" fontId="5" fillId="0" borderId="20" xfId="0" applyFont="1" applyFill="1" applyBorder="1" applyAlignment="1">
      <alignment horizontal="left" vertical="top" wrapText="1" shrinkToFit="1"/>
    </xf>
    <xf numFmtId="0" fontId="4" fillId="0" borderId="28" xfId="0" applyFont="1" applyFill="1" applyBorder="1" applyAlignment="1">
      <alignment horizontal="center" vertical="top" wrapText="1"/>
    </xf>
    <xf numFmtId="0" fontId="11" fillId="0" borderId="28" xfId="0" applyFont="1" applyFill="1" applyBorder="1" applyAlignment="1">
      <alignment vertical="top" wrapText="1"/>
    </xf>
    <xf numFmtId="0" fontId="5" fillId="0" borderId="29" xfId="0" applyFont="1" applyFill="1" applyBorder="1" applyAlignment="1">
      <alignment vertical="top" wrapText="1"/>
    </xf>
    <xf numFmtId="0" fontId="5" fillId="0" borderId="30" xfId="0" applyFont="1" applyFill="1" applyBorder="1" applyAlignment="1">
      <alignment vertical="top" wrapText="1"/>
    </xf>
    <xf numFmtId="0" fontId="5" fillId="0" borderId="31" xfId="0" applyFont="1" applyFill="1" applyBorder="1" applyAlignment="1">
      <alignment vertical="top" wrapText="1"/>
    </xf>
    <xf numFmtId="0" fontId="5" fillId="0" borderId="32" xfId="0" applyFont="1" applyFill="1" applyBorder="1" applyAlignment="1">
      <alignment vertical="top" wrapText="1"/>
    </xf>
    <xf numFmtId="0" fontId="5" fillId="0" borderId="33" xfId="0" applyFont="1" applyFill="1" applyBorder="1" applyAlignment="1">
      <alignment vertical="top" wrapText="1"/>
    </xf>
    <xf numFmtId="0" fontId="11" fillId="0" borderId="30" xfId="0" applyFont="1" applyFill="1" applyBorder="1" applyAlignment="1">
      <alignment vertical="top" wrapText="1"/>
    </xf>
    <xf numFmtId="0" fontId="11" fillId="0" borderId="29" xfId="0" applyFont="1" applyFill="1" applyBorder="1" applyAlignment="1">
      <alignment vertical="top" wrapText="1"/>
    </xf>
    <xf numFmtId="0" fontId="11" fillId="0" borderId="31" xfId="0" applyFont="1" applyFill="1" applyBorder="1" applyAlignment="1">
      <alignment vertical="top" wrapText="1"/>
    </xf>
    <xf numFmtId="0" fontId="5" fillId="0" borderId="30" xfId="0" applyFont="1" applyFill="1" applyBorder="1" applyAlignment="1">
      <alignment vertical="top" wrapText="1" shrinkToFit="1"/>
    </xf>
    <xf numFmtId="0" fontId="11" fillId="0" borderId="32" xfId="0" applyFont="1" applyFill="1" applyBorder="1" applyAlignment="1">
      <alignment vertical="top" wrapText="1"/>
    </xf>
    <xf numFmtId="0" fontId="5" fillId="0" borderId="28" xfId="0" applyFont="1" applyFill="1" applyBorder="1" applyAlignment="1">
      <alignment vertical="top" wrapText="1"/>
    </xf>
    <xf numFmtId="0" fontId="11" fillId="0" borderId="28" xfId="0" applyFont="1" applyFill="1" applyBorder="1" applyAlignment="1">
      <alignment horizontal="left" vertical="top" wrapText="1" shrinkToFit="1"/>
    </xf>
    <xf numFmtId="0" fontId="21" fillId="0" borderId="31" xfId="0" applyFont="1" applyFill="1" applyBorder="1" applyAlignment="1">
      <alignment vertical="top" wrapText="1"/>
    </xf>
    <xf numFmtId="0" fontId="5" fillId="0" borderId="34" xfId="0" applyFont="1" applyFill="1" applyBorder="1" applyAlignment="1">
      <alignment horizontal="center" vertical="top"/>
    </xf>
    <xf numFmtId="0" fontId="5" fillId="0" borderId="34" xfId="0" applyFont="1" applyFill="1" applyBorder="1" applyAlignment="1">
      <alignment vertical="top"/>
    </xf>
    <xf numFmtId="176" fontId="5" fillId="0" borderId="34" xfId="0" applyNumberFormat="1" applyFont="1" applyFill="1" applyBorder="1" applyAlignment="1">
      <alignment vertical="top"/>
    </xf>
    <xf numFmtId="0" fontId="5" fillId="0" borderId="35" xfId="0" applyFont="1" applyFill="1" applyBorder="1" applyAlignment="1">
      <alignment vertical="top"/>
    </xf>
    <xf numFmtId="0" fontId="5" fillId="0" borderId="36" xfId="0" applyFont="1" applyFill="1" applyBorder="1" applyAlignment="1">
      <alignment vertical="top"/>
    </xf>
    <xf numFmtId="0" fontId="5" fillId="0" borderId="37" xfId="0" applyFont="1" applyFill="1" applyBorder="1" applyAlignment="1">
      <alignment vertical="top"/>
    </xf>
    <xf numFmtId="0" fontId="5" fillId="4" borderId="38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4" borderId="37" xfId="0" applyFont="1" applyFill="1" applyBorder="1" applyAlignment="1">
      <alignment vertical="top"/>
    </xf>
    <xf numFmtId="0" fontId="5" fillId="0" borderId="39" xfId="0" applyFont="1" applyFill="1" applyBorder="1" applyAlignment="1">
      <alignment vertical="top"/>
    </xf>
    <xf numFmtId="0" fontId="5" fillId="0" borderId="38" xfId="0" applyFont="1" applyFill="1" applyBorder="1" applyAlignment="1">
      <alignment vertical="top"/>
    </xf>
    <xf numFmtId="55" fontId="5" fillId="0" borderId="36" xfId="0" applyNumberFormat="1" applyFont="1" applyFill="1" applyBorder="1" applyAlignment="1">
      <alignment vertical="top"/>
    </xf>
    <xf numFmtId="0" fontId="11" fillId="0" borderId="36" xfId="0" applyFont="1" applyFill="1" applyBorder="1" applyAlignment="1">
      <alignment horizontal="left" vertical="top"/>
    </xf>
    <xf numFmtId="0" fontId="11" fillId="0" borderId="34" xfId="0" applyFont="1" applyFill="1" applyBorder="1" applyAlignment="1">
      <alignment vertical="top"/>
    </xf>
    <xf numFmtId="0" fontId="11" fillId="0" borderId="37" xfId="0" applyFont="1" applyFill="1" applyBorder="1" applyAlignment="1">
      <alignment vertical="top"/>
    </xf>
    <xf numFmtId="0" fontId="11" fillId="0" borderId="38" xfId="0" applyFont="1" applyFill="1" applyBorder="1" applyAlignment="1">
      <alignment vertical="top"/>
    </xf>
    <xf numFmtId="0" fontId="11" fillId="0" borderId="36" xfId="0" applyFont="1" applyFill="1" applyBorder="1" applyAlignment="1">
      <alignment vertical="top"/>
    </xf>
    <xf numFmtId="180" fontId="4" fillId="0" borderId="40" xfId="0" applyNumberFormat="1" applyFont="1" applyFill="1" applyBorder="1" applyAlignment="1" applyProtection="1">
      <alignment horizontal="left" vertical="top" wrapText="1"/>
      <protection locked="0"/>
    </xf>
    <xf numFmtId="0" fontId="4" fillId="0" borderId="41" xfId="0" applyFont="1" applyFill="1" applyBorder="1" applyAlignment="1" applyProtection="1">
      <alignment horizontal="left" vertical="top" wrapText="1"/>
      <protection locked="0"/>
    </xf>
    <xf numFmtId="0" fontId="4" fillId="0" borderId="42" xfId="0" applyFont="1" applyFill="1" applyBorder="1" applyAlignment="1" applyProtection="1">
      <alignment horizontal="left" vertical="top" wrapText="1"/>
      <protection locked="0"/>
    </xf>
    <xf numFmtId="0" fontId="4" fillId="0" borderId="43" xfId="0" applyFont="1" applyFill="1" applyBorder="1" applyAlignment="1" applyProtection="1">
      <alignment horizontal="left" vertical="top" wrapText="1"/>
      <protection locked="0"/>
    </xf>
    <xf numFmtId="0" fontId="21" fillId="0" borderId="43" xfId="0" applyFont="1" applyFill="1" applyBorder="1" applyAlignment="1" applyProtection="1">
      <alignment horizontal="left" vertical="top" wrapText="1"/>
      <protection locked="0"/>
    </xf>
    <xf numFmtId="0" fontId="4" fillId="0" borderId="45" xfId="0" applyFont="1" applyFill="1" applyBorder="1" applyAlignment="1" applyProtection="1">
      <alignment horizontal="left" vertical="top" wrapText="1"/>
      <protection locked="0"/>
    </xf>
    <xf numFmtId="0" fontId="4" fillId="0" borderId="44" xfId="0" applyFont="1" applyFill="1" applyBorder="1" applyAlignment="1" applyProtection="1">
      <alignment horizontal="left" vertical="top" wrapText="1"/>
      <protection locked="0"/>
    </xf>
    <xf numFmtId="0" fontId="21" fillId="0" borderId="41" xfId="0" applyFont="1" applyFill="1" applyBorder="1" applyAlignment="1" applyProtection="1">
      <alignment horizontal="left" vertical="top" wrapText="1"/>
      <protection locked="0"/>
    </xf>
    <xf numFmtId="0" fontId="21" fillId="6" borderId="44" xfId="0" applyFont="1" applyFill="1" applyBorder="1" applyAlignment="1" applyProtection="1">
      <alignment horizontal="left" vertical="top" wrapText="1"/>
      <protection locked="0"/>
    </xf>
    <xf numFmtId="0" fontId="21" fillId="6" borderId="42" xfId="0" applyFont="1" applyFill="1" applyBorder="1" applyAlignment="1" applyProtection="1">
      <alignment horizontal="left" vertical="top" wrapText="1"/>
      <protection locked="0"/>
    </xf>
    <xf numFmtId="0" fontId="21" fillId="6" borderId="43" xfId="0" applyFont="1" applyFill="1" applyBorder="1" applyAlignment="1" applyProtection="1">
      <alignment horizontal="left" vertical="top" wrapText="1"/>
      <protection locked="0"/>
    </xf>
    <xf numFmtId="0" fontId="4" fillId="0" borderId="42" xfId="0" applyFont="1" applyFill="1" applyBorder="1" applyAlignment="1" applyProtection="1">
      <alignment horizontal="left" vertical="top" wrapText="1"/>
    </xf>
    <xf numFmtId="0" fontId="4" fillId="0" borderId="43" xfId="0" applyFont="1" applyFill="1" applyBorder="1" applyAlignment="1" applyProtection="1">
      <alignment horizontal="left" vertical="top" wrapText="1"/>
    </xf>
    <xf numFmtId="0" fontId="4" fillId="0" borderId="40" xfId="0" applyFont="1" applyFill="1" applyBorder="1" applyAlignment="1" applyProtection="1">
      <alignment horizontal="left" vertical="top" wrapText="1"/>
      <protection locked="0"/>
    </xf>
    <xf numFmtId="0" fontId="4" fillId="0" borderId="46" xfId="0" applyFont="1" applyFill="1" applyBorder="1" applyAlignment="1" applyProtection="1">
      <alignment horizontal="left" vertical="top" wrapText="1"/>
      <protection locked="0"/>
    </xf>
    <xf numFmtId="181" fontId="4" fillId="0" borderId="42" xfId="0" applyNumberFormat="1" applyFont="1" applyFill="1" applyBorder="1" applyAlignment="1" applyProtection="1">
      <alignment horizontal="left" vertical="top" wrapText="1"/>
      <protection locked="0"/>
    </xf>
    <xf numFmtId="0" fontId="21" fillId="6" borderId="41" xfId="0" applyFont="1" applyFill="1" applyBorder="1" applyAlignment="1" applyProtection="1">
      <alignment horizontal="left" vertical="top" wrapText="1"/>
      <protection locked="0"/>
    </xf>
    <xf numFmtId="0" fontId="21" fillId="0" borderId="42" xfId="0" applyFont="1" applyFill="1" applyBorder="1" applyAlignment="1" applyProtection="1">
      <alignment horizontal="left" vertical="top" wrapText="1"/>
      <protection locked="0"/>
    </xf>
    <xf numFmtId="1" fontId="4" fillId="0" borderId="44" xfId="0" applyNumberFormat="1" applyFont="1" applyFill="1" applyBorder="1" applyAlignment="1" applyProtection="1">
      <alignment horizontal="left" vertical="top" wrapText="1"/>
      <protection locked="0"/>
    </xf>
    <xf numFmtId="1" fontId="4" fillId="0" borderId="42" xfId="0" applyNumberFormat="1" applyFont="1" applyFill="1" applyBorder="1" applyAlignment="1" applyProtection="1">
      <alignment horizontal="left" vertical="top" wrapText="1"/>
      <protection locked="0"/>
    </xf>
    <xf numFmtId="178" fontId="4" fillId="0" borderId="42" xfId="0" applyNumberFormat="1" applyFont="1" applyFill="1" applyBorder="1" applyAlignment="1" applyProtection="1">
      <alignment horizontal="left" vertical="top" wrapText="1"/>
      <protection locked="0"/>
    </xf>
    <xf numFmtId="1" fontId="4" fillId="0" borderId="43" xfId="0" applyNumberFormat="1" applyFont="1" applyFill="1" applyBorder="1" applyAlignment="1" applyProtection="1">
      <alignment horizontal="left" vertical="top" wrapText="1"/>
      <protection locked="0"/>
    </xf>
    <xf numFmtId="177" fontId="4" fillId="0" borderId="42" xfId="0" applyNumberFormat="1" applyFont="1" applyFill="1" applyBorder="1" applyAlignment="1" applyProtection="1">
      <alignment horizontal="left" vertical="top" wrapText="1"/>
    </xf>
    <xf numFmtId="178" fontId="4" fillId="0" borderId="43" xfId="0" applyNumberFormat="1" applyFont="1" applyFill="1" applyBorder="1" applyAlignment="1" applyProtection="1">
      <alignment horizontal="left" vertical="top" wrapText="1"/>
      <protection locked="0"/>
    </xf>
    <xf numFmtId="0" fontId="21" fillId="0" borderId="40" xfId="0" applyFont="1" applyFill="1" applyBorder="1" applyAlignment="1" applyProtection="1">
      <alignment horizontal="left" vertical="top" wrapText="1"/>
      <protection locked="0"/>
    </xf>
    <xf numFmtId="0" fontId="4" fillId="0" borderId="47" xfId="0" applyFont="1" applyFill="1" applyBorder="1" applyAlignment="1" applyProtection="1">
      <alignment horizontal="left" vertical="top" wrapText="1"/>
      <protection locked="0"/>
    </xf>
    <xf numFmtId="0" fontId="21" fillId="0" borderId="44" xfId="0" applyFont="1" applyFill="1" applyBorder="1" applyAlignment="1" applyProtection="1">
      <alignment horizontal="left" vertical="top" wrapText="1"/>
      <protection locked="0"/>
    </xf>
    <xf numFmtId="0" fontId="11" fillId="0" borderId="26" xfId="0" applyFont="1" applyFill="1" applyBorder="1" applyAlignment="1">
      <alignment horizontal="left" vertical="top" wrapText="1" shrinkToFit="1"/>
    </xf>
    <xf numFmtId="0" fontId="11" fillId="0" borderId="23" xfId="0" applyFont="1" applyFill="1" applyBorder="1" applyAlignment="1">
      <alignment horizontal="left" vertical="top" wrapText="1" shrinkToFit="1"/>
    </xf>
    <xf numFmtId="0" fontId="11" fillId="0" borderId="33" xfId="0" applyFont="1" applyFill="1" applyBorder="1" applyAlignment="1">
      <alignment vertical="top" wrapText="1"/>
    </xf>
    <xf numFmtId="0" fontId="21" fillId="0" borderId="45" xfId="0" applyFont="1" applyFill="1" applyBorder="1" applyAlignment="1" applyProtection="1">
      <alignment horizontal="left" vertical="top" wrapText="1"/>
      <protection locked="0"/>
    </xf>
    <xf numFmtId="0" fontId="11" fillId="0" borderId="39" xfId="0" applyFont="1" applyFill="1" applyBorder="1" applyAlignment="1">
      <alignment vertical="top"/>
    </xf>
    <xf numFmtId="0" fontId="4" fillId="0" borderId="40" xfId="0" applyFont="1" applyFill="1" applyBorder="1" applyAlignment="1">
      <alignment horizontal="center" vertical="top" wrapText="1"/>
    </xf>
    <xf numFmtId="0" fontId="21" fillId="0" borderId="44" xfId="0" applyFont="1" applyFill="1" applyBorder="1" applyAlignment="1" applyProtection="1">
      <alignment horizontal="left" vertical="top" wrapText="1"/>
    </xf>
    <xf numFmtId="0" fontId="21" fillId="0" borderId="42" xfId="0" applyFont="1" applyFill="1" applyBorder="1" applyAlignment="1" applyProtection="1">
      <alignment horizontal="left" vertical="top" wrapText="1"/>
    </xf>
    <xf numFmtId="0" fontId="21" fillId="0" borderId="43" xfId="0" applyFont="1" applyFill="1" applyBorder="1" applyAlignment="1" applyProtection="1">
      <alignment horizontal="left" vertical="top" wrapText="1"/>
    </xf>
    <xf numFmtId="0" fontId="11" fillId="4" borderId="31" xfId="0" applyFont="1" applyFill="1" applyBorder="1" applyAlignment="1">
      <alignment vertical="top" wrapText="1" shrinkToFit="1"/>
    </xf>
    <xf numFmtId="0" fontId="5" fillId="0" borderId="37" xfId="0" applyFont="1" applyFill="1" applyBorder="1" applyAlignment="1">
      <alignment horizontal="left" vertical="top"/>
    </xf>
    <xf numFmtId="0" fontId="5" fillId="0" borderId="0" xfId="1" applyFont="1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8" xfId="1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0" xfId="1" applyFont="1" applyFill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shrinkToFit="1"/>
    </xf>
    <xf numFmtId="0" fontId="5" fillId="0" borderId="0" xfId="1" applyFont="1" applyFill="1" applyAlignment="1" applyProtection="1">
      <alignment vertical="center" shrinkToFit="1"/>
      <protection locked="0"/>
    </xf>
    <xf numFmtId="0" fontId="5" fillId="0" borderId="0" xfId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 applyProtection="1">
      <alignment vertical="center" shrinkToFit="1"/>
      <protection locked="0"/>
    </xf>
    <xf numFmtId="0" fontId="5" fillId="0" borderId="13" xfId="1" applyFont="1" applyFill="1" applyBorder="1" applyAlignment="1" applyProtection="1">
      <alignment vertical="center" shrinkToFit="1"/>
      <protection locked="0"/>
    </xf>
    <xf numFmtId="0" fontId="5" fillId="0" borderId="9" xfId="1" applyFont="1" applyFill="1" applyBorder="1" applyAlignment="1" applyProtection="1">
      <alignment vertical="center" shrinkToFit="1"/>
      <protection locked="0"/>
    </xf>
    <xf numFmtId="0" fontId="5" fillId="0" borderId="6" xfId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Alignment="1" applyProtection="1">
      <alignment vertical="center" shrinkToFit="1"/>
      <protection locked="0"/>
    </xf>
    <xf numFmtId="0" fontId="12" fillId="0" borderId="0" xfId="1" applyFont="1" applyAlignment="1" applyProtection="1">
      <alignment shrinkToFit="1"/>
      <protection locked="0"/>
    </xf>
    <xf numFmtId="0" fontId="12" fillId="0" borderId="0" xfId="1" applyFont="1" applyBorder="1" applyAlignment="1">
      <alignment shrinkToFit="1"/>
    </xf>
    <xf numFmtId="0" fontId="12" fillId="0" borderId="0" xfId="1" applyFont="1" applyAlignment="1">
      <alignment shrinkToFit="1"/>
    </xf>
    <xf numFmtId="0" fontId="5" fillId="0" borderId="8" xfId="1" applyFont="1" applyFill="1" applyBorder="1" applyAlignment="1">
      <alignment vertical="center" shrinkToFit="1"/>
    </xf>
    <xf numFmtId="0" fontId="5" fillId="0" borderId="9" xfId="1" applyFont="1" applyFill="1" applyBorder="1" applyAlignment="1">
      <alignment vertical="center" shrinkToFit="1"/>
    </xf>
    <xf numFmtId="0" fontId="5" fillId="0" borderId="6" xfId="1" applyFont="1" applyFill="1" applyBorder="1" applyAlignment="1">
      <alignment vertical="center" shrinkToFit="1"/>
    </xf>
    <xf numFmtId="0" fontId="11" fillId="0" borderId="49" xfId="0" applyFont="1" applyFill="1" applyBorder="1" applyAlignment="1">
      <alignment vertical="top" wrapText="1" shrinkToFit="1"/>
    </xf>
    <xf numFmtId="0" fontId="20" fillId="0" borderId="0" xfId="0" applyFont="1" applyFill="1" applyAlignment="1">
      <alignment vertical="top"/>
    </xf>
    <xf numFmtId="0" fontId="5" fillId="0" borderId="26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left" vertical="top" wrapText="1" shrinkToFit="1"/>
    </xf>
    <xf numFmtId="0" fontId="5" fillId="0" borderId="24" xfId="0" applyFont="1" applyFill="1" applyBorder="1" applyAlignment="1">
      <alignment horizontal="left" vertical="top" wrapText="1" shrinkToFit="1"/>
    </xf>
    <xf numFmtId="0" fontId="11" fillId="0" borderId="26" xfId="0" applyFont="1" applyFill="1" applyBorder="1" applyAlignment="1">
      <alignment horizontal="left" vertical="top" wrapText="1" shrinkToFit="1"/>
    </xf>
    <xf numFmtId="0" fontId="11" fillId="0" borderId="1" xfId="0" applyFont="1" applyFill="1" applyBorder="1" applyAlignment="1">
      <alignment horizontal="left" vertical="top" wrapText="1" shrinkToFit="1"/>
    </xf>
    <xf numFmtId="0" fontId="11" fillId="0" borderId="24" xfId="0" applyFont="1" applyFill="1" applyBorder="1" applyAlignment="1">
      <alignment horizontal="left" vertical="top" wrapText="1" shrinkToFit="1"/>
    </xf>
    <xf numFmtId="0" fontId="5" fillId="0" borderId="20" xfId="0" applyFont="1" applyFill="1" applyBorder="1" applyAlignment="1">
      <alignment horizontal="left" vertical="top" wrapText="1" shrinkToFit="1"/>
    </xf>
    <xf numFmtId="0" fontId="11" fillId="0" borderId="20" xfId="0" applyFont="1" applyFill="1" applyBorder="1" applyAlignment="1">
      <alignment horizontal="left" vertical="top" wrapText="1" shrinkToFit="1"/>
    </xf>
    <xf numFmtId="0" fontId="5" fillId="0" borderId="48" xfId="0" applyFont="1" applyFill="1" applyBorder="1" applyAlignment="1">
      <alignment horizontal="left" vertical="top" wrapText="1" shrinkToFit="1"/>
    </xf>
    <xf numFmtId="0" fontId="5" fillId="0" borderId="23" xfId="0" applyFont="1" applyFill="1" applyBorder="1" applyAlignment="1">
      <alignment horizontal="left" vertical="top" wrapText="1" shrinkToFit="1"/>
    </xf>
    <xf numFmtId="0" fontId="5" fillId="0" borderId="36" xfId="0" applyFont="1" applyFill="1" applyBorder="1" applyAlignment="1">
      <alignment horizontal="left" vertical="top"/>
    </xf>
    <xf numFmtId="0" fontId="5" fillId="0" borderId="37" xfId="0" applyFont="1" applyFill="1" applyBorder="1" applyAlignment="1">
      <alignment horizontal="left" vertical="top"/>
    </xf>
    <xf numFmtId="0" fontId="5" fillId="0" borderId="36" xfId="0" applyFont="1" applyFill="1" applyBorder="1" applyAlignment="1">
      <alignment horizontal="left" vertical="top" wrapText="1"/>
    </xf>
    <xf numFmtId="0" fontId="8" fillId="0" borderId="36" xfId="0" applyFont="1" applyFill="1" applyBorder="1" applyAlignment="1">
      <alignment horizontal="left" vertical="top" wrapText="1"/>
    </xf>
    <xf numFmtId="0" fontId="8" fillId="0" borderId="36" xfId="0" applyFont="1" applyFill="1" applyBorder="1" applyAlignment="1">
      <alignment horizontal="left" vertical="top"/>
    </xf>
    <xf numFmtId="0" fontId="5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0" fontId="5" fillId="0" borderId="0" xfId="1" applyFont="1" applyFill="1" applyBorder="1" applyAlignment="1" applyProtection="1">
      <alignment vertical="center" shrinkToFit="1"/>
      <protection locked="0"/>
    </xf>
    <xf numFmtId="0" fontId="5" fillId="0" borderId="10" xfId="1" applyFont="1" applyFill="1" applyBorder="1" applyAlignment="1" applyProtection="1">
      <alignment vertical="center" shrinkToFit="1"/>
      <protection locked="0"/>
    </xf>
    <xf numFmtId="0" fontId="5" fillId="0" borderId="14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7" xfId="1" applyFont="1" applyFill="1" applyBorder="1" applyAlignment="1" applyProtection="1">
      <alignment horizontal="left" vertical="center" shrinkToFit="1"/>
      <protection locked="0"/>
    </xf>
    <xf numFmtId="0" fontId="5" fillId="0" borderId="0" xfId="1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15" xfId="1" applyFont="1" applyFill="1" applyBorder="1" applyAlignment="1">
      <alignment vertical="center" shrinkToFit="1"/>
    </xf>
    <xf numFmtId="0" fontId="5" fillId="0" borderId="9" xfId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 applyProtection="1">
      <alignment horizontal="center" vertical="center" shrinkToFit="1"/>
      <protection locked="0"/>
    </xf>
    <xf numFmtId="0" fontId="5" fillId="0" borderId="19" xfId="1" applyFont="1" applyFill="1" applyBorder="1" applyAlignment="1" applyProtection="1">
      <alignment horizontal="center" vertical="center" shrinkToFit="1"/>
      <protection locked="0"/>
    </xf>
    <xf numFmtId="0" fontId="5" fillId="0" borderId="17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vertical="center" shrinkToFit="1"/>
    </xf>
    <xf numFmtId="0" fontId="5" fillId="0" borderId="10" xfId="1" applyFont="1" applyFill="1" applyBorder="1" applyAlignment="1">
      <alignment vertical="center" shrinkToFit="1"/>
    </xf>
    <xf numFmtId="0" fontId="5" fillId="0" borderId="13" xfId="1" applyFont="1" applyFill="1" applyBorder="1" applyAlignment="1">
      <alignment vertical="center" shrinkToFit="1"/>
    </xf>
    <xf numFmtId="0" fontId="5" fillId="5" borderId="8" xfId="0" applyFont="1" applyFill="1" applyBorder="1" applyAlignment="1">
      <alignment vertical="center" shrinkToFit="1"/>
    </xf>
    <xf numFmtId="0" fontId="5" fillId="5" borderId="9" xfId="0" applyFont="1" applyFill="1" applyBorder="1" applyAlignment="1">
      <alignment vertical="center" shrinkToFit="1"/>
    </xf>
    <xf numFmtId="0" fontId="5" fillId="5" borderId="9" xfId="0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shrinkToFit="1"/>
    </xf>
    <xf numFmtId="0" fontId="5" fillId="5" borderId="6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left" vertical="center" wrapText="1" shrinkToFit="1"/>
    </xf>
    <xf numFmtId="0" fontId="5" fillId="0" borderId="13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left" vertical="center" wrapText="1" shrinkToFit="1"/>
    </xf>
    <xf numFmtId="0" fontId="2" fillId="0" borderId="12" xfId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right" vertical="center" shrinkToFit="1"/>
    </xf>
    <xf numFmtId="0" fontId="13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 shrinkToFit="1"/>
    </xf>
    <xf numFmtId="0" fontId="5" fillId="0" borderId="0" xfId="1" applyFont="1" applyFill="1" applyAlignment="1">
      <alignment horizontal="left" vertical="center" shrinkToFit="1"/>
    </xf>
    <xf numFmtId="0" fontId="5" fillId="2" borderId="7" xfId="1" applyFont="1" applyFill="1" applyBorder="1" applyAlignment="1" applyProtection="1">
      <alignment horizontal="center" vertical="center" shrinkToFit="1"/>
      <protection locked="0"/>
    </xf>
    <xf numFmtId="0" fontId="5" fillId="3" borderId="7" xfId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Fill="1" applyAlignment="1">
      <alignment horizontal="center" vertical="center" shrinkToFit="1"/>
    </xf>
    <xf numFmtId="0" fontId="5" fillId="0" borderId="18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3" borderId="10" xfId="1" applyFont="1" applyFill="1" applyBorder="1" applyAlignment="1">
      <alignment horizontal="center" vertical="center" shrinkToFit="1"/>
    </xf>
    <xf numFmtId="0" fontId="5" fillId="3" borderId="13" xfId="1" applyFont="1" applyFill="1" applyBorder="1" applyAlignment="1">
      <alignment horizontal="center" vertical="center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 applyProtection="1">
      <alignment horizontal="center" vertical="center" shrinkToFit="1"/>
      <protection locked="0"/>
    </xf>
    <xf numFmtId="0" fontId="2" fillId="0" borderId="9" xfId="1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4" borderId="9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4" borderId="9" xfId="0" applyFont="1" applyFill="1" applyBorder="1" applyAlignment="1">
      <alignment horizontal="left" vertical="center" shrinkToFit="1"/>
    </xf>
    <xf numFmtId="0" fontId="2" fillId="4" borderId="6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15" fillId="0" borderId="15" xfId="1" applyFont="1" applyFill="1" applyBorder="1" applyAlignment="1">
      <alignment horizontal="left" vertical="center" shrinkToFit="1"/>
    </xf>
    <xf numFmtId="179" fontId="2" fillId="0" borderId="8" xfId="0" applyNumberFormat="1" applyFont="1" applyFill="1" applyBorder="1" applyAlignment="1">
      <alignment horizontal="center" vertical="center" shrinkToFit="1"/>
    </xf>
    <xf numFmtId="179" fontId="2" fillId="0" borderId="9" xfId="0" applyNumberFormat="1" applyFont="1" applyFill="1" applyBorder="1" applyAlignment="1">
      <alignment horizontal="center" vertical="center" shrinkToFit="1"/>
    </xf>
    <xf numFmtId="179" fontId="2" fillId="0" borderId="6" xfId="0" applyNumberFormat="1" applyFont="1" applyFill="1" applyBorder="1" applyAlignment="1">
      <alignment horizontal="center" vertical="center" shrinkToFit="1"/>
    </xf>
    <xf numFmtId="0" fontId="2" fillId="4" borderId="6" xfId="0" applyNumberFormat="1" applyFont="1" applyFill="1" applyBorder="1" applyAlignment="1">
      <alignment horizontal="left" vertical="center" shrinkToFit="1"/>
    </xf>
    <xf numFmtId="0" fontId="5" fillId="2" borderId="7" xfId="1" applyFont="1" applyFill="1" applyBorder="1" applyAlignment="1">
      <alignment horizontal="left" vertical="center" shrinkToFit="1"/>
    </xf>
    <xf numFmtId="0" fontId="5" fillId="3" borderId="7" xfId="1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right" vertical="center" shrinkToFit="1"/>
    </xf>
    <xf numFmtId="0" fontId="5" fillId="2" borderId="8" xfId="1" applyFont="1" applyFill="1" applyBorder="1" applyAlignment="1">
      <alignment horizontal="left" vertical="center" shrinkToFit="1"/>
    </xf>
    <xf numFmtId="0" fontId="5" fillId="2" borderId="9" xfId="1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5" fillId="5" borderId="8" xfId="0" applyFont="1" applyFill="1" applyBorder="1" applyAlignment="1">
      <alignment horizontal="left" vertical="center" shrinkToFit="1"/>
    </xf>
    <xf numFmtId="0" fontId="5" fillId="5" borderId="9" xfId="0" applyFont="1" applyFill="1" applyBorder="1" applyAlignment="1">
      <alignment horizontal="left" vertical="center" shrinkToFit="1"/>
    </xf>
    <xf numFmtId="0" fontId="5" fillId="5" borderId="6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right" vertical="center" shrinkToFit="1"/>
    </xf>
    <xf numFmtId="0" fontId="5" fillId="0" borderId="16" xfId="0" applyFont="1" applyFill="1" applyBorder="1" applyAlignment="1">
      <alignment horizontal="right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5" fillId="0" borderId="15" xfId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182" fontId="5" fillId="0" borderId="8" xfId="0" applyNumberFormat="1" applyFont="1" applyFill="1" applyBorder="1" applyAlignment="1">
      <alignment horizontal="center" vertical="center" shrinkToFit="1"/>
    </xf>
    <xf numFmtId="182" fontId="5" fillId="0" borderId="9" xfId="0" applyNumberFormat="1" applyFont="1" applyFill="1" applyBorder="1" applyAlignment="1">
      <alignment horizontal="center" vertical="center" shrinkToFit="1"/>
    </xf>
    <xf numFmtId="182" fontId="5" fillId="0" borderId="6" xfId="0" applyNumberFormat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textRotation="255" shrinkToFit="1"/>
    </xf>
    <xf numFmtId="0" fontId="5" fillId="3" borderId="10" xfId="1" applyFont="1" applyFill="1" applyBorder="1" applyAlignment="1">
      <alignment horizontal="center" vertical="center" textRotation="255" shrinkToFit="1"/>
    </xf>
    <xf numFmtId="0" fontId="5" fillId="3" borderId="17" xfId="1" applyFont="1" applyFill="1" applyBorder="1" applyAlignment="1">
      <alignment horizontal="center" vertical="center" textRotation="255" shrinkToFit="1"/>
    </xf>
    <xf numFmtId="0" fontId="5" fillId="3" borderId="0" xfId="1" applyFont="1" applyFill="1" applyBorder="1" applyAlignment="1">
      <alignment horizontal="center" vertical="center" textRotation="255" shrinkToFit="1"/>
    </xf>
    <xf numFmtId="0" fontId="5" fillId="3" borderId="14" xfId="1" applyFont="1" applyFill="1" applyBorder="1" applyAlignment="1">
      <alignment horizontal="center" vertical="center" textRotation="255" shrinkToFit="1"/>
    </xf>
    <xf numFmtId="0" fontId="5" fillId="3" borderId="15" xfId="1" applyFont="1" applyFill="1" applyBorder="1" applyAlignment="1">
      <alignment horizontal="center" vertical="center" textRotation="255" shrinkToFit="1"/>
    </xf>
    <xf numFmtId="0" fontId="5" fillId="0" borderId="6" xfId="0" applyFont="1" applyFill="1" applyBorder="1" applyAlignment="1">
      <alignment horizontal="left" vertical="center" shrinkToFit="1"/>
    </xf>
    <xf numFmtId="0" fontId="16" fillId="2" borderId="7" xfId="1" applyFont="1" applyFill="1" applyBorder="1" applyAlignment="1">
      <alignment horizontal="center" vertical="center" shrinkToFit="1"/>
    </xf>
    <xf numFmtId="0" fontId="16" fillId="3" borderId="7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vertical="center" wrapText="1"/>
    </xf>
    <xf numFmtId="0" fontId="5" fillId="3" borderId="10" xfId="1" applyFont="1" applyFill="1" applyBorder="1" applyAlignment="1">
      <alignment vertical="center" wrapText="1"/>
    </xf>
    <xf numFmtId="0" fontId="5" fillId="3" borderId="13" xfId="1" applyFont="1" applyFill="1" applyBorder="1" applyAlignment="1">
      <alignment vertical="center" wrapText="1"/>
    </xf>
    <xf numFmtId="0" fontId="5" fillId="3" borderId="17" xfId="1" applyFont="1" applyFill="1" applyBorder="1" applyAlignment="1">
      <alignment vertical="center" wrapText="1"/>
    </xf>
    <xf numFmtId="0" fontId="5" fillId="3" borderId="0" xfId="1" applyFont="1" applyFill="1" applyBorder="1" applyAlignment="1">
      <alignment vertical="center" wrapText="1"/>
    </xf>
    <xf numFmtId="0" fontId="5" fillId="3" borderId="18" xfId="1" applyFont="1" applyFill="1" applyBorder="1" applyAlignment="1">
      <alignment vertical="center" wrapText="1"/>
    </xf>
    <xf numFmtId="0" fontId="5" fillId="3" borderId="14" xfId="1" applyFont="1" applyFill="1" applyBorder="1" applyAlignment="1">
      <alignment vertical="center" wrapText="1"/>
    </xf>
    <xf numFmtId="0" fontId="5" fillId="3" borderId="15" xfId="1" applyFont="1" applyFill="1" applyBorder="1" applyAlignment="1">
      <alignment vertical="center" wrapText="1"/>
    </xf>
    <xf numFmtId="0" fontId="5" fillId="3" borderId="16" xfId="1" applyFont="1" applyFill="1" applyBorder="1" applyAlignment="1">
      <alignment vertical="center" wrapText="1"/>
    </xf>
    <xf numFmtId="0" fontId="5" fillId="3" borderId="17" xfId="1" applyFont="1" applyFill="1" applyBorder="1" applyAlignment="1">
      <alignment horizontal="center" vertical="center" shrinkToFit="1"/>
    </xf>
    <xf numFmtId="0" fontId="5" fillId="3" borderId="0" xfId="1" applyFont="1" applyFill="1" applyBorder="1" applyAlignment="1">
      <alignment horizontal="center" vertical="center" shrinkToFit="1"/>
    </xf>
    <xf numFmtId="0" fontId="5" fillId="3" borderId="18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vertical="center" shrinkToFit="1"/>
    </xf>
    <xf numFmtId="0" fontId="5" fillId="3" borderId="10" xfId="1" applyFont="1" applyFill="1" applyBorder="1" applyAlignment="1">
      <alignment vertical="center" shrinkToFit="1"/>
    </xf>
    <xf numFmtId="0" fontId="5" fillId="3" borderId="13" xfId="1" applyFont="1" applyFill="1" applyBorder="1" applyAlignment="1">
      <alignment vertical="center" shrinkToFit="1"/>
    </xf>
    <xf numFmtId="0" fontId="5" fillId="3" borderId="14" xfId="1" applyFont="1" applyFill="1" applyBorder="1" applyAlignment="1">
      <alignment vertical="center" shrinkToFit="1"/>
    </xf>
    <xf numFmtId="0" fontId="5" fillId="3" borderId="15" xfId="1" applyFont="1" applyFill="1" applyBorder="1" applyAlignment="1">
      <alignment vertical="center" shrinkToFit="1"/>
    </xf>
    <xf numFmtId="0" fontId="5" fillId="3" borderId="16" xfId="1" applyFont="1" applyFill="1" applyBorder="1" applyAlignment="1">
      <alignment vertical="center" shrinkToFit="1"/>
    </xf>
    <xf numFmtId="0" fontId="7" fillId="2" borderId="7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 shrinkToFit="1"/>
    </xf>
    <xf numFmtId="0" fontId="5" fillId="3" borderId="7" xfId="1" applyFont="1" applyFill="1" applyBorder="1" applyAlignment="1">
      <alignment horizontal="center" vertical="center" wrapText="1" shrinkToFit="1"/>
    </xf>
    <xf numFmtId="0" fontId="7" fillId="2" borderId="7" xfId="1" applyFont="1" applyFill="1" applyBorder="1" applyAlignment="1">
      <alignment horizontal="center" vertical="center" shrinkToFit="1"/>
    </xf>
    <xf numFmtId="0" fontId="7" fillId="3" borderId="7" xfId="1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textRotation="255" shrinkToFit="1"/>
    </xf>
    <xf numFmtId="0" fontId="17" fillId="3" borderId="7" xfId="1" applyFont="1" applyFill="1" applyBorder="1" applyAlignment="1">
      <alignment horizontal="center" vertical="center" textRotation="255" shrinkToFit="1"/>
    </xf>
    <xf numFmtId="0" fontId="17" fillId="3" borderId="6" xfId="1" applyFont="1" applyFill="1" applyBorder="1" applyAlignment="1">
      <alignment horizontal="center" vertical="center" textRotation="255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3" borderId="9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17" fillId="3" borderId="13" xfId="1" applyFont="1" applyFill="1" applyBorder="1" applyAlignment="1">
      <alignment horizontal="center" vertical="center" textRotation="255" shrinkToFit="1"/>
    </xf>
    <xf numFmtId="0" fontId="17" fillId="3" borderId="11" xfId="1" applyFont="1" applyFill="1" applyBorder="1" applyAlignment="1">
      <alignment horizontal="center" vertical="center" textRotation="255" shrinkToFit="1"/>
    </xf>
    <xf numFmtId="182" fontId="5" fillId="0" borderId="7" xfId="1" applyNumberFormat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left" vertical="center" wrapText="1"/>
    </xf>
    <xf numFmtId="0" fontId="5" fillId="3" borderId="7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left" vertical="center" wrapText="1" shrinkToFit="1"/>
    </xf>
    <xf numFmtId="182" fontId="5" fillId="0" borderId="8" xfId="1" applyNumberFormat="1" applyFont="1" applyFill="1" applyBorder="1" applyAlignment="1">
      <alignment horizontal="center" vertical="center" shrinkToFit="1"/>
    </xf>
    <xf numFmtId="182" fontId="5" fillId="0" borderId="9" xfId="1" applyNumberFormat="1" applyFont="1" applyFill="1" applyBorder="1" applyAlignment="1">
      <alignment horizontal="center" vertical="center" shrinkToFit="1"/>
    </xf>
    <xf numFmtId="0" fontId="5" fillId="3" borderId="9" xfId="1" applyFont="1" applyFill="1" applyBorder="1" applyAlignment="1">
      <alignment horizontal="left" vertical="center" shrinkToFit="1"/>
    </xf>
    <xf numFmtId="0" fontId="5" fillId="3" borderId="6" xfId="1" applyFont="1" applyFill="1" applyBorder="1" applyAlignment="1">
      <alignment horizontal="left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left" vertical="center" shrinkToFit="1"/>
    </xf>
    <xf numFmtId="0" fontId="5" fillId="3" borderId="10" xfId="1" applyFont="1" applyFill="1" applyBorder="1" applyAlignment="1">
      <alignment horizontal="left" vertical="center" shrinkToFit="1"/>
    </xf>
    <xf numFmtId="0" fontId="5" fillId="3" borderId="13" xfId="1" applyFont="1" applyFill="1" applyBorder="1" applyAlignment="1">
      <alignment horizontal="left" vertical="center" shrinkToFit="1"/>
    </xf>
    <xf numFmtId="0" fontId="5" fillId="3" borderId="17" xfId="1" applyFont="1" applyFill="1" applyBorder="1" applyAlignment="1">
      <alignment horizontal="left" vertical="center" shrinkToFit="1"/>
    </xf>
    <xf numFmtId="0" fontId="5" fillId="3" borderId="0" xfId="1" applyFont="1" applyFill="1" applyBorder="1" applyAlignment="1">
      <alignment horizontal="left" vertical="center" shrinkToFit="1"/>
    </xf>
    <xf numFmtId="0" fontId="5" fillId="3" borderId="18" xfId="1" applyFont="1" applyFill="1" applyBorder="1" applyAlignment="1">
      <alignment horizontal="left" vertical="center" shrinkToFit="1"/>
    </xf>
    <xf numFmtId="0" fontId="5" fillId="3" borderId="14" xfId="1" applyFont="1" applyFill="1" applyBorder="1" applyAlignment="1">
      <alignment horizontal="left" vertical="center" shrinkToFit="1"/>
    </xf>
    <xf numFmtId="0" fontId="5" fillId="3" borderId="15" xfId="1" applyFont="1" applyFill="1" applyBorder="1" applyAlignment="1">
      <alignment horizontal="left" vertical="center" shrinkToFit="1"/>
    </xf>
    <xf numFmtId="0" fontId="5" fillId="3" borderId="16" xfId="1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181" fontId="2" fillId="0" borderId="8" xfId="0" applyNumberFormat="1" applyFont="1" applyFill="1" applyBorder="1" applyAlignment="1">
      <alignment horizontal="center" vertical="center" shrinkToFit="1"/>
    </xf>
    <xf numFmtId="181" fontId="2" fillId="0" borderId="9" xfId="0" applyNumberFormat="1" applyFont="1" applyFill="1" applyBorder="1" applyAlignment="1">
      <alignment horizontal="center" vertical="center" shrinkToFit="1"/>
    </xf>
    <xf numFmtId="181" fontId="2" fillId="0" borderId="6" xfId="0" applyNumberFormat="1" applyFont="1" applyFill="1" applyBorder="1" applyAlignment="1">
      <alignment horizontal="center" vertical="center" shrinkToFit="1"/>
    </xf>
    <xf numFmtId="178" fontId="5" fillId="0" borderId="8" xfId="0" applyNumberFormat="1" applyFont="1" applyFill="1" applyBorder="1" applyAlignment="1">
      <alignment horizontal="center" vertical="center" shrinkToFit="1"/>
    </xf>
    <xf numFmtId="178" fontId="5" fillId="0" borderId="9" xfId="0" applyNumberFormat="1" applyFont="1" applyFill="1" applyBorder="1" applyAlignment="1">
      <alignment horizontal="center" vertical="center" shrinkToFit="1"/>
    </xf>
    <xf numFmtId="178" fontId="5" fillId="0" borderId="6" xfId="0" applyNumberFormat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textRotation="255" shrinkToFit="1"/>
    </xf>
    <xf numFmtId="0" fontId="5" fillId="3" borderId="7" xfId="1" applyFont="1" applyFill="1" applyBorder="1" applyAlignment="1">
      <alignment horizontal="center" vertical="center" textRotation="255" shrinkToFit="1"/>
    </xf>
    <xf numFmtId="0" fontId="5" fillId="3" borderId="8" xfId="1" applyFont="1" applyFill="1" applyBorder="1" applyAlignment="1">
      <alignment horizontal="center" vertical="center" textRotation="255" shrinkToFit="1"/>
    </xf>
    <xf numFmtId="0" fontId="18" fillId="0" borderId="12" xfId="1" applyFont="1" applyFill="1" applyBorder="1" applyAlignment="1">
      <alignment horizontal="center" vertical="center" textRotation="255" wrapText="1" shrinkToFit="1"/>
    </xf>
    <xf numFmtId="0" fontId="18" fillId="0" borderId="10" xfId="1" applyFont="1" applyFill="1" applyBorder="1" applyAlignment="1">
      <alignment horizontal="center" vertical="center" textRotation="255" wrapText="1" shrinkToFit="1"/>
    </xf>
    <xf numFmtId="0" fontId="18" fillId="0" borderId="13" xfId="1" applyFont="1" applyFill="1" applyBorder="1" applyAlignment="1">
      <alignment horizontal="center" vertical="center" textRotation="255" wrapText="1" shrinkToFit="1"/>
    </xf>
    <xf numFmtId="0" fontId="18" fillId="0" borderId="17" xfId="1" applyFont="1" applyFill="1" applyBorder="1" applyAlignment="1">
      <alignment horizontal="center" vertical="center" textRotation="255" wrapText="1" shrinkToFit="1"/>
    </xf>
    <xf numFmtId="0" fontId="18" fillId="0" borderId="0" xfId="1" applyFont="1" applyFill="1" applyBorder="1" applyAlignment="1">
      <alignment horizontal="center" vertical="center" textRotation="255" wrapText="1" shrinkToFit="1"/>
    </xf>
    <xf numFmtId="0" fontId="18" fillId="0" borderId="18" xfId="1" applyFont="1" applyFill="1" applyBorder="1" applyAlignment="1">
      <alignment horizontal="center" vertical="center" textRotation="255" wrapText="1" shrinkToFit="1"/>
    </xf>
    <xf numFmtId="0" fontId="18" fillId="0" borderId="14" xfId="1" applyFont="1" applyFill="1" applyBorder="1" applyAlignment="1">
      <alignment horizontal="center" vertical="center" textRotation="255" wrapText="1" shrinkToFit="1"/>
    </xf>
    <xf numFmtId="0" fontId="18" fillId="0" borderId="15" xfId="1" applyFont="1" applyFill="1" applyBorder="1" applyAlignment="1">
      <alignment horizontal="center" vertical="center" textRotation="255" wrapText="1" shrinkToFit="1"/>
    </xf>
    <xf numFmtId="0" fontId="18" fillId="0" borderId="16" xfId="1" applyFont="1" applyFill="1" applyBorder="1" applyAlignment="1">
      <alignment horizontal="center" vertical="center" textRotation="255" wrapText="1" shrinkToFit="1"/>
    </xf>
    <xf numFmtId="1" fontId="5" fillId="0" borderId="8" xfId="0" applyNumberFormat="1" applyFont="1" applyFill="1" applyBorder="1" applyAlignment="1">
      <alignment horizontal="center" vertical="center" shrinkToFit="1"/>
    </xf>
    <xf numFmtId="1" fontId="5" fillId="0" borderId="9" xfId="0" applyNumberFormat="1" applyFont="1" applyFill="1" applyBorder="1" applyAlignment="1">
      <alignment horizontal="center" vertical="center" shrinkToFit="1"/>
    </xf>
    <xf numFmtId="1" fontId="5" fillId="0" borderId="6" xfId="0" applyNumberFormat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8" xfId="0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178" fontId="5" fillId="4" borderId="8" xfId="0" applyNumberFormat="1" applyFont="1" applyFill="1" applyBorder="1" applyAlignment="1">
      <alignment horizontal="center" vertical="center" shrinkToFit="1"/>
    </xf>
    <xf numFmtId="178" fontId="5" fillId="4" borderId="9" xfId="0" applyNumberFormat="1" applyFont="1" applyFill="1" applyBorder="1" applyAlignment="1">
      <alignment horizontal="center" vertical="center" shrinkToFit="1"/>
    </xf>
    <xf numFmtId="178" fontId="5" fillId="4" borderId="6" xfId="0" applyNumberFormat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 applyProtection="1">
      <alignment horizontal="left" vertical="top" shrinkToFit="1"/>
      <protection locked="0"/>
    </xf>
    <xf numFmtId="0" fontId="5" fillId="0" borderId="10" xfId="1" applyFont="1" applyFill="1" applyBorder="1" applyAlignment="1" applyProtection="1">
      <alignment horizontal="left" vertical="top" shrinkToFit="1"/>
      <protection locked="0"/>
    </xf>
    <xf numFmtId="0" fontId="5" fillId="0" borderId="13" xfId="1" applyFont="1" applyFill="1" applyBorder="1" applyAlignment="1" applyProtection="1">
      <alignment horizontal="left" vertical="top" shrinkToFit="1"/>
      <protection locked="0"/>
    </xf>
    <xf numFmtId="0" fontId="5" fillId="0" borderId="0" xfId="1" applyFont="1" applyFill="1" applyBorder="1" applyAlignment="1" applyProtection="1">
      <alignment horizontal="center" vertical="center" shrinkToFit="1"/>
      <protection locked="0"/>
    </xf>
    <xf numFmtId="0" fontId="5" fillId="0" borderId="10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left" vertical="center" shrinkToFit="1"/>
    </xf>
    <xf numFmtId="0" fontId="10" fillId="0" borderId="15" xfId="1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6" xfId="1" applyFont="1" applyFill="1" applyBorder="1" applyAlignment="1" applyProtection="1">
      <alignment horizontal="center" vertical="center" shrinkToFit="1"/>
      <protection locked="0"/>
    </xf>
    <xf numFmtId="0" fontId="5" fillId="0" borderId="7" xfId="1" applyFont="1" applyFill="1" applyBorder="1" applyAlignment="1" applyProtection="1">
      <alignment horizontal="center" vertical="center" shrinkToFit="1"/>
      <protection locked="0"/>
    </xf>
    <xf numFmtId="0" fontId="5" fillId="0" borderId="6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vertical="center" shrinkToFit="1"/>
    </xf>
    <xf numFmtId="0" fontId="5" fillId="3" borderId="9" xfId="1" applyFont="1" applyFill="1" applyBorder="1" applyAlignment="1">
      <alignment vertical="center" shrinkToFit="1"/>
    </xf>
    <xf numFmtId="0" fontId="5" fillId="3" borderId="6" xfId="1" applyFont="1" applyFill="1" applyBorder="1" applyAlignment="1">
      <alignment vertical="center" shrinkToFit="1"/>
    </xf>
    <xf numFmtId="0" fontId="7" fillId="0" borderId="9" xfId="1" applyFont="1" applyFill="1" applyBorder="1" applyAlignment="1" applyProtection="1">
      <alignment horizontal="center" vertical="center" shrinkToFit="1"/>
      <protection locked="0"/>
    </xf>
    <xf numFmtId="0" fontId="7" fillId="0" borderId="6" xfId="1" applyFont="1" applyFill="1" applyBorder="1" applyAlignment="1" applyProtection="1">
      <alignment horizontal="center" vertical="center" shrinkToFit="1"/>
      <protection locked="0"/>
    </xf>
    <xf numFmtId="0" fontId="5" fillId="0" borderId="11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textRotation="255" shrinkToFit="1"/>
    </xf>
    <xf numFmtId="0" fontId="5" fillId="3" borderId="19" xfId="1" applyFont="1" applyFill="1" applyBorder="1" applyAlignment="1">
      <alignment horizontal="center" vertical="center" textRotation="255" shrinkToFit="1"/>
    </xf>
    <xf numFmtId="0" fontId="5" fillId="3" borderId="11" xfId="1" applyFont="1" applyFill="1" applyBorder="1" applyAlignment="1">
      <alignment horizontal="center" vertical="center" textRotation="255" shrinkToFit="1"/>
    </xf>
    <xf numFmtId="0" fontId="5" fillId="2" borderId="19" xfId="1" applyFont="1" applyFill="1" applyBorder="1" applyAlignment="1">
      <alignment horizontal="center" vertical="center" shrinkToFit="1"/>
    </xf>
    <xf numFmtId="0" fontId="5" fillId="3" borderId="19" xfId="1" applyFont="1" applyFill="1" applyBorder="1" applyAlignment="1">
      <alignment horizontal="center" vertical="center" shrinkToFit="1"/>
    </xf>
    <xf numFmtId="181" fontId="2" fillId="0" borderId="0" xfId="0" applyNumberFormat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left" vertical="center" shrinkToFit="1"/>
    </xf>
    <xf numFmtId="0" fontId="5" fillId="0" borderId="13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 applyProtection="1">
      <alignment horizontal="left" vertical="center" shrinkToFit="1"/>
      <protection locked="0"/>
    </xf>
    <xf numFmtId="0" fontId="5" fillId="3" borderId="9" xfId="1" applyFont="1" applyFill="1" applyBorder="1" applyAlignment="1" applyProtection="1">
      <alignment horizontal="left" vertical="center" shrinkToFit="1"/>
      <protection locked="0"/>
    </xf>
    <xf numFmtId="0" fontId="5" fillId="3" borderId="15" xfId="1" applyFont="1" applyFill="1" applyBorder="1" applyAlignment="1" applyProtection="1">
      <alignment horizontal="left" vertical="center" shrinkToFit="1"/>
      <protection locked="0"/>
    </xf>
    <xf numFmtId="0" fontId="5" fillId="3" borderId="16" xfId="1" applyFont="1" applyFill="1" applyBorder="1" applyAlignment="1" applyProtection="1">
      <alignment horizontal="left" vertical="center" shrinkToFit="1"/>
      <protection locked="0"/>
    </xf>
    <xf numFmtId="0" fontId="5" fillId="0" borderId="12" xfId="1" applyFont="1" applyFill="1" applyBorder="1" applyAlignment="1" applyProtection="1">
      <alignment horizontal="left" vertical="center" shrinkToFit="1"/>
      <protection locked="0"/>
    </xf>
    <xf numFmtId="0" fontId="5" fillId="0" borderId="10" xfId="1" applyFont="1" applyFill="1" applyBorder="1" applyAlignment="1" applyProtection="1">
      <alignment horizontal="left" vertical="center" shrinkToFit="1"/>
      <protection locked="0"/>
    </xf>
    <xf numFmtId="0" fontId="5" fillId="0" borderId="13" xfId="1" applyFont="1" applyFill="1" applyBorder="1" applyAlignment="1" applyProtection="1">
      <alignment horizontal="left" vertical="center" shrinkToFit="1"/>
      <protection locked="0"/>
    </xf>
    <xf numFmtId="0" fontId="5" fillId="0" borderId="15" xfId="1" applyFont="1" applyFill="1" applyBorder="1" applyAlignment="1" applyProtection="1">
      <alignment horizontal="left" vertical="center" shrinkToFit="1"/>
      <protection locked="0"/>
    </xf>
    <xf numFmtId="0" fontId="5" fillId="0" borderId="16" xfId="1" applyFont="1" applyFill="1" applyBorder="1" applyAlignment="1" applyProtection="1">
      <alignment horizontal="left" vertical="center" shrinkToFit="1"/>
      <protection locked="0"/>
    </xf>
    <xf numFmtId="0" fontId="5" fillId="0" borderId="17" xfId="0" applyFont="1" applyFill="1" applyBorder="1" applyAlignment="1">
      <alignment horizontal="left" vertical="center" shrinkToFit="1"/>
    </xf>
    <xf numFmtId="0" fontId="5" fillId="0" borderId="0" xfId="1" applyFont="1" applyFill="1" applyBorder="1" applyAlignment="1" applyProtection="1">
      <alignment horizontal="right" vertical="center" shrinkToFit="1"/>
      <protection locked="0"/>
    </xf>
    <xf numFmtId="0" fontId="5" fillId="0" borderId="15" xfId="1" applyFont="1" applyFill="1" applyBorder="1" applyAlignment="1" applyProtection="1">
      <alignment horizontal="right" vertical="center" shrinkToFit="1"/>
      <protection locked="0"/>
    </xf>
    <xf numFmtId="0" fontId="5" fillId="0" borderId="8" xfId="1" applyFont="1" applyFill="1" applyBorder="1" applyAlignment="1" applyProtection="1">
      <alignment horizontal="left" vertical="center" shrinkToFit="1"/>
      <protection locked="0"/>
    </xf>
    <xf numFmtId="0" fontId="5" fillId="0" borderId="9" xfId="1" applyFont="1" applyFill="1" applyBorder="1" applyAlignment="1" applyProtection="1">
      <alignment horizontal="left" vertical="center" shrinkToFit="1"/>
      <protection locked="0"/>
    </xf>
    <xf numFmtId="0" fontId="5" fillId="0" borderId="14" xfId="0" applyFont="1" applyFill="1" applyBorder="1" applyAlignment="1">
      <alignment horizontal="left" vertical="center" shrinkToFit="1"/>
    </xf>
    <xf numFmtId="0" fontId="5" fillId="0" borderId="14" xfId="1" applyFont="1" applyFill="1" applyBorder="1" applyAlignment="1" applyProtection="1">
      <alignment horizontal="left" vertical="center" shrinkToFit="1"/>
      <protection locked="0"/>
    </xf>
    <xf numFmtId="0" fontId="7" fillId="2" borderId="7" xfId="1" applyFont="1" applyFill="1" applyBorder="1" applyAlignment="1">
      <alignment horizontal="left" vertical="center" wrapText="1" shrinkToFit="1"/>
    </xf>
    <xf numFmtId="0" fontId="7" fillId="3" borderId="7" xfId="1" applyFont="1" applyFill="1" applyBorder="1" applyAlignment="1">
      <alignment horizontal="left" vertical="center" wrapText="1" shrinkToFit="1"/>
    </xf>
    <xf numFmtId="0" fontId="5" fillId="0" borderId="14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left" vertical="center" wrapText="1" shrinkToFit="1"/>
    </xf>
    <xf numFmtId="0" fontId="5" fillId="0" borderId="16" xfId="0" applyFont="1" applyFill="1" applyBorder="1" applyAlignment="1">
      <alignment horizontal="left" vertical="center" wrapText="1" shrinkToFit="1"/>
    </xf>
    <xf numFmtId="0" fontId="5" fillId="2" borderId="12" xfId="1" applyFont="1" applyFill="1" applyBorder="1" applyAlignment="1" applyProtection="1">
      <alignment horizontal="left" vertical="center" shrinkToFit="1"/>
      <protection locked="0"/>
    </xf>
    <xf numFmtId="0" fontId="5" fillId="3" borderId="10" xfId="1" applyFont="1" applyFill="1" applyBorder="1" applyAlignment="1" applyProtection="1">
      <alignment horizontal="left" vertical="center" shrinkToFit="1"/>
      <protection locked="0"/>
    </xf>
    <xf numFmtId="0" fontId="5" fillId="3" borderId="13" xfId="1" applyFont="1" applyFill="1" applyBorder="1" applyAlignment="1" applyProtection="1">
      <alignment horizontal="left" vertical="center" shrinkToFit="1"/>
      <protection locked="0"/>
    </xf>
    <xf numFmtId="0" fontId="5" fillId="3" borderId="17" xfId="1" applyFont="1" applyFill="1" applyBorder="1" applyAlignment="1" applyProtection="1">
      <alignment horizontal="left" vertical="center" shrinkToFit="1"/>
      <protection locked="0"/>
    </xf>
    <xf numFmtId="0" fontId="5" fillId="3" borderId="0" xfId="1" applyFont="1" applyFill="1" applyBorder="1" applyAlignment="1" applyProtection="1">
      <alignment horizontal="left" vertical="center" shrinkToFit="1"/>
      <protection locked="0"/>
    </xf>
    <xf numFmtId="0" fontId="5" fillId="3" borderId="18" xfId="1" applyFont="1" applyFill="1" applyBorder="1" applyAlignment="1" applyProtection="1">
      <alignment horizontal="left" vertical="center" shrinkToFit="1"/>
      <protection locked="0"/>
    </xf>
    <xf numFmtId="0" fontId="5" fillId="3" borderId="14" xfId="1" applyFont="1" applyFill="1" applyBorder="1" applyAlignment="1" applyProtection="1">
      <alignment horizontal="left" vertical="center" shrinkToFit="1"/>
      <protection locked="0"/>
    </xf>
    <xf numFmtId="0" fontId="5" fillId="2" borderId="12" xfId="1" applyFont="1" applyFill="1" applyBorder="1" applyAlignment="1" applyProtection="1">
      <alignment horizontal="left" vertical="center" wrapText="1" shrinkToFit="1"/>
      <protection locked="0"/>
    </xf>
    <xf numFmtId="0" fontId="5" fillId="3" borderId="10" xfId="1" applyFont="1" applyFill="1" applyBorder="1" applyAlignment="1" applyProtection="1">
      <alignment horizontal="left" vertical="center" wrapText="1" shrinkToFit="1"/>
      <protection locked="0"/>
    </xf>
    <xf numFmtId="0" fontId="5" fillId="3" borderId="13" xfId="1" applyFont="1" applyFill="1" applyBorder="1" applyAlignment="1" applyProtection="1">
      <alignment horizontal="left" vertical="center" wrapText="1" shrinkToFit="1"/>
      <protection locked="0"/>
    </xf>
    <xf numFmtId="0" fontId="5" fillId="3" borderId="17" xfId="1" applyFont="1" applyFill="1" applyBorder="1" applyAlignment="1" applyProtection="1">
      <alignment horizontal="left" vertical="center" wrapText="1" shrinkToFit="1"/>
      <protection locked="0"/>
    </xf>
    <xf numFmtId="0" fontId="5" fillId="3" borderId="0" xfId="1" applyFont="1" applyFill="1" applyBorder="1" applyAlignment="1" applyProtection="1">
      <alignment horizontal="left" vertical="center" wrapText="1" shrinkToFit="1"/>
      <protection locked="0"/>
    </xf>
    <xf numFmtId="0" fontId="5" fillId="3" borderId="18" xfId="1" applyFont="1" applyFill="1" applyBorder="1" applyAlignment="1" applyProtection="1">
      <alignment horizontal="left" vertical="center" wrapText="1" shrinkToFit="1"/>
      <protection locked="0"/>
    </xf>
    <xf numFmtId="0" fontId="5" fillId="3" borderId="14" xfId="1" applyFont="1" applyFill="1" applyBorder="1" applyAlignment="1" applyProtection="1">
      <alignment horizontal="left" vertical="center" wrapText="1" shrinkToFit="1"/>
      <protection locked="0"/>
    </xf>
    <xf numFmtId="0" fontId="5" fillId="3" borderId="15" xfId="1" applyFont="1" applyFill="1" applyBorder="1" applyAlignment="1" applyProtection="1">
      <alignment horizontal="left" vertical="center" wrapText="1" shrinkToFit="1"/>
      <protection locked="0"/>
    </xf>
    <xf numFmtId="0" fontId="5" fillId="3" borderId="16" xfId="1" applyFont="1" applyFill="1" applyBorder="1" applyAlignment="1" applyProtection="1">
      <alignment horizontal="left" vertical="center" wrapText="1" shrinkToFit="1"/>
      <protection locked="0"/>
    </xf>
  </cellXfs>
  <cellStyles count="2">
    <cellStyle name="標準" xfId="0" builtinId="0"/>
    <cellStyle name="標準 2" xfId="1"/>
  </cellStyles>
  <dxfs count="101">
    <dxf>
      <font>
        <color theme="0"/>
      </font>
    </dxf>
    <dxf>
      <fill>
        <patternFill>
          <bgColor theme="0" tint="-0.49998474074526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49998474074526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 patternType="solid">
          <fgColor rgb="FF002060"/>
          <bgColor theme="8" tint="0.399914548173467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solid">
          <fgColor rgb="FF002060"/>
          <bgColor theme="8" tint="0.399914548173467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10800&#20581;&#24247;&#22679;&#36914;&#35506;/&#9733;&#9319;&#20581;&#24247;&#12389;&#12367;&#12426;&#25285;&#24403;&#65288;&#26628;&#39178;&#65289;/00&#26628;&#39178;/03%20&#29305;&#23450;&#32102;&#39135;&#26045;&#35373;/06%20&#26628;&#39178;&#31649;&#29702;&#22577;&#21578;&#26360;/&#65288;&#21442;&#32771;&#65289;&#30476;&#27096;&#24335;/&#32102;&#39135;&#26045;&#35373;&#26628;&#39178;&#31649;&#29702;&#22577;&#21578;&#26360;&#65288;&#31532;&#65304;&#21495;&#27096;&#24335;&#65289;&#65288;&#23398;&#2665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印刷用シート"/>
      <sheetName val="リスト（8号様式用）"/>
    </sheetNames>
    <sheetDataSet>
      <sheetData sheetId="0"/>
      <sheetData sheetId="1"/>
      <sheetData sheetId="2">
        <row r="2">
          <cell r="B2" t="str">
            <v>有</v>
          </cell>
          <cell r="C2" t="str">
            <v>特定給食施設</v>
          </cell>
          <cell r="D2" t="str">
            <v>平塚</v>
          </cell>
          <cell r="E2" t="str">
            <v>共同調理場</v>
          </cell>
          <cell r="F2" t="str">
            <v>直営</v>
          </cell>
          <cell r="G2" t="str">
            <v>管理栄養士</v>
          </cell>
          <cell r="H2" t="str">
            <v>専任</v>
          </cell>
          <cell r="I2" t="str">
            <v>単一給食</v>
          </cell>
          <cell r="J2" t="str">
            <v>朝食</v>
          </cell>
          <cell r="K2" t="str">
            <v>1食</v>
          </cell>
        </row>
        <row r="3">
          <cell r="B3" t="str">
            <v>無</v>
          </cell>
          <cell r="C3" t="str">
            <v>小規模特定給食施設</v>
          </cell>
          <cell r="D3" t="str">
            <v>鎌倉</v>
          </cell>
          <cell r="E3" t="str">
            <v>単独実施校</v>
          </cell>
          <cell r="F3" t="str">
            <v>委託</v>
          </cell>
          <cell r="G3" t="str">
            <v>栄養士</v>
          </cell>
          <cell r="H3" t="str">
            <v>兼任</v>
          </cell>
          <cell r="I3" t="str">
            <v>選択給食</v>
          </cell>
          <cell r="J3" t="str">
            <v>昼食</v>
          </cell>
          <cell r="K3" t="str">
            <v>2食</v>
          </cell>
        </row>
        <row r="4">
          <cell r="D4" t="str">
            <v>小田原</v>
          </cell>
          <cell r="E4" t="str">
            <v>その他</v>
          </cell>
          <cell r="J4" t="str">
            <v>夕食</v>
          </cell>
          <cell r="K4" t="str">
            <v>1日</v>
          </cell>
        </row>
        <row r="5">
          <cell r="D5" t="str">
            <v>茅ケ崎</v>
          </cell>
          <cell r="J5" t="str">
            <v>朝食・昼食</v>
          </cell>
        </row>
        <row r="6">
          <cell r="D6" t="str">
            <v>厚木</v>
          </cell>
          <cell r="J6" t="str">
            <v>朝食・夕食</v>
          </cell>
        </row>
        <row r="7">
          <cell r="J7" t="str">
            <v>昼食・夕食</v>
          </cell>
        </row>
        <row r="8">
          <cell r="J8" t="str">
            <v>朝食・昼食・夕食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5"/>
  <sheetViews>
    <sheetView tabSelected="1" topLeftCell="A127" zoomScale="115" zoomScaleNormal="115" zoomScaleSheetLayoutView="130" workbookViewId="0">
      <selection activeCell="E142" sqref="E142:E143"/>
    </sheetView>
  </sheetViews>
  <sheetFormatPr defaultRowHeight="13.5" x14ac:dyDescent="0.15"/>
  <cols>
    <col min="1" max="1" width="4.5" style="5" customWidth="1"/>
    <col min="2" max="2" width="32.5" style="6" customWidth="1"/>
    <col min="3" max="3" width="32.5" style="7" customWidth="1"/>
    <col min="4" max="4" width="23.625" style="15" customWidth="1"/>
    <col min="5" max="5" width="10.5" style="8" customWidth="1"/>
    <col min="6" max="6" width="9" style="5" customWidth="1"/>
    <col min="7" max="8" width="9" style="5"/>
    <col min="9" max="16384" width="9" style="2"/>
  </cols>
  <sheetData>
    <row r="1" spans="1:5" x14ac:dyDescent="0.15">
      <c r="A1" s="19" t="s">
        <v>2</v>
      </c>
      <c r="B1" s="1" t="s">
        <v>0</v>
      </c>
      <c r="C1" s="26" t="s">
        <v>1</v>
      </c>
      <c r="D1" s="90" t="s">
        <v>428</v>
      </c>
      <c r="E1" s="41" t="s">
        <v>224</v>
      </c>
    </row>
    <row r="2" spans="1:5" ht="64.5" x14ac:dyDescent="0.15">
      <c r="A2" s="18">
        <v>1</v>
      </c>
      <c r="B2" s="17" t="s">
        <v>113</v>
      </c>
      <c r="C2" s="27" t="s">
        <v>468</v>
      </c>
      <c r="D2" s="71"/>
      <c r="E2" s="42" t="s">
        <v>443</v>
      </c>
    </row>
    <row r="3" spans="1:5" x14ac:dyDescent="0.15">
      <c r="A3" s="10">
        <v>2</v>
      </c>
      <c r="B3" s="17" t="s">
        <v>427</v>
      </c>
      <c r="C3" s="38" t="s">
        <v>431</v>
      </c>
      <c r="D3" s="58"/>
      <c r="E3" s="43" t="s">
        <v>448</v>
      </c>
    </row>
    <row r="4" spans="1:5" ht="13.5" customHeight="1" x14ac:dyDescent="0.15">
      <c r="A4" s="3">
        <v>3</v>
      </c>
      <c r="B4" s="133" t="s">
        <v>114</v>
      </c>
      <c r="C4" s="28" t="s">
        <v>3</v>
      </c>
      <c r="D4" s="59"/>
      <c r="E4" s="44" t="s">
        <v>448</v>
      </c>
    </row>
    <row r="5" spans="1:5" ht="14.25" customHeight="1" x14ac:dyDescent="0.15">
      <c r="A5" s="4">
        <v>4</v>
      </c>
      <c r="B5" s="128"/>
      <c r="C5" s="29" t="s">
        <v>352</v>
      </c>
      <c r="D5" s="60"/>
      <c r="E5" s="45" t="s">
        <v>449</v>
      </c>
    </row>
    <row r="6" spans="1:5" ht="14.25" customHeight="1" x14ac:dyDescent="0.15">
      <c r="A6" s="4">
        <v>5</v>
      </c>
      <c r="B6" s="128"/>
      <c r="C6" s="29" t="s">
        <v>353</v>
      </c>
      <c r="D6" s="60"/>
      <c r="E6" s="45" t="s">
        <v>449</v>
      </c>
    </row>
    <row r="7" spans="1:5" ht="14.25" customHeight="1" x14ac:dyDescent="0.15">
      <c r="A7" s="4">
        <v>6</v>
      </c>
      <c r="B7" s="128"/>
      <c r="C7" s="29" t="s">
        <v>354</v>
      </c>
      <c r="D7" s="60"/>
      <c r="E7" s="45" t="s">
        <v>449</v>
      </c>
    </row>
    <row r="8" spans="1:5" ht="14.25" customHeight="1" x14ac:dyDescent="0.15">
      <c r="A8" s="4">
        <v>7</v>
      </c>
      <c r="B8" s="128"/>
      <c r="C8" s="29" t="s">
        <v>355</v>
      </c>
      <c r="D8" s="60"/>
      <c r="E8" s="45" t="s">
        <v>448</v>
      </c>
    </row>
    <row r="9" spans="1:5" ht="14.25" customHeight="1" x14ac:dyDescent="0.15">
      <c r="A9" s="4">
        <v>8</v>
      </c>
      <c r="B9" s="128"/>
      <c r="C9" s="29" t="s">
        <v>357</v>
      </c>
      <c r="D9" s="60"/>
      <c r="E9" s="45" t="s">
        <v>448</v>
      </c>
    </row>
    <row r="10" spans="1:5" ht="14.25" customHeight="1" x14ac:dyDescent="0.15">
      <c r="A10" s="4">
        <v>9</v>
      </c>
      <c r="B10" s="128"/>
      <c r="C10" s="29" t="s">
        <v>356</v>
      </c>
      <c r="D10" s="60"/>
      <c r="E10" s="45" t="s">
        <v>448</v>
      </c>
    </row>
    <row r="11" spans="1:5" ht="14.25" customHeight="1" x14ac:dyDescent="0.15">
      <c r="A11" s="4">
        <v>10</v>
      </c>
      <c r="B11" s="128"/>
      <c r="C11" s="29" t="s">
        <v>358</v>
      </c>
      <c r="D11" s="60"/>
      <c r="E11" s="45" t="s">
        <v>448</v>
      </c>
    </row>
    <row r="12" spans="1:5" ht="13.5" customHeight="1" x14ac:dyDescent="0.15">
      <c r="A12" s="4">
        <v>11</v>
      </c>
      <c r="B12" s="128"/>
      <c r="C12" s="29" t="s">
        <v>359</v>
      </c>
      <c r="D12" s="60"/>
      <c r="E12" s="45" t="s">
        <v>449</v>
      </c>
    </row>
    <row r="13" spans="1:5" x14ac:dyDescent="0.15">
      <c r="A13" s="9">
        <v>12</v>
      </c>
      <c r="B13" s="129"/>
      <c r="C13" s="30" t="s">
        <v>360</v>
      </c>
      <c r="D13" s="61"/>
      <c r="E13" s="46" t="s">
        <v>448</v>
      </c>
    </row>
    <row r="14" spans="1:5" x14ac:dyDescent="0.15">
      <c r="A14" s="3">
        <v>13</v>
      </c>
      <c r="B14" s="135" t="s">
        <v>361</v>
      </c>
      <c r="C14" s="31" t="s">
        <v>361</v>
      </c>
      <c r="D14" s="84"/>
      <c r="E14" s="47" t="s">
        <v>443</v>
      </c>
    </row>
    <row r="15" spans="1:5" ht="14.25" customHeight="1" x14ac:dyDescent="0.15">
      <c r="A15" s="9">
        <v>14</v>
      </c>
      <c r="B15" s="136"/>
      <c r="C15" s="30" t="s">
        <v>410</v>
      </c>
      <c r="D15" s="62"/>
      <c r="E15" s="46" t="s">
        <v>448</v>
      </c>
    </row>
    <row r="16" spans="1:5" x14ac:dyDescent="0.15">
      <c r="A16" s="3">
        <v>15</v>
      </c>
      <c r="B16" s="133" t="s">
        <v>362</v>
      </c>
      <c r="C16" s="28" t="s">
        <v>362</v>
      </c>
      <c r="D16" s="59"/>
      <c r="E16" s="48" t="s">
        <v>443</v>
      </c>
    </row>
    <row r="17" spans="1:5" ht="14.25" customHeight="1" x14ac:dyDescent="0.15">
      <c r="A17" s="9">
        <v>16</v>
      </c>
      <c r="B17" s="129"/>
      <c r="C17" s="30" t="s">
        <v>458</v>
      </c>
      <c r="D17" s="62"/>
      <c r="E17" s="49" t="s">
        <v>448</v>
      </c>
    </row>
    <row r="18" spans="1:5" x14ac:dyDescent="0.15">
      <c r="A18" s="3">
        <v>17</v>
      </c>
      <c r="B18" s="133" t="s">
        <v>269</v>
      </c>
      <c r="C18" s="28" t="s">
        <v>228</v>
      </c>
      <c r="D18" s="59"/>
      <c r="E18" s="44" t="s">
        <v>450</v>
      </c>
    </row>
    <row r="19" spans="1:5" x14ac:dyDescent="0.15">
      <c r="A19" s="3">
        <v>18</v>
      </c>
      <c r="B19" s="128"/>
      <c r="C19" s="29" t="s">
        <v>120</v>
      </c>
      <c r="D19" s="60"/>
      <c r="E19" s="45" t="s">
        <v>450</v>
      </c>
    </row>
    <row r="20" spans="1:5" x14ac:dyDescent="0.15">
      <c r="A20" s="9">
        <v>19</v>
      </c>
      <c r="B20" s="129"/>
      <c r="C20" s="30" t="s">
        <v>121</v>
      </c>
      <c r="D20" s="62"/>
      <c r="E20" s="46" t="s">
        <v>448</v>
      </c>
    </row>
    <row r="21" spans="1:5" x14ac:dyDescent="0.15">
      <c r="A21" s="10">
        <v>20</v>
      </c>
      <c r="B21" s="16" t="s">
        <v>122</v>
      </c>
      <c r="C21" s="32" t="s">
        <v>123</v>
      </c>
      <c r="D21" s="63"/>
      <c r="E21" s="50" t="s">
        <v>450</v>
      </c>
    </row>
    <row r="22" spans="1:5" ht="15" customHeight="1" x14ac:dyDescent="0.15">
      <c r="A22" s="20">
        <v>21</v>
      </c>
      <c r="B22" s="127" t="s">
        <v>124</v>
      </c>
      <c r="C22" s="31" t="s">
        <v>228</v>
      </c>
      <c r="D22" s="64"/>
      <c r="E22" s="51" t="s">
        <v>450</v>
      </c>
    </row>
    <row r="23" spans="1:5" ht="14.25" customHeight="1" x14ac:dyDescent="0.15">
      <c r="A23" s="4">
        <v>22</v>
      </c>
      <c r="B23" s="128"/>
      <c r="C23" s="33" t="s">
        <v>367</v>
      </c>
      <c r="D23" s="60"/>
      <c r="E23" s="51" t="s">
        <v>450</v>
      </c>
    </row>
    <row r="24" spans="1:5" ht="13.5" customHeight="1" x14ac:dyDescent="0.15">
      <c r="A24" s="4">
        <v>23</v>
      </c>
      <c r="B24" s="128"/>
      <c r="C24" s="33" t="s">
        <v>125</v>
      </c>
      <c r="D24" s="60"/>
      <c r="E24" s="45" t="s">
        <v>448</v>
      </c>
    </row>
    <row r="25" spans="1:5" ht="13.5" customHeight="1" x14ac:dyDescent="0.15">
      <c r="A25" s="4">
        <v>24</v>
      </c>
      <c r="B25" s="131" t="s">
        <v>126</v>
      </c>
      <c r="C25" s="33" t="s">
        <v>4</v>
      </c>
      <c r="D25" s="60"/>
      <c r="E25" s="45" t="s">
        <v>450</v>
      </c>
    </row>
    <row r="26" spans="1:5" ht="13.5" customHeight="1" x14ac:dyDescent="0.15">
      <c r="A26" s="4">
        <v>25</v>
      </c>
      <c r="B26" s="131"/>
      <c r="C26" s="33" t="s">
        <v>363</v>
      </c>
      <c r="D26" s="60"/>
      <c r="E26" s="45" t="s">
        <v>451</v>
      </c>
    </row>
    <row r="27" spans="1:5" ht="14.25" customHeight="1" x14ac:dyDescent="0.15">
      <c r="A27" s="4">
        <v>26</v>
      </c>
      <c r="B27" s="131"/>
      <c r="C27" s="33" t="s">
        <v>364</v>
      </c>
      <c r="D27" s="60"/>
      <c r="E27" s="45" t="s">
        <v>450</v>
      </c>
    </row>
    <row r="28" spans="1:5" ht="14.25" customHeight="1" x14ac:dyDescent="0.15">
      <c r="A28" s="4">
        <v>27</v>
      </c>
      <c r="B28" s="131"/>
      <c r="C28" s="33" t="s">
        <v>365</v>
      </c>
      <c r="D28" s="60"/>
      <c r="E28" s="45" t="s">
        <v>450</v>
      </c>
    </row>
    <row r="29" spans="1:5" ht="14.25" customHeight="1" x14ac:dyDescent="0.15">
      <c r="A29" s="4">
        <v>28</v>
      </c>
      <c r="B29" s="131"/>
      <c r="C29" s="33" t="s">
        <v>112</v>
      </c>
      <c r="D29" s="60"/>
      <c r="E29" s="45" t="s">
        <v>450</v>
      </c>
    </row>
    <row r="30" spans="1:5" ht="14.25" customHeight="1" x14ac:dyDescent="0.15">
      <c r="A30" s="4">
        <v>29</v>
      </c>
      <c r="B30" s="131"/>
      <c r="C30" s="33" t="s">
        <v>408</v>
      </c>
      <c r="D30" s="65"/>
      <c r="E30" s="45" t="s">
        <v>448</v>
      </c>
    </row>
    <row r="31" spans="1:5" ht="24.75" customHeight="1" x14ac:dyDescent="0.15">
      <c r="A31" s="4">
        <v>30</v>
      </c>
      <c r="B31" s="131"/>
      <c r="C31" s="94" t="s">
        <v>432</v>
      </c>
      <c r="D31" s="59"/>
      <c r="E31" s="45" t="s">
        <v>448</v>
      </c>
    </row>
    <row r="32" spans="1:5" ht="24" x14ac:dyDescent="0.15">
      <c r="A32" s="4">
        <v>31</v>
      </c>
      <c r="B32" s="134" t="s">
        <v>127</v>
      </c>
      <c r="C32" s="34" t="s">
        <v>68</v>
      </c>
      <c r="D32" s="59"/>
      <c r="E32" s="44" t="s">
        <v>450</v>
      </c>
    </row>
    <row r="33" spans="1:5" ht="24" x14ac:dyDescent="0.15">
      <c r="A33" s="4">
        <v>32</v>
      </c>
      <c r="B33" s="131"/>
      <c r="C33" s="33" t="s">
        <v>67</v>
      </c>
      <c r="D33" s="60"/>
      <c r="E33" s="45" t="s">
        <v>450</v>
      </c>
    </row>
    <row r="34" spans="1:5" ht="14.25" customHeight="1" x14ac:dyDescent="0.15">
      <c r="A34" s="4">
        <v>33</v>
      </c>
      <c r="B34" s="131"/>
      <c r="C34" s="33" t="s">
        <v>69</v>
      </c>
      <c r="D34" s="60"/>
      <c r="E34" s="45" t="s">
        <v>450</v>
      </c>
    </row>
    <row r="35" spans="1:5" ht="14.25" customHeight="1" x14ac:dyDescent="0.15">
      <c r="A35" s="4">
        <v>34</v>
      </c>
      <c r="B35" s="131"/>
      <c r="C35" s="33" t="s">
        <v>70</v>
      </c>
      <c r="D35" s="60"/>
      <c r="E35" s="45" t="s">
        <v>450</v>
      </c>
    </row>
    <row r="36" spans="1:5" ht="14.25" customHeight="1" x14ac:dyDescent="0.15">
      <c r="A36" s="4">
        <v>35</v>
      </c>
      <c r="B36" s="131"/>
      <c r="C36" s="33" t="s">
        <v>366</v>
      </c>
      <c r="D36" s="60"/>
      <c r="E36" s="45" t="s">
        <v>450</v>
      </c>
    </row>
    <row r="37" spans="1:5" x14ac:dyDescent="0.15">
      <c r="A37" s="9">
        <v>36</v>
      </c>
      <c r="B37" s="132"/>
      <c r="C37" s="35" t="s">
        <v>121</v>
      </c>
      <c r="D37" s="62"/>
      <c r="E37" s="46" t="s">
        <v>448</v>
      </c>
    </row>
    <row r="38" spans="1:5" ht="13.5" customHeight="1" x14ac:dyDescent="0.15">
      <c r="A38" s="3">
        <v>37</v>
      </c>
      <c r="B38" s="22" t="s">
        <v>128</v>
      </c>
      <c r="C38" s="31" t="s">
        <v>129</v>
      </c>
      <c r="D38" s="64" t="s">
        <v>469</v>
      </c>
      <c r="E38" s="51" t="s">
        <v>443</v>
      </c>
    </row>
    <row r="39" spans="1:5" ht="14.25" customHeight="1" x14ac:dyDescent="0.15">
      <c r="A39" s="4">
        <v>38</v>
      </c>
      <c r="B39" s="128" t="s">
        <v>130</v>
      </c>
      <c r="C39" s="29" t="s">
        <v>131</v>
      </c>
      <c r="D39" s="60"/>
      <c r="E39" s="45" t="s">
        <v>449</v>
      </c>
    </row>
    <row r="40" spans="1:5" ht="14.25" customHeight="1" x14ac:dyDescent="0.15">
      <c r="A40" s="4">
        <v>39</v>
      </c>
      <c r="B40" s="128"/>
      <c r="C40" s="36" t="s">
        <v>132</v>
      </c>
      <c r="D40" s="60"/>
      <c r="E40" s="45" t="s">
        <v>449</v>
      </c>
    </row>
    <row r="41" spans="1:5" ht="14.25" customHeight="1" x14ac:dyDescent="0.15">
      <c r="A41" s="4">
        <v>40</v>
      </c>
      <c r="B41" s="128"/>
      <c r="C41" s="36" t="s">
        <v>229</v>
      </c>
      <c r="D41" s="60"/>
      <c r="E41" s="45" t="s">
        <v>448</v>
      </c>
    </row>
    <row r="42" spans="1:5" ht="14.25" customHeight="1" x14ac:dyDescent="0.15">
      <c r="A42" s="4">
        <v>41</v>
      </c>
      <c r="B42" s="128"/>
      <c r="C42" s="36" t="s">
        <v>133</v>
      </c>
      <c r="D42" s="60"/>
      <c r="E42" s="45" t="s">
        <v>449</v>
      </c>
    </row>
    <row r="43" spans="1:5" ht="14.25" customHeight="1" x14ac:dyDescent="0.15">
      <c r="A43" s="4">
        <v>42</v>
      </c>
      <c r="B43" s="128"/>
      <c r="C43" s="36" t="s">
        <v>230</v>
      </c>
      <c r="D43" s="60"/>
      <c r="E43" s="45" t="s">
        <v>449</v>
      </c>
    </row>
    <row r="44" spans="1:5" ht="14.25" customHeight="1" x14ac:dyDescent="0.15">
      <c r="A44" s="4">
        <v>43</v>
      </c>
      <c r="B44" s="128"/>
      <c r="C44" s="36" t="s">
        <v>134</v>
      </c>
      <c r="D44" s="60"/>
      <c r="E44" s="45" t="s">
        <v>448</v>
      </c>
    </row>
    <row r="45" spans="1:5" ht="14.25" customHeight="1" x14ac:dyDescent="0.15">
      <c r="A45" s="4">
        <v>44</v>
      </c>
      <c r="B45" s="128"/>
      <c r="C45" s="36" t="s">
        <v>231</v>
      </c>
      <c r="D45" s="60"/>
      <c r="E45" s="45" t="s">
        <v>448</v>
      </c>
    </row>
    <row r="46" spans="1:5" ht="14.25" customHeight="1" x14ac:dyDescent="0.15">
      <c r="A46" s="4">
        <v>45</v>
      </c>
      <c r="B46" s="128"/>
      <c r="C46" s="29" t="s">
        <v>115</v>
      </c>
      <c r="D46" s="60"/>
      <c r="E46" s="45" t="s">
        <v>448</v>
      </c>
    </row>
    <row r="47" spans="1:5" ht="14.25" customHeight="1" x14ac:dyDescent="0.15">
      <c r="A47" s="4">
        <v>46</v>
      </c>
      <c r="B47" s="128"/>
      <c r="C47" s="29" t="s">
        <v>79</v>
      </c>
      <c r="D47" s="60"/>
      <c r="E47" s="45" t="s">
        <v>448</v>
      </c>
    </row>
    <row r="48" spans="1:5" ht="14.25" customHeight="1" x14ac:dyDescent="0.15">
      <c r="A48" s="4">
        <v>47</v>
      </c>
      <c r="B48" s="133" t="s">
        <v>135</v>
      </c>
      <c r="C48" s="28" t="s">
        <v>72</v>
      </c>
      <c r="D48" s="59"/>
      <c r="E48" s="44" t="s">
        <v>450</v>
      </c>
    </row>
    <row r="49" spans="1:5" ht="14.25" customHeight="1" x14ac:dyDescent="0.15">
      <c r="A49" s="4">
        <v>48</v>
      </c>
      <c r="B49" s="128"/>
      <c r="C49" s="29" t="s">
        <v>73</v>
      </c>
      <c r="D49" s="60"/>
      <c r="E49" s="45" t="s">
        <v>451</v>
      </c>
    </row>
    <row r="50" spans="1:5" ht="14.25" customHeight="1" x14ac:dyDescent="0.15">
      <c r="A50" s="4">
        <v>49</v>
      </c>
      <c r="B50" s="128"/>
      <c r="C50" s="29" t="s">
        <v>74</v>
      </c>
      <c r="D50" s="60"/>
      <c r="E50" s="45" t="s">
        <v>450</v>
      </c>
    </row>
    <row r="51" spans="1:5" ht="14.25" customHeight="1" x14ac:dyDescent="0.15">
      <c r="A51" s="4">
        <v>50</v>
      </c>
      <c r="B51" s="128"/>
      <c r="C51" s="29" t="s">
        <v>75</v>
      </c>
      <c r="D51" s="60"/>
      <c r="E51" s="45" t="s">
        <v>451</v>
      </c>
    </row>
    <row r="52" spans="1:5" ht="14.25" customHeight="1" x14ac:dyDescent="0.15">
      <c r="A52" s="4">
        <v>51</v>
      </c>
      <c r="B52" s="128"/>
      <c r="C52" s="29" t="s">
        <v>76</v>
      </c>
      <c r="D52" s="60"/>
      <c r="E52" s="45" t="s">
        <v>450</v>
      </c>
    </row>
    <row r="53" spans="1:5" ht="14.25" customHeight="1" x14ac:dyDescent="0.15">
      <c r="A53" s="4">
        <v>52</v>
      </c>
      <c r="B53" s="128"/>
      <c r="C53" s="29" t="s">
        <v>77</v>
      </c>
      <c r="D53" s="60"/>
      <c r="E53" s="45" t="s">
        <v>450</v>
      </c>
    </row>
    <row r="54" spans="1:5" ht="14.25" customHeight="1" x14ac:dyDescent="0.15">
      <c r="A54" s="4">
        <v>53</v>
      </c>
      <c r="B54" s="128"/>
      <c r="C54" s="29" t="s">
        <v>80</v>
      </c>
      <c r="D54" s="60"/>
      <c r="E54" s="45" t="s">
        <v>452</v>
      </c>
    </row>
    <row r="55" spans="1:5" ht="14.25" customHeight="1" x14ac:dyDescent="0.15">
      <c r="A55" s="4">
        <v>54</v>
      </c>
      <c r="B55" s="128"/>
      <c r="C55" s="29" t="s">
        <v>81</v>
      </c>
      <c r="D55" s="60"/>
      <c r="E55" s="45" t="s">
        <v>451</v>
      </c>
    </row>
    <row r="56" spans="1:5" ht="14.25" customHeight="1" x14ac:dyDescent="0.15">
      <c r="A56" s="9">
        <v>55</v>
      </c>
      <c r="B56" s="129"/>
      <c r="C56" s="30" t="s">
        <v>121</v>
      </c>
      <c r="D56" s="61"/>
      <c r="E56" s="46" t="s">
        <v>448</v>
      </c>
    </row>
    <row r="57" spans="1:5" ht="14.25" customHeight="1" x14ac:dyDescent="0.15">
      <c r="A57" s="3">
        <v>56</v>
      </c>
      <c r="B57" s="127" t="s">
        <v>136</v>
      </c>
      <c r="C57" s="31" t="s">
        <v>137</v>
      </c>
      <c r="D57" s="64"/>
      <c r="E57" s="51" t="s">
        <v>448</v>
      </c>
    </row>
    <row r="58" spans="1:5" ht="14.25" customHeight="1" x14ac:dyDescent="0.15">
      <c r="A58" s="4">
        <v>57</v>
      </c>
      <c r="B58" s="128"/>
      <c r="C58" s="29" t="s">
        <v>138</v>
      </c>
      <c r="D58" s="60"/>
      <c r="E58" s="45" t="s">
        <v>443</v>
      </c>
    </row>
    <row r="59" spans="1:5" ht="15" customHeight="1" x14ac:dyDescent="0.15">
      <c r="A59" s="9">
        <v>58</v>
      </c>
      <c r="B59" s="129"/>
      <c r="C59" s="35" t="s">
        <v>139</v>
      </c>
      <c r="D59" s="61"/>
      <c r="E59" s="46" t="s">
        <v>443</v>
      </c>
    </row>
    <row r="60" spans="1:5" ht="13.5" customHeight="1" x14ac:dyDescent="0.15">
      <c r="A60" s="3">
        <v>59</v>
      </c>
      <c r="B60" s="127" t="s">
        <v>433</v>
      </c>
      <c r="C60" s="37" t="s">
        <v>140</v>
      </c>
      <c r="D60" s="66"/>
      <c r="E60" s="51" t="s">
        <v>449</v>
      </c>
    </row>
    <row r="61" spans="1:5" x14ac:dyDescent="0.15">
      <c r="A61" s="4">
        <v>60</v>
      </c>
      <c r="B61" s="128"/>
      <c r="C61" s="33" t="s">
        <v>232</v>
      </c>
      <c r="D61" s="67"/>
      <c r="E61" s="45" t="s">
        <v>448</v>
      </c>
    </row>
    <row r="62" spans="1:5" x14ac:dyDescent="0.15">
      <c r="A62" s="4">
        <v>61</v>
      </c>
      <c r="B62" s="128"/>
      <c r="C62" s="33" t="s">
        <v>233</v>
      </c>
      <c r="D62" s="67"/>
      <c r="E62" s="45" t="s">
        <v>448</v>
      </c>
    </row>
    <row r="63" spans="1:5" x14ac:dyDescent="0.15">
      <c r="A63" s="4">
        <v>62</v>
      </c>
      <c r="B63" s="128"/>
      <c r="C63" s="33" t="s">
        <v>234</v>
      </c>
      <c r="D63" s="67"/>
      <c r="E63" s="45" t="s">
        <v>449</v>
      </c>
    </row>
    <row r="64" spans="1:5" x14ac:dyDescent="0.15">
      <c r="A64" s="4">
        <v>63</v>
      </c>
      <c r="B64" s="128"/>
      <c r="C64" s="33" t="s">
        <v>141</v>
      </c>
      <c r="D64" s="67"/>
      <c r="E64" s="45" t="s">
        <v>448</v>
      </c>
    </row>
    <row r="65" spans="1:5" x14ac:dyDescent="0.15">
      <c r="A65" s="4">
        <v>64</v>
      </c>
      <c r="B65" s="128"/>
      <c r="C65" s="33" t="s">
        <v>235</v>
      </c>
      <c r="D65" s="67"/>
      <c r="E65" s="45" t="s">
        <v>448</v>
      </c>
    </row>
    <row r="66" spans="1:5" x14ac:dyDescent="0.15">
      <c r="A66" s="4">
        <v>65</v>
      </c>
      <c r="B66" s="128"/>
      <c r="C66" s="33" t="s">
        <v>236</v>
      </c>
      <c r="D66" s="67"/>
      <c r="E66" s="45" t="s">
        <v>448</v>
      </c>
    </row>
    <row r="67" spans="1:5" x14ac:dyDescent="0.15">
      <c r="A67" s="4">
        <v>66</v>
      </c>
      <c r="B67" s="128"/>
      <c r="C67" s="33" t="s">
        <v>237</v>
      </c>
      <c r="D67" s="67"/>
      <c r="E67" s="45" t="s">
        <v>448</v>
      </c>
    </row>
    <row r="68" spans="1:5" x14ac:dyDescent="0.15">
      <c r="A68" s="4">
        <v>67</v>
      </c>
      <c r="B68" s="128"/>
      <c r="C68" s="33" t="s">
        <v>238</v>
      </c>
      <c r="D68" s="67"/>
      <c r="E68" s="45" t="s">
        <v>448</v>
      </c>
    </row>
    <row r="69" spans="1:5" x14ac:dyDescent="0.15">
      <c r="A69" s="4">
        <v>68</v>
      </c>
      <c r="B69" s="128"/>
      <c r="C69" s="33" t="s">
        <v>235</v>
      </c>
      <c r="D69" s="67"/>
      <c r="E69" s="45" t="s">
        <v>449</v>
      </c>
    </row>
    <row r="70" spans="1:5" x14ac:dyDescent="0.15">
      <c r="A70" s="4">
        <v>69</v>
      </c>
      <c r="B70" s="128"/>
      <c r="C70" s="33" t="s">
        <v>236</v>
      </c>
      <c r="D70" s="67"/>
      <c r="E70" s="45" t="s">
        <v>448</v>
      </c>
    </row>
    <row r="71" spans="1:5" x14ac:dyDescent="0.15">
      <c r="A71" s="4">
        <v>70</v>
      </c>
      <c r="B71" s="128"/>
      <c r="C71" s="33" t="s">
        <v>237</v>
      </c>
      <c r="D71" s="67"/>
      <c r="E71" s="45" t="s">
        <v>448</v>
      </c>
    </row>
    <row r="72" spans="1:5" x14ac:dyDescent="0.15">
      <c r="A72" s="4">
        <v>71</v>
      </c>
      <c r="B72" s="128"/>
      <c r="C72" s="33" t="s">
        <v>142</v>
      </c>
      <c r="D72" s="67"/>
      <c r="E72" s="45" t="s">
        <v>448</v>
      </c>
    </row>
    <row r="73" spans="1:5" x14ac:dyDescent="0.15">
      <c r="A73" s="4">
        <v>72</v>
      </c>
      <c r="B73" s="128"/>
      <c r="C73" s="33" t="s">
        <v>235</v>
      </c>
      <c r="D73" s="67"/>
      <c r="E73" s="45" t="s">
        <v>449</v>
      </c>
    </row>
    <row r="74" spans="1:5" x14ac:dyDescent="0.15">
      <c r="A74" s="4">
        <v>73</v>
      </c>
      <c r="B74" s="128"/>
      <c r="C74" s="33" t="s">
        <v>236</v>
      </c>
      <c r="D74" s="67"/>
      <c r="E74" s="45" t="s">
        <v>448</v>
      </c>
    </row>
    <row r="75" spans="1:5" x14ac:dyDescent="0.15">
      <c r="A75" s="4">
        <v>74</v>
      </c>
      <c r="B75" s="128"/>
      <c r="C75" s="33" t="s">
        <v>237</v>
      </c>
      <c r="D75" s="67"/>
      <c r="E75" s="45" t="s">
        <v>448</v>
      </c>
    </row>
    <row r="76" spans="1:5" x14ac:dyDescent="0.15">
      <c r="A76" s="4">
        <v>75</v>
      </c>
      <c r="B76" s="128"/>
      <c r="C76" s="33" t="s">
        <v>143</v>
      </c>
      <c r="D76" s="67"/>
      <c r="E76" s="45" t="s">
        <v>448</v>
      </c>
    </row>
    <row r="77" spans="1:5" x14ac:dyDescent="0.15">
      <c r="A77" s="4">
        <v>76</v>
      </c>
      <c r="B77" s="128"/>
      <c r="C77" s="33" t="s">
        <v>239</v>
      </c>
      <c r="D77" s="67"/>
      <c r="E77" s="45" t="s">
        <v>449</v>
      </c>
    </row>
    <row r="78" spans="1:5" x14ac:dyDescent="0.15">
      <c r="A78" s="4">
        <v>77</v>
      </c>
      <c r="B78" s="128"/>
      <c r="C78" s="33" t="s">
        <v>240</v>
      </c>
      <c r="D78" s="67"/>
      <c r="E78" s="45" t="s">
        <v>448</v>
      </c>
    </row>
    <row r="79" spans="1:5" x14ac:dyDescent="0.15">
      <c r="A79" s="4">
        <v>78</v>
      </c>
      <c r="B79" s="128"/>
      <c r="C79" s="33" t="s">
        <v>241</v>
      </c>
      <c r="D79" s="67"/>
      <c r="E79" s="45" t="s">
        <v>448</v>
      </c>
    </row>
    <row r="80" spans="1:5" x14ac:dyDescent="0.15">
      <c r="A80" s="4">
        <v>79</v>
      </c>
      <c r="B80" s="128"/>
      <c r="C80" s="33" t="s">
        <v>242</v>
      </c>
      <c r="D80" s="67"/>
      <c r="E80" s="45" t="s">
        <v>448</v>
      </c>
    </row>
    <row r="81" spans="1:5" x14ac:dyDescent="0.15">
      <c r="A81" s="4">
        <v>80</v>
      </c>
      <c r="B81" s="128"/>
      <c r="C81" s="33" t="s">
        <v>235</v>
      </c>
      <c r="D81" s="67"/>
      <c r="E81" s="45" t="s">
        <v>448</v>
      </c>
    </row>
    <row r="82" spans="1:5" x14ac:dyDescent="0.15">
      <c r="A82" s="4">
        <v>81</v>
      </c>
      <c r="B82" s="128"/>
      <c r="C82" s="33" t="s">
        <v>236</v>
      </c>
      <c r="D82" s="67"/>
      <c r="E82" s="45" t="s">
        <v>449</v>
      </c>
    </row>
    <row r="83" spans="1:5" x14ac:dyDescent="0.15">
      <c r="A83" s="4">
        <v>82</v>
      </c>
      <c r="B83" s="128"/>
      <c r="C83" s="33" t="s">
        <v>237</v>
      </c>
      <c r="D83" s="68"/>
      <c r="E83" s="45" t="s">
        <v>448</v>
      </c>
    </row>
    <row r="84" spans="1:5" x14ac:dyDescent="0.15">
      <c r="A84" s="4">
        <v>83</v>
      </c>
      <c r="B84" s="128"/>
      <c r="C84" s="33" t="s">
        <v>144</v>
      </c>
      <c r="D84" s="91">
        <f>SUM(D60,D64,D68,D72,D76,D80)</f>
        <v>0</v>
      </c>
      <c r="E84" s="137" t="s">
        <v>444</v>
      </c>
    </row>
    <row r="85" spans="1:5" x14ac:dyDescent="0.15">
      <c r="A85" s="4">
        <v>84</v>
      </c>
      <c r="B85" s="128"/>
      <c r="C85" s="33" t="s">
        <v>243</v>
      </c>
      <c r="D85" s="92">
        <f>SUM(D61,D65,D69,D73,D77,D81)</f>
        <v>0</v>
      </c>
      <c r="E85" s="137"/>
    </row>
    <row r="86" spans="1:5" x14ac:dyDescent="0.15">
      <c r="A86" s="4">
        <v>85</v>
      </c>
      <c r="B86" s="128"/>
      <c r="C86" s="33" t="s">
        <v>244</v>
      </c>
      <c r="D86" s="92">
        <f>SUM(D62,D66,D70,D74,D78,D82)</f>
        <v>0</v>
      </c>
      <c r="E86" s="137"/>
    </row>
    <row r="87" spans="1:5" x14ac:dyDescent="0.15">
      <c r="A87" s="9">
        <v>86</v>
      </c>
      <c r="B87" s="129"/>
      <c r="C87" s="35" t="s">
        <v>245</v>
      </c>
      <c r="D87" s="93">
        <f>SUM(D63,D67,D71,D75,D79,D83)</f>
        <v>0</v>
      </c>
      <c r="E87" s="138"/>
    </row>
    <row r="88" spans="1:5" ht="14.25" customHeight="1" x14ac:dyDescent="0.15">
      <c r="A88" s="10">
        <v>87</v>
      </c>
      <c r="B88" s="17" t="s">
        <v>145</v>
      </c>
      <c r="C88" s="27" t="s">
        <v>145</v>
      </c>
      <c r="D88" s="71"/>
      <c r="E88" s="42" t="s">
        <v>448</v>
      </c>
    </row>
    <row r="89" spans="1:5" ht="13.5" customHeight="1" x14ac:dyDescent="0.15">
      <c r="A89" s="3">
        <v>88</v>
      </c>
      <c r="B89" s="130" t="s">
        <v>434</v>
      </c>
      <c r="C89" s="37" t="s">
        <v>146</v>
      </c>
      <c r="D89" s="67"/>
      <c r="E89" s="51" t="s">
        <v>449</v>
      </c>
    </row>
    <row r="90" spans="1:5" x14ac:dyDescent="0.15">
      <c r="A90" s="4">
        <v>89</v>
      </c>
      <c r="B90" s="131"/>
      <c r="C90" s="33" t="s">
        <v>246</v>
      </c>
      <c r="D90" s="67"/>
      <c r="E90" s="45" t="s">
        <v>448</v>
      </c>
    </row>
    <row r="91" spans="1:5" x14ac:dyDescent="0.15">
      <c r="A91" s="4">
        <v>90</v>
      </c>
      <c r="B91" s="131"/>
      <c r="C91" s="33" t="s">
        <v>247</v>
      </c>
      <c r="D91" s="67"/>
      <c r="E91" s="45" t="s">
        <v>449</v>
      </c>
    </row>
    <row r="92" spans="1:5" x14ac:dyDescent="0.15">
      <c r="A92" s="4">
        <v>91</v>
      </c>
      <c r="B92" s="131"/>
      <c r="C92" s="33" t="s">
        <v>116</v>
      </c>
      <c r="D92" s="67"/>
      <c r="E92" s="45" t="s">
        <v>448</v>
      </c>
    </row>
    <row r="93" spans="1:5" x14ac:dyDescent="0.15">
      <c r="A93" s="4">
        <v>92</v>
      </c>
      <c r="B93" s="131"/>
      <c r="C93" s="33" t="s">
        <v>117</v>
      </c>
      <c r="D93" s="67"/>
      <c r="E93" s="45" t="s">
        <v>449</v>
      </c>
    </row>
    <row r="94" spans="1:5" x14ac:dyDescent="0.15">
      <c r="A94" s="4">
        <v>93</v>
      </c>
      <c r="B94" s="131"/>
      <c r="C94" s="33" t="s">
        <v>118</v>
      </c>
      <c r="D94" s="67"/>
      <c r="E94" s="45" t="s">
        <v>448</v>
      </c>
    </row>
    <row r="95" spans="1:5" x14ac:dyDescent="0.15">
      <c r="A95" s="4">
        <v>94</v>
      </c>
      <c r="B95" s="131"/>
      <c r="C95" s="33" t="s">
        <v>119</v>
      </c>
      <c r="D95" s="67"/>
      <c r="E95" s="45" t="s">
        <v>448</v>
      </c>
    </row>
    <row r="96" spans="1:5" x14ac:dyDescent="0.15">
      <c r="A96" s="9">
        <v>95</v>
      </c>
      <c r="B96" s="132"/>
      <c r="C96" s="35" t="s">
        <v>147</v>
      </c>
      <c r="D96" s="70">
        <f>SUM(D89:D95)</f>
        <v>0</v>
      </c>
      <c r="E96" s="95" t="s">
        <v>444</v>
      </c>
    </row>
    <row r="97" spans="1:5" x14ac:dyDescent="0.15">
      <c r="A97" s="3">
        <v>96</v>
      </c>
      <c r="B97" s="127" t="s">
        <v>148</v>
      </c>
      <c r="C97" s="31" t="s">
        <v>149</v>
      </c>
      <c r="D97" s="72"/>
      <c r="E97" s="51" t="s">
        <v>450</v>
      </c>
    </row>
    <row r="98" spans="1:5" ht="15" customHeight="1" x14ac:dyDescent="0.15">
      <c r="A98" s="4">
        <v>97</v>
      </c>
      <c r="B98" s="128"/>
      <c r="C98" s="125" t="s">
        <v>435</v>
      </c>
      <c r="D98" s="73"/>
      <c r="E98" s="52" t="s">
        <v>448</v>
      </c>
    </row>
    <row r="99" spans="1:5" ht="13.5" customHeight="1" x14ac:dyDescent="0.15">
      <c r="A99" s="4">
        <v>98</v>
      </c>
      <c r="B99" s="134" t="s">
        <v>459</v>
      </c>
      <c r="C99" s="34" t="s">
        <v>225</v>
      </c>
      <c r="D99" s="74"/>
      <c r="E99" s="44" t="s">
        <v>448</v>
      </c>
    </row>
    <row r="100" spans="1:5" ht="14.25" customHeight="1" x14ac:dyDescent="0.15">
      <c r="A100" s="4">
        <v>99</v>
      </c>
      <c r="B100" s="131"/>
      <c r="C100" s="33" t="s">
        <v>150</v>
      </c>
      <c r="D100" s="67"/>
      <c r="E100" s="45" t="s">
        <v>449</v>
      </c>
    </row>
    <row r="101" spans="1:5" ht="14.25" customHeight="1" x14ac:dyDescent="0.15">
      <c r="A101" s="4">
        <v>100</v>
      </c>
      <c r="B101" s="131"/>
      <c r="C101" s="33" t="s">
        <v>151</v>
      </c>
      <c r="D101" s="67"/>
      <c r="E101" s="45" t="s">
        <v>448</v>
      </c>
    </row>
    <row r="102" spans="1:5" ht="14.25" customHeight="1" x14ac:dyDescent="0.15">
      <c r="A102" s="4">
        <v>101</v>
      </c>
      <c r="B102" s="131"/>
      <c r="C102" s="33" t="s">
        <v>152</v>
      </c>
      <c r="D102" s="67"/>
      <c r="E102" s="45" t="s">
        <v>448</v>
      </c>
    </row>
    <row r="103" spans="1:5" ht="14.25" customHeight="1" x14ac:dyDescent="0.15">
      <c r="A103" s="4">
        <v>102</v>
      </c>
      <c r="B103" s="131"/>
      <c r="C103" s="33" t="s">
        <v>153</v>
      </c>
      <c r="D103" s="67"/>
      <c r="E103" s="45" t="s">
        <v>448</v>
      </c>
    </row>
    <row r="104" spans="1:5" ht="14.25" customHeight="1" x14ac:dyDescent="0.15">
      <c r="A104" s="4">
        <v>103</v>
      </c>
      <c r="B104" s="131"/>
      <c r="C104" s="33" t="s">
        <v>154</v>
      </c>
      <c r="D104" s="67"/>
      <c r="E104" s="45" t="s">
        <v>449</v>
      </c>
    </row>
    <row r="105" spans="1:5" ht="14.25" customHeight="1" x14ac:dyDescent="0.15">
      <c r="A105" s="4">
        <v>104</v>
      </c>
      <c r="B105" s="131"/>
      <c r="C105" s="33" t="s">
        <v>248</v>
      </c>
      <c r="D105" s="67"/>
      <c r="E105" s="45" t="s">
        <v>448</v>
      </c>
    </row>
    <row r="106" spans="1:5" ht="14.25" customHeight="1" x14ac:dyDescent="0.15">
      <c r="A106" s="4">
        <v>105</v>
      </c>
      <c r="B106" s="131"/>
      <c r="C106" s="33" t="s">
        <v>249</v>
      </c>
      <c r="D106" s="67"/>
      <c r="E106" s="45" t="s">
        <v>448</v>
      </c>
    </row>
    <row r="107" spans="1:5" ht="14.25" customHeight="1" x14ac:dyDescent="0.15">
      <c r="A107" s="4">
        <v>106</v>
      </c>
      <c r="B107" s="131"/>
      <c r="C107" s="33" t="s">
        <v>250</v>
      </c>
      <c r="D107" s="67"/>
      <c r="E107" s="45" t="s">
        <v>448</v>
      </c>
    </row>
    <row r="108" spans="1:5" ht="14.25" customHeight="1" x14ac:dyDescent="0.15">
      <c r="A108" s="4">
        <v>107</v>
      </c>
      <c r="B108" s="131"/>
      <c r="C108" s="33" t="s">
        <v>251</v>
      </c>
      <c r="D108" s="67"/>
      <c r="E108" s="45" t="s">
        <v>448</v>
      </c>
    </row>
    <row r="109" spans="1:5" ht="14.25" customHeight="1" x14ac:dyDescent="0.15">
      <c r="A109" s="4">
        <v>108</v>
      </c>
      <c r="B109" s="131"/>
      <c r="C109" s="33" t="s">
        <v>252</v>
      </c>
      <c r="D109" s="67"/>
      <c r="E109" s="45" t="s">
        <v>449</v>
      </c>
    </row>
    <row r="110" spans="1:5" ht="14.25" customHeight="1" x14ac:dyDescent="0.15">
      <c r="A110" s="4">
        <v>109</v>
      </c>
      <c r="B110" s="131"/>
      <c r="C110" s="33" t="s">
        <v>249</v>
      </c>
      <c r="D110" s="67"/>
      <c r="E110" s="45" t="s">
        <v>448</v>
      </c>
    </row>
    <row r="111" spans="1:5" ht="14.25" customHeight="1" x14ac:dyDescent="0.15">
      <c r="A111" s="4">
        <v>110</v>
      </c>
      <c r="B111" s="131"/>
      <c r="C111" s="33" t="s">
        <v>250</v>
      </c>
      <c r="D111" s="67"/>
      <c r="E111" s="45" t="s">
        <v>448</v>
      </c>
    </row>
    <row r="112" spans="1:5" ht="14.25" customHeight="1" x14ac:dyDescent="0.15">
      <c r="A112" s="4">
        <v>111</v>
      </c>
      <c r="B112" s="131"/>
      <c r="C112" s="33" t="s">
        <v>251</v>
      </c>
      <c r="D112" s="67"/>
      <c r="E112" s="45" t="s">
        <v>449</v>
      </c>
    </row>
    <row r="113" spans="1:5" ht="14.25" customHeight="1" x14ac:dyDescent="0.15">
      <c r="A113" s="4">
        <v>112</v>
      </c>
      <c r="B113" s="131"/>
      <c r="C113" s="33" t="s">
        <v>253</v>
      </c>
      <c r="D113" s="67"/>
      <c r="E113" s="45" t="s">
        <v>448</v>
      </c>
    </row>
    <row r="114" spans="1:5" ht="14.25" customHeight="1" x14ac:dyDescent="0.15">
      <c r="A114" s="4">
        <v>113</v>
      </c>
      <c r="B114" s="131"/>
      <c r="C114" s="33" t="s">
        <v>249</v>
      </c>
      <c r="D114" s="67"/>
      <c r="E114" s="45" t="s">
        <v>449</v>
      </c>
    </row>
    <row r="115" spans="1:5" ht="14.25" customHeight="1" x14ac:dyDescent="0.15">
      <c r="A115" s="4">
        <v>114</v>
      </c>
      <c r="B115" s="131"/>
      <c r="C115" s="33" t="s">
        <v>250</v>
      </c>
      <c r="D115" s="67"/>
      <c r="E115" s="45" t="s">
        <v>448</v>
      </c>
    </row>
    <row r="116" spans="1:5" ht="14.25" customHeight="1" x14ac:dyDescent="0.15">
      <c r="A116" s="4">
        <v>115</v>
      </c>
      <c r="B116" s="131"/>
      <c r="C116" s="33" t="s">
        <v>251</v>
      </c>
      <c r="D116" s="67"/>
      <c r="E116" s="45" t="s">
        <v>448</v>
      </c>
    </row>
    <row r="117" spans="1:5" ht="14.25" customHeight="1" x14ac:dyDescent="0.15">
      <c r="A117" s="4">
        <v>116</v>
      </c>
      <c r="B117" s="131"/>
      <c r="C117" s="33" t="s">
        <v>254</v>
      </c>
      <c r="D117" s="67"/>
      <c r="E117" s="45" t="s">
        <v>448</v>
      </c>
    </row>
    <row r="118" spans="1:5" ht="14.25" customHeight="1" x14ac:dyDescent="0.15">
      <c r="A118" s="4">
        <v>117</v>
      </c>
      <c r="B118" s="131"/>
      <c r="C118" s="33" t="s">
        <v>249</v>
      </c>
      <c r="D118" s="67"/>
      <c r="E118" s="45" t="s">
        <v>449</v>
      </c>
    </row>
    <row r="119" spans="1:5" ht="14.25" customHeight="1" x14ac:dyDescent="0.15">
      <c r="A119" s="4">
        <v>118</v>
      </c>
      <c r="B119" s="131"/>
      <c r="C119" s="33" t="s">
        <v>250</v>
      </c>
      <c r="D119" s="67"/>
      <c r="E119" s="45" t="s">
        <v>448</v>
      </c>
    </row>
    <row r="120" spans="1:5" ht="14.25" customHeight="1" x14ac:dyDescent="0.15">
      <c r="A120" s="4">
        <v>119</v>
      </c>
      <c r="B120" s="131"/>
      <c r="C120" s="33" t="s">
        <v>251</v>
      </c>
      <c r="D120" s="67"/>
      <c r="E120" s="45" t="s">
        <v>449</v>
      </c>
    </row>
    <row r="121" spans="1:5" ht="14.25" customHeight="1" x14ac:dyDescent="0.15">
      <c r="A121" s="4">
        <v>120</v>
      </c>
      <c r="B121" s="131"/>
      <c r="C121" s="33" t="s">
        <v>255</v>
      </c>
      <c r="D121" s="67"/>
      <c r="E121" s="45" t="s">
        <v>448</v>
      </c>
    </row>
    <row r="122" spans="1:5" ht="14.25" customHeight="1" x14ac:dyDescent="0.15">
      <c r="A122" s="4">
        <v>121</v>
      </c>
      <c r="B122" s="131"/>
      <c r="C122" s="33" t="s">
        <v>249</v>
      </c>
      <c r="D122" s="67"/>
      <c r="E122" s="45" t="s">
        <v>449</v>
      </c>
    </row>
    <row r="123" spans="1:5" ht="14.25" customHeight="1" x14ac:dyDescent="0.15">
      <c r="A123" s="4">
        <v>122</v>
      </c>
      <c r="B123" s="131"/>
      <c r="C123" s="33" t="s">
        <v>250</v>
      </c>
      <c r="D123" s="67"/>
      <c r="E123" s="45" t="s">
        <v>449</v>
      </c>
    </row>
    <row r="124" spans="1:5" ht="14.25" customHeight="1" x14ac:dyDescent="0.15">
      <c r="A124" s="4">
        <v>123</v>
      </c>
      <c r="B124" s="131"/>
      <c r="C124" s="33" t="s">
        <v>251</v>
      </c>
      <c r="D124" s="67"/>
      <c r="E124" s="45" t="s">
        <v>448</v>
      </c>
    </row>
    <row r="125" spans="1:5" ht="14.25" customHeight="1" x14ac:dyDescent="0.15">
      <c r="A125" s="4">
        <v>124</v>
      </c>
      <c r="B125" s="131"/>
      <c r="C125" s="33" t="s">
        <v>256</v>
      </c>
      <c r="D125" s="67"/>
      <c r="E125" s="45" t="s">
        <v>449</v>
      </c>
    </row>
    <row r="126" spans="1:5" ht="14.25" customHeight="1" x14ac:dyDescent="0.15">
      <c r="A126" s="4">
        <v>125</v>
      </c>
      <c r="B126" s="131"/>
      <c r="C126" s="33" t="s">
        <v>249</v>
      </c>
      <c r="D126" s="67"/>
      <c r="E126" s="45" t="s">
        <v>449</v>
      </c>
    </row>
    <row r="127" spans="1:5" ht="14.25" customHeight="1" x14ac:dyDescent="0.15">
      <c r="A127" s="4">
        <v>126</v>
      </c>
      <c r="B127" s="131"/>
      <c r="C127" s="33" t="s">
        <v>250</v>
      </c>
      <c r="D127" s="67"/>
      <c r="E127" s="45" t="s">
        <v>448</v>
      </c>
    </row>
    <row r="128" spans="1:5" ht="14.25" customHeight="1" x14ac:dyDescent="0.15">
      <c r="A128" s="4">
        <v>127</v>
      </c>
      <c r="B128" s="131"/>
      <c r="C128" s="33" t="s">
        <v>251</v>
      </c>
      <c r="D128" s="67"/>
      <c r="E128" s="45" t="s">
        <v>448</v>
      </c>
    </row>
    <row r="129" spans="1:5" x14ac:dyDescent="0.15">
      <c r="A129" s="4">
        <v>128</v>
      </c>
      <c r="B129" s="131"/>
      <c r="C129" s="33" t="s">
        <v>257</v>
      </c>
      <c r="D129" s="69">
        <f>SUM(D105,D109,D113,D117,D121,D125)</f>
        <v>0</v>
      </c>
      <c r="E129" s="137" t="s">
        <v>444</v>
      </c>
    </row>
    <row r="130" spans="1:5" x14ac:dyDescent="0.15">
      <c r="A130" s="4">
        <v>129</v>
      </c>
      <c r="B130" s="131"/>
      <c r="C130" s="33" t="s">
        <v>258</v>
      </c>
      <c r="D130" s="69">
        <f>SUM(D106,D110,D114,D118,D122,D126)</f>
        <v>0</v>
      </c>
      <c r="E130" s="137"/>
    </row>
    <row r="131" spans="1:5" x14ac:dyDescent="0.15">
      <c r="A131" s="4">
        <v>130</v>
      </c>
      <c r="B131" s="131"/>
      <c r="C131" s="33" t="s">
        <v>259</v>
      </c>
      <c r="D131" s="69">
        <f t="shared" ref="D131:D132" si="0">SUM(D107,D111,D115,D119,D123,D127)</f>
        <v>0</v>
      </c>
      <c r="E131" s="137"/>
    </row>
    <row r="132" spans="1:5" x14ac:dyDescent="0.15">
      <c r="A132" s="9">
        <v>131</v>
      </c>
      <c r="B132" s="132"/>
      <c r="C132" s="35" t="s">
        <v>260</v>
      </c>
      <c r="D132" s="69">
        <f t="shared" si="0"/>
        <v>0</v>
      </c>
      <c r="E132" s="138"/>
    </row>
    <row r="133" spans="1:5" ht="13.5" customHeight="1" x14ac:dyDescent="0.15">
      <c r="A133" s="3">
        <v>132</v>
      </c>
      <c r="B133" s="130" t="s">
        <v>155</v>
      </c>
      <c r="C133" s="37" t="s">
        <v>156</v>
      </c>
      <c r="D133" s="64"/>
      <c r="E133" s="51" t="s">
        <v>450</v>
      </c>
    </row>
    <row r="134" spans="1:5" ht="14.25" customHeight="1" x14ac:dyDescent="0.15">
      <c r="A134" s="4">
        <v>133</v>
      </c>
      <c r="B134" s="131"/>
      <c r="C134" s="33" t="s">
        <v>157</v>
      </c>
      <c r="D134" s="60"/>
      <c r="E134" s="45" t="s">
        <v>450</v>
      </c>
    </row>
    <row r="135" spans="1:5" ht="13.5" customHeight="1" x14ac:dyDescent="0.15">
      <c r="A135" s="4">
        <v>134</v>
      </c>
      <c r="B135" s="131"/>
      <c r="C135" s="33" t="s">
        <v>158</v>
      </c>
      <c r="D135" s="60"/>
      <c r="E135" s="45" t="s">
        <v>448</v>
      </c>
    </row>
    <row r="136" spans="1:5" ht="14.25" customHeight="1" x14ac:dyDescent="0.15">
      <c r="A136" s="4">
        <v>135</v>
      </c>
      <c r="B136" s="131"/>
      <c r="C136" s="33" t="s">
        <v>159</v>
      </c>
      <c r="D136" s="60"/>
      <c r="E136" s="45" t="s">
        <v>449</v>
      </c>
    </row>
    <row r="137" spans="1:5" ht="14.25" customHeight="1" x14ac:dyDescent="0.15">
      <c r="A137" s="4">
        <v>136</v>
      </c>
      <c r="B137" s="131"/>
      <c r="C137" s="33" t="s">
        <v>160</v>
      </c>
      <c r="D137" s="60"/>
      <c r="E137" s="45" t="s">
        <v>448</v>
      </c>
    </row>
    <row r="138" spans="1:5" ht="14.25" customHeight="1" x14ac:dyDescent="0.15">
      <c r="A138" s="4">
        <v>137</v>
      </c>
      <c r="B138" s="131"/>
      <c r="C138" s="33" t="s">
        <v>161</v>
      </c>
      <c r="D138" s="75"/>
      <c r="E138" s="45" t="s">
        <v>448</v>
      </c>
    </row>
    <row r="139" spans="1:5" ht="14.25" customHeight="1" x14ac:dyDescent="0.15">
      <c r="A139" s="4">
        <v>138</v>
      </c>
      <c r="B139" s="131"/>
      <c r="C139" s="33" t="s">
        <v>261</v>
      </c>
      <c r="D139" s="75"/>
      <c r="E139" s="45" t="s">
        <v>449</v>
      </c>
    </row>
    <row r="140" spans="1:5" ht="14.25" customHeight="1" x14ac:dyDescent="0.15">
      <c r="A140" s="4">
        <v>139</v>
      </c>
      <c r="B140" s="131"/>
      <c r="C140" s="33" t="s">
        <v>162</v>
      </c>
      <c r="D140" s="75"/>
      <c r="E140" s="45" t="s">
        <v>448</v>
      </c>
    </row>
    <row r="141" spans="1:5" ht="14.25" customHeight="1" x14ac:dyDescent="0.15">
      <c r="A141" s="9">
        <v>140</v>
      </c>
      <c r="B141" s="132"/>
      <c r="C141" s="35" t="s">
        <v>261</v>
      </c>
      <c r="D141" s="62"/>
      <c r="E141" s="46" t="s">
        <v>449</v>
      </c>
    </row>
    <row r="142" spans="1:5" x14ac:dyDescent="0.15">
      <c r="A142" s="3">
        <v>141</v>
      </c>
      <c r="B142" s="127" t="s">
        <v>163</v>
      </c>
      <c r="C142" s="31" t="s">
        <v>164</v>
      </c>
      <c r="D142" s="64"/>
      <c r="E142" s="51" t="s">
        <v>450</v>
      </c>
    </row>
    <row r="143" spans="1:5" ht="14.25" customHeight="1" x14ac:dyDescent="0.15">
      <c r="A143" s="4">
        <v>142</v>
      </c>
      <c r="B143" s="128"/>
      <c r="C143" s="33" t="s">
        <v>367</v>
      </c>
      <c r="D143" s="60"/>
      <c r="E143" s="51" t="s">
        <v>450</v>
      </c>
    </row>
    <row r="144" spans="1:5" ht="13.5" customHeight="1" x14ac:dyDescent="0.15">
      <c r="A144" s="4">
        <v>143</v>
      </c>
      <c r="B144" s="128"/>
      <c r="C144" s="29" t="s">
        <v>125</v>
      </c>
      <c r="D144" s="60"/>
      <c r="E144" s="45" t="s">
        <v>449</v>
      </c>
    </row>
    <row r="145" spans="1:5" ht="14.25" customHeight="1" x14ac:dyDescent="0.15">
      <c r="A145" s="4">
        <v>144</v>
      </c>
      <c r="B145" s="133" t="s">
        <v>165</v>
      </c>
      <c r="C145" s="34" t="s">
        <v>166</v>
      </c>
      <c r="D145" s="59"/>
      <c r="E145" s="44" t="s">
        <v>453</v>
      </c>
    </row>
    <row r="146" spans="1:5" ht="14.25" customHeight="1" x14ac:dyDescent="0.15">
      <c r="A146" s="4">
        <v>145</v>
      </c>
      <c r="B146" s="128"/>
      <c r="C146" s="33" t="s">
        <v>167</v>
      </c>
      <c r="D146" s="60"/>
      <c r="E146" s="45" t="s">
        <v>454</v>
      </c>
    </row>
    <row r="147" spans="1:5" ht="14.25" customHeight="1" x14ac:dyDescent="0.15">
      <c r="A147" s="9">
        <v>146</v>
      </c>
      <c r="B147" s="129"/>
      <c r="C147" s="30" t="s">
        <v>121</v>
      </c>
      <c r="D147" s="75"/>
      <c r="E147" s="46" t="s">
        <v>449</v>
      </c>
    </row>
    <row r="148" spans="1:5" x14ac:dyDescent="0.15">
      <c r="A148" s="3">
        <v>147</v>
      </c>
      <c r="B148" s="130" t="s">
        <v>168</v>
      </c>
      <c r="C148" s="37" t="s">
        <v>168</v>
      </c>
      <c r="D148" s="64"/>
      <c r="E148" s="51" t="s">
        <v>443</v>
      </c>
    </row>
    <row r="149" spans="1:5" ht="15" customHeight="1" x14ac:dyDescent="0.15">
      <c r="A149" s="4">
        <v>148</v>
      </c>
      <c r="B149" s="131"/>
      <c r="C149" s="33" t="s">
        <v>169</v>
      </c>
      <c r="D149" s="60"/>
      <c r="E149" s="45" t="s">
        <v>450</v>
      </c>
    </row>
    <row r="150" spans="1:5" ht="14.25" customHeight="1" x14ac:dyDescent="0.15">
      <c r="A150" s="4">
        <v>149</v>
      </c>
      <c r="B150" s="131"/>
      <c r="C150" s="33" t="s">
        <v>170</v>
      </c>
      <c r="D150" s="60"/>
      <c r="E150" s="45" t="s">
        <v>455</v>
      </c>
    </row>
    <row r="151" spans="1:5" ht="14.25" customHeight="1" x14ac:dyDescent="0.15">
      <c r="A151" s="9">
        <v>150</v>
      </c>
      <c r="B151" s="132"/>
      <c r="C151" s="35" t="s">
        <v>171</v>
      </c>
      <c r="D151" s="61"/>
      <c r="E151" s="46" t="s">
        <v>456</v>
      </c>
    </row>
    <row r="152" spans="1:5" ht="14.25" customHeight="1" x14ac:dyDescent="0.15">
      <c r="A152" s="3">
        <v>151</v>
      </c>
      <c r="B152" s="127" t="s">
        <v>172</v>
      </c>
      <c r="C152" s="31" t="s">
        <v>173</v>
      </c>
      <c r="D152" s="64"/>
      <c r="E152" s="51" t="s">
        <v>450</v>
      </c>
    </row>
    <row r="153" spans="1:5" ht="14.25" customHeight="1" x14ac:dyDescent="0.15">
      <c r="A153" s="4">
        <v>152</v>
      </c>
      <c r="B153" s="128"/>
      <c r="C153" s="29" t="s">
        <v>460</v>
      </c>
      <c r="D153" s="60"/>
      <c r="E153" s="45" t="s">
        <v>448</v>
      </c>
    </row>
    <row r="154" spans="1:5" ht="14.25" customHeight="1" x14ac:dyDescent="0.15">
      <c r="A154" s="4">
        <v>153</v>
      </c>
      <c r="B154" s="128"/>
      <c r="C154" s="29" t="s">
        <v>447</v>
      </c>
      <c r="D154" s="60"/>
      <c r="E154" s="45" t="s">
        <v>450</v>
      </c>
    </row>
    <row r="155" spans="1:5" ht="14.25" customHeight="1" x14ac:dyDescent="0.15">
      <c r="A155" s="9">
        <v>154</v>
      </c>
      <c r="B155" s="129"/>
      <c r="C155" s="30" t="s">
        <v>461</v>
      </c>
      <c r="D155" s="61"/>
      <c r="E155" s="46" t="s">
        <v>448</v>
      </c>
    </row>
    <row r="156" spans="1:5" ht="14.25" customHeight="1" x14ac:dyDescent="0.15">
      <c r="A156" s="10">
        <v>155</v>
      </c>
      <c r="B156" s="17" t="s">
        <v>368</v>
      </c>
      <c r="C156" s="27" t="s">
        <v>446</v>
      </c>
      <c r="D156" s="73"/>
      <c r="E156" s="52" t="s">
        <v>448</v>
      </c>
    </row>
    <row r="157" spans="1:5" ht="14.25" customHeight="1" x14ac:dyDescent="0.15">
      <c r="A157" s="10">
        <v>156</v>
      </c>
      <c r="B157" s="17" t="s">
        <v>174</v>
      </c>
      <c r="C157" s="27" t="s">
        <v>226</v>
      </c>
      <c r="D157" s="71"/>
      <c r="E157" s="42" t="s">
        <v>443</v>
      </c>
    </row>
    <row r="158" spans="1:5" ht="13.5" customHeight="1" x14ac:dyDescent="0.15">
      <c r="A158" s="3">
        <v>157</v>
      </c>
      <c r="B158" s="130" t="s">
        <v>436</v>
      </c>
      <c r="C158" s="37" t="s">
        <v>462</v>
      </c>
      <c r="D158" s="76"/>
      <c r="E158" s="51" t="s">
        <v>449</v>
      </c>
    </row>
    <row r="159" spans="1:5" ht="13.5" customHeight="1" x14ac:dyDescent="0.15">
      <c r="A159" s="4">
        <v>158</v>
      </c>
      <c r="B159" s="131"/>
      <c r="C159" s="33" t="s">
        <v>437</v>
      </c>
      <c r="D159" s="77"/>
      <c r="E159" s="45" t="s">
        <v>449</v>
      </c>
    </row>
    <row r="160" spans="1:5" ht="13.5" customHeight="1" x14ac:dyDescent="0.15">
      <c r="A160" s="4">
        <v>159</v>
      </c>
      <c r="B160" s="131"/>
      <c r="C160" s="33" t="s">
        <v>438</v>
      </c>
      <c r="D160" s="77"/>
      <c r="E160" s="45" t="s">
        <v>449</v>
      </c>
    </row>
    <row r="161" spans="1:5" ht="13.5" customHeight="1" x14ac:dyDescent="0.15">
      <c r="A161" s="4">
        <v>160</v>
      </c>
      <c r="B161" s="131"/>
      <c r="C161" s="33" t="s">
        <v>175</v>
      </c>
      <c r="D161" s="77"/>
      <c r="E161" s="45" t="s">
        <v>448</v>
      </c>
    </row>
    <row r="162" spans="1:5" ht="13.5" customHeight="1" x14ac:dyDescent="0.15">
      <c r="A162" s="4">
        <v>161</v>
      </c>
      <c r="B162" s="131"/>
      <c r="C162" s="33" t="s">
        <v>176</v>
      </c>
      <c r="D162" s="77"/>
      <c r="E162" s="45" t="s">
        <v>448</v>
      </c>
    </row>
    <row r="163" spans="1:5" ht="13.5" customHeight="1" x14ac:dyDescent="0.15">
      <c r="A163" s="4">
        <v>162</v>
      </c>
      <c r="B163" s="131"/>
      <c r="C163" s="33" t="s">
        <v>177</v>
      </c>
      <c r="D163" s="77"/>
      <c r="E163" s="45" t="s">
        <v>448</v>
      </c>
    </row>
    <row r="164" spans="1:5" ht="13.5" customHeight="1" x14ac:dyDescent="0.15">
      <c r="A164" s="4">
        <v>163</v>
      </c>
      <c r="B164" s="131"/>
      <c r="C164" s="33" t="s">
        <v>178</v>
      </c>
      <c r="D164" s="77"/>
      <c r="E164" s="45" t="s">
        <v>448</v>
      </c>
    </row>
    <row r="165" spans="1:5" ht="13.5" customHeight="1" x14ac:dyDescent="0.15">
      <c r="A165" s="4">
        <v>164</v>
      </c>
      <c r="B165" s="131"/>
      <c r="C165" s="33" t="s">
        <v>179</v>
      </c>
      <c r="D165" s="77"/>
      <c r="E165" s="45" t="s">
        <v>449</v>
      </c>
    </row>
    <row r="166" spans="1:5" ht="13.5" customHeight="1" x14ac:dyDescent="0.15">
      <c r="A166" s="4">
        <v>165</v>
      </c>
      <c r="B166" s="131"/>
      <c r="C166" s="33" t="s">
        <v>180</v>
      </c>
      <c r="D166" s="77"/>
      <c r="E166" s="45" t="s">
        <v>448</v>
      </c>
    </row>
    <row r="167" spans="1:5" ht="13.5" customHeight="1" x14ac:dyDescent="0.15">
      <c r="A167" s="4">
        <v>166</v>
      </c>
      <c r="B167" s="131"/>
      <c r="C167" s="33" t="s">
        <v>181</v>
      </c>
      <c r="D167" s="77"/>
      <c r="E167" s="45" t="s">
        <v>448</v>
      </c>
    </row>
    <row r="168" spans="1:5" ht="13.5" customHeight="1" x14ac:dyDescent="0.15">
      <c r="A168" s="4">
        <v>167</v>
      </c>
      <c r="B168" s="131"/>
      <c r="C168" s="33" t="s">
        <v>182</v>
      </c>
      <c r="D168" s="78"/>
      <c r="E168" s="45" t="s">
        <v>448</v>
      </c>
    </row>
    <row r="169" spans="1:5" ht="13.5" customHeight="1" x14ac:dyDescent="0.15">
      <c r="A169" s="4">
        <v>168</v>
      </c>
      <c r="B169" s="131"/>
      <c r="C169" s="33" t="s">
        <v>183</v>
      </c>
      <c r="D169" s="77"/>
      <c r="E169" s="45" t="s">
        <v>448</v>
      </c>
    </row>
    <row r="170" spans="1:5" ht="13.5" customHeight="1" x14ac:dyDescent="0.15">
      <c r="A170" s="4">
        <v>169</v>
      </c>
      <c r="B170" s="131"/>
      <c r="C170" s="33" t="s">
        <v>184</v>
      </c>
      <c r="D170" s="77"/>
      <c r="E170" s="45" t="s">
        <v>448</v>
      </c>
    </row>
    <row r="171" spans="1:5" ht="13.5" customHeight="1" x14ac:dyDescent="0.15">
      <c r="A171" s="4">
        <v>170</v>
      </c>
      <c r="B171" s="131"/>
      <c r="C171" s="33" t="s">
        <v>185</v>
      </c>
      <c r="D171" s="77"/>
      <c r="E171" s="45" t="s">
        <v>448</v>
      </c>
    </row>
    <row r="172" spans="1:5" ht="13.5" customHeight="1" x14ac:dyDescent="0.15">
      <c r="A172" s="4">
        <v>171</v>
      </c>
      <c r="B172" s="131"/>
      <c r="C172" s="33" t="s">
        <v>186</v>
      </c>
      <c r="D172" s="77"/>
      <c r="E172" s="45" t="s">
        <v>449</v>
      </c>
    </row>
    <row r="173" spans="1:5" ht="13.5" customHeight="1" x14ac:dyDescent="0.15">
      <c r="A173" s="4">
        <v>172</v>
      </c>
      <c r="B173" s="131"/>
      <c r="C173" s="33" t="s">
        <v>187</v>
      </c>
      <c r="D173" s="77"/>
      <c r="E173" s="45" t="s">
        <v>448</v>
      </c>
    </row>
    <row r="174" spans="1:5" ht="13.5" customHeight="1" x14ac:dyDescent="0.15">
      <c r="A174" s="4">
        <v>173</v>
      </c>
      <c r="B174" s="131"/>
      <c r="C174" s="33" t="s">
        <v>188</v>
      </c>
      <c r="D174" s="77"/>
      <c r="E174" s="45" t="s">
        <v>448</v>
      </c>
    </row>
    <row r="175" spans="1:5" ht="13.5" customHeight="1" x14ac:dyDescent="0.15">
      <c r="A175" s="9">
        <v>174</v>
      </c>
      <c r="B175" s="132"/>
      <c r="C175" s="35" t="s">
        <v>189</v>
      </c>
      <c r="D175" s="79"/>
      <c r="E175" s="46" t="s">
        <v>449</v>
      </c>
    </row>
    <row r="176" spans="1:5" ht="13.5" customHeight="1" x14ac:dyDescent="0.15">
      <c r="A176" s="3">
        <v>175</v>
      </c>
      <c r="B176" s="130" t="s">
        <v>369</v>
      </c>
      <c r="C176" s="31" t="s">
        <v>262</v>
      </c>
      <c r="D176" s="64"/>
      <c r="E176" s="51" t="s">
        <v>448</v>
      </c>
    </row>
    <row r="177" spans="1:5" x14ac:dyDescent="0.15">
      <c r="A177" s="4">
        <v>176</v>
      </c>
      <c r="B177" s="131"/>
      <c r="C177" s="29" t="s">
        <v>103</v>
      </c>
      <c r="D177" s="78"/>
      <c r="E177" s="45" t="s">
        <v>449</v>
      </c>
    </row>
    <row r="178" spans="1:5" x14ac:dyDescent="0.15">
      <c r="A178" s="4">
        <v>177</v>
      </c>
      <c r="B178" s="131"/>
      <c r="C178" s="29" t="s">
        <v>104</v>
      </c>
      <c r="D178" s="78"/>
      <c r="E178" s="45" t="s">
        <v>448</v>
      </c>
    </row>
    <row r="179" spans="1:5" x14ac:dyDescent="0.15">
      <c r="A179" s="4">
        <v>178</v>
      </c>
      <c r="B179" s="131"/>
      <c r="C179" s="29" t="s">
        <v>263</v>
      </c>
      <c r="D179" s="60"/>
      <c r="E179" s="45" t="s">
        <v>449</v>
      </c>
    </row>
    <row r="180" spans="1:5" x14ac:dyDescent="0.15">
      <c r="A180" s="4">
        <v>179</v>
      </c>
      <c r="B180" s="131"/>
      <c r="C180" s="29" t="s">
        <v>190</v>
      </c>
      <c r="D180" s="78"/>
      <c r="E180" s="45" t="s">
        <v>449</v>
      </c>
    </row>
    <row r="181" spans="1:5" x14ac:dyDescent="0.15">
      <c r="A181" s="4">
        <v>180</v>
      </c>
      <c r="B181" s="131"/>
      <c r="C181" s="29" t="s">
        <v>191</v>
      </c>
      <c r="D181" s="60"/>
      <c r="E181" s="45" t="s">
        <v>448</v>
      </c>
    </row>
    <row r="182" spans="1:5" x14ac:dyDescent="0.15">
      <c r="A182" s="4">
        <v>181</v>
      </c>
      <c r="B182" s="131"/>
      <c r="C182" s="29" t="s">
        <v>264</v>
      </c>
      <c r="D182" s="60"/>
      <c r="E182" s="45" t="s">
        <v>449</v>
      </c>
    </row>
    <row r="183" spans="1:5" x14ac:dyDescent="0.15">
      <c r="A183" s="4">
        <v>182</v>
      </c>
      <c r="B183" s="131"/>
      <c r="C183" s="29" t="s">
        <v>265</v>
      </c>
      <c r="D183" s="60"/>
      <c r="E183" s="45" t="s">
        <v>449</v>
      </c>
    </row>
    <row r="184" spans="1:5" x14ac:dyDescent="0.15">
      <c r="A184" s="4">
        <v>183</v>
      </c>
      <c r="B184" s="131"/>
      <c r="C184" s="29" t="s">
        <v>266</v>
      </c>
      <c r="D184" s="60"/>
      <c r="E184" s="45" t="s">
        <v>448</v>
      </c>
    </row>
    <row r="185" spans="1:5" x14ac:dyDescent="0.15">
      <c r="A185" s="4">
        <v>184</v>
      </c>
      <c r="B185" s="131"/>
      <c r="C185" s="29" t="s">
        <v>192</v>
      </c>
      <c r="D185" s="78"/>
      <c r="E185" s="45" t="s">
        <v>448</v>
      </c>
    </row>
    <row r="186" spans="1:5" x14ac:dyDescent="0.15">
      <c r="A186" s="4">
        <v>185</v>
      </c>
      <c r="B186" s="131"/>
      <c r="C186" s="29" t="s">
        <v>193</v>
      </c>
      <c r="D186" s="78"/>
      <c r="E186" s="45" t="s">
        <v>449</v>
      </c>
    </row>
    <row r="187" spans="1:5" x14ac:dyDescent="0.15">
      <c r="A187" s="4">
        <v>186</v>
      </c>
      <c r="B187" s="131"/>
      <c r="C187" s="29" t="s">
        <v>194</v>
      </c>
      <c r="D187" s="80" t="e">
        <f>100-D188-D189</f>
        <v>#DIV/0!</v>
      </c>
      <c r="E187" s="139" t="s">
        <v>445</v>
      </c>
    </row>
    <row r="188" spans="1:5" x14ac:dyDescent="0.15">
      <c r="A188" s="4">
        <v>187</v>
      </c>
      <c r="B188" s="131"/>
      <c r="C188" s="29" t="s">
        <v>195</v>
      </c>
      <c r="D188" s="80" t="e">
        <f>D177*4*100/D176</f>
        <v>#DIV/0!</v>
      </c>
      <c r="E188" s="137"/>
    </row>
    <row r="189" spans="1:5" x14ac:dyDescent="0.15">
      <c r="A189" s="4">
        <v>188</v>
      </c>
      <c r="B189" s="131"/>
      <c r="C189" s="29" t="s">
        <v>196</v>
      </c>
      <c r="D189" s="80" t="e">
        <f>D178*9*100/D176</f>
        <v>#DIV/0!</v>
      </c>
      <c r="E189" s="137"/>
    </row>
    <row r="190" spans="1:5" x14ac:dyDescent="0.15">
      <c r="A190" s="4">
        <v>189</v>
      </c>
      <c r="B190" s="131"/>
      <c r="C190" s="33" t="s">
        <v>370</v>
      </c>
      <c r="D190" s="75"/>
      <c r="E190" s="53" t="s">
        <v>371</v>
      </c>
    </row>
    <row r="191" spans="1:5" ht="13.5" customHeight="1" x14ac:dyDescent="0.15">
      <c r="A191" s="4">
        <v>190</v>
      </c>
      <c r="B191" s="131"/>
      <c r="C191" s="29" t="s">
        <v>227</v>
      </c>
      <c r="D191" s="60"/>
      <c r="E191" s="45" t="s">
        <v>448</v>
      </c>
    </row>
    <row r="192" spans="1:5" x14ac:dyDescent="0.15">
      <c r="A192" s="4">
        <v>191</v>
      </c>
      <c r="B192" s="131"/>
      <c r="C192" s="29" t="s">
        <v>267</v>
      </c>
      <c r="D192" s="60"/>
      <c r="E192" s="45" t="s">
        <v>448</v>
      </c>
    </row>
    <row r="193" spans="1:5" x14ac:dyDescent="0.15">
      <c r="A193" s="4">
        <v>192</v>
      </c>
      <c r="B193" s="131"/>
      <c r="C193" s="29" t="s">
        <v>197</v>
      </c>
      <c r="D193" s="78"/>
      <c r="E193" s="45" t="s">
        <v>448</v>
      </c>
    </row>
    <row r="194" spans="1:5" x14ac:dyDescent="0.15">
      <c r="A194" s="9">
        <v>193</v>
      </c>
      <c r="B194" s="132"/>
      <c r="C194" s="30" t="s">
        <v>268</v>
      </c>
      <c r="D194" s="81"/>
      <c r="E194" s="46" t="s">
        <v>448</v>
      </c>
    </row>
    <row r="195" spans="1:5" ht="13.5" customHeight="1" x14ac:dyDescent="0.15">
      <c r="A195" s="3">
        <v>194</v>
      </c>
      <c r="B195" s="127" t="s">
        <v>411</v>
      </c>
      <c r="C195" s="31" t="s">
        <v>262</v>
      </c>
      <c r="D195" s="64"/>
      <c r="E195" s="51" t="s">
        <v>449</v>
      </c>
    </row>
    <row r="196" spans="1:5" x14ac:dyDescent="0.15">
      <c r="A196" s="4">
        <v>195</v>
      </c>
      <c r="B196" s="128"/>
      <c r="C196" s="29" t="s">
        <v>103</v>
      </c>
      <c r="D196" s="78"/>
      <c r="E196" s="45" t="s">
        <v>448</v>
      </c>
    </row>
    <row r="197" spans="1:5" x14ac:dyDescent="0.15">
      <c r="A197" s="4">
        <v>196</v>
      </c>
      <c r="B197" s="128"/>
      <c r="C197" s="29" t="s">
        <v>104</v>
      </c>
      <c r="D197" s="78"/>
      <c r="E197" s="45" t="s">
        <v>448</v>
      </c>
    </row>
    <row r="198" spans="1:5" x14ac:dyDescent="0.15">
      <c r="A198" s="4">
        <v>197</v>
      </c>
      <c r="B198" s="128"/>
      <c r="C198" s="29" t="s">
        <v>263</v>
      </c>
      <c r="D198" s="60"/>
      <c r="E198" s="45" t="s">
        <v>449</v>
      </c>
    </row>
    <row r="199" spans="1:5" x14ac:dyDescent="0.15">
      <c r="A199" s="4">
        <v>198</v>
      </c>
      <c r="B199" s="128"/>
      <c r="C199" s="29" t="s">
        <v>190</v>
      </c>
      <c r="D199" s="78"/>
      <c r="E199" s="45" t="s">
        <v>448</v>
      </c>
    </row>
    <row r="200" spans="1:5" x14ac:dyDescent="0.15">
      <c r="A200" s="4">
        <v>199</v>
      </c>
      <c r="B200" s="128"/>
      <c r="C200" s="29" t="s">
        <v>191</v>
      </c>
      <c r="D200" s="60"/>
      <c r="E200" s="45" t="s">
        <v>448</v>
      </c>
    </row>
    <row r="201" spans="1:5" x14ac:dyDescent="0.15">
      <c r="A201" s="4">
        <v>200</v>
      </c>
      <c r="B201" s="128"/>
      <c r="C201" s="29" t="s">
        <v>264</v>
      </c>
      <c r="D201" s="60"/>
      <c r="E201" s="45" t="s">
        <v>448</v>
      </c>
    </row>
    <row r="202" spans="1:5" x14ac:dyDescent="0.15">
      <c r="A202" s="4">
        <v>201</v>
      </c>
      <c r="B202" s="128"/>
      <c r="C202" s="29" t="s">
        <v>265</v>
      </c>
      <c r="D202" s="60"/>
      <c r="E202" s="45" t="s">
        <v>448</v>
      </c>
    </row>
    <row r="203" spans="1:5" x14ac:dyDescent="0.15">
      <c r="A203" s="4">
        <v>202</v>
      </c>
      <c r="B203" s="128"/>
      <c r="C203" s="29" t="s">
        <v>266</v>
      </c>
      <c r="D203" s="60"/>
      <c r="E203" s="45" t="s">
        <v>448</v>
      </c>
    </row>
    <row r="204" spans="1:5" x14ac:dyDescent="0.15">
      <c r="A204" s="4">
        <v>203</v>
      </c>
      <c r="B204" s="128"/>
      <c r="C204" s="29" t="s">
        <v>192</v>
      </c>
      <c r="D204" s="78"/>
      <c r="E204" s="45" t="s">
        <v>449</v>
      </c>
    </row>
    <row r="205" spans="1:5" x14ac:dyDescent="0.15">
      <c r="A205" s="4">
        <v>204</v>
      </c>
      <c r="B205" s="128"/>
      <c r="C205" s="29" t="s">
        <v>193</v>
      </c>
      <c r="D205" s="78"/>
      <c r="E205" s="45" t="s">
        <v>449</v>
      </c>
    </row>
    <row r="206" spans="1:5" x14ac:dyDescent="0.15">
      <c r="A206" s="4">
        <v>205</v>
      </c>
      <c r="B206" s="128"/>
      <c r="C206" s="29" t="s">
        <v>194</v>
      </c>
      <c r="D206" s="80" t="e">
        <f>100-D207-D208</f>
        <v>#DIV/0!</v>
      </c>
      <c r="E206" s="137" t="s">
        <v>444</v>
      </c>
    </row>
    <row r="207" spans="1:5" x14ac:dyDescent="0.15">
      <c r="A207" s="4">
        <v>206</v>
      </c>
      <c r="B207" s="128"/>
      <c r="C207" s="29" t="s">
        <v>195</v>
      </c>
      <c r="D207" s="80" t="e">
        <f>D196*4*100/D195</f>
        <v>#DIV/0!</v>
      </c>
      <c r="E207" s="137"/>
    </row>
    <row r="208" spans="1:5" x14ac:dyDescent="0.15">
      <c r="A208" s="4">
        <v>207</v>
      </c>
      <c r="B208" s="128"/>
      <c r="C208" s="29" t="s">
        <v>196</v>
      </c>
      <c r="D208" s="80" t="e">
        <f>D197*9*100/D195</f>
        <v>#DIV/0!</v>
      </c>
      <c r="E208" s="137"/>
    </row>
    <row r="209" spans="1:5" x14ac:dyDescent="0.15">
      <c r="A209" s="4">
        <v>208</v>
      </c>
      <c r="B209" s="128"/>
      <c r="C209" s="33" t="s">
        <v>370</v>
      </c>
      <c r="D209" s="75"/>
      <c r="E209" s="53" t="s">
        <v>371</v>
      </c>
    </row>
    <row r="210" spans="1:5" x14ac:dyDescent="0.15">
      <c r="A210" s="4">
        <v>209</v>
      </c>
      <c r="B210" s="128"/>
      <c r="C210" s="29" t="s">
        <v>227</v>
      </c>
      <c r="D210" s="69">
        <f>D191</f>
        <v>0</v>
      </c>
      <c r="E210" s="140" t="s">
        <v>429</v>
      </c>
    </row>
    <row r="211" spans="1:5" x14ac:dyDescent="0.15">
      <c r="A211" s="4">
        <v>210</v>
      </c>
      <c r="B211" s="128"/>
      <c r="C211" s="29" t="s">
        <v>267</v>
      </c>
      <c r="D211" s="69">
        <f>D192</f>
        <v>0</v>
      </c>
      <c r="E211" s="141"/>
    </row>
    <row r="212" spans="1:5" x14ac:dyDescent="0.15">
      <c r="A212" s="4">
        <v>211</v>
      </c>
      <c r="B212" s="128"/>
      <c r="C212" s="29" t="s">
        <v>197</v>
      </c>
      <c r="D212" s="78"/>
      <c r="E212" s="45" t="s">
        <v>448</v>
      </c>
    </row>
    <row r="213" spans="1:5" x14ac:dyDescent="0.15">
      <c r="A213" s="9">
        <v>212</v>
      </c>
      <c r="B213" s="129"/>
      <c r="C213" s="30" t="s">
        <v>268</v>
      </c>
      <c r="D213" s="81"/>
      <c r="E213" s="46" t="s">
        <v>449</v>
      </c>
    </row>
    <row r="214" spans="1:5" ht="14.25" customHeight="1" x14ac:dyDescent="0.15">
      <c r="A214" s="10">
        <v>213</v>
      </c>
      <c r="B214" s="17" t="s">
        <v>382</v>
      </c>
      <c r="C214" s="27" t="s">
        <v>439</v>
      </c>
      <c r="D214" s="82"/>
      <c r="E214" s="54" t="s">
        <v>449</v>
      </c>
    </row>
    <row r="215" spans="1:5" ht="13.5" customHeight="1" x14ac:dyDescent="0.15">
      <c r="A215" s="3">
        <v>214</v>
      </c>
      <c r="B215" s="127" t="s">
        <v>198</v>
      </c>
      <c r="C215" s="37" t="s">
        <v>226</v>
      </c>
      <c r="D215" s="64"/>
      <c r="E215" s="51" t="s">
        <v>443</v>
      </c>
    </row>
    <row r="216" spans="1:5" ht="14.25" customHeight="1" x14ac:dyDescent="0.15">
      <c r="A216" s="9">
        <v>215</v>
      </c>
      <c r="B216" s="129"/>
      <c r="C216" s="30" t="s">
        <v>199</v>
      </c>
      <c r="D216" s="61"/>
      <c r="E216" s="46" t="s">
        <v>448</v>
      </c>
    </row>
    <row r="217" spans="1:5" ht="14.25" customHeight="1" x14ac:dyDescent="0.15">
      <c r="A217" s="10">
        <v>216</v>
      </c>
      <c r="B217" s="11" t="s">
        <v>200</v>
      </c>
      <c r="C217" s="38" t="s">
        <v>201</v>
      </c>
      <c r="D217" s="71"/>
      <c r="E217" s="42" t="s">
        <v>450</v>
      </c>
    </row>
    <row r="218" spans="1:5" x14ac:dyDescent="0.15">
      <c r="A218" s="10">
        <v>217</v>
      </c>
      <c r="B218" s="16" t="s">
        <v>390</v>
      </c>
      <c r="C218" s="32" t="s">
        <v>201</v>
      </c>
      <c r="D218" s="63"/>
      <c r="E218" s="50" t="s">
        <v>456</v>
      </c>
    </row>
    <row r="219" spans="1:5" ht="22.5" x14ac:dyDescent="0.15">
      <c r="A219" s="3">
        <v>218</v>
      </c>
      <c r="B219" s="85" t="s">
        <v>440</v>
      </c>
      <c r="C219" s="31" t="s">
        <v>201</v>
      </c>
      <c r="D219" s="64"/>
      <c r="E219" s="51" t="s">
        <v>450</v>
      </c>
    </row>
    <row r="220" spans="1:5" ht="13.5" customHeight="1" x14ac:dyDescent="0.15">
      <c r="A220" s="4">
        <v>219</v>
      </c>
      <c r="B220" s="128" t="s">
        <v>441</v>
      </c>
      <c r="C220" s="29" t="s">
        <v>203</v>
      </c>
      <c r="D220" s="60"/>
      <c r="E220" s="45" t="s">
        <v>448</v>
      </c>
    </row>
    <row r="221" spans="1:5" ht="14.25" customHeight="1" x14ac:dyDescent="0.15">
      <c r="A221" s="4">
        <v>220</v>
      </c>
      <c r="B221" s="128"/>
      <c r="C221" s="29" t="s">
        <v>204</v>
      </c>
      <c r="D221" s="60"/>
      <c r="E221" s="45" t="s">
        <v>448</v>
      </c>
    </row>
    <row r="222" spans="1:5" ht="14.25" customHeight="1" x14ac:dyDescent="0.15">
      <c r="A222" s="4">
        <v>221</v>
      </c>
      <c r="B222" s="128"/>
      <c r="C222" s="29" t="s">
        <v>205</v>
      </c>
      <c r="D222" s="60"/>
      <c r="E222" s="45" t="s">
        <v>449</v>
      </c>
    </row>
    <row r="223" spans="1:5" ht="14.25" customHeight="1" x14ac:dyDescent="0.15">
      <c r="A223" s="3">
        <v>222</v>
      </c>
      <c r="B223" s="133" t="s">
        <v>206</v>
      </c>
      <c r="C223" s="28" t="s">
        <v>412</v>
      </c>
      <c r="D223" s="59"/>
      <c r="E223" s="44" t="s">
        <v>450</v>
      </c>
    </row>
    <row r="224" spans="1:5" x14ac:dyDescent="0.15">
      <c r="A224" s="4">
        <v>223</v>
      </c>
      <c r="B224" s="128"/>
      <c r="C224" s="29" t="s">
        <v>207</v>
      </c>
      <c r="D224" s="60"/>
      <c r="E224" s="45" t="s">
        <v>450</v>
      </c>
    </row>
    <row r="225" spans="1:5" ht="14.25" customHeight="1" x14ac:dyDescent="0.15">
      <c r="A225" s="4">
        <v>224</v>
      </c>
      <c r="B225" s="128"/>
      <c r="C225" s="29" t="s">
        <v>208</v>
      </c>
      <c r="D225" s="60"/>
      <c r="E225" s="45" t="s">
        <v>456</v>
      </c>
    </row>
    <row r="226" spans="1:5" ht="14.25" customHeight="1" x14ac:dyDescent="0.15">
      <c r="A226" s="9">
        <v>225</v>
      </c>
      <c r="B226" s="129"/>
      <c r="C226" s="30" t="s">
        <v>202</v>
      </c>
      <c r="D226" s="75"/>
      <c r="E226" s="46" t="s">
        <v>448</v>
      </c>
    </row>
    <row r="227" spans="1:5" ht="13.5" customHeight="1" x14ac:dyDescent="0.15">
      <c r="A227" s="3">
        <v>226</v>
      </c>
      <c r="B227" s="22" t="s">
        <v>209</v>
      </c>
      <c r="C227" s="31" t="s">
        <v>201</v>
      </c>
      <c r="D227" s="64"/>
      <c r="E227" s="51" t="s">
        <v>456</v>
      </c>
    </row>
    <row r="228" spans="1:5" ht="14.25" customHeight="1" x14ac:dyDescent="0.15">
      <c r="A228" s="4">
        <v>227</v>
      </c>
      <c r="B228" s="128" t="s">
        <v>210</v>
      </c>
      <c r="C228" s="29" t="s">
        <v>211</v>
      </c>
      <c r="D228" s="60"/>
      <c r="E228" s="45" t="s">
        <v>450</v>
      </c>
    </row>
    <row r="229" spans="1:5" ht="14.25" customHeight="1" x14ac:dyDescent="0.15">
      <c r="A229" s="4">
        <v>228</v>
      </c>
      <c r="B229" s="128"/>
      <c r="C229" s="33" t="s">
        <v>212</v>
      </c>
      <c r="D229" s="60"/>
      <c r="E229" s="45" t="s">
        <v>450</v>
      </c>
    </row>
    <row r="230" spans="1:5" ht="14.25" customHeight="1" x14ac:dyDescent="0.15">
      <c r="A230" s="4">
        <v>229</v>
      </c>
      <c r="B230" s="128"/>
      <c r="C230" s="33" t="s">
        <v>213</v>
      </c>
      <c r="D230" s="60"/>
      <c r="E230" s="45" t="s">
        <v>456</v>
      </c>
    </row>
    <row r="231" spans="1:5" ht="14.25" customHeight="1" x14ac:dyDescent="0.15">
      <c r="A231" s="4">
        <v>230</v>
      </c>
      <c r="B231" s="128"/>
      <c r="C231" s="33" t="s">
        <v>214</v>
      </c>
      <c r="D231" s="60"/>
      <c r="E231" s="45" t="s">
        <v>450</v>
      </c>
    </row>
    <row r="232" spans="1:5" x14ac:dyDescent="0.15">
      <c r="A232" s="9">
        <v>231</v>
      </c>
      <c r="B232" s="129"/>
      <c r="C232" s="30" t="s">
        <v>202</v>
      </c>
      <c r="D232" s="75"/>
      <c r="E232" s="46" t="s">
        <v>449</v>
      </c>
    </row>
    <row r="233" spans="1:5" ht="14.25" customHeight="1" x14ac:dyDescent="0.15">
      <c r="A233" s="3">
        <v>232</v>
      </c>
      <c r="B233" s="22" t="s">
        <v>380</v>
      </c>
      <c r="C233" s="31" t="s">
        <v>201</v>
      </c>
      <c r="D233" s="64"/>
      <c r="E233" s="51" t="s">
        <v>450</v>
      </c>
    </row>
    <row r="234" spans="1:5" ht="24.75" customHeight="1" x14ac:dyDescent="0.15">
      <c r="A234" s="4">
        <v>233</v>
      </c>
      <c r="B234" s="128" t="s">
        <v>215</v>
      </c>
      <c r="C234" s="34" t="s">
        <v>463</v>
      </c>
      <c r="D234" s="60"/>
      <c r="E234" s="45" t="s">
        <v>456</v>
      </c>
    </row>
    <row r="235" spans="1:5" x14ac:dyDescent="0.15">
      <c r="A235" s="4">
        <v>234</v>
      </c>
      <c r="B235" s="128"/>
      <c r="C235" s="33" t="s">
        <v>372</v>
      </c>
      <c r="D235" s="60"/>
      <c r="E235" s="45" t="s">
        <v>456</v>
      </c>
    </row>
    <row r="236" spans="1:5" x14ac:dyDescent="0.15">
      <c r="A236" s="4">
        <v>235</v>
      </c>
      <c r="B236" s="128"/>
      <c r="C236" s="33" t="s">
        <v>373</v>
      </c>
      <c r="D236" s="60"/>
      <c r="E236" s="45" t="s">
        <v>450</v>
      </c>
    </row>
    <row r="237" spans="1:5" x14ac:dyDescent="0.15">
      <c r="A237" s="4">
        <v>236</v>
      </c>
      <c r="B237" s="128"/>
      <c r="C237" s="33" t="s">
        <v>374</v>
      </c>
      <c r="D237" s="60"/>
      <c r="E237" s="45" t="s">
        <v>450</v>
      </c>
    </row>
    <row r="238" spans="1:5" ht="14.25" customHeight="1" x14ac:dyDescent="0.15">
      <c r="A238" s="9">
        <v>237</v>
      </c>
      <c r="B238" s="129"/>
      <c r="C238" s="30" t="s">
        <v>121</v>
      </c>
      <c r="D238" s="62"/>
      <c r="E238" s="46" t="s">
        <v>448</v>
      </c>
    </row>
    <row r="239" spans="1:5" ht="13.5" customHeight="1" x14ac:dyDescent="0.15">
      <c r="A239" s="3">
        <v>238</v>
      </c>
      <c r="B239" s="23" t="s">
        <v>375</v>
      </c>
      <c r="C239" s="37" t="s">
        <v>201</v>
      </c>
      <c r="D239" s="64"/>
      <c r="E239" s="45" t="s">
        <v>450</v>
      </c>
    </row>
    <row r="240" spans="1:5" ht="14.25" customHeight="1" x14ac:dyDescent="0.15">
      <c r="A240" s="9">
        <v>239</v>
      </c>
      <c r="B240" s="24" t="s">
        <v>376</v>
      </c>
      <c r="C240" s="35" t="s">
        <v>201</v>
      </c>
      <c r="D240" s="61"/>
      <c r="E240" s="46" t="s">
        <v>450</v>
      </c>
    </row>
    <row r="241" spans="1:8" ht="14.25" customHeight="1" x14ac:dyDescent="0.15">
      <c r="A241" s="3">
        <v>240</v>
      </c>
      <c r="B241" s="25" t="s">
        <v>464</v>
      </c>
      <c r="C241" s="28" t="s">
        <v>201</v>
      </c>
      <c r="D241" s="59"/>
      <c r="E241" s="44" t="s">
        <v>450</v>
      </c>
    </row>
    <row r="242" spans="1:8" ht="13.5" customHeight="1" x14ac:dyDescent="0.15">
      <c r="A242" s="4">
        <v>241</v>
      </c>
      <c r="B242" s="128" t="s">
        <v>465</v>
      </c>
      <c r="C242" s="29" t="s">
        <v>216</v>
      </c>
      <c r="D242" s="60"/>
      <c r="E242" s="45" t="s">
        <v>448</v>
      </c>
    </row>
    <row r="243" spans="1:8" x14ac:dyDescent="0.15">
      <c r="A243" s="4">
        <v>242</v>
      </c>
      <c r="B243" s="128"/>
      <c r="C243" s="29" t="s">
        <v>217</v>
      </c>
      <c r="D243" s="60"/>
      <c r="E243" s="45" t="s">
        <v>448</v>
      </c>
    </row>
    <row r="244" spans="1:8" ht="15" customHeight="1" x14ac:dyDescent="0.15">
      <c r="A244" s="4">
        <v>243</v>
      </c>
      <c r="B244" s="21" t="s">
        <v>466</v>
      </c>
      <c r="C244" s="29" t="s">
        <v>201</v>
      </c>
      <c r="D244" s="83"/>
      <c r="E244" s="45" t="s">
        <v>450</v>
      </c>
    </row>
    <row r="245" spans="1:8" ht="13.5" customHeight="1" x14ac:dyDescent="0.15">
      <c r="A245" s="4">
        <v>244</v>
      </c>
      <c r="B245" s="128" t="s">
        <v>467</v>
      </c>
      <c r="C245" s="33" t="s">
        <v>218</v>
      </c>
      <c r="D245" s="60"/>
      <c r="E245" s="45" t="s">
        <v>456</v>
      </c>
    </row>
    <row r="246" spans="1:8" ht="14.25" customHeight="1" x14ac:dyDescent="0.15">
      <c r="A246" s="4">
        <v>245</v>
      </c>
      <c r="B246" s="128"/>
      <c r="C246" s="33" t="s">
        <v>219</v>
      </c>
      <c r="D246" s="60"/>
      <c r="E246" s="45" t="s">
        <v>456</v>
      </c>
    </row>
    <row r="247" spans="1:8" x14ac:dyDescent="0.15">
      <c r="A247" s="9">
        <v>246</v>
      </c>
      <c r="B247" s="129"/>
      <c r="C247" s="35" t="s">
        <v>220</v>
      </c>
      <c r="D247" s="62"/>
      <c r="E247" s="46" t="s">
        <v>448</v>
      </c>
    </row>
    <row r="248" spans="1:8" x14ac:dyDescent="0.15">
      <c r="A248" s="10">
        <v>247</v>
      </c>
      <c r="B248" s="86" t="s">
        <v>377</v>
      </c>
      <c r="C248" s="87" t="s">
        <v>201</v>
      </c>
      <c r="D248" s="88"/>
      <c r="E248" s="89" t="s">
        <v>456</v>
      </c>
    </row>
    <row r="249" spans="1:8" ht="25.5" customHeight="1" x14ac:dyDescent="0.15">
      <c r="A249" s="10">
        <v>248</v>
      </c>
      <c r="B249" s="17" t="s">
        <v>381</v>
      </c>
      <c r="C249" s="27" t="s">
        <v>201</v>
      </c>
      <c r="D249" s="82"/>
      <c r="E249" s="54" t="s">
        <v>450</v>
      </c>
    </row>
    <row r="250" spans="1:8" s="12" customFormat="1" ht="25.5" customHeight="1" x14ac:dyDescent="0.15">
      <c r="A250" s="10">
        <v>249</v>
      </c>
      <c r="B250" s="17" t="s">
        <v>379</v>
      </c>
      <c r="C250" s="39" t="s">
        <v>457</v>
      </c>
      <c r="D250" s="82"/>
      <c r="E250" s="54" t="s">
        <v>449</v>
      </c>
      <c r="F250" s="126"/>
      <c r="G250" s="126"/>
      <c r="H250" s="126"/>
    </row>
    <row r="251" spans="1:8" ht="13.5" customHeight="1" x14ac:dyDescent="0.15">
      <c r="A251" s="3">
        <v>250</v>
      </c>
      <c r="B251" s="134" t="s">
        <v>442</v>
      </c>
      <c r="C251" s="37" t="s">
        <v>221</v>
      </c>
      <c r="D251" s="84"/>
      <c r="E251" s="56" t="s">
        <v>449</v>
      </c>
    </row>
    <row r="252" spans="1:8" ht="14.25" customHeight="1" x14ac:dyDescent="0.15">
      <c r="A252" s="4">
        <v>251</v>
      </c>
      <c r="B252" s="131"/>
      <c r="C252" s="33" t="s">
        <v>110</v>
      </c>
      <c r="D252" s="75"/>
      <c r="E252" s="57" t="s">
        <v>449</v>
      </c>
    </row>
    <row r="253" spans="1:8" ht="14.25" customHeight="1" x14ac:dyDescent="0.15">
      <c r="A253" s="4">
        <v>252</v>
      </c>
      <c r="B253" s="131"/>
      <c r="C253" s="33" t="s">
        <v>111</v>
      </c>
      <c r="D253" s="75"/>
      <c r="E253" s="57" t="s">
        <v>448</v>
      </c>
    </row>
    <row r="254" spans="1:8" x14ac:dyDescent="0.15">
      <c r="A254" s="4">
        <v>253</v>
      </c>
      <c r="B254" s="131"/>
      <c r="C254" s="33" t="s">
        <v>430</v>
      </c>
      <c r="D254" s="75"/>
      <c r="E254" s="57" t="s">
        <v>448</v>
      </c>
    </row>
    <row r="255" spans="1:8" ht="14.25" customHeight="1" x14ac:dyDescent="0.15">
      <c r="A255" s="9">
        <v>254</v>
      </c>
      <c r="B255" s="132"/>
      <c r="C255" s="40" t="s">
        <v>378</v>
      </c>
      <c r="D255" s="62"/>
      <c r="E255" s="55" t="s">
        <v>448</v>
      </c>
    </row>
  </sheetData>
  <mergeCells count="35">
    <mergeCell ref="E84:E87"/>
    <mergeCell ref="B245:B247"/>
    <mergeCell ref="B158:B175"/>
    <mergeCell ref="B176:B194"/>
    <mergeCell ref="B195:B213"/>
    <mergeCell ref="E187:E189"/>
    <mergeCell ref="E206:E208"/>
    <mergeCell ref="E210:E211"/>
    <mergeCell ref="B145:B147"/>
    <mergeCell ref="B148:B151"/>
    <mergeCell ref="B152:B155"/>
    <mergeCell ref="E129:E132"/>
    <mergeCell ref="B97:B98"/>
    <mergeCell ref="B99:B132"/>
    <mergeCell ref="B133:B141"/>
    <mergeCell ref="B142:B144"/>
    <mergeCell ref="B251:B255"/>
    <mergeCell ref="B215:B216"/>
    <mergeCell ref="B220:B222"/>
    <mergeCell ref="B223:B226"/>
    <mergeCell ref="B228:B232"/>
    <mergeCell ref="B234:B238"/>
    <mergeCell ref="B242:B243"/>
    <mergeCell ref="B60:B87"/>
    <mergeCell ref="B89:B96"/>
    <mergeCell ref="B39:B47"/>
    <mergeCell ref="B4:B13"/>
    <mergeCell ref="B16:B17"/>
    <mergeCell ref="B22:B24"/>
    <mergeCell ref="B25:B31"/>
    <mergeCell ref="B18:B20"/>
    <mergeCell ref="B32:B37"/>
    <mergeCell ref="B48:B56"/>
    <mergeCell ref="B57:B59"/>
    <mergeCell ref="B14:B15"/>
  </mergeCells>
  <phoneticPr fontId="3"/>
  <conditionalFormatting sqref="D23:D29 D31:D36">
    <cfRule type="expression" dxfId="100" priority="190" stopIfTrue="1">
      <formula>$D$22="有"</formula>
    </cfRule>
  </conditionalFormatting>
  <conditionalFormatting sqref="D39:D56">
    <cfRule type="expression" dxfId="99" priority="33">
      <formula>$D$38="直営"</formula>
    </cfRule>
    <cfRule type="notContainsBlanks" dxfId="98" priority="170">
      <formula>LEN(TRIM(D39))&gt;0</formula>
    </cfRule>
  </conditionalFormatting>
  <conditionalFormatting sqref="D14">
    <cfRule type="containsBlanks" dxfId="97" priority="207">
      <formula>LEN(TRIM(D14))=0</formula>
    </cfRule>
  </conditionalFormatting>
  <conditionalFormatting sqref="D2:D13">
    <cfRule type="containsBlanks" dxfId="96" priority="167">
      <formula>LEN(TRIM(D2))=0</formula>
    </cfRule>
  </conditionalFormatting>
  <conditionalFormatting sqref="D18">
    <cfRule type="containsBlanks" dxfId="95" priority="166">
      <formula>LEN(TRIM(D18))=0</formula>
    </cfRule>
  </conditionalFormatting>
  <conditionalFormatting sqref="D21">
    <cfRule type="containsBlanks" dxfId="94" priority="165">
      <formula>LEN(TRIM(D21))=0</formula>
    </cfRule>
  </conditionalFormatting>
  <conditionalFormatting sqref="D22">
    <cfRule type="containsBlanks" dxfId="93" priority="161">
      <formula>LEN(TRIM(D22))=0</formula>
    </cfRule>
  </conditionalFormatting>
  <conditionalFormatting sqref="D38">
    <cfRule type="containsBlanks" dxfId="92" priority="160">
      <formula>LEN(TRIM(D38))=0</formula>
    </cfRule>
  </conditionalFormatting>
  <conditionalFormatting sqref="D88">
    <cfRule type="containsBlanks" dxfId="91" priority="159">
      <formula>LEN(TRIM(D88))=0</formula>
    </cfRule>
  </conditionalFormatting>
  <conditionalFormatting sqref="D97">
    <cfRule type="containsBlanks" dxfId="90" priority="158">
      <formula>LEN(TRIM(D97))=0</formula>
    </cfRule>
  </conditionalFormatting>
  <conditionalFormatting sqref="D133:D137">
    <cfRule type="containsBlanks" dxfId="89" priority="157">
      <formula>LEN(TRIM(D133))=0</formula>
    </cfRule>
  </conditionalFormatting>
  <conditionalFormatting sqref="D142">
    <cfRule type="containsBlanks" dxfId="88" priority="156">
      <formula>LEN(TRIM(D142))=0</formula>
    </cfRule>
  </conditionalFormatting>
  <conditionalFormatting sqref="D148">
    <cfRule type="containsBlanks" dxfId="87" priority="153">
      <formula>LEN(TRIM(D148))=0</formula>
    </cfRule>
  </conditionalFormatting>
  <conditionalFormatting sqref="D149:D151">
    <cfRule type="containsBlanks" dxfId="86" priority="152">
      <formula>LEN(TRIM(D149))=0</formula>
    </cfRule>
  </conditionalFormatting>
  <conditionalFormatting sqref="D152 D154">
    <cfRule type="containsBlanks" dxfId="85" priority="151">
      <formula>LEN(TRIM(D152))=0</formula>
    </cfRule>
  </conditionalFormatting>
  <conditionalFormatting sqref="D39:D46">
    <cfRule type="expression" dxfId="84" priority="189" stopIfTrue="1">
      <formula>$D$38="委託"</formula>
    </cfRule>
  </conditionalFormatting>
  <conditionalFormatting sqref="D14:D141">
    <cfRule type="expression" dxfId="83" priority="145" stopIfTrue="1">
      <formula>$D$142="有"</formula>
    </cfRule>
  </conditionalFormatting>
  <conditionalFormatting sqref="D153">
    <cfRule type="expression" dxfId="82" priority="140">
      <formula>$D$152="無"</formula>
    </cfRule>
    <cfRule type="notContainsBlanks" dxfId="81" priority="141">
      <formula>LEN(TRIM(D153))&gt;0</formula>
    </cfRule>
    <cfRule type="expression" dxfId="80" priority="142" stopIfTrue="1">
      <formula>$D$152="有"</formula>
    </cfRule>
  </conditionalFormatting>
  <conditionalFormatting sqref="D155">
    <cfRule type="notContainsBlanks" dxfId="79" priority="134">
      <formula>LEN(TRIM(D155))&gt;0</formula>
    </cfRule>
    <cfRule type="expression" dxfId="78" priority="135" stopIfTrue="1">
      <formula>$D$154:$D$154="有"</formula>
    </cfRule>
    <cfRule type="expression" dxfId="77" priority="138">
      <formula>#REF!="有"</formula>
    </cfRule>
    <cfRule type="expression" dxfId="76" priority="139" stopIfTrue="1">
      <formula>#REF!="無"</formula>
    </cfRule>
    <cfRule type="expression" dxfId="75" priority="209" stopIfTrue="1">
      <formula>$D$154="無"</formula>
    </cfRule>
  </conditionalFormatting>
  <conditionalFormatting sqref="D234:D237">
    <cfRule type="notContainsBlanks" dxfId="74" priority="128">
      <formula>LEN(TRIM(D234))&gt;0</formula>
    </cfRule>
    <cfRule type="expression" dxfId="73" priority="129" stopIfTrue="1">
      <formula>$D$233="有"</formula>
    </cfRule>
  </conditionalFormatting>
  <conditionalFormatting sqref="D251:D253">
    <cfRule type="containsBlanks" dxfId="72" priority="123">
      <formula>LEN(TRIM(D251))=0</formula>
    </cfRule>
  </conditionalFormatting>
  <conditionalFormatting sqref="D16">
    <cfRule type="containsBlanks" dxfId="71" priority="117">
      <formula>LEN(TRIM(D16))=0</formula>
    </cfRule>
  </conditionalFormatting>
  <conditionalFormatting sqref="D60:D83">
    <cfRule type="expression" dxfId="70" priority="111">
      <formula>D60&lt;&gt;""</formula>
    </cfRule>
  </conditionalFormatting>
  <conditionalFormatting sqref="D89:D95">
    <cfRule type="expression" dxfId="69" priority="110">
      <formula>D89&lt;&gt;""</formula>
    </cfRule>
  </conditionalFormatting>
  <conditionalFormatting sqref="D99:D101 D105:D116">
    <cfRule type="expression" dxfId="68" priority="108">
      <formula>D99&lt;&gt;""</formula>
    </cfRule>
  </conditionalFormatting>
  <conditionalFormatting sqref="D138:D141">
    <cfRule type="containsBlanks" dxfId="67" priority="31">
      <formula>LEN(TRIM(D138))=0</formula>
    </cfRule>
  </conditionalFormatting>
  <conditionalFormatting sqref="D147">
    <cfRule type="expression" dxfId="66" priority="143" stopIfTrue="1">
      <formula>$D$142="有"</formula>
    </cfRule>
  </conditionalFormatting>
  <conditionalFormatting sqref="D156">
    <cfRule type="containsBlanks" dxfId="65" priority="105">
      <formula>LEN(TRIM(D156))=0</formula>
    </cfRule>
  </conditionalFormatting>
  <conditionalFormatting sqref="D232">
    <cfRule type="expression" dxfId="64" priority="48">
      <formula>D232&lt;&gt;""</formula>
    </cfRule>
    <cfRule type="expression" dxfId="63" priority="101" stopIfTrue="1">
      <formula>$D$227="有"</formula>
    </cfRule>
  </conditionalFormatting>
  <conditionalFormatting sqref="D238">
    <cfRule type="notContainsBlanks" dxfId="62" priority="27">
      <formula>LEN(TRIM(D238))&gt;0</formula>
    </cfRule>
    <cfRule type="expression" dxfId="61" priority="213" stopIfTrue="1">
      <formula>$D$233="有"</formula>
    </cfRule>
  </conditionalFormatting>
  <conditionalFormatting sqref="D157">
    <cfRule type="containsBlanks" dxfId="60" priority="68">
      <formula>LEN(TRIM(D157))=0</formula>
    </cfRule>
  </conditionalFormatting>
  <conditionalFormatting sqref="D158:D186">
    <cfRule type="containsBlanks" dxfId="59" priority="67">
      <formula>LEN(TRIM(D158))=0</formula>
    </cfRule>
  </conditionalFormatting>
  <conditionalFormatting sqref="D195:D205">
    <cfRule type="containsBlanks" dxfId="58" priority="66">
      <formula>LEN(TRIM(D195))=0</formula>
    </cfRule>
  </conditionalFormatting>
  <conditionalFormatting sqref="D214:D219">
    <cfRule type="containsBlanks" dxfId="57" priority="65">
      <formula>LEN(TRIM(D214))=0</formula>
    </cfRule>
  </conditionalFormatting>
  <conditionalFormatting sqref="D233 D239:D241 D248:D249 D251:D253">
    <cfRule type="containsBlanks" dxfId="56" priority="125">
      <formula>LEN(TRIM(D233))=0</formula>
    </cfRule>
  </conditionalFormatting>
  <conditionalFormatting sqref="D15">
    <cfRule type="expression" dxfId="55" priority="57">
      <formula>$D$14="単独実施校"</formula>
    </cfRule>
    <cfRule type="notContainsBlanks" dxfId="54" priority="58">
      <formula>LEN(TRIM(D15))&gt;0</formula>
    </cfRule>
    <cfRule type="expression" dxfId="53" priority="59">
      <formula>$D$14="その他"</formula>
    </cfRule>
  </conditionalFormatting>
  <conditionalFormatting sqref="D17">
    <cfRule type="expression" dxfId="52" priority="16">
      <formula>$D$16="大学"</formula>
    </cfRule>
    <cfRule type="expression" dxfId="51" priority="17">
      <formula>$D$16="特別支援学校"</formula>
    </cfRule>
    <cfRule type="expression" dxfId="50" priority="18">
      <formula>$D$16="高等学校"</formula>
    </cfRule>
    <cfRule type="expression" dxfId="49" priority="19">
      <formula>$D$16="中学校"</formula>
    </cfRule>
    <cfRule type="expression" dxfId="48" priority="20">
      <formula>$D$16="小学校"</formula>
    </cfRule>
    <cfRule type="notContainsBlanks" dxfId="47" priority="210">
      <formula>LEN(TRIM(D17))&gt;0</formula>
    </cfRule>
    <cfRule type="expression" dxfId="46" priority="212" stopIfTrue="1">
      <formula>$D$16="その他"</formula>
    </cfRule>
  </conditionalFormatting>
  <conditionalFormatting sqref="D234:D238">
    <cfRule type="expression" dxfId="45" priority="26">
      <formula>$D$233="無"</formula>
    </cfRule>
  </conditionalFormatting>
  <conditionalFormatting sqref="D228:D231">
    <cfRule type="notContainsBlanks" dxfId="44" priority="49">
      <formula>LEN(TRIM(D228))&gt;0</formula>
    </cfRule>
    <cfRule type="expression" dxfId="43" priority="50" stopIfTrue="1">
      <formula>$D$227="有"</formula>
    </cfRule>
  </conditionalFormatting>
  <conditionalFormatting sqref="D227">
    <cfRule type="containsBlanks" dxfId="42" priority="47">
      <formula>LEN(TRIM(D227))=0</formula>
    </cfRule>
  </conditionalFormatting>
  <conditionalFormatting sqref="D228:D232">
    <cfRule type="expression" dxfId="41" priority="14">
      <formula>$D$227="無"</formula>
    </cfRule>
  </conditionalFormatting>
  <conditionalFormatting sqref="D242:D247">
    <cfRule type="expression" dxfId="40" priority="24">
      <formula>$D$241="無"</formula>
    </cfRule>
  </conditionalFormatting>
  <conditionalFormatting sqref="D242:D246">
    <cfRule type="notContainsBlanks" dxfId="39" priority="44">
      <formula>LEN(TRIM(D242))&gt;0</formula>
    </cfRule>
    <cfRule type="expression" dxfId="38" priority="45" stopIfTrue="1">
      <formula>$D$241="有"</formula>
    </cfRule>
  </conditionalFormatting>
  <conditionalFormatting sqref="D19:D20">
    <cfRule type="expression" dxfId="37" priority="40">
      <formula>$D$18="無"</formula>
    </cfRule>
    <cfRule type="notContainsBlanks" dxfId="36" priority="41">
      <formula>LEN(TRIM(D19))&gt;0</formula>
    </cfRule>
    <cfRule type="expression" dxfId="35" priority="42" stopIfTrue="1">
      <formula>$D$18="有"</formula>
    </cfRule>
  </conditionalFormatting>
  <conditionalFormatting sqref="D23:D29 D31:D37">
    <cfRule type="expression" dxfId="34" priority="10">
      <formula>$D$22="無"</formula>
    </cfRule>
  </conditionalFormatting>
  <conditionalFormatting sqref="D23:D29 D31:D34">
    <cfRule type="notContainsBlanks" dxfId="33" priority="175">
      <formula>LEN(TRIM(D23))&gt;0</formula>
    </cfRule>
  </conditionalFormatting>
  <conditionalFormatting sqref="D30">
    <cfRule type="expression" dxfId="32" priority="37">
      <formula>$D$22="無"</formula>
    </cfRule>
    <cfRule type="notContainsBlanks" dxfId="31" priority="38">
      <formula>LEN(TRIM(D30))&gt;0</formula>
    </cfRule>
    <cfRule type="expression" dxfId="30" priority="39" stopIfTrue="1">
      <formula>$D$22="有"</formula>
    </cfRule>
  </conditionalFormatting>
  <conditionalFormatting sqref="D37">
    <cfRule type="notContainsBlanks" dxfId="29" priority="36">
      <formula>LEN(TRIM(D37))&gt;0</formula>
    </cfRule>
    <cfRule type="expression" dxfId="28" priority="172" stopIfTrue="1">
      <formula>$D$22="有"</formula>
    </cfRule>
  </conditionalFormatting>
  <conditionalFormatting sqref="D47:D56">
    <cfRule type="expression" dxfId="27" priority="171" stopIfTrue="1">
      <formula>$D$38="委託"</formula>
    </cfRule>
  </conditionalFormatting>
  <conditionalFormatting sqref="D57:D59">
    <cfRule type="containsBlanks" dxfId="26" priority="32">
      <formula>LEN(TRIM(D57))=0</formula>
    </cfRule>
  </conditionalFormatting>
  <conditionalFormatting sqref="D190:D194">
    <cfRule type="containsBlanks" dxfId="25" priority="29">
      <formula>LEN(TRIM(D190))=0</formula>
    </cfRule>
  </conditionalFormatting>
  <conditionalFormatting sqref="D212:D213">
    <cfRule type="containsBlanks" dxfId="24" priority="28">
      <formula>LEN(TRIM(D212))=0</formula>
    </cfRule>
  </conditionalFormatting>
  <conditionalFormatting sqref="D247">
    <cfRule type="notContainsBlanks" dxfId="23" priority="43">
      <formula>LEN(TRIM(D247))&gt;0</formula>
    </cfRule>
    <cfRule type="expression" dxfId="22" priority="214">
      <formula>$D$241="有"</formula>
    </cfRule>
  </conditionalFormatting>
  <conditionalFormatting sqref="D250">
    <cfRule type="containsBlanks" dxfId="21" priority="23">
      <formula>LEN(TRIM(D250))=0</formula>
    </cfRule>
  </conditionalFormatting>
  <conditionalFormatting sqref="D254:D255">
    <cfRule type="containsBlanks" dxfId="20" priority="21">
      <formula>LEN(TRIM(D254))=0</formula>
    </cfRule>
  </conditionalFormatting>
  <conditionalFormatting sqref="D209">
    <cfRule type="containsBlanks" dxfId="19" priority="15">
      <formula>LEN(TRIM(D209))=0</formula>
    </cfRule>
  </conditionalFormatting>
  <conditionalFormatting sqref="D102:D104">
    <cfRule type="containsBlanks" dxfId="18" priority="13">
      <formula>LEN(TRIM(D102))=0</formula>
    </cfRule>
    <cfRule type="notContainsBlanks" dxfId="17" priority="6">
      <formula>LEN(TRIM(D102))&gt;0</formula>
    </cfRule>
  </conditionalFormatting>
  <conditionalFormatting sqref="D117:D128">
    <cfRule type="containsBlanks" dxfId="16" priority="12">
      <formula>LEN(TRIM(D117))=0</formula>
    </cfRule>
    <cfRule type="notContainsBlanks" dxfId="15" priority="5">
      <formula>LEN(TRIM(D117))&gt;0</formula>
    </cfRule>
  </conditionalFormatting>
  <conditionalFormatting sqref="D35">
    <cfRule type="notContainsBlanks" dxfId="14" priority="34">
      <formula>LEN(TRIM(D35))&gt;0</formula>
    </cfRule>
  </conditionalFormatting>
  <conditionalFormatting sqref="D36">
    <cfRule type="notContainsBlanks" dxfId="13" priority="11">
      <formula>LEN(TRIM(D36))&gt;0</formula>
    </cfRule>
  </conditionalFormatting>
  <conditionalFormatting sqref="D98">
    <cfRule type="expression" dxfId="12" priority="9" stopIfTrue="1">
      <formula>$D$97="有"</formula>
    </cfRule>
    <cfRule type="notContainsBlanks" dxfId="11" priority="8">
      <formula>LEN(TRIM(D98))&gt;0</formula>
    </cfRule>
    <cfRule type="expression" dxfId="10" priority="7">
      <formula>$D$97="無"</formula>
    </cfRule>
  </conditionalFormatting>
  <conditionalFormatting sqref="D143:D147">
    <cfRule type="expression" dxfId="9" priority="4">
      <formula>$D$142="無"</formula>
    </cfRule>
    <cfRule type="notContainsBlanks" dxfId="8" priority="30">
      <formula>LEN(TRIM(D143))&gt;0</formula>
    </cfRule>
  </conditionalFormatting>
  <conditionalFormatting sqref="D143:D146">
    <cfRule type="expression" dxfId="7" priority="144" stopIfTrue="1">
      <formula>$D$142="有"</formula>
    </cfRule>
  </conditionalFormatting>
  <conditionalFormatting sqref="D220:D225">
    <cfRule type="expression" dxfId="6" priority="131">
      <formula>$D$219="無"</formula>
    </cfRule>
    <cfRule type="notContainsBlanks" dxfId="5" priority="132">
      <formula>LEN(TRIM(D220))&gt;0</formula>
    </cfRule>
    <cfRule type="expression" dxfId="4" priority="133" stopIfTrue="1">
      <formula>$D$219="有"</formula>
    </cfRule>
  </conditionalFormatting>
  <conditionalFormatting sqref="D226">
    <cfRule type="notContainsBlanks" dxfId="3" priority="2">
      <formula>LEN(TRIM(D226))&gt;0</formula>
    </cfRule>
    <cfRule type="expression" dxfId="2" priority="3" stopIfTrue="1">
      <formula>$D$219="有"</formula>
    </cfRule>
    <cfRule type="expression" dxfId="1" priority="1">
      <formula>$D$219="無"</formula>
    </cfRule>
  </conditionalFormatting>
  <dataValidations count="13">
    <dataValidation type="list" allowBlank="1" showInputMessage="1" showErrorMessage="1" sqref="D249">
      <formula1>"有,無"</formula1>
    </dataValidation>
    <dataValidation type="list" allowBlank="1" showInputMessage="1" showErrorMessage="1" sqref="D215">
      <formula1>"1食,2食,1日"</formula1>
    </dataValidation>
    <dataValidation type="list" allowBlank="1" showInputMessage="1" showErrorMessage="1" sqref="D157">
      <formula1>"朝食,昼食,夕食,朝食・昼食,朝食・夕食,昼食・夕食,朝食・昼食・夕食"</formula1>
    </dataValidation>
    <dataValidation type="list" allowBlank="1" showInputMessage="1" showErrorMessage="1" sqref="D148">
      <formula1>"単一給食,選択給食"</formula1>
    </dataValidation>
    <dataValidation type="list" allowBlank="1" showInputMessage="1" showErrorMessage="1" sqref="D58">
      <formula1>"栄養士,管理栄養士"</formula1>
    </dataValidation>
    <dataValidation type="list" allowBlank="1" showInputMessage="1" showErrorMessage="1" sqref="D59">
      <formula1>"専任,兼任"</formula1>
    </dataValidation>
    <dataValidation type="list" allowBlank="1" showInputMessage="1" showErrorMessage="1" sqref="D38">
      <formula1>"直営,委託"</formula1>
    </dataValidation>
    <dataValidation type="decimal" allowBlank="1" showInputMessage="1" showErrorMessage="1" sqref="D176:D178 D195:D197">
      <formula1>1</formula1>
      <formula2>3000</formula2>
    </dataValidation>
    <dataValidation type="list" allowBlank="1" showInputMessage="1" showErrorMessage="1" sqref="D14">
      <formula1>"単独実施校,その他"</formula1>
    </dataValidation>
    <dataValidation type="list" allowBlank="1" showInputMessage="1" showErrorMessage="1" sqref="D143 D23">
      <formula1>"年,月"</formula1>
    </dataValidation>
    <dataValidation type="list" allowBlank="1" showInputMessage="1" showErrorMessage="1" sqref="D2">
      <formula1>"小規模特定給食施設,特定給食施設"</formula1>
    </dataValidation>
    <dataValidation type="list" allowBlank="1" showInputMessage="1" showErrorMessage="1" sqref="D16">
      <formula1>"小学校,中学校,高等学校,特別支援学校,大学,その他"</formula1>
    </dataValidation>
    <dataValidation type="list" allowBlank="1" showInputMessage="1" showErrorMessage="1" sqref="D18:D19 D21:D22 D25:D29 D32:D36 D48:D55 D97 D133:D134 D142 D145:D146 D149:D152 D154 D217:D219 D223:D225 D227:D231 D233:D237 D239:D241 D244:D246 D248">
      <formula1>"有,無"</formula1>
    </dataValidation>
  </dataValidations>
  <pageMargins left="0.19685039370078741" right="0.19685039370078741" top="0.19685039370078741" bottom="0.19685039370078741" header="0.31496062992125984" footer="0.31496062992125984"/>
  <pageSetup paperSize="9" scale="90" fitToHeight="0" orientation="portrait" r:id="rId1"/>
  <rowBreaks count="3" manualBreakCount="3">
    <brk id="59" max="4" man="1"/>
    <brk id="128" max="4" man="1"/>
    <brk id="19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31"/>
  <sheetViews>
    <sheetView topLeftCell="A87" zoomScale="160" zoomScaleNormal="160" workbookViewId="0">
      <selection activeCell="AT88" sqref="AT88:BE88"/>
    </sheetView>
  </sheetViews>
  <sheetFormatPr defaultRowHeight="13.5" x14ac:dyDescent="0.15"/>
  <cols>
    <col min="1" max="91" width="1" style="121" customWidth="1"/>
    <col min="92" max="16384" width="9" style="121"/>
  </cols>
  <sheetData>
    <row r="1" spans="1:92" s="96" customFormat="1" ht="14.25" customHeight="1" x14ac:dyDescent="0.15">
      <c r="A1" s="202" t="s">
        <v>270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</row>
    <row r="2" spans="1:92" s="97" customFormat="1" ht="16.5" customHeight="1" x14ac:dyDescent="0.15">
      <c r="A2" s="224" t="str">
        <f>IF('入力シート（学校用）'!$D2="特定給食施設","(①特定給食施設　2小規模特定給食施設)",IF('入力シート（学校用）'!$D2="小規模特定給食施設","(1特定給食施設　②小規模特定給食施設)","(1特定給食施設　2小規模特定給食施設)"))</f>
        <v>(1特定給食施設　2小規模特定給食施設)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</row>
    <row r="3" spans="1:92" s="96" customFormat="1" ht="14.25" customHeight="1" x14ac:dyDescent="0.1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3"/>
      <c r="CL3" s="203"/>
      <c r="CM3" s="203"/>
    </row>
    <row r="4" spans="1:92" s="96" customFormat="1" ht="18.75" customHeight="1" x14ac:dyDescent="0.15">
      <c r="A4" s="204" t="s">
        <v>271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160"/>
      <c r="BE4" s="205" t="s">
        <v>272</v>
      </c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29" t="str">
        <f>IF('入力シート（学校用）'!$D3="","年　　　月　　　日",'入力シート（学校用）'!$D3)</f>
        <v>年　　　月　　　日</v>
      </c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1"/>
    </row>
    <row r="5" spans="1:92" s="96" customFormat="1" ht="28.5" customHeight="1" x14ac:dyDescent="0.15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8"/>
      <c r="AC5" s="209" t="s">
        <v>3</v>
      </c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1" t="str">
        <f>IF('入力シート（学校用）'!$D4="","",'入力シート（学校用）'!D4)</f>
        <v/>
      </c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</row>
    <row r="6" spans="1:92" s="96" customFormat="1" ht="17.25" customHeight="1" x14ac:dyDescent="0.1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8"/>
      <c r="AC6" s="212" t="s">
        <v>222</v>
      </c>
      <c r="AD6" s="213"/>
      <c r="AE6" s="213"/>
      <c r="AF6" s="213"/>
      <c r="AG6" s="213"/>
      <c r="AH6" s="213"/>
      <c r="AI6" s="213"/>
      <c r="AJ6" s="213"/>
      <c r="AK6" s="213"/>
      <c r="AL6" s="213"/>
      <c r="AM6" s="214"/>
      <c r="AN6" s="227" t="s">
        <v>383</v>
      </c>
      <c r="AO6" s="177"/>
      <c r="AP6" s="177"/>
      <c r="AQ6" s="225" t="str">
        <f>IF('入力シート（学校用）'!$D5="","",'入力シート（学校用）'!D5)</f>
        <v/>
      </c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 t="str">
        <f>IF('入力シート（学校用）'!$D6="","",'入力シート（学校用）'!D6)</f>
        <v/>
      </c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6"/>
    </row>
    <row r="7" spans="1:92" s="96" customFormat="1" ht="18.75" customHeight="1" x14ac:dyDescent="0.1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8"/>
      <c r="AC7" s="215"/>
      <c r="AD7" s="216"/>
      <c r="AE7" s="216"/>
      <c r="AF7" s="216"/>
      <c r="AG7" s="216"/>
      <c r="AH7" s="216"/>
      <c r="AI7" s="216"/>
      <c r="AJ7" s="216"/>
      <c r="AK7" s="216"/>
      <c r="AL7" s="216"/>
      <c r="AM7" s="217"/>
      <c r="AN7" s="218" t="s">
        <v>273</v>
      </c>
      <c r="AO7" s="219"/>
      <c r="AP7" s="219"/>
      <c r="AQ7" s="219"/>
      <c r="AR7" s="219"/>
      <c r="AS7" s="219"/>
      <c r="AT7" s="219"/>
      <c r="AU7" s="219"/>
      <c r="AV7" s="220" t="str">
        <f>IF('入力シート（学校用）'!$D7="","",'入力シート（学校用）'!D7)</f>
        <v/>
      </c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19" t="s">
        <v>274</v>
      </c>
      <c r="BM7" s="219"/>
      <c r="BN7" s="219"/>
      <c r="BO7" s="219"/>
      <c r="BP7" s="219"/>
      <c r="BQ7" s="219"/>
      <c r="BR7" s="220" t="str">
        <f>IF('入力シート（学校用）'!$D8="","",'入力シート（学校用）'!D8)</f>
        <v/>
      </c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1"/>
    </row>
    <row r="8" spans="1:92" s="96" customFormat="1" ht="27.75" customHeight="1" x14ac:dyDescent="0.15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8"/>
      <c r="AC8" s="212" t="s">
        <v>275</v>
      </c>
      <c r="AD8" s="213"/>
      <c r="AE8" s="213"/>
      <c r="AF8" s="213"/>
      <c r="AG8" s="213"/>
      <c r="AH8" s="213"/>
      <c r="AI8" s="213"/>
      <c r="AJ8" s="213"/>
      <c r="AK8" s="213"/>
      <c r="AL8" s="213"/>
      <c r="AM8" s="214"/>
      <c r="AN8" s="209" t="s">
        <v>276</v>
      </c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22" t="str">
        <f>IF('入力シート（学校用）'!$D9="","",'入力シート（学校用）'!D9)</f>
        <v/>
      </c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  <c r="BZ8" s="220"/>
      <c r="CA8" s="220"/>
      <c r="CB8" s="220"/>
      <c r="CC8" s="220"/>
      <c r="CD8" s="220"/>
      <c r="CE8" s="220"/>
      <c r="CF8" s="220"/>
      <c r="CG8" s="220"/>
      <c r="CH8" s="220"/>
      <c r="CI8" s="220"/>
      <c r="CJ8" s="220"/>
      <c r="CK8" s="220"/>
      <c r="CL8" s="220"/>
      <c r="CM8" s="221"/>
    </row>
    <row r="9" spans="1:92" s="96" customFormat="1" ht="27.75" customHeight="1" x14ac:dyDescent="0.15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8"/>
      <c r="AC9" s="215"/>
      <c r="AD9" s="216"/>
      <c r="AE9" s="216"/>
      <c r="AF9" s="216"/>
      <c r="AG9" s="216"/>
      <c r="AH9" s="216"/>
      <c r="AI9" s="216"/>
      <c r="AJ9" s="216"/>
      <c r="AK9" s="216"/>
      <c r="AL9" s="216"/>
      <c r="AM9" s="217"/>
      <c r="AN9" s="209" t="s">
        <v>277</v>
      </c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27" t="s">
        <v>383</v>
      </c>
      <c r="BA9" s="177"/>
      <c r="BB9" s="177"/>
      <c r="BC9" s="225" t="str">
        <f>IF('入力シート（学校用）'!$D10="","",'入力シート（学校用）'!D10)</f>
        <v/>
      </c>
      <c r="BD9" s="225"/>
      <c r="BE9" s="225"/>
      <c r="BF9" s="225"/>
      <c r="BG9" s="225"/>
      <c r="BH9" s="225"/>
      <c r="BI9" s="225"/>
      <c r="BJ9" s="225"/>
      <c r="BK9" s="225"/>
      <c r="BL9" s="225"/>
      <c r="BM9" s="225"/>
      <c r="BN9" s="225"/>
      <c r="BO9" s="225" t="str">
        <f>IF('入力シート（学校用）'!$D11="","",'入力シート（学校用）'!D11)</f>
        <v/>
      </c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6"/>
      <c r="CN9" s="13"/>
    </row>
    <row r="10" spans="1:92" s="96" customFormat="1" ht="24" customHeight="1" x14ac:dyDescent="0.15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8"/>
      <c r="AC10" s="209" t="s">
        <v>223</v>
      </c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8" t="s">
        <v>278</v>
      </c>
      <c r="AO10" s="219"/>
      <c r="AP10" s="219"/>
      <c r="AQ10" s="219"/>
      <c r="AR10" s="219"/>
      <c r="AS10" s="219"/>
      <c r="AT10" s="219"/>
      <c r="AU10" s="219"/>
      <c r="AV10" s="223" t="str">
        <f>IF('入力シート（学校用）'!$D12="","",'入力シート（学校用）'!D12)</f>
        <v/>
      </c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19" t="s">
        <v>279</v>
      </c>
      <c r="BM10" s="219"/>
      <c r="BN10" s="219"/>
      <c r="BO10" s="219"/>
      <c r="BP10" s="219"/>
      <c r="BQ10" s="219"/>
      <c r="BR10" s="219"/>
      <c r="BS10" s="223" t="str">
        <f>IF('入力シート（学校用）'!$D13="","",'入力シート（学校用）'!D13)</f>
        <v/>
      </c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32"/>
    </row>
    <row r="11" spans="1:92" s="96" customFormat="1" ht="15.75" customHeight="1" x14ac:dyDescent="0.15">
      <c r="A11" s="228" t="s">
        <v>280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228"/>
      <c r="CC11" s="228"/>
      <c r="CD11" s="228"/>
      <c r="CE11" s="228"/>
      <c r="CF11" s="228"/>
      <c r="CG11" s="228"/>
      <c r="CH11" s="228"/>
      <c r="CI11" s="228"/>
      <c r="CJ11" s="228"/>
      <c r="CK11" s="228"/>
      <c r="CL11" s="228"/>
      <c r="CM11" s="228"/>
    </row>
    <row r="12" spans="1:92" s="96" customFormat="1" ht="15" customHeight="1" x14ac:dyDescent="0.15">
      <c r="A12" s="233" t="s">
        <v>281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41">
        <f>IF('入力シート（学校用）'!$D14="単独実施校","①",1)</f>
        <v>1</v>
      </c>
      <c r="L12" s="180"/>
      <c r="M12" s="180" t="s">
        <v>420</v>
      </c>
      <c r="N12" s="180"/>
      <c r="O12" s="180"/>
      <c r="P12" s="180"/>
      <c r="Q12" s="180"/>
      <c r="R12" s="180"/>
      <c r="S12" s="180"/>
      <c r="T12" s="180"/>
      <c r="U12" s="180"/>
      <c r="V12" s="180"/>
      <c r="W12" s="179">
        <f>IF('入力シート（学校用）'!$D14="その他","②",2)</f>
        <v>2</v>
      </c>
      <c r="X12" s="179"/>
      <c r="Y12" s="180" t="s">
        <v>421</v>
      </c>
      <c r="Z12" s="180"/>
      <c r="AA12" s="180"/>
      <c r="AB12" s="180"/>
      <c r="AC12" s="180"/>
      <c r="AD12" s="180"/>
      <c r="AE12" s="180"/>
      <c r="AF12" s="180"/>
      <c r="AG12" s="180" t="str">
        <f>IF('入力シート（学校用）'!$D15="","",'入力シート（学校用）'!D15)</f>
        <v/>
      </c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52" t="s">
        <v>384</v>
      </c>
      <c r="CM12" s="153"/>
    </row>
    <row r="13" spans="1:92" s="96" customFormat="1" ht="15" customHeight="1" x14ac:dyDescent="0.15">
      <c r="A13" s="233" t="s">
        <v>282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41" t="str">
        <f>IF('入力シート（学校用）'!$D16="小学校","① 小学校","1 小学校")</f>
        <v>1 小学校</v>
      </c>
      <c r="L13" s="180"/>
      <c r="M13" s="180"/>
      <c r="N13" s="180"/>
      <c r="O13" s="180"/>
      <c r="P13" s="180"/>
      <c r="Q13" s="180"/>
      <c r="R13" s="180"/>
      <c r="S13" s="180"/>
      <c r="T13" s="180"/>
      <c r="U13" s="180" t="str">
        <f>IF('入力シート（学校用）'!$D16="中学校","② 中学校","2 中学校")</f>
        <v>2 中学校</v>
      </c>
      <c r="V13" s="180"/>
      <c r="W13" s="180"/>
      <c r="X13" s="180"/>
      <c r="Y13" s="180"/>
      <c r="Z13" s="180"/>
      <c r="AA13" s="180"/>
      <c r="AB13" s="180"/>
      <c r="AC13" s="180"/>
      <c r="AD13" s="180"/>
      <c r="AE13" s="180" t="str">
        <f>IF('入力シート（学校用）'!$D16="高等学校","③ 高等学校","3 高等学校")</f>
        <v>3 高等学校</v>
      </c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 t="str">
        <f>IF('入力シート（学校用）'!$D16="特別支援学校","④ 特別支援学校","4 特別支援学校")</f>
        <v>4 特別支援学校</v>
      </c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 t="str">
        <f>IF('入力シート（学校用）'!$D16="大学","⑤ 大学","5 大学")</f>
        <v>5 大学</v>
      </c>
      <c r="BG13" s="180"/>
      <c r="BH13" s="180"/>
      <c r="BI13" s="180"/>
      <c r="BJ13" s="180"/>
      <c r="BK13" s="180"/>
      <c r="BL13" s="180"/>
      <c r="BM13" s="180"/>
      <c r="BN13" s="180"/>
      <c r="BO13" s="235" t="str">
        <f>IF('入力シート（学校用）'!$D16="その他","⑥ その他","6 その他")</f>
        <v>6 その他</v>
      </c>
      <c r="BP13" s="235"/>
      <c r="BQ13" s="235"/>
      <c r="BR13" s="235"/>
      <c r="BS13" s="235"/>
      <c r="BT13" s="235"/>
      <c r="BU13" s="235"/>
      <c r="BV13" s="235"/>
      <c r="BW13" s="177" t="str">
        <f>IF('入力シート（学校用）'!$D17="","",'入力シート（学校用）'!D17)</f>
        <v/>
      </c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52" t="s">
        <v>409</v>
      </c>
      <c r="CM13" s="153"/>
    </row>
    <row r="14" spans="1:92" s="100" customFormat="1" ht="15" customHeight="1" x14ac:dyDescent="0.15">
      <c r="A14" s="238" t="s">
        <v>386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198">
        <f>IF('入力シート（学校用）'!$D19="有","①",1)</f>
        <v>1</v>
      </c>
      <c r="X14" s="147"/>
      <c r="Y14" s="239" t="s">
        <v>64</v>
      </c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40"/>
    </row>
    <row r="15" spans="1:92" s="96" customFormat="1" ht="15" customHeight="1" x14ac:dyDescent="0.15">
      <c r="A15" s="101"/>
      <c r="B15" s="188" t="str">
        <f>IF('入力シート（学校用）'!$D18="有","①有　　　　2無",IF('入力シート（学校用）'!$D18="無","1有　　　　②無","1有　　　　2無"))</f>
        <v>1有　　　　2無</v>
      </c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9"/>
      <c r="W15" s="199">
        <f>IF('入力シート（学校用）'!$D20="",2,"②")</f>
        <v>2</v>
      </c>
      <c r="X15" s="200"/>
      <c r="Y15" s="200" t="s">
        <v>65</v>
      </c>
      <c r="Z15" s="200"/>
      <c r="AA15" s="200"/>
      <c r="AB15" s="200"/>
      <c r="AC15" s="200"/>
      <c r="AD15" s="200"/>
      <c r="AE15" s="200"/>
      <c r="AF15" s="188" t="str">
        <f>IF('入力シート（学校用）'!$D20="","",'入力シート（学校用）'!D20)</f>
        <v/>
      </c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246" t="s">
        <v>384</v>
      </c>
      <c r="CM15" s="247"/>
    </row>
    <row r="16" spans="1:92" s="96" customFormat="1" ht="15" customHeight="1" x14ac:dyDescent="0.15">
      <c r="A16" s="236" t="s">
        <v>283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42" t="s">
        <v>425</v>
      </c>
      <c r="X16" s="243"/>
      <c r="Y16" s="243"/>
      <c r="Z16" s="243"/>
      <c r="AA16" s="243"/>
      <c r="AB16" s="243"/>
      <c r="AC16" s="243"/>
      <c r="AD16" s="243"/>
      <c r="AE16" s="243"/>
      <c r="AF16" s="244"/>
      <c r="AG16" s="179">
        <f>IF('入力シート（学校用）'!$D21="有","①",1)</f>
        <v>1</v>
      </c>
      <c r="AH16" s="179"/>
      <c r="AI16" s="179" t="s">
        <v>423</v>
      </c>
      <c r="AJ16" s="179"/>
      <c r="AK16" s="179"/>
      <c r="AL16" s="179">
        <f>IF('入力シート（学校用）'!$D21="無","②",2)</f>
        <v>2</v>
      </c>
      <c r="AM16" s="179"/>
      <c r="AN16" s="179" t="s">
        <v>424</v>
      </c>
      <c r="AO16" s="179"/>
      <c r="AP16" s="179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9"/>
    </row>
    <row r="17" spans="1:91" s="96" customFormat="1" ht="15" customHeight="1" x14ac:dyDescent="0.15">
      <c r="A17" s="190" t="s">
        <v>385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2"/>
      <c r="W17" s="196" t="s">
        <v>284</v>
      </c>
      <c r="X17" s="197"/>
      <c r="Y17" s="197"/>
      <c r="Z17" s="197"/>
      <c r="AA17" s="197"/>
      <c r="AB17" s="197"/>
      <c r="AC17" s="197"/>
      <c r="AD17" s="197"/>
      <c r="AE17" s="197"/>
      <c r="AF17" s="197"/>
      <c r="AG17" s="201" t="str">
        <f>IF('入力シート（学校用）'!$D23="年","年",IF('入力シート（学校用）'!$D23="月","月",("年・月")))</f>
        <v>年・月</v>
      </c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197" t="s">
        <v>407</v>
      </c>
      <c r="AS17" s="197"/>
      <c r="AT17" s="147" t="str">
        <f>IF('入力シート（学校用）'!$D24="","",'入力シート（学校用）'!D24)</f>
        <v/>
      </c>
      <c r="AU17" s="147"/>
      <c r="AV17" s="147"/>
      <c r="AW17" s="147"/>
      <c r="AX17" s="147"/>
      <c r="AY17" s="147"/>
      <c r="AZ17" s="147"/>
      <c r="BA17" s="147"/>
      <c r="BB17" s="166" t="s">
        <v>285</v>
      </c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7"/>
    </row>
    <row r="18" spans="1:91" s="96" customFormat="1" ht="15" customHeight="1" x14ac:dyDescent="0.15">
      <c r="A18" s="193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5"/>
      <c r="W18" s="186" t="s">
        <v>286</v>
      </c>
      <c r="X18" s="187"/>
      <c r="Y18" s="187"/>
      <c r="Z18" s="187"/>
      <c r="AA18" s="187"/>
      <c r="AB18" s="187"/>
      <c r="AC18" s="187"/>
      <c r="AD18" s="187"/>
      <c r="AE18" s="187"/>
      <c r="AF18" s="187"/>
      <c r="AG18" s="150">
        <f>IF('入力シート（学校用）'!$D25="有","①",1)</f>
        <v>1</v>
      </c>
      <c r="AH18" s="150"/>
      <c r="AI18" s="181" t="s">
        <v>4</v>
      </c>
      <c r="AJ18" s="181"/>
      <c r="AK18" s="181"/>
      <c r="AL18" s="181"/>
      <c r="AM18" s="181"/>
      <c r="AN18" s="181"/>
      <c r="AO18" s="150">
        <f>IF('入力シート（学校用）'!$D26="有","②",2)</f>
        <v>2</v>
      </c>
      <c r="AP18" s="150"/>
      <c r="AQ18" s="181" t="s">
        <v>413</v>
      </c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50">
        <f>IF('入力シート（学校用）'!$D27="有","③",3)</f>
        <v>3</v>
      </c>
      <c r="BE18" s="150"/>
      <c r="BF18" s="163" t="s">
        <v>414</v>
      </c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4"/>
    </row>
    <row r="19" spans="1:91" s="96" customFormat="1" ht="15" customHeight="1" x14ac:dyDescent="0.15">
      <c r="A19" s="193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5"/>
      <c r="W19" s="186"/>
      <c r="X19" s="187"/>
      <c r="Y19" s="187"/>
      <c r="Z19" s="187"/>
      <c r="AA19" s="187"/>
      <c r="AB19" s="187"/>
      <c r="AC19" s="187"/>
      <c r="AD19" s="187"/>
      <c r="AE19" s="187"/>
      <c r="AF19" s="187"/>
      <c r="AG19" s="150">
        <f>IF('入力シート（学校用）'!$D28="有","④",4)</f>
        <v>4</v>
      </c>
      <c r="AH19" s="150"/>
      <c r="AI19" s="184" t="s">
        <v>365</v>
      </c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50">
        <f>IF('入力シート（学校用）'!$D29="有","⑤",5)</f>
        <v>5</v>
      </c>
      <c r="AX19" s="150"/>
      <c r="AY19" s="181" t="s">
        <v>112</v>
      </c>
      <c r="AZ19" s="181"/>
      <c r="BA19" s="181"/>
      <c r="BB19" s="181"/>
      <c r="BC19" s="181"/>
      <c r="BD19" s="181"/>
      <c r="BE19" s="150">
        <f>IF('入力シート（学校用）'!$D30="",6,"⑥")</f>
        <v>6</v>
      </c>
      <c r="BF19" s="150"/>
      <c r="BG19" s="181" t="s">
        <v>66</v>
      </c>
      <c r="BH19" s="181"/>
      <c r="BI19" s="181"/>
      <c r="BJ19" s="181"/>
      <c r="BK19" s="181"/>
      <c r="BL19" s="181"/>
      <c r="BM19" s="181"/>
      <c r="BN19" s="150" t="str">
        <f>IF('入力シート（学校用）'!$D30="","",'入力シート（学校用）'!D30)</f>
        <v/>
      </c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63" t="s">
        <v>63</v>
      </c>
      <c r="CB19" s="163"/>
      <c r="CC19" s="183" t="s">
        <v>62</v>
      </c>
      <c r="CD19" s="183"/>
      <c r="CE19" s="183"/>
      <c r="CF19" s="183"/>
      <c r="CG19" s="183" t="str">
        <f>IF('入力シート（学校用）'!$D31="","",'入力シート（学校用）'!D31)</f>
        <v/>
      </c>
      <c r="CH19" s="183"/>
      <c r="CI19" s="183"/>
      <c r="CJ19" s="183"/>
      <c r="CK19" s="183" t="s">
        <v>58</v>
      </c>
      <c r="CL19" s="183"/>
      <c r="CM19" s="185"/>
    </row>
    <row r="20" spans="1:91" s="96" customFormat="1" ht="15" customHeight="1" x14ac:dyDescent="0.15">
      <c r="A20" s="104"/>
      <c r="B20" s="250" t="str">
        <f>IF('入力シート（学校用）'!$D22="有","①有　　　　2無",IF('入力シート（学校用）'!$D22="無","1有　　　　②無","1有　　　　2無"))</f>
        <v>1有　　　　2無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1"/>
      <c r="W20" s="186" t="s">
        <v>287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50">
        <f>IF('入力シート（学校用）'!$D32="有","①",1)</f>
        <v>1</v>
      </c>
      <c r="AH20" s="150"/>
      <c r="AI20" s="181" t="s">
        <v>68</v>
      </c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2"/>
    </row>
    <row r="21" spans="1:91" s="96" customFormat="1" ht="15" customHeight="1" x14ac:dyDescent="0.15">
      <c r="A21" s="10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05"/>
      <c r="W21" s="186"/>
      <c r="X21" s="187"/>
      <c r="Y21" s="187"/>
      <c r="Z21" s="187"/>
      <c r="AA21" s="187"/>
      <c r="AB21" s="187"/>
      <c r="AC21" s="187"/>
      <c r="AD21" s="187"/>
      <c r="AE21" s="187"/>
      <c r="AF21" s="187"/>
      <c r="AG21" s="150">
        <f>IF('入力シート（学校用）'!$D33="有","②",2)</f>
        <v>2</v>
      </c>
      <c r="AH21" s="150"/>
      <c r="AI21" s="181" t="s">
        <v>67</v>
      </c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50">
        <f>IF('入力シート（学校用）'!$D34="有","③",3)</f>
        <v>3</v>
      </c>
      <c r="BV21" s="150"/>
      <c r="BW21" s="181" t="s">
        <v>69</v>
      </c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2"/>
    </row>
    <row r="22" spans="1:91" s="96" customFormat="1" ht="15" customHeight="1" x14ac:dyDescent="0.15">
      <c r="A22" s="107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08"/>
      <c r="W22" s="248"/>
      <c r="X22" s="249"/>
      <c r="Y22" s="249"/>
      <c r="Z22" s="249"/>
      <c r="AA22" s="249"/>
      <c r="AB22" s="249"/>
      <c r="AC22" s="249"/>
      <c r="AD22" s="249"/>
      <c r="AE22" s="249"/>
      <c r="AF22" s="249"/>
      <c r="AG22" s="150">
        <f>IF('入力シート（学校用）'!$D35="有","④",4)</f>
        <v>4</v>
      </c>
      <c r="AH22" s="150"/>
      <c r="AI22" s="142" t="s">
        <v>387</v>
      </c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50">
        <f>IF('入力シート（学校用）'!$D36="有","⑤",5)</f>
        <v>5</v>
      </c>
      <c r="AV22" s="150"/>
      <c r="AW22" s="142" t="s">
        <v>388</v>
      </c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200">
        <f>IF('入力シート（学校用）'!$D37="",6,"⑥")</f>
        <v>6</v>
      </c>
      <c r="BO22" s="200"/>
      <c r="BP22" s="161" t="s">
        <v>66</v>
      </c>
      <c r="BQ22" s="161"/>
      <c r="BR22" s="161"/>
      <c r="BS22" s="161"/>
      <c r="BT22" s="161"/>
      <c r="BU22" s="161"/>
      <c r="BV22" s="161"/>
      <c r="BW22" s="245" t="str">
        <f>IF('入力シート（学校用）'!$D37="","",'入力シート（学校用）'!D37)</f>
        <v/>
      </c>
      <c r="BX22" s="245"/>
      <c r="BY22" s="245"/>
      <c r="BZ22" s="245"/>
      <c r="CA22" s="245"/>
      <c r="CB22" s="245"/>
      <c r="CC22" s="245"/>
      <c r="CD22" s="245"/>
      <c r="CE22" s="245"/>
      <c r="CF22" s="245"/>
      <c r="CG22" s="245"/>
      <c r="CH22" s="245"/>
      <c r="CI22" s="245"/>
      <c r="CJ22" s="245"/>
      <c r="CK22" s="245"/>
      <c r="CL22" s="246" t="s">
        <v>384</v>
      </c>
      <c r="CM22" s="247"/>
    </row>
    <row r="23" spans="1:91" s="109" customFormat="1" ht="21" customHeight="1" x14ac:dyDescent="0.15">
      <c r="A23" s="233" t="s">
        <v>288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55" t="s">
        <v>289</v>
      </c>
      <c r="S23" s="256"/>
      <c r="T23" s="256"/>
      <c r="U23" s="209" t="s">
        <v>290</v>
      </c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41" t="str">
        <f>IF('入力シート（学校用）'!$D39="","",'入力シート（学校用）'!D39)</f>
        <v/>
      </c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261"/>
    </row>
    <row r="24" spans="1:91" s="109" customFormat="1" ht="21" customHeight="1" x14ac:dyDescent="0.15">
      <c r="A24" s="23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57"/>
      <c r="S24" s="258"/>
      <c r="T24" s="258"/>
      <c r="U24" s="209" t="s">
        <v>291</v>
      </c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178" t="s">
        <v>5</v>
      </c>
      <c r="AL24" s="179"/>
      <c r="AM24" s="180" t="str">
        <f>IF('入力シート（学校用）'!$D40="","",'入力シート（学校用）'!D40)</f>
        <v/>
      </c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 t="str">
        <f>IF('入力シート（学校用）'!$D41="","",'入力シート（学校用）'!D41)</f>
        <v/>
      </c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261"/>
    </row>
    <row r="25" spans="1:91" s="109" customFormat="1" ht="21" customHeight="1" x14ac:dyDescent="0.15">
      <c r="A25" s="23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57"/>
      <c r="S25" s="258"/>
      <c r="T25" s="258"/>
      <c r="U25" s="209" t="s">
        <v>292</v>
      </c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41" t="s">
        <v>78</v>
      </c>
      <c r="AL25" s="180"/>
      <c r="AM25" s="180"/>
      <c r="AN25" s="180"/>
      <c r="AO25" s="180"/>
      <c r="AP25" s="180"/>
      <c r="AQ25" s="180" t="str">
        <f>IF('入力シート（学校用）'!$D42="","",'入力シート（学校用）'!D42)</f>
        <v/>
      </c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77" t="s">
        <v>59</v>
      </c>
      <c r="BH25" s="177"/>
      <c r="BI25" s="177"/>
      <c r="BJ25" s="177"/>
      <c r="BK25" s="177"/>
      <c r="BL25" s="177"/>
      <c r="BM25" s="220" t="str">
        <f>IF('入力シート（学校用）'!$D43="","",'入力シート（学校用）'!D43)</f>
        <v/>
      </c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20"/>
      <c r="CD25" s="220"/>
      <c r="CE25" s="220"/>
      <c r="CF25" s="220"/>
      <c r="CG25" s="220"/>
      <c r="CH25" s="220"/>
      <c r="CI25" s="220"/>
      <c r="CJ25" s="220"/>
      <c r="CK25" s="220"/>
      <c r="CL25" s="220"/>
      <c r="CM25" s="221"/>
    </row>
    <row r="26" spans="1:91" s="109" customFormat="1" ht="21" customHeight="1" x14ac:dyDescent="0.15">
      <c r="A26" s="198" t="str">
        <f>IF('入力シート（学校用）'!$D38="直営","① 直営　2 委託",IF('入力シート（学校用）'!$D38="委託","1 直営　② 委託","1 直営　2 委託"))</f>
        <v>① 直営　2 委託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289"/>
      <c r="R26" s="257"/>
      <c r="S26" s="258"/>
      <c r="T26" s="258"/>
      <c r="U26" s="262" t="s">
        <v>293</v>
      </c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41" t="s">
        <v>78</v>
      </c>
      <c r="AL26" s="180"/>
      <c r="AM26" s="180"/>
      <c r="AN26" s="180"/>
      <c r="AO26" s="180"/>
      <c r="AP26" s="180"/>
      <c r="AQ26" s="180" t="str">
        <f>IF('入力シート（学校用）'!$D44="","",'入力シート（学校用）'!D44)</f>
        <v/>
      </c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77" t="s">
        <v>59</v>
      </c>
      <c r="BH26" s="177"/>
      <c r="BI26" s="177"/>
      <c r="BJ26" s="177"/>
      <c r="BK26" s="177"/>
      <c r="BL26" s="177"/>
      <c r="BM26" s="220" t="str">
        <f>IF('入力シート（学校用）'!$D45="","",'入力シート（学校用）'!D45)</f>
        <v/>
      </c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20"/>
      <c r="CD26" s="220"/>
      <c r="CE26" s="220"/>
      <c r="CF26" s="220"/>
      <c r="CG26" s="220"/>
      <c r="CH26" s="220"/>
      <c r="CI26" s="220"/>
      <c r="CJ26" s="220"/>
      <c r="CK26" s="220"/>
      <c r="CL26" s="220"/>
      <c r="CM26" s="221"/>
    </row>
    <row r="27" spans="1:91" s="109" customFormat="1" ht="21" customHeight="1" x14ac:dyDescent="0.15">
      <c r="A27" s="308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374"/>
      <c r="R27" s="257"/>
      <c r="S27" s="258"/>
      <c r="T27" s="258"/>
      <c r="U27" s="209" t="s">
        <v>294</v>
      </c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41" t="str">
        <f>IF('入力シート（学校用）'!$D46=""," （            )",'入力シート（学校用）'!D46)</f>
        <v xml:space="preserve"> （            )</v>
      </c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77" t="s">
        <v>79</v>
      </c>
      <c r="BS27" s="177"/>
      <c r="BT27" s="177"/>
      <c r="BU27" s="177"/>
      <c r="BV27" s="220" t="str">
        <f>IF('入力シート（学校用）'!$D47="","",'入力シート（学校用）'!D47)</f>
        <v/>
      </c>
      <c r="BW27" s="220"/>
      <c r="BX27" s="220"/>
      <c r="BY27" s="220"/>
      <c r="BZ27" s="220"/>
      <c r="CA27" s="220"/>
      <c r="CB27" s="220"/>
      <c r="CC27" s="220"/>
      <c r="CD27" s="220"/>
      <c r="CE27" s="220"/>
      <c r="CF27" s="220"/>
      <c r="CG27" s="220"/>
      <c r="CH27" s="220"/>
      <c r="CI27" s="220"/>
      <c r="CJ27" s="220"/>
      <c r="CK27" s="220"/>
      <c r="CL27" s="220"/>
      <c r="CM27" s="221"/>
    </row>
    <row r="28" spans="1:91" s="109" customFormat="1" ht="15" customHeight="1" x14ac:dyDescent="0.15">
      <c r="A28" s="308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374"/>
      <c r="R28" s="257"/>
      <c r="S28" s="258"/>
      <c r="T28" s="258"/>
      <c r="U28" s="238" t="s">
        <v>71</v>
      </c>
      <c r="V28" s="239"/>
      <c r="W28" s="239"/>
      <c r="X28" s="239"/>
      <c r="Y28" s="239"/>
      <c r="Z28" s="239"/>
      <c r="AA28" s="239"/>
      <c r="AB28" s="239"/>
      <c r="AC28" s="239"/>
      <c r="AD28" s="239"/>
      <c r="AE28" s="110"/>
      <c r="AF28" s="150">
        <f>IF('入力シート（学校用）'!$D48="有","①",1)</f>
        <v>1</v>
      </c>
      <c r="AG28" s="150"/>
      <c r="AH28" s="174" t="s">
        <v>72</v>
      </c>
      <c r="AI28" s="174"/>
      <c r="AJ28" s="174"/>
      <c r="AK28" s="174"/>
      <c r="AL28" s="174"/>
      <c r="AM28" s="174"/>
      <c r="AN28" s="174"/>
      <c r="AO28" s="174"/>
      <c r="AP28" s="174"/>
      <c r="AQ28" s="150">
        <f>IF('入力シート（学校用）'!$D49="有","②",2)</f>
        <v>2</v>
      </c>
      <c r="AR28" s="150"/>
      <c r="AS28" s="174" t="s">
        <v>73</v>
      </c>
      <c r="AT28" s="174"/>
      <c r="AU28" s="174"/>
      <c r="AV28" s="174"/>
      <c r="AW28" s="174"/>
      <c r="AX28" s="174"/>
      <c r="AY28" s="174"/>
      <c r="AZ28" s="174"/>
      <c r="BA28" s="174"/>
      <c r="BB28" s="150">
        <f>IF('入力シート（学校用）'!$D50="有","③",3)</f>
        <v>3</v>
      </c>
      <c r="BC28" s="150"/>
      <c r="BD28" s="174" t="s">
        <v>74</v>
      </c>
      <c r="BE28" s="174"/>
      <c r="BF28" s="174"/>
      <c r="BG28" s="174"/>
      <c r="BH28" s="174"/>
      <c r="BI28" s="150">
        <f>IF('入力シート（学校用）'!$D51="有","④",4)</f>
        <v>4</v>
      </c>
      <c r="BJ28" s="150"/>
      <c r="BK28" s="175" t="s">
        <v>75</v>
      </c>
      <c r="BL28" s="175"/>
      <c r="BM28" s="175"/>
      <c r="BN28" s="175"/>
      <c r="BO28" s="175"/>
      <c r="BP28" s="150">
        <f>IF('入力シート（学校用）'!$D52="有","⑤",5)</f>
        <v>5</v>
      </c>
      <c r="BQ28" s="150"/>
      <c r="BR28" s="175" t="s">
        <v>76</v>
      </c>
      <c r="BS28" s="175"/>
      <c r="BT28" s="175"/>
      <c r="BU28" s="175"/>
      <c r="BV28" s="175"/>
      <c r="BW28" s="150">
        <f>IF('入力シート（学校用）'!$D53="有","⑥",6)</f>
        <v>6</v>
      </c>
      <c r="BX28" s="150"/>
      <c r="BY28" s="175" t="s">
        <v>77</v>
      </c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6"/>
    </row>
    <row r="29" spans="1:91" s="109" customFormat="1" ht="15" customHeight="1" x14ac:dyDescent="0.15">
      <c r="A29" s="199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90"/>
      <c r="R29" s="259"/>
      <c r="S29" s="260"/>
      <c r="T29" s="260"/>
      <c r="U29" s="104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50">
        <f>IF('入力シート（学校用）'!$D54="有","⑦",7)</f>
        <v>7</v>
      </c>
      <c r="AG29" s="150"/>
      <c r="AH29" s="142" t="s">
        <v>80</v>
      </c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50">
        <f>IF('入力シート（学校用）'!$D55="有","⑧",8)</f>
        <v>8</v>
      </c>
      <c r="AT29" s="150"/>
      <c r="AU29" s="142" t="s">
        <v>81</v>
      </c>
      <c r="AV29" s="142"/>
      <c r="AW29" s="142"/>
      <c r="AX29" s="142"/>
      <c r="AY29" s="142"/>
      <c r="AZ29" s="142"/>
      <c r="BA29" s="142"/>
      <c r="BB29" s="142"/>
      <c r="BC29" s="142"/>
      <c r="BD29" s="150">
        <f>IF('入力シート（学校用）'!$D56="",9,"⑨")</f>
        <v>9</v>
      </c>
      <c r="BE29" s="150"/>
      <c r="BF29" s="142" t="s">
        <v>66</v>
      </c>
      <c r="BG29" s="142"/>
      <c r="BH29" s="142"/>
      <c r="BI29" s="142"/>
      <c r="BJ29" s="142"/>
      <c r="BK29" s="142"/>
      <c r="BL29" s="142"/>
      <c r="BM29" s="245" t="str">
        <f>IF('入力シート（学校用）'!$D56="","",'入力シート（学校用）'!D56)</f>
        <v/>
      </c>
      <c r="BN29" s="245"/>
      <c r="BO29" s="245"/>
      <c r="BP29" s="245"/>
      <c r="BQ29" s="245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161" t="s">
        <v>63</v>
      </c>
      <c r="CJ29" s="161"/>
      <c r="CK29" s="161"/>
      <c r="CL29" s="161"/>
      <c r="CM29" s="162"/>
    </row>
    <row r="30" spans="1:91" s="109" customFormat="1" ht="15" customHeight="1" x14ac:dyDescent="0.15">
      <c r="A30" s="265" t="s">
        <v>295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7"/>
      <c r="AP30" s="212"/>
      <c r="AQ30" s="213"/>
      <c r="AR30" s="213"/>
      <c r="AS30" s="213"/>
      <c r="AT30" s="213"/>
      <c r="AU30" s="213"/>
      <c r="AV30" s="213"/>
      <c r="AW30" s="214"/>
      <c r="AX30" s="209" t="s">
        <v>6</v>
      </c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</row>
    <row r="31" spans="1:91" s="109" customFormat="1" ht="15" customHeight="1" x14ac:dyDescent="0.15">
      <c r="A31" s="268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70"/>
      <c r="AP31" s="274"/>
      <c r="AQ31" s="275"/>
      <c r="AR31" s="275"/>
      <c r="AS31" s="275"/>
      <c r="AT31" s="275"/>
      <c r="AU31" s="275"/>
      <c r="AV31" s="275"/>
      <c r="AW31" s="276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</row>
    <row r="32" spans="1:91" s="109" customFormat="1" ht="15" customHeight="1" x14ac:dyDescent="0.15">
      <c r="A32" s="271"/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3"/>
      <c r="AP32" s="274"/>
      <c r="AQ32" s="275"/>
      <c r="AR32" s="275"/>
      <c r="AS32" s="275"/>
      <c r="AT32" s="275"/>
      <c r="AU32" s="275"/>
      <c r="AV32" s="275"/>
      <c r="AW32" s="276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</row>
    <row r="33" spans="1:91" s="109" customFormat="1" ht="15" customHeight="1" x14ac:dyDescent="0.15">
      <c r="A33" s="233" t="s">
        <v>296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77" t="s">
        <v>297</v>
      </c>
      <c r="AH33" s="278"/>
      <c r="AI33" s="278"/>
      <c r="AJ33" s="278"/>
      <c r="AK33" s="278"/>
      <c r="AL33" s="278"/>
      <c r="AM33" s="278"/>
      <c r="AN33" s="278"/>
      <c r="AO33" s="279"/>
      <c r="AP33" s="274"/>
      <c r="AQ33" s="275"/>
      <c r="AR33" s="275"/>
      <c r="AS33" s="275"/>
      <c r="AT33" s="275"/>
      <c r="AU33" s="275"/>
      <c r="AV33" s="275"/>
      <c r="AW33" s="276"/>
      <c r="AX33" s="283" t="s">
        <v>53</v>
      </c>
      <c r="AY33" s="284"/>
      <c r="AZ33" s="284"/>
      <c r="BA33" s="284"/>
      <c r="BB33" s="284"/>
      <c r="BC33" s="284"/>
      <c r="BD33" s="209" t="s">
        <v>7</v>
      </c>
      <c r="BE33" s="210"/>
      <c r="BF33" s="210"/>
      <c r="BG33" s="210"/>
      <c r="BH33" s="210"/>
      <c r="BI33" s="210"/>
      <c r="BJ33" s="209" t="s">
        <v>8</v>
      </c>
      <c r="BK33" s="210"/>
      <c r="BL33" s="210"/>
      <c r="BM33" s="210"/>
      <c r="BN33" s="210"/>
      <c r="BO33" s="210"/>
      <c r="BP33" s="209" t="s">
        <v>9</v>
      </c>
      <c r="BQ33" s="210"/>
      <c r="BR33" s="210"/>
      <c r="BS33" s="210"/>
      <c r="BT33" s="210"/>
      <c r="BU33" s="210"/>
      <c r="BV33" s="285" t="s">
        <v>54</v>
      </c>
      <c r="BW33" s="286"/>
      <c r="BX33" s="286"/>
      <c r="BY33" s="286"/>
      <c r="BZ33" s="286"/>
      <c r="CA33" s="286"/>
      <c r="CB33" s="287" t="s">
        <v>10</v>
      </c>
      <c r="CC33" s="288"/>
      <c r="CD33" s="288"/>
      <c r="CE33" s="288"/>
      <c r="CF33" s="288"/>
      <c r="CG33" s="288"/>
      <c r="CH33" s="209" t="s">
        <v>11</v>
      </c>
      <c r="CI33" s="210"/>
      <c r="CJ33" s="210"/>
      <c r="CK33" s="210"/>
      <c r="CL33" s="210"/>
      <c r="CM33" s="210"/>
    </row>
    <row r="34" spans="1:91" s="109" customFormat="1" ht="15" customHeight="1" x14ac:dyDescent="0.15">
      <c r="A34" s="198" t="str">
        <f>IF('入力シート（学校用）'!$D57="","",'入力シート（学校用）'!D57)</f>
        <v/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289"/>
      <c r="AG34" s="280"/>
      <c r="AH34" s="281"/>
      <c r="AI34" s="281"/>
      <c r="AJ34" s="281"/>
      <c r="AK34" s="281"/>
      <c r="AL34" s="281"/>
      <c r="AM34" s="281"/>
      <c r="AN34" s="281"/>
      <c r="AO34" s="282"/>
      <c r="AP34" s="215"/>
      <c r="AQ34" s="216"/>
      <c r="AR34" s="216"/>
      <c r="AS34" s="216"/>
      <c r="AT34" s="216"/>
      <c r="AU34" s="216"/>
      <c r="AV34" s="216"/>
      <c r="AW34" s="217"/>
      <c r="AX34" s="284"/>
      <c r="AY34" s="284"/>
      <c r="AZ34" s="284"/>
      <c r="BA34" s="284"/>
      <c r="BB34" s="284"/>
      <c r="BC34" s="284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86"/>
      <c r="BW34" s="286"/>
      <c r="BX34" s="286"/>
      <c r="BY34" s="286"/>
      <c r="BZ34" s="286"/>
      <c r="CA34" s="286"/>
      <c r="CB34" s="288"/>
      <c r="CC34" s="288"/>
      <c r="CD34" s="288"/>
      <c r="CE34" s="288"/>
      <c r="CF34" s="288"/>
      <c r="CG34" s="288"/>
      <c r="CH34" s="210"/>
      <c r="CI34" s="210"/>
      <c r="CJ34" s="210"/>
      <c r="CK34" s="210"/>
      <c r="CL34" s="210"/>
      <c r="CM34" s="210"/>
    </row>
    <row r="35" spans="1:91" s="109" customFormat="1" ht="15" customHeight="1" x14ac:dyDescent="0.15">
      <c r="A35" s="199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90"/>
      <c r="AG35" s="291" t="str">
        <f>IF('入力シート（学校用）'!$D59="専任","①専任
2 兼任",IF('入力シート（学校用）'!$D59="兼任","1 専任
②兼任","1 専任
2 兼任"))</f>
        <v>1 専任
2 兼任</v>
      </c>
      <c r="AH35" s="292"/>
      <c r="AI35" s="292"/>
      <c r="AJ35" s="292"/>
      <c r="AK35" s="292"/>
      <c r="AL35" s="292"/>
      <c r="AM35" s="292"/>
      <c r="AN35" s="292"/>
      <c r="AO35" s="293"/>
      <c r="AP35" s="297" t="s">
        <v>12</v>
      </c>
      <c r="AQ35" s="298"/>
      <c r="AR35" s="300" t="s">
        <v>13</v>
      </c>
      <c r="AS35" s="301"/>
      <c r="AT35" s="301"/>
      <c r="AU35" s="301"/>
      <c r="AV35" s="301"/>
      <c r="AW35" s="302"/>
      <c r="AX35" s="303" t="str">
        <f>IF('入力シート（学校用）'!$D60="","",'入力シート（学校用）'!D60)</f>
        <v/>
      </c>
      <c r="AY35" s="303"/>
      <c r="AZ35" s="303"/>
      <c r="BA35" s="303"/>
      <c r="BB35" s="303"/>
      <c r="BC35" s="303"/>
      <c r="BD35" s="178" t="str">
        <f>IF('入力シート（学校用）'!$D64="","",'入力シート（学校用）'!D64)</f>
        <v/>
      </c>
      <c r="BE35" s="179"/>
      <c r="BF35" s="179"/>
      <c r="BG35" s="179"/>
      <c r="BH35" s="179"/>
      <c r="BI35" s="304"/>
      <c r="BJ35" s="178" t="str">
        <f>IF('入力シート（学校用）'!$D68="","",'入力シート（学校用）'!D68)</f>
        <v/>
      </c>
      <c r="BK35" s="179"/>
      <c r="BL35" s="179"/>
      <c r="BM35" s="179"/>
      <c r="BN35" s="179"/>
      <c r="BO35" s="304"/>
      <c r="BP35" s="178" t="str">
        <f>IF('入力シート（学校用）'!$D72="","",'入力シート（学校用）'!D72)</f>
        <v/>
      </c>
      <c r="BQ35" s="179"/>
      <c r="BR35" s="179"/>
      <c r="BS35" s="179"/>
      <c r="BT35" s="179"/>
      <c r="BU35" s="304"/>
      <c r="BV35" s="178" t="str">
        <f>IF('入力シート（学校用）'!$D76="","",'入力シート（学校用）'!D76)</f>
        <v/>
      </c>
      <c r="BW35" s="179"/>
      <c r="BX35" s="179"/>
      <c r="BY35" s="179"/>
      <c r="BZ35" s="179"/>
      <c r="CA35" s="304"/>
      <c r="CB35" s="178" t="str">
        <f>IF('入力シート（学校用）'!$D80="","",'入力シート（学校用）'!D80)</f>
        <v/>
      </c>
      <c r="CC35" s="179"/>
      <c r="CD35" s="179"/>
      <c r="CE35" s="179"/>
      <c r="CF35" s="179"/>
      <c r="CG35" s="304"/>
      <c r="CH35" s="252">
        <f>IF('入力シート（学校用）'!$D84="","",'入力シート（学校用）'!D84)</f>
        <v>0</v>
      </c>
      <c r="CI35" s="253"/>
      <c r="CJ35" s="253"/>
      <c r="CK35" s="253"/>
      <c r="CL35" s="253"/>
      <c r="CM35" s="254"/>
    </row>
    <row r="36" spans="1:91" s="109" customFormat="1" ht="15" customHeight="1" x14ac:dyDescent="0.15">
      <c r="A36" s="233" t="s">
        <v>298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94"/>
      <c r="AH36" s="295"/>
      <c r="AI36" s="295"/>
      <c r="AJ36" s="295"/>
      <c r="AK36" s="295"/>
      <c r="AL36" s="295"/>
      <c r="AM36" s="295"/>
      <c r="AN36" s="295"/>
      <c r="AO36" s="296"/>
      <c r="AP36" s="299"/>
      <c r="AQ36" s="298"/>
      <c r="AR36" s="300" t="s">
        <v>14</v>
      </c>
      <c r="AS36" s="301"/>
      <c r="AT36" s="301"/>
      <c r="AU36" s="301"/>
      <c r="AV36" s="301"/>
      <c r="AW36" s="302"/>
      <c r="AX36" s="303" t="str">
        <f>IF('入力シート（学校用）'!$D61="","",'入力シート（学校用）'!D61)</f>
        <v/>
      </c>
      <c r="AY36" s="303"/>
      <c r="AZ36" s="303"/>
      <c r="BA36" s="303"/>
      <c r="BB36" s="303"/>
      <c r="BC36" s="303"/>
      <c r="BD36" s="178" t="str">
        <f>IF('入力シート（学校用）'!$D65="","",'入力シート（学校用）'!D65)</f>
        <v/>
      </c>
      <c r="BE36" s="179"/>
      <c r="BF36" s="179"/>
      <c r="BG36" s="179"/>
      <c r="BH36" s="179"/>
      <c r="BI36" s="304"/>
      <c r="BJ36" s="178" t="str">
        <f>IF('入力シート（学校用）'!$D69="","",'入力シート（学校用）'!D69)</f>
        <v/>
      </c>
      <c r="BK36" s="179"/>
      <c r="BL36" s="179"/>
      <c r="BM36" s="179"/>
      <c r="BN36" s="179"/>
      <c r="BO36" s="304"/>
      <c r="BP36" s="178" t="str">
        <f>IF('入力シート（学校用）'!$D73="","",'入力シート（学校用）'!D73)</f>
        <v/>
      </c>
      <c r="BQ36" s="179"/>
      <c r="BR36" s="179"/>
      <c r="BS36" s="179"/>
      <c r="BT36" s="179"/>
      <c r="BU36" s="304"/>
      <c r="BV36" s="178" t="str">
        <f>IF('入力シート（学校用）'!$D77="","",'入力シート（学校用）'!D77)</f>
        <v/>
      </c>
      <c r="BW36" s="179"/>
      <c r="BX36" s="179"/>
      <c r="BY36" s="179"/>
      <c r="BZ36" s="179"/>
      <c r="CA36" s="304"/>
      <c r="CB36" s="178" t="str">
        <f>IF('入力シート（学校用）'!$D81="","",'入力シート（学校用）'!D81)</f>
        <v/>
      </c>
      <c r="CC36" s="179"/>
      <c r="CD36" s="179"/>
      <c r="CE36" s="179"/>
      <c r="CF36" s="179"/>
      <c r="CG36" s="304"/>
      <c r="CH36" s="252">
        <f>IF('入力シート（学校用）'!$D85="","",'入力シート（学校用）'!D85)</f>
        <v>0</v>
      </c>
      <c r="CI36" s="253"/>
      <c r="CJ36" s="253"/>
      <c r="CK36" s="253"/>
      <c r="CL36" s="253"/>
      <c r="CM36" s="254"/>
    </row>
    <row r="37" spans="1:91" s="109" customFormat="1" ht="15" customHeight="1" x14ac:dyDescent="0.15">
      <c r="A37" s="264"/>
      <c r="B37" s="239" t="str">
        <f>IF('入力シート（学校用）'!$D58="管理栄養士","① 管理栄養士　　　2 栄養士",IF('入力シート（学校用）'!$D58="栄養士","1 管理栄養士　　　②栄養士","1 管理栄養士　　　2 栄養士"))</f>
        <v>1 管理栄養士　　　2 栄養士</v>
      </c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40"/>
      <c r="AG37" s="294"/>
      <c r="AH37" s="295"/>
      <c r="AI37" s="295"/>
      <c r="AJ37" s="295"/>
      <c r="AK37" s="295"/>
      <c r="AL37" s="295"/>
      <c r="AM37" s="295"/>
      <c r="AN37" s="295"/>
      <c r="AO37" s="296"/>
      <c r="AP37" s="297" t="s">
        <v>15</v>
      </c>
      <c r="AQ37" s="298"/>
      <c r="AR37" s="300" t="s">
        <v>13</v>
      </c>
      <c r="AS37" s="301"/>
      <c r="AT37" s="301"/>
      <c r="AU37" s="301"/>
      <c r="AV37" s="301"/>
      <c r="AW37" s="302"/>
      <c r="AX37" s="303" t="str">
        <f>IF('入力シート（学校用）'!$D62="","",'入力シート（学校用）'!D62)</f>
        <v/>
      </c>
      <c r="AY37" s="303"/>
      <c r="AZ37" s="303"/>
      <c r="BA37" s="303"/>
      <c r="BB37" s="303"/>
      <c r="BC37" s="303"/>
      <c r="BD37" s="178" t="str">
        <f>IF('入力シート（学校用）'!$D66="","",'入力シート（学校用）'!D66)</f>
        <v/>
      </c>
      <c r="BE37" s="179"/>
      <c r="BF37" s="179"/>
      <c r="BG37" s="179"/>
      <c r="BH37" s="179"/>
      <c r="BI37" s="304"/>
      <c r="BJ37" s="178" t="str">
        <f>IF('入力シート（学校用）'!$D70="","",'入力シート（学校用）'!D70)</f>
        <v/>
      </c>
      <c r="BK37" s="179"/>
      <c r="BL37" s="179"/>
      <c r="BM37" s="179"/>
      <c r="BN37" s="179"/>
      <c r="BO37" s="304"/>
      <c r="BP37" s="178" t="str">
        <f>IF('入力シート（学校用）'!$D74="","",'入力シート（学校用）'!D74)</f>
        <v/>
      </c>
      <c r="BQ37" s="179"/>
      <c r="BR37" s="179"/>
      <c r="BS37" s="179"/>
      <c r="BT37" s="179"/>
      <c r="BU37" s="304"/>
      <c r="BV37" s="178" t="str">
        <f>IF('入力シート（学校用）'!$D78="","",'入力シート（学校用）'!D78)</f>
        <v/>
      </c>
      <c r="BW37" s="179"/>
      <c r="BX37" s="179"/>
      <c r="BY37" s="179"/>
      <c r="BZ37" s="179"/>
      <c r="CA37" s="304"/>
      <c r="CB37" s="178" t="str">
        <f>IF('入力シート（学校用）'!$D82="","",'入力シート（学校用）'!D82)</f>
        <v/>
      </c>
      <c r="CC37" s="179"/>
      <c r="CD37" s="179"/>
      <c r="CE37" s="179"/>
      <c r="CF37" s="179"/>
      <c r="CG37" s="304"/>
      <c r="CH37" s="252">
        <f>IF('入力シート（学校用）'!$D86="","",'入力シート（学校用）'!D86)</f>
        <v>0</v>
      </c>
      <c r="CI37" s="253"/>
      <c r="CJ37" s="253"/>
      <c r="CK37" s="253"/>
      <c r="CL37" s="253"/>
      <c r="CM37" s="254"/>
    </row>
    <row r="38" spans="1:91" s="109" customFormat="1" ht="15" customHeight="1" x14ac:dyDescent="0.15">
      <c r="A38" s="248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9"/>
      <c r="AG38" s="294"/>
      <c r="AH38" s="295"/>
      <c r="AI38" s="295"/>
      <c r="AJ38" s="295"/>
      <c r="AK38" s="295"/>
      <c r="AL38" s="295"/>
      <c r="AM38" s="295"/>
      <c r="AN38" s="295"/>
      <c r="AO38" s="296"/>
      <c r="AP38" s="305"/>
      <c r="AQ38" s="306"/>
      <c r="AR38" s="300" t="s">
        <v>14</v>
      </c>
      <c r="AS38" s="301"/>
      <c r="AT38" s="301"/>
      <c r="AU38" s="301"/>
      <c r="AV38" s="301"/>
      <c r="AW38" s="302"/>
      <c r="AX38" s="303" t="str">
        <f>IF('入力シート（学校用）'!$D63="","",'入力シート（学校用）'!D63)</f>
        <v/>
      </c>
      <c r="AY38" s="303"/>
      <c r="AZ38" s="303"/>
      <c r="BA38" s="303"/>
      <c r="BB38" s="303"/>
      <c r="BC38" s="303"/>
      <c r="BD38" s="178" t="str">
        <f>IF('入力シート（学校用）'!$D67="","",'入力シート（学校用）'!D67)</f>
        <v/>
      </c>
      <c r="BE38" s="179"/>
      <c r="BF38" s="179"/>
      <c r="BG38" s="179"/>
      <c r="BH38" s="179"/>
      <c r="BI38" s="304"/>
      <c r="BJ38" s="178" t="str">
        <f>IF('入力シート（学校用）'!$D71="","",'入力シート（学校用）'!D71)</f>
        <v/>
      </c>
      <c r="BK38" s="179"/>
      <c r="BL38" s="179"/>
      <c r="BM38" s="179"/>
      <c r="BN38" s="179"/>
      <c r="BO38" s="304"/>
      <c r="BP38" s="178" t="str">
        <f>IF('入力シート（学校用）'!$D75="","",'入力シート（学校用）'!D75)</f>
        <v/>
      </c>
      <c r="BQ38" s="179"/>
      <c r="BR38" s="179"/>
      <c r="BS38" s="179"/>
      <c r="BT38" s="179"/>
      <c r="BU38" s="304"/>
      <c r="BV38" s="178" t="str">
        <f>IF('入力シート（学校用）'!$D79="","",'入力シート（学校用）'!D79)</f>
        <v/>
      </c>
      <c r="BW38" s="179"/>
      <c r="BX38" s="179"/>
      <c r="BY38" s="179"/>
      <c r="BZ38" s="179"/>
      <c r="CA38" s="304"/>
      <c r="CB38" s="178" t="str">
        <f>IF('入力シート（学校用）'!$D83="","",'入力シート（学校用）'!D83)</f>
        <v/>
      </c>
      <c r="CC38" s="179"/>
      <c r="CD38" s="179"/>
      <c r="CE38" s="179"/>
      <c r="CF38" s="179"/>
      <c r="CG38" s="304"/>
      <c r="CH38" s="252">
        <f>IF('入力シート（学校用）'!$D87="","",'入力シート（学校用）'!D87)</f>
        <v>0</v>
      </c>
      <c r="CI38" s="253"/>
      <c r="CJ38" s="253"/>
      <c r="CK38" s="253"/>
      <c r="CL38" s="253"/>
      <c r="CM38" s="254"/>
    </row>
    <row r="39" spans="1:91" s="109" customFormat="1" ht="16.5" customHeight="1" x14ac:dyDescent="0.15">
      <c r="A39" s="212" t="s">
        <v>23</v>
      </c>
      <c r="B39" s="213"/>
      <c r="C39" s="213"/>
      <c r="D39" s="213"/>
      <c r="E39" s="213"/>
      <c r="F39" s="213"/>
      <c r="G39" s="213"/>
      <c r="H39" s="214"/>
      <c r="I39" s="198" t="str">
        <f>IF('入力シート（学校用）'!$D88="","",'入力シート（学校用）'!D88)</f>
        <v/>
      </c>
      <c r="J39" s="147"/>
      <c r="K39" s="147"/>
      <c r="L39" s="147"/>
      <c r="M39" s="147"/>
      <c r="N39" s="147"/>
      <c r="O39" s="147"/>
      <c r="P39" s="147"/>
      <c r="Q39" s="147"/>
      <c r="R39" s="197" t="s">
        <v>299</v>
      </c>
      <c r="S39" s="197"/>
      <c r="T39" s="309"/>
      <c r="U39" s="311" t="s">
        <v>300</v>
      </c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2"/>
      <c r="AG39" s="209" t="s">
        <v>16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09" t="s">
        <v>17</v>
      </c>
      <c r="BC39" s="210"/>
      <c r="BD39" s="210"/>
      <c r="BE39" s="210"/>
      <c r="BF39" s="210"/>
      <c r="BG39" s="210"/>
      <c r="BH39" s="210"/>
      <c r="BI39" s="210"/>
      <c r="BJ39" s="209" t="s">
        <v>55</v>
      </c>
      <c r="BK39" s="210"/>
      <c r="BL39" s="210"/>
      <c r="BM39" s="210"/>
      <c r="BN39" s="210"/>
      <c r="BO39" s="210"/>
      <c r="BP39" s="210"/>
      <c r="BQ39" s="210"/>
      <c r="BR39" s="313" t="s">
        <v>18</v>
      </c>
      <c r="BS39" s="314"/>
      <c r="BT39" s="314"/>
      <c r="BU39" s="314"/>
      <c r="BV39" s="314"/>
      <c r="BW39" s="314"/>
      <c r="BX39" s="314"/>
      <c r="BY39" s="209" t="s">
        <v>10</v>
      </c>
      <c r="BZ39" s="210"/>
      <c r="CA39" s="210"/>
      <c r="CB39" s="210"/>
      <c r="CC39" s="210"/>
      <c r="CD39" s="210"/>
      <c r="CE39" s="210"/>
      <c r="CF39" s="209" t="s">
        <v>19</v>
      </c>
      <c r="CG39" s="210"/>
      <c r="CH39" s="210"/>
      <c r="CI39" s="210"/>
      <c r="CJ39" s="210"/>
      <c r="CK39" s="210"/>
      <c r="CL39" s="210"/>
      <c r="CM39" s="210"/>
    </row>
    <row r="40" spans="1:91" s="109" customFormat="1" ht="16.5" customHeight="1" x14ac:dyDescent="0.15">
      <c r="A40" s="274"/>
      <c r="B40" s="275"/>
      <c r="C40" s="275"/>
      <c r="D40" s="275"/>
      <c r="E40" s="275"/>
      <c r="F40" s="275"/>
      <c r="G40" s="275"/>
      <c r="H40" s="276"/>
      <c r="I40" s="308"/>
      <c r="J40" s="150"/>
      <c r="K40" s="150"/>
      <c r="L40" s="150"/>
      <c r="M40" s="150"/>
      <c r="N40" s="150"/>
      <c r="O40" s="150"/>
      <c r="P40" s="150"/>
      <c r="Q40" s="150"/>
      <c r="R40" s="187"/>
      <c r="S40" s="187"/>
      <c r="T40" s="208"/>
      <c r="U40" s="312"/>
      <c r="V40" s="312"/>
      <c r="W40" s="312"/>
      <c r="X40" s="312"/>
      <c r="Y40" s="312"/>
      <c r="Z40" s="312"/>
      <c r="AA40" s="312"/>
      <c r="AB40" s="312"/>
      <c r="AC40" s="312"/>
      <c r="AD40" s="312"/>
      <c r="AE40" s="312"/>
      <c r="AF40" s="312"/>
      <c r="AG40" s="209" t="s">
        <v>20</v>
      </c>
      <c r="AH40" s="210"/>
      <c r="AI40" s="210"/>
      <c r="AJ40" s="210"/>
      <c r="AK40" s="210"/>
      <c r="AL40" s="210"/>
      <c r="AM40" s="210"/>
      <c r="AN40" s="209" t="s">
        <v>21</v>
      </c>
      <c r="AO40" s="210"/>
      <c r="AP40" s="210"/>
      <c r="AQ40" s="210"/>
      <c r="AR40" s="210"/>
      <c r="AS40" s="210"/>
      <c r="AT40" s="210"/>
      <c r="AU40" s="209" t="s">
        <v>22</v>
      </c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314"/>
      <c r="BS40" s="314"/>
      <c r="BT40" s="314"/>
      <c r="BU40" s="314"/>
      <c r="BV40" s="314"/>
      <c r="BW40" s="314"/>
      <c r="BX40" s="314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</row>
    <row r="41" spans="1:91" s="109" customFormat="1" ht="16.5" customHeight="1" x14ac:dyDescent="0.15">
      <c r="A41" s="274"/>
      <c r="B41" s="275"/>
      <c r="C41" s="275"/>
      <c r="D41" s="275"/>
      <c r="E41" s="275"/>
      <c r="F41" s="275"/>
      <c r="G41" s="275"/>
      <c r="H41" s="276"/>
      <c r="I41" s="308"/>
      <c r="J41" s="150"/>
      <c r="K41" s="150"/>
      <c r="L41" s="150"/>
      <c r="M41" s="150"/>
      <c r="N41" s="150"/>
      <c r="O41" s="150"/>
      <c r="P41" s="150"/>
      <c r="Q41" s="150"/>
      <c r="R41" s="187"/>
      <c r="S41" s="187"/>
      <c r="T41" s="208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03" t="str">
        <f>IF('入力シート（学校用）'!$D89="","",'入力シート（学校用）'!D89)</f>
        <v/>
      </c>
      <c r="AH41" s="303"/>
      <c r="AI41" s="303"/>
      <c r="AJ41" s="303"/>
      <c r="AK41" s="303"/>
      <c r="AL41" s="303"/>
      <c r="AM41" s="303"/>
      <c r="AN41" s="303" t="str">
        <f>IF('入力シート（学校用）'!$D90="","",'入力シート（学校用）'!D90)</f>
        <v/>
      </c>
      <c r="AO41" s="303"/>
      <c r="AP41" s="303"/>
      <c r="AQ41" s="303"/>
      <c r="AR41" s="303"/>
      <c r="AS41" s="303"/>
      <c r="AT41" s="303"/>
      <c r="AU41" s="303" t="str">
        <f>IF('入力シート（学校用）'!$D91="","",'入力シート（学校用）'!D91)</f>
        <v/>
      </c>
      <c r="AV41" s="303"/>
      <c r="AW41" s="303"/>
      <c r="AX41" s="303"/>
      <c r="AY41" s="303"/>
      <c r="AZ41" s="303"/>
      <c r="BA41" s="303"/>
      <c r="BB41" s="303" t="str">
        <f>IF('入力シート（学校用）'!$D92="","",'入力シート（学校用）'!D92)</f>
        <v/>
      </c>
      <c r="BC41" s="303"/>
      <c r="BD41" s="303"/>
      <c r="BE41" s="303"/>
      <c r="BF41" s="303"/>
      <c r="BG41" s="303"/>
      <c r="BH41" s="303"/>
      <c r="BI41" s="303"/>
      <c r="BJ41" s="303" t="str">
        <f>IF('入力シート（学校用）'!$D93="","",'入力シート（学校用）'!D93)</f>
        <v/>
      </c>
      <c r="BK41" s="303"/>
      <c r="BL41" s="303"/>
      <c r="BM41" s="303"/>
      <c r="BN41" s="303"/>
      <c r="BO41" s="303"/>
      <c r="BP41" s="303"/>
      <c r="BQ41" s="303"/>
      <c r="BR41" s="303" t="str">
        <f>IF('入力シート（学校用）'!$D94="","",'入力シート（学校用）'!D94)</f>
        <v/>
      </c>
      <c r="BS41" s="303"/>
      <c r="BT41" s="303"/>
      <c r="BU41" s="303"/>
      <c r="BV41" s="303"/>
      <c r="BW41" s="303"/>
      <c r="BX41" s="303"/>
      <c r="BY41" s="303" t="str">
        <f>IF('入力シート（学校用）'!$D95="","",'入力シート（学校用）'!D95)</f>
        <v/>
      </c>
      <c r="BZ41" s="303"/>
      <c r="CA41" s="303"/>
      <c r="CB41" s="303"/>
      <c r="CC41" s="303"/>
      <c r="CD41" s="303"/>
      <c r="CE41" s="303"/>
      <c r="CF41" s="307">
        <f>SUM(AG41:CE42)</f>
        <v>0</v>
      </c>
      <c r="CG41" s="307"/>
      <c r="CH41" s="307"/>
      <c r="CI41" s="307"/>
      <c r="CJ41" s="307"/>
      <c r="CK41" s="307"/>
      <c r="CL41" s="307"/>
      <c r="CM41" s="307"/>
    </row>
    <row r="42" spans="1:91" s="109" customFormat="1" ht="16.5" customHeight="1" x14ac:dyDescent="0.15">
      <c r="A42" s="215"/>
      <c r="B42" s="216"/>
      <c r="C42" s="216"/>
      <c r="D42" s="216"/>
      <c r="E42" s="216"/>
      <c r="F42" s="216"/>
      <c r="G42" s="216"/>
      <c r="H42" s="217"/>
      <c r="I42" s="199"/>
      <c r="J42" s="200"/>
      <c r="K42" s="200"/>
      <c r="L42" s="200"/>
      <c r="M42" s="200"/>
      <c r="N42" s="200"/>
      <c r="O42" s="200"/>
      <c r="P42" s="200"/>
      <c r="Q42" s="200"/>
      <c r="R42" s="249"/>
      <c r="S42" s="249"/>
      <c r="T42" s="310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  <c r="BS42" s="303"/>
      <c r="BT42" s="303"/>
      <c r="BU42" s="303"/>
      <c r="BV42" s="303"/>
      <c r="BW42" s="303"/>
      <c r="BX42" s="303"/>
      <c r="BY42" s="303"/>
      <c r="BZ42" s="303"/>
      <c r="CA42" s="303"/>
      <c r="CB42" s="303"/>
      <c r="CC42" s="303"/>
      <c r="CD42" s="303"/>
      <c r="CE42" s="303"/>
      <c r="CF42" s="307"/>
      <c r="CG42" s="307"/>
      <c r="CH42" s="307"/>
      <c r="CI42" s="307"/>
      <c r="CJ42" s="307"/>
      <c r="CK42" s="307"/>
      <c r="CL42" s="307"/>
      <c r="CM42" s="307"/>
    </row>
    <row r="43" spans="1:91" s="109" customFormat="1" ht="16.5" customHeight="1" x14ac:dyDescent="0.15">
      <c r="A43" s="104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209" t="s">
        <v>25</v>
      </c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09" t="s">
        <v>26</v>
      </c>
      <c r="AG43" s="210"/>
      <c r="AH43" s="210"/>
      <c r="AI43" s="210"/>
      <c r="AJ43" s="210"/>
      <c r="AK43" s="210"/>
      <c r="AL43" s="210"/>
      <c r="AM43" s="210"/>
      <c r="AN43" s="209" t="s">
        <v>27</v>
      </c>
      <c r="AO43" s="210"/>
      <c r="AP43" s="210"/>
      <c r="AQ43" s="210"/>
      <c r="AR43" s="210"/>
      <c r="AS43" s="210"/>
      <c r="AT43" s="210"/>
      <c r="AU43" s="210"/>
      <c r="AV43" s="209" t="s">
        <v>301</v>
      </c>
      <c r="AW43" s="210"/>
      <c r="AX43" s="210"/>
      <c r="AY43" s="210"/>
      <c r="AZ43" s="210"/>
      <c r="BA43" s="210"/>
      <c r="BB43" s="210"/>
      <c r="BC43" s="210"/>
      <c r="BD43" s="209" t="s">
        <v>28</v>
      </c>
      <c r="BE43" s="210"/>
      <c r="BF43" s="210"/>
      <c r="BG43" s="210"/>
      <c r="BH43" s="210"/>
      <c r="BI43" s="210"/>
      <c r="BJ43" s="210"/>
      <c r="BK43" s="210"/>
      <c r="BL43" s="209" t="s">
        <v>29</v>
      </c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303" t="str">
        <f>IF('入力シート（学校用）'!$D133="有","①有　　2 無",IF('入力シート（学校用）'!$D133="無","1 有　　②無","1 有　　2 無"))</f>
        <v>1 有　　2 無</v>
      </c>
      <c r="CA43" s="303"/>
      <c r="CB43" s="303"/>
      <c r="CC43" s="303"/>
      <c r="CD43" s="303"/>
      <c r="CE43" s="303"/>
      <c r="CF43" s="303"/>
      <c r="CG43" s="303"/>
      <c r="CH43" s="303"/>
      <c r="CI43" s="303"/>
      <c r="CJ43" s="303"/>
      <c r="CK43" s="303"/>
      <c r="CL43" s="303"/>
      <c r="CM43" s="303"/>
    </row>
    <row r="44" spans="1:91" s="109" customFormat="1" ht="16.5" customHeight="1" x14ac:dyDescent="0.15">
      <c r="A44" s="104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303" t="str">
        <f>IF('入力シート（学校用）'!$D99="","",'入力シート（学校用）'!D99)</f>
        <v/>
      </c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 t="str">
        <f>IF('入力シート（学校用）'!$D105="","",'入力シート（学校用）'!D105)</f>
        <v/>
      </c>
      <c r="AG44" s="303"/>
      <c r="AH44" s="303"/>
      <c r="AI44" s="303"/>
      <c r="AJ44" s="303"/>
      <c r="AK44" s="303"/>
      <c r="AL44" s="303"/>
      <c r="AM44" s="303"/>
      <c r="AN44" s="303" t="str">
        <f>IF('入力シート（学校用）'!$D106="","",'入力シート（学校用）'!D106)</f>
        <v/>
      </c>
      <c r="AO44" s="303"/>
      <c r="AP44" s="303"/>
      <c r="AQ44" s="303"/>
      <c r="AR44" s="303"/>
      <c r="AS44" s="303"/>
      <c r="AT44" s="303"/>
      <c r="AU44" s="303"/>
      <c r="AV44" s="303" t="str">
        <f>IF('入力シート（学校用）'!$D107="","",'入力シート（学校用）'!D107)</f>
        <v/>
      </c>
      <c r="AW44" s="303"/>
      <c r="AX44" s="303"/>
      <c r="AY44" s="303"/>
      <c r="AZ44" s="303"/>
      <c r="BA44" s="303"/>
      <c r="BB44" s="303"/>
      <c r="BC44" s="303"/>
      <c r="BD44" s="303" t="str">
        <f>IF('入力シート（学校用）'!$D108="","",'入力シート（学校用）'!D108)</f>
        <v/>
      </c>
      <c r="BE44" s="303"/>
      <c r="BF44" s="303"/>
      <c r="BG44" s="303"/>
      <c r="BH44" s="303"/>
      <c r="BI44" s="303"/>
      <c r="BJ44" s="303"/>
      <c r="BK44" s="303"/>
      <c r="BL44" s="209" t="s">
        <v>30</v>
      </c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303" t="str">
        <f>IF('入力シート（学校用）'!$D134="有","①有　　2 無",IF('入力シート（学校用）'!$D134="無","1 有　　②無","1 有　　2 無"))</f>
        <v>1 有　　2 無</v>
      </c>
      <c r="CA44" s="303"/>
      <c r="CB44" s="303"/>
      <c r="CC44" s="303"/>
      <c r="CD44" s="303"/>
      <c r="CE44" s="303"/>
      <c r="CF44" s="303"/>
      <c r="CG44" s="303"/>
      <c r="CH44" s="303"/>
      <c r="CI44" s="303"/>
      <c r="CJ44" s="303"/>
      <c r="CK44" s="303"/>
      <c r="CL44" s="303"/>
      <c r="CM44" s="303"/>
    </row>
    <row r="45" spans="1:91" s="109" customFormat="1" ht="16.5" customHeight="1" x14ac:dyDescent="0.15">
      <c r="A45" s="308" t="s">
        <v>82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303" t="str">
        <f>IF('入力シート（学校用）'!$D100="","",'入力シート（学校用）'!D100)</f>
        <v/>
      </c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 t="str">
        <f>IF('入力シート（学校用）'!$D109="","",'入力シート（学校用）'!D109)</f>
        <v/>
      </c>
      <c r="AG45" s="303"/>
      <c r="AH45" s="303"/>
      <c r="AI45" s="303"/>
      <c r="AJ45" s="303"/>
      <c r="AK45" s="303"/>
      <c r="AL45" s="303"/>
      <c r="AM45" s="303"/>
      <c r="AN45" s="303" t="str">
        <f>IF('入力シート（学校用）'!$D110="","",'入力シート（学校用）'!D110)</f>
        <v/>
      </c>
      <c r="AO45" s="303"/>
      <c r="AP45" s="303"/>
      <c r="AQ45" s="303"/>
      <c r="AR45" s="303"/>
      <c r="AS45" s="303"/>
      <c r="AT45" s="303"/>
      <c r="AU45" s="303"/>
      <c r="AV45" s="303" t="str">
        <f>IF('入力シート（学校用）'!$D111="","",'入力シート（学校用）'!D111)</f>
        <v/>
      </c>
      <c r="AW45" s="303"/>
      <c r="AX45" s="303"/>
      <c r="AY45" s="303"/>
      <c r="AZ45" s="303"/>
      <c r="BA45" s="303"/>
      <c r="BB45" s="303"/>
      <c r="BC45" s="303"/>
      <c r="BD45" s="303" t="str">
        <f>IF('入力シート（学校用）'!$D112="","",'入力シート（学校用）'!D112)</f>
        <v/>
      </c>
      <c r="BE45" s="303"/>
      <c r="BF45" s="303"/>
      <c r="BG45" s="303"/>
      <c r="BH45" s="303"/>
      <c r="BI45" s="303"/>
      <c r="BJ45" s="303"/>
      <c r="BK45" s="303"/>
      <c r="BL45" s="209" t="s">
        <v>31</v>
      </c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</row>
    <row r="46" spans="1:91" s="109" customFormat="1" ht="16.5" customHeight="1" x14ac:dyDescent="0.15">
      <c r="A46" s="104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303" t="str">
        <f>IF('入力シート（学校用）'!$D101="","",'入力シート（学校用）'!D101)</f>
        <v/>
      </c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178" t="str">
        <f>IF('入力シート（学校用）'!$D113="","",'入力シート（学校用）'!D113)</f>
        <v/>
      </c>
      <c r="AG46" s="179"/>
      <c r="AH46" s="179"/>
      <c r="AI46" s="179"/>
      <c r="AJ46" s="179"/>
      <c r="AK46" s="179"/>
      <c r="AL46" s="179"/>
      <c r="AM46" s="304"/>
      <c r="AN46" s="303" t="str">
        <f>IF('入力シート（学校用）'!$D114="","",'入力シート（学校用）'!D114)</f>
        <v/>
      </c>
      <c r="AO46" s="303"/>
      <c r="AP46" s="303"/>
      <c r="AQ46" s="303"/>
      <c r="AR46" s="303"/>
      <c r="AS46" s="303"/>
      <c r="AT46" s="303"/>
      <c r="AU46" s="303"/>
      <c r="AV46" s="303" t="str">
        <f>IF('入力シート（学校用）'!$D115="","",'入力シート（学校用）'!D115)</f>
        <v/>
      </c>
      <c r="AW46" s="303"/>
      <c r="AX46" s="303"/>
      <c r="AY46" s="303"/>
      <c r="AZ46" s="303"/>
      <c r="BA46" s="303"/>
      <c r="BB46" s="303"/>
      <c r="BC46" s="303"/>
      <c r="BD46" s="303" t="str">
        <f>IF('入力シート（学校用）'!$D116="","",'入力シート（学校用）'!D116)</f>
        <v/>
      </c>
      <c r="BE46" s="303"/>
      <c r="BF46" s="303"/>
      <c r="BG46" s="303"/>
      <c r="BH46" s="303"/>
      <c r="BI46" s="303"/>
      <c r="BJ46" s="303"/>
      <c r="BK46" s="303"/>
      <c r="BL46" s="316" t="s">
        <v>84</v>
      </c>
      <c r="BM46" s="316"/>
      <c r="BN46" s="316"/>
      <c r="BO46" s="316"/>
      <c r="BP46" s="316"/>
      <c r="BQ46" s="316"/>
      <c r="BR46" s="316"/>
      <c r="BS46" s="316"/>
      <c r="BT46" s="316"/>
      <c r="BU46" s="316"/>
      <c r="BV46" s="316"/>
      <c r="BW46" s="316"/>
      <c r="BX46" s="316"/>
      <c r="BY46" s="316"/>
      <c r="BZ46" s="316"/>
      <c r="CA46" s="178" t="str">
        <f>IF('入力シート（学校用）'!$D135="","",'入力シート（学校用）'!D135)</f>
        <v/>
      </c>
      <c r="CB46" s="179"/>
      <c r="CC46" s="179"/>
      <c r="CD46" s="179"/>
      <c r="CE46" s="179"/>
      <c r="CF46" s="179"/>
      <c r="CG46" s="179"/>
      <c r="CH46" s="179"/>
      <c r="CI46" s="179"/>
      <c r="CJ46" s="179"/>
      <c r="CK46" s="155" t="s">
        <v>24</v>
      </c>
      <c r="CL46" s="155"/>
      <c r="CM46" s="315"/>
    </row>
    <row r="47" spans="1:91" s="109" customFormat="1" ht="16.5" customHeight="1" x14ac:dyDescent="0.15">
      <c r="A47" s="308" t="str">
        <f>IF('入力シート（学校用）'!$D97="有","①有　　　2 無",IF('入力シート（学校用）'!$D97="無","1 有　　　②無","1 有　　　2 無"))</f>
        <v>1 有　　　2 無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303" t="str">
        <f>IF('入力シート（学校用）'!$D102="","",'入力シート（学校用）'!D102)</f>
        <v/>
      </c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 t="str">
        <f>IF('入力シート（学校用）'!$D117="","",'入力シート（学校用）'!D117)</f>
        <v/>
      </c>
      <c r="AG47" s="303"/>
      <c r="AH47" s="303"/>
      <c r="AI47" s="303"/>
      <c r="AJ47" s="303"/>
      <c r="AK47" s="303"/>
      <c r="AL47" s="303"/>
      <c r="AM47" s="303"/>
      <c r="AN47" s="303" t="str">
        <f>IF('入力シート（学校用）'!$D118="","",'入力シート（学校用）'!D118)</f>
        <v/>
      </c>
      <c r="AO47" s="303"/>
      <c r="AP47" s="303"/>
      <c r="AQ47" s="303"/>
      <c r="AR47" s="303"/>
      <c r="AS47" s="303"/>
      <c r="AT47" s="303"/>
      <c r="AU47" s="303"/>
      <c r="AV47" s="303" t="str">
        <f>IF('入力シート（学校用）'!$D119="","",'入力シート（学校用）'!D119)</f>
        <v/>
      </c>
      <c r="AW47" s="303"/>
      <c r="AX47" s="303"/>
      <c r="AY47" s="303"/>
      <c r="AZ47" s="303"/>
      <c r="BA47" s="303"/>
      <c r="BB47" s="303"/>
      <c r="BC47" s="303"/>
      <c r="BD47" s="303" t="str">
        <f>IF('入力シート（学校用）'!$D120="","",'入力シート（学校用）'!D120)</f>
        <v/>
      </c>
      <c r="BE47" s="303"/>
      <c r="BF47" s="303"/>
      <c r="BG47" s="303"/>
      <c r="BH47" s="303"/>
      <c r="BI47" s="303"/>
      <c r="BJ47" s="303"/>
      <c r="BK47" s="303"/>
      <c r="BL47" s="316" t="s">
        <v>32</v>
      </c>
      <c r="BM47" s="316"/>
      <c r="BN47" s="316"/>
      <c r="BO47" s="316"/>
      <c r="BP47" s="316"/>
      <c r="BQ47" s="316"/>
      <c r="BR47" s="316"/>
      <c r="BS47" s="316"/>
      <c r="BT47" s="316"/>
      <c r="BU47" s="316"/>
      <c r="BV47" s="316"/>
      <c r="BW47" s="316"/>
      <c r="BX47" s="316"/>
      <c r="BY47" s="316"/>
      <c r="BZ47" s="316"/>
      <c r="CA47" s="178" t="str">
        <f>IF('入力シート（学校用）'!$D136="","",'入力シート（学校用）'!D136)</f>
        <v/>
      </c>
      <c r="CB47" s="179"/>
      <c r="CC47" s="179"/>
      <c r="CD47" s="179"/>
      <c r="CE47" s="179"/>
      <c r="CF47" s="179"/>
      <c r="CG47" s="179"/>
      <c r="CH47" s="179"/>
      <c r="CI47" s="179"/>
      <c r="CJ47" s="179"/>
      <c r="CK47" s="155" t="s">
        <v>24</v>
      </c>
      <c r="CL47" s="155"/>
      <c r="CM47" s="315"/>
    </row>
    <row r="48" spans="1:91" s="109" customFormat="1" ht="16.5" customHeight="1" x14ac:dyDescent="0.15">
      <c r="A48" s="104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303" t="str">
        <f>IF('入力シート（学校用）'!$D103="","",'入力シート（学校用）'!D103)</f>
        <v/>
      </c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 t="str">
        <f>IF('入力シート（学校用）'!$D121="","",'入力シート（学校用）'!D121)</f>
        <v/>
      </c>
      <c r="AG48" s="303"/>
      <c r="AH48" s="303"/>
      <c r="AI48" s="303"/>
      <c r="AJ48" s="303"/>
      <c r="AK48" s="303"/>
      <c r="AL48" s="303"/>
      <c r="AM48" s="303"/>
      <c r="AN48" s="303" t="str">
        <f>IF('入力シート（学校用）'!$D122="","",'入力シート（学校用）'!D122)</f>
        <v/>
      </c>
      <c r="AO48" s="303"/>
      <c r="AP48" s="303"/>
      <c r="AQ48" s="303"/>
      <c r="AR48" s="303"/>
      <c r="AS48" s="303"/>
      <c r="AT48" s="303"/>
      <c r="AU48" s="303"/>
      <c r="AV48" s="303" t="str">
        <f>IF('入力シート（学校用）'!$D123="","",'入力シート（学校用）'!D123)</f>
        <v/>
      </c>
      <c r="AW48" s="303"/>
      <c r="AX48" s="303"/>
      <c r="AY48" s="303"/>
      <c r="AZ48" s="303"/>
      <c r="BA48" s="303"/>
      <c r="BB48" s="303"/>
      <c r="BC48" s="303"/>
      <c r="BD48" s="303" t="str">
        <f>IF('入力シート（学校用）'!$D124="","",'入力シート（学校用）'!D124)</f>
        <v/>
      </c>
      <c r="BE48" s="303"/>
      <c r="BF48" s="303"/>
      <c r="BG48" s="303"/>
      <c r="BH48" s="303"/>
      <c r="BI48" s="303"/>
      <c r="BJ48" s="303"/>
      <c r="BK48" s="303"/>
      <c r="BL48" s="316" t="s">
        <v>302</v>
      </c>
      <c r="BM48" s="316"/>
      <c r="BN48" s="316"/>
      <c r="BO48" s="316"/>
      <c r="BP48" s="316"/>
      <c r="BQ48" s="316"/>
      <c r="BR48" s="316"/>
      <c r="BS48" s="316"/>
      <c r="BT48" s="316"/>
      <c r="BU48" s="316"/>
      <c r="BV48" s="316"/>
      <c r="BW48" s="316"/>
      <c r="BX48" s="316"/>
      <c r="BY48" s="316"/>
      <c r="BZ48" s="316"/>
      <c r="CA48" s="178" t="str">
        <f>IF('入力シート（学校用）'!$D137="","",'入力シート（学校用）'!D137)</f>
        <v/>
      </c>
      <c r="CB48" s="179"/>
      <c r="CC48" s="179"/>
      <c r="CD48" s="179"/>
      <c r="CE48" s="179"/>
      <c r="CF48" s="179"/>
      <c r="CG48" s="179"/>
      <c r="CH48" s="179"/>
      <c r="CI48" s="179"/>
      <c r="CJ48" s="179"/>
      <c r="CK48" s="155" t="s">
        <v>24</v>
      </c>
      <c r="CL48" s="155"/>
      <c r="CM48" s="315"/>
    </row>
    <row r="49" spans="1:91" s="109" customFormat="1" ht="16.5" customHeight="1" x14ac:dyDescent="0.15">
      <c r="A49" s="165" t="s">
        <v>61</v>
      </c>
      <c r="B49" s="163"/>
      <c r="C49" s="389" t="str">
        <f>IF('入力シート（学校用）'!$D98="","　　年　　月",'入力シート（学校用）'!$D98)</f>
        <v>　　年　　月</v>
      </c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163" t="s">
        <v>83</v>
      </c>
      <c r="O49" s="163"/>
      <c r="P49" s="163"/>
      <c r="Q49" s="163"/>
      <c r="R49" s="163"/>
      <c r="S49" s="163"/>
      <c r="T49" s="164"/>
      <c r="U49" s="303" t="str">
        <f>IF('入力シート（学校用）'!$D104="","",'入力シート（学校用）'!D104)</f>
        <v/>
      </c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178" t="str">
        <f>IF('入力シート（学校用）'!$D125="","",'入力シート（学校用）'!D125)</f>
        <v/>
      </c>
      <c r="AG49" s="179"/>
      <c r="AH49" s="179"/>
      <c r="AI49" s="179"/>
      <c r="AJ49" s="179"/>
      <c r="AK49" s="179"/>
      <c r="AL49" s="179"/>
      <c r="AM49" s="304"/>
      <c r="AN49" s="303" t="str">
        <f>IF('入力シート（学校用）'!$D126="","",'入力シート（学校用）'!D126)</f>
        <v/>
      </c>
      <c r="AO49" s="303"/>
      <c r="AP49" s="303"/>
      <c r="AQ49" s="303"/>
      <c r="AR49" s="303"/>
      <c r="AS49" s="303"/>
      <c r="AT49" s="303"/>
      <c r="AU49" s="303"/>
      <c r="AV49" s="303" t="str">
        <f>IF('入力シート（学校用）'!$D127="","",'入力シート（学校用）'!D127)</f>
        <v/>
      </c>
      <c r="AW49" s="303"/>
      <c r="AX49" s="303"/>
      <c r="AY49" s="303"/>
      <c r="AZ49" s="303"/>
      <c r="BA49" s="303"/>
      <c r="BB49" s="303"/>
      <c r="BC49" s="303"/>
      <c r="BD49" s="303" t="str">
        <f>IF('入力シート（学校用）'!$D128="","",'入力シート（学校用）'!D128)</f>
        <v/>
      </c>
      <c r="BE49" s="303"/>
      <c r="BF49" s="303"/>
      <c r="BG49" s="303"/>
      <c r="BH49" s="303"/>
      <c r="BI49" s="303"/>
      <c r="BJ49" s="303"/>
      <c r="BK49" s="303"/>
      <c r="BL49" s="171" t="s">
        <v>303</v>
      </c>
      <c r="BM49" s="172"/>
      <c r="BN49" s="172"/>
      <c r="BO49" s="172"/>
      <c r="BP49" s="172"/>
      <c r="BQ49" s="172"/>
      <c r="BR49" s="172"/>
      <c r="BS49" s="317" t="str">
        <f>IF('入力シート（学校用）'!$D138="","",'入力シート（学校用）'!D138)</f>
        <v/>
      </c>
      <c r="BT49" s="317"/>
      <c r="BU49" s="317"/>
      <c r="BV49" s="317"/>
      <c r="BW49" s="317"/>
      <c r="BX49" s="317"/>
      <c r="BY49" s="155" t="s">
        <v>304</v>
      </c>
      <c r="BZ49" s="315"/>
      <c r="CA49" s="178" t="str">
        <f>IF('入力シート（学校用）'!$D139="","",'入力シート（学校用）'!D139)</f>
        <v/>
      </c>
      <c r="CB49" s="179"/>
      <c r="CC49" s="179"/>
      <c r="CD49" s="179"/>
      <c r="CE49" s="179"/>
      <c r="CF49" s="179"/>
      <c r="CG49" s="179"/>
      <c r="CH49" s="179"/>
      <c r="CI49" s="179"/>
      <c r="CJ49" s="179"/>
      <c r="CK49" s="155" t="s">
        <v>24</v>
      </c>
      <c r="CL49" s="155"/>
      <c r="CM49" s="315"/>
    </row>
    <row r="50" spans="1:91" s="109" customFormat="1" ht="16.5" customHeight="1" x14ac:dyDescent="0.15">
      <c r="A50" s="106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209" t="s">
        <v>305</v>
      </c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319">
        <f>SUM(AF44:AM49)</f>
        <v>0</v>
      </c>
      <c r="AG50" s="320"/>
      <c r="AH50" s="320"/>
      <c r="AI50" s="320"/>
      <c r="AJ50" s="320"/>
      <c r="AK50" s="320"/>
      <c r="AL50" s="155" t="s">
        <v>58</v>
      </c>
      <c r="AM50" s="315"/>
      <c r="AN50" s="319">
        <f>SUM(AN44:AU49)</f>
        <v>0</v>
      </c>
      <c r="AO50" s="320"/>
      <c r="AP50" s="320"/>
      <c r="AQ50" s="320"/>
      <c r="AR50" s="320"/>
      <c r="AS50" s="320"/>
      <c r="AT50" s="155" t="s">
        <v>58</v>
      </c>
      <c r="AU50" s="315"/>
      <c r="AV50" s="319">
        <f>SUM(AV44:BC49)</f>
        <v>0</v>
      </c>
      <c r="AW50" s="320"/>
      <c r="AX50" s="320"/>
      <c r="AY50" s="320"/>
      <c r="AZ50" s="320"/>
      <c r="BA50" s="320"/>
      <c r="BB50" s="155" t="s">
        <v>58</v>
      </c>
      <c r="BC50" s="315"/>
      <c r="BD50" s="319">
        <f>SUM(BD44:BK49)</f>
        <v>0</v>
      </c>
      <c r="BE50" s="320"/>
      <c r="BF50" s="320"/>
      <c r="BG50" s="320"/>
      <c r="BH50" s="320"/>
      <c r="BI50" s="320"/>
      <c r="BJ50" s="155" t="s">
        <v>58</v>
      </c>
      <c r="BK50" s="315"/>
      <c r="BL50" s="171" t="s">
        <v>303</v>
      </c>
      <c r="BM50" s="172"/>
      <c r="BN50" s="172"/>
      <c r="BO50" s="172"/>
      <c r="BP50" s="172"/>
      <c r="BQ50" s="172"/>
      <c r="BR50" s="172"/>
      <c r="BS50" s="179" t="str">
        <f>IF('入力シート（学校用）'!$D140="","",'入力シート（学校用）'!D140)</f>
        <v/>
      </c>
      <c r="BT50" s="179"/>
      <c r="BU50" s="179"/>
      <c r="BV50" s="179"/>
      <c r="BW50" s="179"/>
      <c r="BX50" s="179"/>
      <c r="BY50" s="155" t="s">
        <v>306</v>
      </c>
      <c r="BZ50" s="315"/>
      <c r="CA50" s="178" t="str">
        <f>IF('入力シート（学校用）'!$D141="","",'入力シート（学校用）'!D141)</f>
        <v/>
      </c>
      <c r="CB50" s="179"/>
      <c r="CC50" s="179"/>
      <c r="CD50" s="179"/>
      <c r="CE50" s="179"/>
      <c r="CF50" s="179"/>
      <c r="CG50" s="179"/>
      <c r="CH50" s="179"/>
      <c r="CI50" s="179"/>
      <c r="CJ50" s="179"/>
      <c r="CK50" s="155" t="s">
        <v>24</v>
      </c>
      <c r="CL50" s="155"/>
      <c r="CM50" s="315"/>
    </row>
    <row r="51" spans="1:91" s="109" customFormat="1" ht="16.5" customHeight="1" x14ac:dyDescent="0.15">
      <c r="A51" s="106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318" t="s">
        <v>307</v>
      </c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8"/>
      <c r="BP51" s="318"/>
      <c r="BQ51" s="318"/>
      <c r="BR51" s="318"/>
      <c r="BS51" s="318"/>
      <c r="BT51" s="318"/>
      <c r="BU51" s="318"/>
      <c r="BV51" s="318"/>
      <c r="BW51" s="318"/>
      <c r="BX51" s="318"/>
      <c r="BY51" s="318"/>
      <c r="BZ51" s="318"/>
      <c r="CA51" s="318"/>
      <c r="CB51" s="318"/>
      <c r="CC51" s="318"/>
      <c r="CD51" s="318"/>
      <c r="CE51" s="318"/>
      <c r="CF51" s="318"/>
      <c r="CG51" s="318"/>
      <c r="CH51" s="318"/>
      <c r="CI51" s="318"/>
      <c r="CJ51" s="318"/>
      <c r="CK51" s="318"/>
      <c r="CL51" s="318"/>
      <c r="CM51" s="318"/>
    </row>
    <row r="52" spans="1:91" s="109" customFormat="1" ht="16.5" customHeight="1" x14ac:dyDescent="0.15">
      <c r="A52" s="10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8"/>
      <c r="BP52" s="318"/>
      <c r="BQ52" s="318"/>
      <c r="BR52" s="318"/>
      <c r="BS52" s="318"/>
      <c r="BT52" s="318"/>
      <c r="BU52" s="318"/>
      <c r="BV52" s="318"/>
      <c r="BW52" s="318"/>
      <c r="BX52" s="318"/>
      <c r="BY52" s="318"/>
      <c r="BZ52" s="318"/>
      <c r="CA52" s="318"/>
      <c r="CB52" s="318"/>
      <c r="CC52" s="318"/>
      <c r="CD52" s="318"/>
      <c r="CE52" s="318"/>
      <c r="CF52" s="318"/>
      <c r="CG52" s="318"/>
      <c r="CH52" s="318"/>
      <c r="CI52" s="318"/>
      <c r="CJ52" s="318"/>
      <c r="CK52" s="318"/>
      <c r="CL52" s="318"/>
      <c r="CM52" s="318"/>
    </row>
    <row r="53" spans="1:91" s="109" customFormat="1" ht="3.75" customHeight="1" x14ac:dyDescent="0.15">
      <c r="A53" s="197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7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7"/>
      <c r="CM53" s="197"/>
    </row>
    <row r="54" spans="1:91" s="109" customFormat="1" ht="16.5" customHeight="1" x14ac:dyDescent="0.15">
      <c r="A54" s="373" t="s">
        <v>33</v>
      </c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 s="373"/>
      <c r="BU54" s="373"/>
      <c r="BV54" s="373"/>
      <c r="BW54" s="373"/>
      <c r="BX54" s="373"/>
      <c r="BY54" s="373"/>
      <c r="BZ54" s="373"/>
      <c r="CA54" s="373"/>
      <c r="CB54" s="373"/>
      <c r="CC54" s="373"/>
      <c r="CD54" s="373"/>
      <c r="CE54" s="373"/>
      <c r="CF54" s="373"/>
      <c r="CG54" s="373"/>
      <c r="CH54" s="373"/>
      <c r="CI54" s="373"/>
      <c r="CJ54" s="373"/>
      <c r="CK54" s="373"/>
      <c r="CL54" s="373"/>
      <c r="CM54" s="373"/>
    </row>
    <row r="55" spans="1:91" s="96" customFormat="1" ht="18.75" customHeight="1" x14ac:dyDescent="0.15">
      <c r="A55" s="390" t="s">
        <v>308</v>
      </c>
      <c r="B55" s="371"/>
      <c r="C55" s="371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91"/>
      <c r="R55" s="371" t="s">
        <v>309</v>
      </c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201" t="str">
        <f>IF('入力シート（学校用）'!$D143="年","年",IF('入力シート（学校用）'!$D143="月","月",("年・月")))</f>
        <v>年・月</v>
      </c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197" t="s">
        <v>407</v>
      </c>
      <c r="AO55" s="197"/>
      <c r="AP55" s="147" t="str">
        <f>IF('入力シート（学校用）'!$D144="","",'入力シート（学校用）'!D144)</f>
        <v/>
      </c>
      <c r="AQ55" s="147"/>
      <c r="AR55" s="147"/>
      <c r="AS55" s="147"/>
      <c r="AT55" s="147"/>
      <c r="AU55" s="147"/>
      <c r="AV55" s="147"/>
      <c r="AW55" s="147"/>
      <c r="AX55" s="166" t="s">
        <v>285</v>
      </c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  <c r="CM55" s="167"/>
    </row>
    <row r="56" spans="1:91" s="96" customFormat="1" ht="18.75" customHeight="1" x14ac:dyDescent="0.15">
      <c r="A56" s="199" t="str">
        <f>IF('入力シート（学校用）'!$D142="有","①有　　2 無",IF('入力シート（学校用）'!$D142="無","1 有　　②無","1 有　　2 無"))</f>
        <v>1 有　　2 無</v>
      </c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90"/>
      <c r="R56" s="372" t="s">
        <v>310</v>
      </c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150">
        <f>IF('入力シート（学校用）'!$D145="有","①",1)</f>
        <v>1</v>
      </c>
      <c r="AD56" s="150"/>
      <c r="AE56" s="188" t="s">
        <v>88</v>
      </c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50">
        <f>IF('入力シート（学校用）'!$D146="有","②",2)</f>
        <v>2</v>
      </c>
      <c r="AR56" s="150"/>
      <c r="AS56" s="188" t="s">
        <v>89</v>
      </c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50">
        <f>IF('入力シート（学校用）'!$D147="",3,"③")</f>
        <v>3</v>
      </c>
      <c r="BH56" s="150"/>
      <c r="BI56" s="142" t="s">
        <v>66</v>
      </c>
      <c r="BJ56" s="142"/>
      <c r="BK56" s="142"/>
      <c r="BL56" s="142"/>
      <c r="BM56" s="142"/>
      <c r="BN56" s="142"/>
      <c r="BO56" s="142"/>
      <c r="BP56" s="188" t="str">
        <f>IF('入力シート（学校用）'!$D147="","",'入力シート（学校用）'!D147)</f>
        <v/>
      </c>
      <c r="BQ56" s="188"/>
      <c r="BR56" s="188"/>
      <c r="BS56" s="188"/>
      <c r="BT56" s="188"/>
      <c r="BU56" s="188"/>
      <c r="BV56" s="188"/>
      <c r="BW56" s="188"/>
      <c r="BX56" s="188"/>
      <c r="BY56" s="188"/>
      <c r="BZ56" s="188"/>
      <c r="CA56" s="188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42" t="s">
        <v>63</v>
      </c>
      <c r="CM56" s="143"/>
    </row>
    <row r="57" spans="1:91" s="109" customFormat="1" ht="15" customHeight="1" x14ac:dyDescent="0.15">
      <c r="A57" s="325" t="s">
        <v>311</v>
      </c>
      <c r="B57" s="326"/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7"/>
      <c r="R57" s="238" t="str">
        <f>IF('入力シート（学校用）'!$D148="単一給食","①単一給食 　2 選択給食",IF('入力シート（学校用）'!$D148="選択給食","1 単一給食 　②選択給食","1 単一給食 　2 選択給食"))</f>
        <v>1 単一給食 　2 選択給食</v>
      </c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39"/>
      <c r="BA57" s="239"/>
      <c r="BB57" s="239"/>
      <c r="BC57" s="239"/>
      <c r="BD57" s="239"/>
      <c r="BE57" s="239"/>
      <c r="BF57" s="239"/>
      <c r="BG57" s="239"/>
      <c r="BH57" s="239"/>
      <c r="BI57" s="239"/>
      <c r="BJ57" s="239"/>
      <c r="BK57" s="239"/>
      <c r="BL57" s="239"/>
      <c r="BM57" s="239"/>
      <c r="BN57" s="239"/>
      <c r="BO57" s="239"/>
      <c r="BP57" s="239"/>
      <c r="BQ57" s="239"/>
      <c r="BR57" s="239"/>
      <c r="BS57" s="239"/>
      <c r="BT57" s="239"/>
      <c r="BU57" s="239"/>
      <c r="BV57" s="239"/>
      <c r="BW57" s="239"/>
      <c r="BX57" s="239"/>
      <c r="BY57" s="239"/>
      <c r="BZ57" s="239"/>
      <c r="CA57" s="239"/>
      <c r="CB57" s="239"/>
      <c r="CC57" s="239"/>
      <c r="CD57" s="239"/>
      <c r="CE57" s="239"/>
      <c r="CF57" s="239"/>
      <c r="CG57" s="239"/>
      <c r="CH57" s="239"/>
      <c r="CI57" s="239"/>
      <c r="CJ57" s="239"/>
      <c r="CK57" s="239"/>
      <c r="CL57" s="239"/>
      <c r="CM57" s="240"/>
    </row>
    <row r="58" spans="1:91" s="109" customFormat="1" ht="15" customHeight="1" x14ac:dyDescent="0.15">
      <c r="A58" s="328"/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30"/>
      <c r="R58" s="241" t="s">
        <v>85</v>
      </c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 t="str">
        <f>IF('入力シート（学校用）'!$D149="有","①有　　　　2 無",IF('入力シート（学校用）'!$D149="無","1 有　　　　②無","1 有　　　　2 無"))</f>
        <v>1 有　　　　2 無</v>
      </c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80"/>
      <c r="CG58" s="180"/>
      <c r="CH58" s="180"/>
      <c r="CI58" s="180"/>
      <c r="CJ58" s="180"/>
      <c r="CK58" s="180"/>
      <c r="CL58" s="180"/>
      <c r="CM58" s="261"/>
    </row>
    <row r="59" spans="1:91" s="109" customFormat="1" ht="15" customHeight="1" x14ac:dyDescent="0.15">
      <c r="A59" s="328"/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30"/>
      <c r="R59" s="334" t="s">
        <v>86</v>
      </c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/>
      <c r="AJ59" s="335"/>
      <c r="AK59" s="335"/>
      <c r="AL59" s="335"/>
      <c r="AM59" s="335"/>
      <c r="AN59" s="180" t="str">
        <f>IF('入力シート（学校用）'!$D150="有","①有　　　　2 無",IF('入力シート（学校用）'!$D150="無","1 有　　　　②無","1 有　　　　2 無"))</f>
        <v>1 有　　　　2 無</v>
      </c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0"/>
      <c r="BY59" s="180"/>
      <c r="BZ59" s="180"/>
      <c r="CA59" s="180"/>
      <c r="CB59" s="180"/>
      <c r="CC59" s="180"/>
      <c r="CD59" s="180"/>
      <c r="CE59" s="180"/>
      <c r="CF59" s="180"/>
      <c r="CG59" s="180"/>
      <c r="CH59" s="180"/>
      <c r="CI59" s="180"/>
      <c r="CJ59" s="180"/>
      <c r="CK59" s="180"/>
      <c r="CL59" s="180"/>
      <c r="CM59" s="261"/>
    </row>
    <row r="60" spans="1:91" s="109" customFormat="1" ht="15" customHeight="1" x14ac:dyDescent="0.15">
      <c r="A60" s="331"/>
      <c r="B60" s="332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3"/>
      <c r="R60" s="241" t="s">
        <v>87</v>
      </c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 t="str">
        <f>IF('入力シート（学校用）'!$D151="有","①有　　　　2 無",IF('入力シート（学校用）'!$D151="無","1 有　　　　②無","1 有　　　　2 無"))</f>
        <v>1 有　　　　2 無</v>
      </c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0"/>
      <c r="BY60" s="180"/>
      <c r="BZ60" s="180"/>
      <c r="CA60" s="180"/>
      <c r="CB60" s="180"/>
      <c r="CC60" s="180"/>
      <c r="CD60" s="180"/>
      <c r="CE60" s="180"/>
      <c r="CF60" s="180"/>
      <c r="CG60" s="180"/>
      <c r="CH60" s="180"/>
      <c r="CI60" s="180"/>
      <c r="CJ60" s="180"/>
      <c r="CK60" s="180"/>
      <c r="CL60" s="180"/>
      <c r="CM60" s="261"/>
    </row>
    <row r="61" spans="1:91" s="96" customFormat="1" ht="21.75" customHeight="1" x14ac:dyDescent="0.15">
      <c r="A61" s="236" t="s">
        <v>312</v>
      </c>
      <c r="B61" s="321"/>
      <c r="C61" s="321"/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322"/>
      <c r="R61" s="323" t="s">
        <v>34</v>
      </c>
      <c r="S61" s="170"/>
      <c r="T61" s="170"/>
      <c r="U61" s="170"/>
      <c r="V61" s="170"/>
      <c r="W61" s="170"/>
      <c r="X61" s="170"/>
      <c r="Y61" s="170"/>
      <c r="Z61" s="170"/>
      <c r="AA61" s="170"/>
      <c r="AB61" s="324"/>
      <c r="AC61" s="150">
        <f>IF('入力シート（学校用）'!$D152="有","①",1)</f>
        <v>1</v>
      </c>
      <c r="AD61" s="150"/>
      <c r="AE61" s="152" t="s">
        <v>90</v>
      </c>
      <c r="AF61" s="152"/>
      <c r="AG61" s="152"/>
      <c r="AH61" s="200" t="str">
        <f>IF('入力シート（学校用）'!$D153="","",'入力シート（学校用）'!D153)</f>
        <v/>
      </c>
      <c r="AI61" s="200"/>
      <c r="AJ61" s="200"/>
      <c r="AK61" s="200"/>
      <c r="AL61" s="152" t="s">
        <v>91</v>
      </c>
      <c r="AM61" s="152"/>
      <c r="AN61" s="152"/>
      <c r="AO61" s="152"/>
      <c r="AP61" s="152"/>
      <c r="AQ61" s="152"/>
      <c r="AR61" s="150">
        <f>IF('入力シート（学校用）'!$D152="無","②",2)</f>
        <v>2</v>
      </c>
      <c r="AS61" s="150"/>
      <c r="AT61" s="152" t="s">
        <v>92</v>
      </c>
      <c r="AU61" s="152"/>
      <c r="AV61" s="152"/>
      <c r="AW61" s="153"/>
      <c r="AX61" s="168" t="s">
        <v>93</v>
      </c>
      <c r="AY61" s="169"/>
      <c r="AZ61" s="169"/>
      <c r="BA61" s="169"/>
      <c r="BB61" s="169"/>
      <c r="BC61" s="170" t="s">
        <v>94</v>
      </c>
      <c r="BD61" s="170"/>
      <c r="BE61" s="170"/>
      <c r="BF61" s="170"/>
      <c r="BG61" s="170" t="s">
        <v>97</v>
      </c>
      <c r="BH61" s="170"/>
      <c r="BI61" s="169" t="s">
        <v>95</v>
      </c>
      <c r="BJ61" s="169"/>
      <c r="BK61" s="169"/>
      <c r="BL61" s="169"/>
      <c r="BM61" s="169" t="s">
        <v>96</v>
      </c>
      <c r="BN61" s="169"/>
      <c r="BO61" s="169"/>
      <c r="BP61" s="169"/>
      <c r="BQ61" s="173"/>
      <c r="BR61" s="98"/>
      <c r="BS61" s="150">
        <f>IF('入力シート（学校用）'!$D154="有","①",1)</f>
        <v>1</v>
      </c>
      <c r="BT61" s="150"/>
      <c r="BU61" s="152" t="s">
        <v>90</v>
      </c>
      <c r="BV61" s="152"/>
      <c r="BW61" s="152"/>
      <c r="BX61" s="179" t="str">
        <f>IF('入力シート（学校用）'!$D155="","",'入力シート（学校用）'!D155)</f>
        <v/>
      </c>
      <c r="BY61" s="179"/>
      <c r="BZ61" s="179"/>
      <c r="CA61" s="179"/>
      <c r="CB61" s="152" t="s">
        <v>91</v>
      </c>
      <c r="CC61" s="152"/>
      <c r="CD61" s="152"/>
      <c r="CE61" s="152"/>
      <c r="CF61" s="152"/>
      <c r="CG61" s="152"/>
      <c r="CH61" s="150">
        <f>IF('入力シート（学校用）'!$D154="無","②",2)</f>
        <v>2</v>
      </c>
      <c r="CI61" s="150"/>
      <c r="CJ61" s="152" t="s">
        <v>92</v>
      </c>
      <c r="CK61" s="152"/>
      <c r="CL61" s="152"/>
      <c r="CM61" s="153"/>
    </row>
    <row r="62" spans="1:91" s="96" customFormat="1" ht="21.75" customHeight="1" x14ac:dyDescent="0.15">
      <c r="A62" s="300" t="s">
        <v>35</v>
      </c>
      <c r="B62" s="301"/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2"/>
      <c r="V62" s="151" t="s">
        <v>98</v>
      </c>
      <c r="W62" s="152"/>
      <c r="X62" s="152"/>
      <c r="Y62" s="152"/>
      <c r="Z62" s="152"/>
      <c r="AA62" s="152"/>
      <c r="AB62" s="152"/>
      <c r="AC62" s="179" t="str">
        <f>IF('入力シート（学校用）'!$D157="朝食","①朝食　2 昼食　3 夕食",IF('入力シート（学校用）'!$D157="昼食","1 朝食　②昼食　3 夕食",IF('入力シート（学校用）'!$D157="夕食","1 朝食　2 昼食　③夕食",IF('入力シート（学校用）'!$D157="朝食・昼食","①朝食　②昼食　3 夕食",IF('入力シート（学校用）'!$D157="朝食・夕食","①朝食　2 昼食　③夕食",IF('入力シート（学校用）'!$D157="昼食・夕食","1 朝食　②昼食　③夕食",IF('入力シート（学校用）'!$D157="朝食・昼食・夕食","①朝食　②昼食　③夕食","1 朝食　2 昼食　3 夕食")))))))</f>
        <v>1 朝食　2 昼食　3 夕食</v>
      </c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52" t="s">
        <v>426</v>
      </c>
      <c r="AZ62" s="152"/>
      <c r="BA62" s="152"/>
      <c r="BB62" s="152"/>
      <c r="BC62" s="152"/>
      <c r="BD62" s="152"/>
      <c r="BE62" s="152"/>
      <c r="BF62" s="153"/>
      <c r="BG62" s="205" t="s">
        <v>313</v>
      </c>
      <c r="BH62" s="206"/>
      <c r="BI62" s="206"/>
      <c r="BJ62" s="206"/>
      <c r="BK62" s="206"/>
      <c r="BL62" s="206"/>
      <c r="BM62" s="206"/>
      <c r="BN62" s="206"/>
      <c r="BO62" s="206"/>
      <c r="BP62" s="206"/>
      <c r="BQ62" s="206"/>
      <c r="BR62" s="206"/>
      <c r="BS62" s="206"/>
      <c r="BT62" s="206"/>
      <c r="BU62" s="206"/>
      <c r="BV62" s="206"/>
      <c r="BW62" s="206"/>
      <c r="BX62" s="206"/>
      <c r="BY62" s="206"/>
      <c r="BZ62" s="206"/>
      <c r="CA62" s="206"/>
      <c r="CB62" s="206"/>
      <c r="CC62" s="336" t="str">
        <f>IF('入力シート（学校用）'!$D156="","　年　　月",'入力シート（学校用）'!$D156)</f>
        <v>　年　　月</v>
      </c>
      <c r="CD62" s="337"/>
      <c r="CE62" s="337"/>
      <c r="CF62" s="337"/>
      <c r="CG62" s="337"/>
      <c r="CH62" s="337"/>
      <c r="CI62" s="337"/>
      <c r="CJ62" s="337"/>
      <c r="CK62" s="337"/>
      <c r="CL62" s="337"/>
      <c r="CM62" s="338"/>
    </row>
    <row r="63" spans="1:91" s="96" customFormat="1" ht="16.5" customHeight="1" x14ac:dyDescent="0.15">
      <c r="A63" s="384" t="s">
        <v>56</v>
      </c>
      <c r="B63" s="385"/>
      <c r="C63" s="385"/>
      <c r="D63" s="385"/>
      <c r="E63" s="387" t="s">
        <v>36</v>
      </c>
      <c r="F63" s="388"/>
      <c r="G63" s="388"/>
      <c r="H63" s="388"/>
      <c r="I63" s="388"/>
      <c r="J63" s="388"/>
      <c r="K63" s="388"/>
      <c r="L63" s="388"/>
      <c r="M63" s="388"/>
      <c r="N63" s="388"/>
      <c r="O63" s="388"/>
      <c r="P63" s="388"/>
      <c r="Q63" s="388"/>
      <c r="R63" s="388"/>
      <c r="S63" s="388"/>
      <c r="T63" s="388"/>
      <c r="U63" s="388"/>
      <c r="V63" s="300" t="s">
        <v>314</v>
      </c>
      <c r="W63" s="301"/>
      <c r="X63" s="301"/>
      <c r="Y63" s="301"/>
      <c r="Z63" s="301"/>
      <c r="AA63" s="301"/>
      <c r="AB63" s="301"/>
      <c r="AC63" s="301"/>
      <c r="AD63" s="302"/>
      <c r="AE63" s="342" t="s">
        <v>57</v>
      </c>
      <c r="AF63" s="343"/>
      <c r="AG63" s="343"/>
      <c r="AH63" s="343"/>
      <c r="AI63" s="209" t="s">
        <v>37</v>
      </c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2" t="s">
        <v>315</v>
      </c>
      <c r="BE63" s="213"/>
      <c r="BF63" s="213"/>
      <c r="BG63" s="213"/>
      <c r="BH63" s="213"/>
      <c r="BI63" s="213"/>
      <c r="BJ63" s="213"/>
      <c r="BK63" s="213"/>
      <c r="BL63" s="213"/>
      <c r="BM63" s="213"/>
      <c r="BN63" s="213"/>
      <c r="BO63" s="213"/>
      <c r="BP63" s="213"/>
      <c r="BQ63" s="213"/>
      <c r="BR63" s="213"/>
      <c r="BS63" s="213"/>
      <c r="BT63" s="213"/>
      <c r="BU63" s="214"/>
      <c r="BV63" s="212" t="s">
        <v>316</v>
      </c>
      <c r="BW63" s="213"/>
      <c r="BX63" s="213"/>
      <c r="BY63" s="213"/>
      <c r="BZ63" s="213"/>
      <c r="CA63" s="213"/>
      <c r="CB63" s="213"/>
      <c r="CC63" s="213"/>
      <c r="CD63" s="213"/>
      <c r="CE63" s="213"/>
      <c r="CF63" s="213"/>
      <c r="CG63" s="213"/>
      <c r="CH63" s="213"/>
      <c r="CI63" s="213"/>
      <c r="CJ63" s="213"/>
      <c r="CK63" s="213"/>
      <c r="CL63" s="213"/>
      <c r="CM63" s="214"/>
    </row>
    <row r="64" spans="1:91" s="96" customFormat="1" ht="16.5" customHeight="1" x14ac:dyDescent="0.15">
      <c r="A64" s="343"/>
      <c r="B64" s="343"/>
      <c r="C64" s="343"/>
      <c r="D64" s="343"/>
      <c r="E64" s="345" t="s">
        <v>317</v>
      </c>
      <c r="F64" s="346"/>
      <c r="G64" s="347"/>
      <c r="H64" s="316" t="s">
        <v>38</v>
      </c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54" t="str">
        <f>IF('入力シート（学校用）'!$D158="","",'入力シート（学校用）'!D158)</f>
        <v/>
      </c>
      <c r="W64" s="355"/>
      <c r="X64" s="355"/>
      <c r="Y64" s="355"/>
      <c r="Z64" s="355"/>
      <c r="AA64" s="355"/>
      <c r="AB64" s="355"/>
      <c r="AC64" s="355"/>
      <c r="AD64" s="356"/>
      <c r="AE64" s="343"/>
      <c r="AF64" s="343"/>
      <c r="AG64" s="343"/>
      <c r="AH64" s="343"/>
      <c r="AI64" s="357" t="s">
        <v>318</v>
      </c>
      <c r="AJ64" s="357"/>
      <c r="AK64" s="357"/>
      <c r="AL64" s="357"/>
      <c r="AM64" s="357"/>
      <c r="AN64" s="357"/>
      <c r="AO64" s="357"/>
      <c r="AP64" s="357"/>
      <c r="AQ64" s="357"/>
      <c r="AR64" s="357"/>
      <c r="AS64" s="357"/>
      <c r="AT64" s="357"/>
      <c r="AU64" s="357"/>
      <c r="AV64" s="357"/>
      <c r="AW64" s="357"/>
      <c r="AX64" s="357"/>
      <c r="AY64" s="357"/>
      <c r="AZ64" s="357"/>
      <c r="BA64" s="357"/>
      <c r="BB64" s="357"/>
      <c r="BC64" s="357"/>
      <c r="BD64" s="178" t="str">
        <f>IF('入力シート（学校用）'!$D176="","",'入力シート（学校用）'!D176)</f>
        <v/>
      </c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304"/>
      <c r="BV64" s="178" t="str">
        <f>IF('入力シート（学校用）'!$D195="","",'入力シート（学校用）'!D195)</f>
        <v/>
      </c>
      <c r="BW64" s="179"/>
      <c r="BX64" s="179"/>
      <c r="BY64" s="179"/>
      <c r="BZ64" s="179"/>
      <c r="CA64" s="179"/>
      <c r="CB64" s="179"/>
      <c r="CC64" s="179"/>
      <c r="CD64" s="179"/>
      <c r="CE64" s="179"/>
      <c r="CF64" s="179"/>
      <c r="CG64" s="179"/>
      <c r="CH64" s="179"/>
      <c r="CI64" s="179"/>
      <c r="CJ64" s="179"/>
      <c r="CK64" s="179"/>
      <c r="CL64" s="179"/>
      <c r="CM64" s="304"/>
    </row>
    <row r="65" spans="1:91" s="96" customFormat="1" ht="16.5" customHeight="1" x14ac:dyDescent="0.15">
      <c r="A65" s="343"/>
      <c r="B65" s="343"/>
      <c r="C65" s="343"/>
      <c r="D65" s="343"/>
      <c r="E65" s="348"/>
      <c r="F65" s="349"/>
      <c r="G65" s="350"/>
      <c r="H65" s="316" t="s">
        <v>39</v>
      </c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54" t="str">
        <f>IF('入力シート（学校用）'!$D159="","",'入力シート（学校用）'!D159)</f>
        <v/>
      </c>
      <c r="W65" s="355"/>
      <c r="X65" s="355"/>
      <c r="Y65" s="355"/>
      <c r="Z65" s="355"/>
      <c r="AA65" s="355"/>
      <c r="AB65" s="355"/>
      <c r="AC65" s="355"/>
      <c r="AD65" s="356"/>
      <c r="AE65" s="343"/>
      <c r="AF65" s="343"/>
      <c r="AG65" s="343"/>
      <c r="AH65" s="343"/>
      <c r="AI65" s="357" t="s">
        <v>319</v>
      </c>
      <c r="AJ65" s="357"/>
      <c r="AK65" s="357"/>
      <c r="AL65" s="357"/>
      <c r="AM65" s="357"/>
      <c r="AN65" s="357"/>
      <c r="AO65" s="357"/>
      <c r="AP65" s="357"/>
      <c r="AQ65" s="357"/>
      <c r="AR65" s="357"/>
      <c r="AS65" s="357"/>
      <c r="AT65" s="357"/>
      <c r="AU65" s="357"/>
      <c r="AV65" s="357"/>
      <c r="AW65" s="357"/>
      <c r="AX65" s="357"/>
      <c r="AY65" s="357"/>
      <c r="AZ65" s="357"/>
      <c r="BA65" s="357"/>
      <c r="BB65" s="357"/>
      <c r="BC65" s="357"/>
      <c r="BD65" s="339" t="str">
        <f>IF('入力シート（学校用）'!$D177="","",'入力シート（学校用）'!D177)</f>
        <v/>
      </c>
      <c r="BE65" s="340"/>
      <c r="BF65" s="340"/>
      <c r="BG65" s="340"/>
      <c r="BH65" s="340"/>
      <c r="BI65" s="340"/>
      <c r="BJ65" s="340"/>
      <c r="BK65" s="340"/>
      <c r="BL65" s="340"/>
      <c r="BM65" s="340"/>
      <c r="BN65" s="340"/>
      <c r="BO65" s="340"/>
      <c r="BP65" s="340"/>
      <c r="BQ65" s="340"/>
      <c r="BR65" s="340"/>
      <c r="BS65" s="340"/>
      <c r="BT65" s="340"/>
      <c r="BU65" s="341"/>
      <c r="BV65" s="339" t="str">
        <f>IF('入力シート（学校用）'!$D196="","",'入力シート（学校用）'!D196)</f>
        <v/>
      </c>
      <c r="BW65" s="340"/>
      <c r="BX65" s="340"/>
      <c r="BY65" s="340"/>
      <c r="BZ65" s="340"/>
      <c r="CA65" s="340"/>
      <c r="CB65" s="340"/>
      <c r="CC65" s="340"/>
      <c r="CD65" s="340"/>
      <c r="CE65" s="340"/>
      <c r="CF65" s="340"/>
      <c r="CG65" s="340"/>
      <c r="CH65" s="340"/>
      <c r="CI65" s="340"/>
      <c r="CJ65" s="340"/>
      <c r="CK65" s="340"/>
      <c r="CL65" s="340"/>
      <c r="CM65" s="341"/>
    </row>
    <row r="66" spans="1:91" s="96" customFormat="1" ht="16.5" customHeight="1" x14ac:dyDescent="0.15">
      <c r="A66" s="343"/>
      <c r="B66" s="343"/>
      <c r="C66" s="343"/>
      <c r="D66" s="343"/>
      <c r="E66" s="351"/>
      <c r="F66" s="352"/>
      <c r="G66" s="353"/>
      <c r="H66" s="316" t="s">
        <v>40</v>
      </c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54" t="str">
        <f>IF('入力シート（学校用）'!$D160="","",'入力シート（学校用）'!D160)</f>
        <v/>
      </c>
      <c r="W66" s="355"/>
      <c r="X66" s="355"/>
      <c r="Y66" s="355"/>
      <c r="Z66" s="355"/>
      <c r="AA66" s="355"/>
      <c r="AB66" s="355"/>
      <c r="AC66" s="355"/>
      <c r="AD66" s="356"/>
      <c r="AE66" s="343"/>
      <c r="AF66" s="343"/>
      <c r="AG66" s="343"/>
      <c r="AH66" s="343"/>
      <c r="AI66" s="357" t="s">
        <v>320</v>
      </c>
      <c r="AJ66" s="357"/>
      <c r="AK66" s="357"/>
      <c r="AL66" s="357"/>
      <c r="AM66" s="357"/>
      <c r="AN66" s="357"/>
      <c r="AO66" s="357"/>
      <c r="AP66" s="357"/>
      <c r="AQ66" s="357"/>
      <c r="AR66" s="357"/>
      <c r="AS66" s="357"/>
      <c r="AT66" s="357"/>
      <c r="AU66" s="357"/>
      <c r="AV66" s="357"/>
      <c r="AW66" s="357"/>
      <c r="AX66" s="357"/>
      <c r="AY66" s="357"/>
      <c r="AZ66" s="357"/>
      <c r="BA66" s="357"/>
      <c r="BB66" s="357"/>
      <c r="BC66" s="357"/>
      <c r="BD66" s="339" t="str">
        <f>IF('入力シート（学校用）'!$D178="","",'入力シート（学校用）'!D178)</f>
        <v/>
      </c>
      <c r="BE66" s="340"/>
      <c r="BF66" s="340"/>
      <c r="BG66" s="340"/>
      <c r="BH66" s="340"/>
      <c r="BI66" s="340"/>
      <c r="BJ66" s="340"/>
      <c r="BK66" s="340"/>
      <c r="BL66" s="340"/>
      <c r="BM66" s="340"/>
      <c r="BN66" s="340"/>
      <c r="BO66" s="340"/>
      <c r="BP66" s="340"/>
      <c r="BQ66" s="340"/>
      <c r="BR66" s="340"/>
      <c r="BS66" s="340"/>
      <c r="BT66" s="340"/>
      <c r="BU66" s="341"/>
      <c r="BV66" s="339" t="str">
        <f>IF('入力シート（学校用）'!$D197="","",'入力シート（学校用）'!D197)</f>
        <v/>
      </c>
      <c r="BW66" s="340"/>
      <c r="BX66" s="340"/>
      <c r="BY66" s="340"/>
      <c r="BZ66" s="340"/>
      <c r="CA66" s="340"/>
      <c r="CB66" s="340"/>
      <c r="CC66" s="340"/>
      <c r="CD66" s="340"/>
      <c r="CE66" s="340"/>
      <c r="CF66" s="340"/>
      <c r="CG66" s="340"/>
      <c r="CH66" s="340"/>
      <c r="CI66" s="340"/>
      <c r="CJ66" s="340"/>
      <c r="CK66" s="340"/>
      <c r="CL66" s="340"/>
      <c r="CM66" s="341"/>
    </row>
    <row r="67" spans="1:91" s="96" customFormat="1" ht="16.5" customHeight="1" x14ac:dyDescent="0.15">
      <c r="A67" s="343"/>
      <c r="B67" s="343"/>
      <c r="C67" s="343"/>
      <c r="D67" s="343"/>
      <c r="E67" s="357" t="s">
        <v>321</v>
      </c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/>
      <c r="S67" s="357"/>
      <c r="T67" s="357"/>
      <c r="U67" s="357"/>
      <c r="V67" s="354" t="str">
        <f>IF('入力シート（学校用）'!$D161="","",'入力シート（学校用）'!D161)</f>
        <v/>
      </c>
      <c r="W67" s="355"/>
      <c r="X67" s="355"/>
      <c r="Y67" s="355"/>
      <c r="Z67" s="355"/>
      <c r="AA67" s="355"/>
      <c r="AB67" s="355"/>
      <c r="AC67" s="355"/>
      <c r="AD67" s="356"/>
      <c r="AE67" s="343"/>
      <c r="AF67" s="343"/>
      <c r="AG67" s="343"/>
      <c r="AH67" s="343"/>
      <c r="AI67" s="357" t="s">
        <v>322</v>
      </c>
      <c r="AJ67" s="357"/>
      <c r="AK67" s="357"/>
      <c r="AL67" s="357"/>
      <c r="AM67" s="357"/>
      <c r="AN67" s="357"/>
      <c r="AO67" s="357"/>
      <c r="AP67" s="357"/>
      <c r="AQ67" s="357"/>
      <c r="AR67" s="357"/>
      <c r="AS67" s="357"/>
      <c r="AT67" s="357"/>
      <c r="AU67" s="357"/>
      <c r="AV67" s="357"/>
      <c r="AW67" s="357"/>
      <c r="AX67" s="357"/>
      <c r="AY67" s="357"/>
      <c r="AZ67" s="357"/>
      <c r="BA67" s="357"/>
      <c r="BB67" s="357"/>
      <c r="BC67" s="357"/>
      <c r="BD67" s="178" t="str">
        <f>IF('入力シート（学校用）'!$D179="","",'入力シート（学校用）'!D179)</f>
        <v/>
      </c>
      <c r="BE67" s="179"/>
      <c r="BF67" s="179"/>
      <c r="BG67" s="179"/>
      <c r="BH67" s="179"/>
      <c r="BI67" s="179"/>
      <c r="BJ67" s="179"/>
      <c r="BK67" s="179"/>
      <c r="BL67" s="179"/>
      <c r="BM67" s="179"/>
      <c r="BN67" s="179"/>
      <c r="BO67" s="179"/>
      <c r="BP67" s="179"/>
      <c r="BQ67" s="179"/>
      <c r="BR67" s="179"/>
      <c r="BS67" s="179"/>
      <c r="BT67" s="179"/>
      <c r="BU67" s="304"/>
      <c r="BV67" s="178" t="str">
        <f>IF('入力シート（学校用）'!$D198="","",'入力シート（学校用）'!D198)</f>
        <v/>
      </c>
      <c r="BW67" s="179"/>
      <c r="BX67" s="179"/>
      <c r="BY67" s="179"/>
      <c r="BZ67" s="179"/>
      <c r="CA67" s="179"/>
      <c r="CB67" s="179"/>
      <c r="CC67" s="179"/>
      <c r="CD67" s="179"/>
      <c r="CE67" s="179"/>
      <c r="CF67" s="179"/>
      <c r="CG67" s="179"/>
      <c r="CH67" s="179"/>
      <c r="CI67" s="179"/>
      <c r="CJ67" s="179"/>
      <c r="CK67" s="179"/>
      <c r="CL67" s="179"/>
      <c r="CM67" s="304"/>
    </row>
    <row r="68" spans="1:91" s="96" customFormat="1" ht="16.5" customHeight="1" x14ac:dyDescent="0.15">
      <c r="A68" s="343"/>
      <c r="B68" s="343"/>
      <c r="C68" s="343"/>
      <c r="D68" s="343"/>
      <c r="E68" s="357" t="s">
        <v>323</v>
      </c>
      <c r="F68" s="357"/>
      <c r="G68" s="357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7"/>
      <c r="S68" s="357"/>
      <c r="T68" s="357"/>
      <c r="U68" s="357"/>
      <c r="V68" s="354" t="str">
        <f>IF('入力シート（学校用）'!$D162="","",'入力シート（学校用）'!D162)</f>
        <v/>
      </c>
      <c r="W68" s="355"/>
      <c r="X68" s="355"/>
      <c r="Y68" s="355"/>
      <c r="Z68" s="355"/>
      <c r="AA68" s="355"/>
      <c r="AB68" s="355"/>
      <c r="AC68" s="355"/>
      <c r="AD68" s="356"/>
      <c r="AE68" s="343"/>
      <c r="AF68" s="343"/>
      <c r="AG68" s="343"/>
      <c r="AH68" s="343"/>
      <c r="AI68" s="357" t="s">
        <v>324</v>
      </c>
      <c r="AJ68" s="357"/>
      <c r="AK68" s="357"/>
      <c r="AL68" s="357"/>
      <c r="AM68" s="357"/>
      <c r="AN68" s="357"/>
      <c r="AO68" s="357"/>
      <c r="AP68" s="357"/>
      <c r="AQ68" s="357"/>
      <c r="AR68" s="357"/>
      <c r="AS68" s="357"/>
      <c r="AT68" s="357"/>
      <c r="AU68" s="357"/>
      <c r="AV68" s="357"/>
      <c r="AW68" s="357"/>
      <c r="AX68" s="357"/>
      <c r="AY68" s="357"/>
      <c r="AZ68" s="357"/>
      <c r="BA68" s="357"/>
      <c r="BB68" s="357"/>
      <c r="BC68" s="357"/>
      <c r="BD68" s="339" t="str">
        <f>IF('入力シート（学校用）'!$D180="","",'入力シート（学校用）'!D180)</f>
        <v/>
      </c>
      <c r="BE68" s="340"/>
      <c r="BF68" s="340"/>
      <c r="BG68" s="340"/>
      <c r="BH68" s="340"/>
      <c r="BI68" s="340"/>
      <c r="BJ68" s="340"/>
      <c r="BK68" s="340"/>
      <c r="BL68" s="340"/>
      <c r="BM68" s="340"/>
      <c r="BN68" s="340"/>
      <c r="BO68" s="340"/>
      <c r="BP68" s="340"/>
      <c r="BQ68" s="340"/>
      <c r="BR68" s="340"/>
      <c r="BS68" s="340"/>
      <c r="BT68" s="340"/>
      <c r="BU68" s="341"/>
      <c r="BV68" s="339" t="str">
        <f>IF('入力シート（学校用）'!$D199="","",'入力シート（学校用）'!D199)</f>
        <v/>
      </c>
      <c r="BW68" s="340"/>
      <c r="BX68" s="340"/>
      <c r="BY68" s="340"/>
      <c r="BZ68" s="340"/>
      <c r="CA68" s="340"/>
      <c r="CB68" s="340"/>
      <c r="CC68" s="340"/>
      <c r="CD68" s="340"/>
      <c r="CE68" s="340"/>
      <c r="CF68" s="340"/>
      <c r="CG68" s="340"/>
      <c r="CH68" s="340"/>
      <c r="CI68" s="340"/>
      <c r="CJ68" s="340"/>
      <c r="CK68" s="340"/>
      <c r="CL68" s="340"/>
      <c r="CM68" s="341"/>
    </row>
    <row r="69" spans="1:91" s="96" customFormat="1" ht="16.5" customHeight="1" x14ac:dyDescent="0.15">
      <c r="A69" s="343"/>
      <c r="B69" s="343"/>
      <c r="C69" s="343"/>
      <c r="D69" s="343"/>
      <c r="E69" s="357" t="s">
        <v>325</v>
      </c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P69" s="357"/>
      <c r="Q69" s="357"/>
      <c r="R69" s="357"/>
      <c r="S69" s="357"/>
      <c r="T69" s="357"/>
      <c r="U69" s="357"/>
      <c r="V69" s="354" t="str">
        <f>IF('入力シート（学校用）'!$D163="","",'入力シート（学校用）'!D163)</f>
        <v/>
      </c>
      <c r="W69" s="355"/>
      <c r="X69" s="355"/>
      <c r="Y69" s="355"/>
      <c r="Z69" s="355"/>
      <c r="AA69" s="355"/>
      <c r="AB69" s="355"/>
      <c r="AC69" s="355"/>
      <c r="AD69" s="356"/>
      <c r="AE69" s="343"/>
      <c r="AF69" s="343"/>
      <c r="AG69" s="343"/>
      <c r="AH69" s="343"/>
      <c r="AI69" s="357" t="s">
        <v>326</v>
      </c>
      <c r="AJ69" s="357"/>
      <c r="AK69" s="357"/>
      <c r="AL69" s="357"/>
      <c r="AM69" s="357"/>
      <c r="AN69" s="357"/>
      <c r="AO69" s="357"/>
      <c r="AP69" s="357"/>
      <c r="AQ69" s="357"/>
      <c r="AR69" s="357"/>
      <c r="AS69" s="357"/>
      <c r="AT69" s="357"/>
      <c r="AU69" s="357"/>
      <c r="AV69" s="357"/>
      <c r="AW69" s="357"/>
      <c r="AX69" s="357"/>
      <c r="AY69" s="357"/>
      <c r="AZ69" s="357"/>
      <c r="BA69" s="357"/>
      <c r="BB69" s="357"/>
      <c r="BC69" s="357"/>
      <c r="BD69" s="178" t="str">
        <f>IF('入力シート（学校用）'!$D181="","",'入力シート（学校用）'!D181)</f>
        <v/>
      </c>
      <c r="BE69" s="179"/>
      <c r="BF69" s="179"/>
      <c r="BG69" s="179"/>
      <c r="BH69" s="179"/>
      <c r="BI69" s="179"/>
      <c r="BJ69" s="179"/>
      <c r="BK69" s="179"/>
      <c r="BL69" s="179"/>
      <c r="BM69" s="179"/>
      <c r="BN69" s="179"/>
      <c r="BO69" s="179"/>
      <c r="BP69" s="179"/>
      <c r="BQ69" s="179"/>
      <c r="BR69" s="179"/>
      <c r="BS69" s="179"/>
      <c r="BT69" s="179"/>
      <c r="BU69" s="304"/>
      <c r="BV69" s="178" t="str">
        <f>IF('入力シート（学校用）'!$D200="","",'入力シート（学校用）'!D200)</f>
        <v/>
      </c>
      <c r="BW69" s="179"/>
      <c r="BX69" s="179"/>
      <c r="BY69" s="179"/>
      <c r="BZ69" s="179"/>
      <c r="CA69" s="179"/>
      <c r="CB69" s="179"/>
      <c r="CC69" s="179"/>
      <c r="CD69" s="179"/>
      <c r="CE69" s="179"/>
      <c r="CF69" s="179"/>
      <c r="CG69" s="179"/>
      <c r="CH69" s="179"/>
      <c r="CI69" s="179"/>
      <c r="CJ69" s="179"/>
      <c r="CK69" s="179"/>
      <c r="CL69" s="179"/>
      <c r="CM69" s="304"/>
    </row>
    <row r="70" spans="1:91" s="96" customFormat="1" ht="16.5" customHeight="1" x14ac:dyDescent="0.15">
      <c r="A70" s="343"/>
      <c r="B70" s="343"/>
      <c r="C70" s="343"/>
      <c r="D70" s="343"/>
      <c r="E70" s="358" t="s">
        <v>41</v>
      </c>
      <c r="F70" s="358"/>
      <c r="G70" s="358"/>
      <c r="H70" s="316" t="s">
        <v>42</v>
      </c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54" t="str">
        <f>IF('入力シート（学校用）'!$D164="","",'入力シート（学校用）'!D164)</f>
        <v/>
      </c>
      <c r="W70" s="355"/>
      <c r="X70" s="355"/>
      <c r="Y70" s="355"/>
      <c r="Z70" s="355"/>
      <c r="AA70" s="355"/>
      <c r="AB70" s="355"/>
      <c r="AC70" s="355"/>
      <c r="AD70" s="356"/>
      <c r="AE70" s="343"/>
      <c r="AF70" s="343"/>
      <c r="AG70" s="343"/>
      <c r="AH70" s="343"/>
      <c r="AI70" s="357" t="s">
        <v>327</v>
      </c>
      <c r="AJ70" s="357"/>
      <c r="AK70" s="357"/>
      <c r="AL70" s="357"/>
      <c r="AM70" s="357"/>
      <c r="AN70" s="357"/>
      <c r="AO70" s="357"/>
      <c r="AP70" s="357"/>
      <c r="AQ70" s="357"/>
      <c r="AR70" s="357"/>
      <c r="AS70" s="357"/>
      <c r="AT70" s="357"/>
      <c r="AU70" s="357"/>
      <c r="AV70" s="357"/>
      <c r="AW70" s="357"/>
      <c r="AX70" s="357"/>
      <c r="AY70" s="357"/>
      <c r="AZ70" s="357"/>
      <c r="BA70" s="357"/>
      <c r="BB70" s="357"/>
      <c r="BC70" s="357"/>
      <c r="BD70" s="178" t="str">
        <f>IF('入力シート（学校用）'!$D182="","",'入力シート（学校用）'!D182)</f>
        <v/>
      </c>
      <c r="BE70" s="179"/>
      <c r="BF70" s="179"/>
      <c r="BG70" s="179"/>
      <c r="BH70" s="179"/>
      <c r="BI70" s="179"/>
      <c r="BJ70" s="179"/>
      <c r="BK70" s="179"/>
      <c r="BL70" s="179"/>
      <c r="BM70" s="179"/>
      <c r="BN70" s="179"/>
      <c r="BO70" s="179"/>
      <c r="BP70" s="179"/>
      <c r="BQ70" s="179"/>
      <c r="BR70" s="179"/>
      <c r="BS70" s="179"/>
      <c r="BT70" s="179"/>
      <c r="BU70" s="304"/>
      <c r="BV70" s="178" t="str">
        <f>IF('入力シート（学校用）'!$D201="","",'入力シート（学校用）'!D201)</f>
        <v/>
      </c>
      <c r="BW70" s="179"/>
      <c r="BX70" s="179"/>
      <c r="BY70" s="179"/>
      <c r="BZ70" s="179"/>
      <c r="CA70" s="179"/>
      <c r="CB70" s="179"/>
      <c r="CC70" s="179"/>
      <c r="CD70" s="179"/>
      <c r="CE70" s="179"/>
      <c r="CF70" s="179"/>
      <c r="CG70" s="179"/>
      <c r="CH70" s="179"/>
      <c r="CI70" s="179"/>
      <c r="CJ70" s="179"/>
      <c r="CK70" s="179"/>
      <c r="CL70" s="179"/>
      <c r="CM70" s="304"/>
    </row>
    <row r="71" spans="1:91" s="96" customFormat="1" ht="16.5" customHeight="1" x14ac:dyDescent="0.15">
      <c r="A71" s="343"/>
      <c r="B71" s="343"/>
      <c r="C71" s="343"/>
      <c r="D71" s="343"/>
      <c r="E71" s="358"/>
      <c r="F71" s="358"/>
      <c r="G71" s="358"/>
      <c r="H71" s="316" t="s">
        <v>43</v>
      </c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54" t="str">
        <f>IF('入力シート（学校用）'!$D165="","",'入力シート（学校用）'!D165)</f>
        <v/>
      </c>
      <c r="W71" s="355"/>
      <c r="X71" s="355"/>
      <c r="Y71" s="355"/>
      <c r="Z71" s="355"/>
      <c r="AA71" s="355"/>
      <c r="AB71" s="355"/>
      <c r="AC71" s="355"/>
      <c r="AD71" s="356"/>
      <c r="AE71" s="343"/>
      <c r="AF71" s="343"/>
      <c r="AG71" s="343"/>
      <c r="AH71" s="343"/>
      <c r="AI71" s="357" t="s">
        <v>328</v>
      </c>
      <c r="AJ71" s="357"/>
      <c r="AK71" s="357"/>
      <c r="AL71" s="357"/>
      <c r="AM71" s="357"/>
      <c r="AN71" s="357"/>
      <c r="AO71" s="357"/>
      <c r="AP71" s="357"/>
      <c r="AQ71" s="357"/>
      <c r="AR71" s="357"/>
      <c r="AS71" s="357"/>
      <c r="AT71" s="357"/>
      <c r="AU71" s="357"/>
      <c r="AV71" s="357"/>
      <c r="AW71" s="357"/>
      <c r="AX71" s="357"/>
      <c r="AY71" s="357"/>
      <c r="AZ71" s="357"/>
      <c r="BA71" s="357"/>
      <c r="BB71" s="357"/>
      <c r="BC71" s="357"/>
      <c r="BD71" s="178" t="str">
        <f>IF('入力シート（学校用）'!$D183="","",'入力シート（学校用）'!D183)</f>
        <v/>
      </c>
      <c r="BE71" s="179"/>
      <c r="BF71" s="179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179"/>
      <c r="BR71" s="179"/>
      <c r="BS71" s="179"/>
      <c r="BT71" s="179"/>
      <c r="BU71" s="304"/>
      <c r="BV71" s="178" t="str">
        <f>IF('入力シート（学校用）'!$D202="","",'入力シート（学校用）'!D202)</f>
        <v/>
      </c>
      <c r="BW71" s="179"/>
      <c r="BX71" s="179"/>
      <c r="BY71" s="179"/>
      <c r="BZ71" s="179"/>
      <c r="CA71" s="179"/>
      <c r="CB71" s="179"/>
      <c r="CC71" s="179"/>
      <c r="CD71" s="179"/>
      <c r="CE71" s="179"/>
      <c r="CF71" s="179"/>
      <c r="CG71" s="179"/>
      <c r="CH71" s="179"/>
      <c r="CI71" s="179"/>
      <c r="CJ71" s="179"/>
      <c r="CK71" s="179"/>
      <c r="CL71" s="179"/>
      <c r="CM71" s="304"/>
    </row>
    <row r="72" spans="1:91" s="96" customFormat="1" ht="16.5" customHeight="1" x14ac:dyDescent="0.15">
      <c r="A72" s="343"/>
      <c r="B72" s="343"/>
      <c r="C72" s="343"/>
      <c r="D72" s="343"/>
      <c r="E72" s="358"/>
      <c r="F72" s="358"/>
      <c r="G72" s="358"/>
      <c r="H72" s="316" t="s">
        <v>44</v>
      </c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54" t="str">
        <f>IF('入力シート（学校用）'!$D166="","",'入力シート（学校用）'!D166)</f>
        <v/>
      </c>
      <c r="W72" s="355"/>
      <c r="X72" s="355"/>
      <c r="Y72" s="355"/>
      <c r="Z72" s="355"/>
      <c r="AA72" s="355"/>
      <c r="AB72" s="355"/>
      <c r="AC72" s="355"/>
      <c r="AD72" s="356"/>
      <c r="AE72" s="343"/>
      <c r="AF72" s="343"/>
      <c r="AG72" s="343"/>
      <c r="AH72" s="343"/>
      <c r="AI72" s="357" t="s">
        <v>329</v>
      </c>
      <c r="AJ72" s="357"/>
      <c r="AK72" s="357"/>
      <c r="AL72" s="357"/>
      <c r="AM72" s="357"/>
      <c r="AN72" s="357"/>
      <c r="AO72" s="357"/>
      <c r="AP72" s="357"/>
      <c r="AQ72" s="357"/>
      <c r="AR72" s="357"/>
      <c r="AS72" s="357"/>
      <c r="AT72" s="357"/>
      <c r="AU72" s="357"/>
      <c r="AV72" s="357"/>
      <c r="AW72" s="357"/>
      <c r="AX72" s="357"/>
      <c r="AY72" s="357"/>
      <c r="AZ72" s="357"/>
      <c r="BA72" s="357"/>
      <c r="BB72" s="357"/>
      <c r="BC72" s="357"/>
      <c r="BD72" s="178" t="str">
        <f>IF('入力シート（学校用）'!$D184="","",'入力シート（学校用）'!D184)</f>
        <v/>
      </c>
      <c r="BE72" s="179"/>
      <c r="BF72" s="179"/>
      <c r="BG72" s="179"/>
      <c r="BH72" s="179"/>
      <c r="BI72" s="179"/>
      <c r="BJ72" s="179"/>
      <c r="BK72" s="179"/>
      <c r="BL72" s="179"/>
      <c r="BM72" s="179"/>
      <c r="BN72" s="179"/>
      <c r="BO72" s="179"/>
      <c r="BP72" s="179"/>
      <c r="BQ72" s="179"/>
      <c r="BR72" s="179"/>
      <c r="BS72" s="179"/>
      <c r="BT72" s="179"/>
      <c r="BU72" s="304"/>
      <c r="BV72" s="178" t="str">
        <f>IF('入力シート（学校用）'!$D203="","",'入力シート（学校用）'!D203)</f>
        <v/>
      </c>
      <c r="BW72" s="179"/>
      <c r="BX72" s="179"/>
      <c r="BY72" s="179"/>
      <c r="BZ72" s="179"/>
      <c r="CA72" s="179"/>
      <c r="CB72" s="179"/>
      <c r="CC72" s="179"/>
      <c r="CD72" s="179"/>
      <c r="CE72" s="179"/>
      <c r="CF72" s="179"/>
      <c r="CG72" s="179"/>
      <c r="CH72" s="179"/>
      <c r="CI72" s="179"/>
      <c r="CJ72" s="179"/>
      <c r="CK72" s="179"/>
      <c r="CL72" s="179"/>
      <c r="CM72" s="304"/>
    </row>
    <row r="73" spans="1:91" s="96" customFormat="1" ht="16.5" customHeight="1" x14ac:dyDescent="0.15">
      <c r="A73" s="343"/>
      <c r="B73" s="343"/>
      <c r="C73" s="343"/>
      <c r="D73" s="343"/>
      <c r="E73" s="316" t="s">
        <v>45</v>
      </c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54" t="str">
        <f>IF('入力シート（学校用）'!$D167="","",'入力シート（学校用）'!D167)</f>
        <v/>
      </c>
      <c r="W73" s="355"/>
      <c r="X73" s="355"/>
      <c r="Y73" s="355"/>
      <c r="Z73" s="355"/>
      <c r="AA73" s="355"/>
      <c r="AB73" s="355"/>
      <c r="AC73" s="355"/>
      <c r="AD73" s="356"/>
      <c r="AE73" s="343"/>
      <c r="AF73" s="343"/>
      <c r="AG73" s="343"/>
      <c r="AH73" s="343"/>
      <c r="AI73" s="357" t="s">
        <v>330</v>
      </c>
      <c r="AJ73" s="357"/>
      <c r="AK73" s="357"/>
      <c r="AL73" s="357"/>
      <c r="AM73" s="357"/>
      <c r="AN73" s="357"/>
      <c r="AO73" s="357"/>
      <c r="AP73" s="357"/>
      <c r="AQ73" s="357"/>
      <c r="AR73" s="357"/>
      <c r="AS73" s="357"/>
      <c r="AT73" s="357"/>
      <c r="AU73" s="357"/>
      <c r="AV73" s="357"/>
      <c r="AW73" s="357"/>
      <c r="AX73" s="357"/>
      <c r="AY73" s="357"/>
      <c r="AZ73" s="357"/>
      <c r="BA73" s="357"/>
      <c r="BB73" s="357"/>
      <c r="BC73" s="357"/>
      <c r="BD73" s="339" t="str">
        <f>IF('入力シート（学校用）'!$D185="","",'入力シート（学校用）'!D185)</f>
        <v/>
      </c>
      <c r="BE73" s="340"/>
      <c r="BF73" s="340"/>
      <c r="BG73" s="340"/>
      <c r="BH73" s="340"/>
      <c r="BI73" s="340"/>
      <c r="BJ73" s="340"/>
      <c r="BK73" s="340"/>
      <c r="BL73" s="340"/>
      <c r="BM73" s="340"/>
      <c r="BN73" s="340"/>
      <c r="BO73" s="340"/>
      <c r="BP73" s="340"/>
      <c r="BQ73" s="340"/>
      <c r="BR73" s="340"/>
      <c r="BS73" s="340"/>
      <c r="BT73" s="340"/>
      <c r="BU73" s="341"/>
      <c r="BV73" s="178" t="str">
        <f>IF('入力シート（学校用）'!$D204="","",'入力シート（学校用）'!D204)</f>
        <v/>
      </c>
      <c r="BW73" s="179"/>
      <c r="BX73" s="179"/>
      <c r="BY73" s="179"/>
      <c r="BZ73" s="179"/>
      <c r="CA73" s="179"/>
      <c r="CB73" s="179"/>
      <c r="CC73" s="179"/>
      <c r="CD73" s="179"/>
      <c r="CE73" s="179"/>
      <c r="CF73" s="179"/>
      <c r="CG73" s="179"/>
      <c r="CH73" s="179"/>
      <c r="CI73" s="179"/>
      <c r="CJ73" s="179"/>
      <c r="CK73" s="179"/>
      <c r="CL73" s="179"/>
      <c r="CM73" s="304"/>
    </row>
    <row r="74" spans="1:91" s="96" customFormat="1" ht="16.5" customHeight="1" x14ac:dyDescent="0.15">
      <c r="A74" s="343"/>
      <c r="B74" s="343"/>
      <c r="C74" s="343"/>
      <c r="D74" s="343"/>
      <c r="E74" s="316" t="s">
        <v>46</v>
      </c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39" t="str">
        <f>IF('入力シート（学校用）'!$D168="","",'入力シート（学校用）'!D168)</f>
        <v/>
      </c>
      <c r="W74" s="340"/>
      <c r="X74" s="340"/>
      <c r="Y74" s="340"/>
      <c r="Z74" s="340"/>
      <c r="AA74" s="340"/>
      <c r="AB74" s="340"/>
      <c r="AC74" s="340"/>
      <c r="AD74" s="341"/>
      <c r="AE74" s="343"/>
      <c r="AF74" s="343"/>
      <c r="AG74" s="343"/>
      <c r="AH74" s="343"/>
      <c r="AI74" s="357" t="s">
        <v>331</v>
      </c>
      <c r="AJ74" s="357"/>
      <c r="AK74" s="357"/>
      <c r="AL74" s="357"/>
      <c r="AM74" s="357"/>
      <c r="AN74" s="357"/>
      <c r="AO74" s="357"/>
      <c r="AP74" s="357"/>
      <c r="AQ74" s="357"/>
      <c r="AR74" s="357"/>
      <c r="AS74" s="357"/>
      <c r="AT74" s="357"/>
      <c r="AU74" s="357"/>
      <c r="AV74" s="357"/>
      <c r="AW74" s="357"/>
      <c r="AX74" s="357"/>
      <c r="AY74" s="357"/>
      <c r="AZ74" s="357"/>
      <c r="BA74" s="357"/>
      <c r="BB74" s="357"/>
      <c r="BC74" s="357"/>
      <c r="BD74" s="339" t="str">
        <f>IF('入力シート（学校用）'!$D186="","",'入力シート（学校用）'!D186)</f>
        <v/>
      </c>
      <c r="BE74" s="340"/>
      <c r="BF74" s="340"/>
      <c r="BG74" s="340"/>
      <c r="BH74" s="340"/>
      <c r="BI74" s="340"/>
      <c r="BJ74" s="340"/>
      <c r="BK74" s="340"/>
      <c r="BL74" s="340"/>
      <c r="BM74" s="340"/>
      <c r="BN74" s="340"/>
      <c r="BO74" s="340"/>
      <c r="BP74" s="340"/>
      <c r="BQ74" s="340"/>
      <c r="BR74" s="340"/>
      <c r="BS74" s="340"/>
      <c r="BT74" s="340"/>
      <c r="BU74" s="341"/>
      <c r="BV74" s="178" t="str">
        <f>IF('入力シート（学校用）'!$D205="","",'入力シート（学校用）'!D205)</f>
        <v/>
      </c>
      <c r="BW74" s="179"/>
      <c r="BX74" s="179"/>
      <c r="BY74" s="179"/>
      <c r="BZ74" s="179"/>
      <c r="CA74" s="179"/>
      <c r="CB74" s="179"/>
      <c r="CC74" s="179"/>
      <c r="CD74" s="179"/>
      <c r="CE74" s="179"/>
      <c r="CF74" s="179"/>
      <c r="CG74" s="179"/>
      <c r="CH74" s="179"/>
      <c r="CI74" s="179"/>
      <c r="CJ74" s="179"/>
      <c r="CK74" s="179"/>
      <c r="CL74" s="179"/>
      <c r="CM74" s="304"/>
    </row>
    <row r="75" spans="1:91" s="96" customFormat="1" ht="16.5" customHeight="1" x14ac:dyDescent="0.15">
      <c r="A75" s="343"/>
      <c r="B75" s="343"/>
      <c r="C75" s="343"/>
      <c r="D75" s="343"/>
      <c r="E75" s="316" t="s">
        <v>47</v>
      </c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54" t="str">
        <f>IF('入力シート（学校用）'!$D169="","",'入力シート（学校用）'!D169)</f>
        <v/>
      </c>
      <c r="W75" s="355"/>
      <c r="X75" s="355"/>
      <c r="Y75" s="355"/>
      <c r="Z75" s="355"/>
      <c r="AA75" s="355"/>
      <c r="AB75" s="355"/>
      <c r="AC75" s="355"/>
      <c r="AD75" s="356"/>
      <c r="AE75" s="343"/>
      <c r="AF75" s="343"/>
      <c r="AG75" s="343"/>
      <c r="AH75" s="343"/>
      <c r="AI75" s="357" t="s">
        <v>332</v>
      </c>
      <c r="AJ75" s="357"/>
      <c r="AK75" s="357"/>
      <c r="AL75" s="357"/>
      <c r="AM75" s="357"/>
      <c r="AN75" s="357"/>
      <c r="AO75" s="357"/>
      <c r="AP75" s="357"/>
      <c r="AQ75" s="357"/>
      <c r="AR75" s="357"/>
      <c r="AS75" s="357"/>
      <c r="AT75" s="357"/>
      <c r="AU75" s="357"/>
      <c r="AV75" s="357"/>
      <c r="AW75" s="357"/>
      <c r="AX75" s="357"/>
      <c r="AY75" s="357"/>
      <c r="AZ75" s="357"/>
      <c r="BA75" s="357"/>
      <c r="BB75" s="357"/>
      <c r="BC75" s="357"/>
      <c r="BD75" s="339" t="e">
        <f>IF('入力シート（学校用）'!$D187="","",'入力シート（学校用）'!D187)</f>
        <v>#DIV/0!</v>
      </c>
      <c r="BE75" s="340"/>
      <c r="BF75" s="340"/>
      <c r="BG75" s="340"/>
      <c r="BH75" s="340"/>
      <c r="BI75" s="340"/>
      <c r="BJ75" s="340"/>
      <c r="BK75" s="340"/>
      <c r="BL75" s="340"/>
      <c r="BM75" s="340"/>
      <c r="BN75" s="340"/>
      <c r="BO75" s="340"/>
      <c r="BP75" s="340"/>
      <c r="BQ75" s="340"/>
      <c r="BR75" s="340"/>
      <c r="BS75" s="340"/>
      <c r="BT75" s="340"/>
      <c r="BU75" s="341"/>
      <c r="BV75" s="339" t="e">
        <f>IF('入力シート（学校用）'!$D206="","",'入力シート（学校用）'!D206)</f>
        <v>#DIV/0!</v>
      </c>
      <c r="BW75" s="340"/>
      <c r="BX75" s="340"/>
      <c r="BY75" s="340"/>
      <c r="BZ75" s="340"/>
      <c r="CA75" s="340"/>
      <c r="CB75" s="340"/>
      <c r="CC75" s="340"/>
      <c r="CD75" s="340"/>
      <c r="CE75" s="340"/>
      <c r="CF75" s="340"/>
      <c r="CG75" s="340"/>
      <c r="CH75" s="340"/>
      <c r="CI75" s="340"/>
      <c r="CJ75" s="340"/>
      <c r="CK75" s="340"/>
      <c r="CL75" s="340"/>
      <c r="CM75" s="341"/>
    </row>
    <row r="76" spans="1:91" s="96" customFormat="1" ht="16.5" customHeight="1" x14ac:dyDescent="0.15">
      <c r="A76" s="343"/>
      <c r="B76" s="343"/>
      <c r="C76" s="343"/>
      <c r="D76" s="343"/>
      <c r="E76" s="316" t="s">
        <v>48</v>
      </c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54" t="str">
        <f>IF('入力シート（学校用）'!$D170="","",'入力シート（学校用）'!D170)</f>
        <v/>
      </c>
      <c r="W76" s="355"/>
      <c r="X76" s="355"/>
      <c r="Y76" s="355"/>
      <c r="Z76" s="355"/>
      <c r="AA76" s="355"/>
      <c r="AB76" s="355"/>
      <c r="AC76" s="355"/>
      <c r="AD76" s="356"/>
      <c r="AE76" s="343"/>
      <c r="AF76" s="343"/>
      <c r="AG76" s="343"/>
      <c r="AH76" s="343"/>
      <c r="AI76" s="357" t="s">
        <v>333</v>
      </c>
      <c r="AJ76" s="357"/>
      <c r="AK76" s="357"/>
      <c r="AL76" s="357"/>
      <c r="AM76" s="357"/>
      <c r="AN76" s="357"/>
      <c r="AO76" s="357"/>
      <c r="AP76" s="357"/>
      <c r="AQ76" s="357"/>
      <c r="AR76" s="357"/>
      <c r="AS76" s="357"/>
      <c r="AT76" s="357"/>
      <c r="AU76" s="357"/>
      <c r="AV76" s="357"/>
      <c r="AW76" s="357"/>
      <c r="AX76" s="357"/>
      <c r="AY76" s="357"/>
      <c r="AZ76" s="357"/>
      <c r="BA76" s="357"/>
      <c r="BB76" s="357"/>
      <c r="BC76" s="357"/>
      <c r="BD76" s="339" t="e">
        <f>IF('入力シート（学校用）'!$D188="","",'入力シート（学校用）'!D188)</f>
        <v>#DIV/0!</v>
      </c>
      <c r="BE76" s="340"/>
      <c r="BF76" s="340"/>
      <c r="BG76" s="340"/>
      <c r="BH76" s="340"/>
      <c r="BI76" s="340"/>
      <c r="BJ76" s="340"/>
      <c r="BK76" s="340"/>
      <c r="BL76" s="340"/>
      <c r="BM76" s="340"/>
      <c r="BN76" s="340"/>
      <c r="BO76" s="340"/>
      <c r="BP76" s="340"/>
      <c r="BQ76" s="340"/>
      <c r="BR76" s="340"/>
      <c r="BS76" s="340"/>
      <c r="BT76" s="340"/>
      <c r="BU76" s="341"/>
      <c r="BV76" s="339" t="e">
        <f>IF('入力シート（学校用）'!$D207="","",'入力シート（学校用）'!D207)</f>
        <v>#DIV/0!</v>
      </c>
      <c r="BW76" s="340"/>
      <c r="BX76" s="340"/>
      <c r="BY76" s="340"/>
      <c r="BZ76" s="340"/>
      <c r="CA76" s="340"/>
      <c r="CB76" s="340"/>
      <c r="CC76" s="340"/>
      <c r="CD76" s="340"/>
      <c r="CE76" s="340"/>
      <c r="CF76" s="340"/>
      <c r="CG76" s="340"/>
      <c r="CH76" s="340"/>
      <c r="CI76" s="340"/>
      <c r="CJ76" s="340"/>
      <c r="CK76" s="340"/>
      <c r="CL76" s="340"/>
      <c r="CM76" s="341"/>
    </row>
    <row r="77" spans="1:91" s="96" customFormat="1" ht="16.5" customHeight="1" x14ac:dyDescent="0.15">
      <c r="A77" s="343"/>
      <c r="B77" s="343"/>
      <c r="C77" s="343"/>
      <c r="D77" s="343"/>
      <c r="E77" s="316" t="s">
        <v>49</v>
      </c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54" t="str">
        <f>IF('入力シート（学校用）'!$D171="","",'入力シート（学校用）'!D171)</f>
        <v/>
      </c>
      <c r="W77" s="355"/>
      <c r="X77" s="355"/>
      <c r="Y77" s="355"/>
      <c r="Z77" s="355"/>
      <c r="AA77" s="355"/>
      <c r="AB77" s="355"/>
      <c r="AC77" s="355"/>
      <c r="AD77" s="356"/>
      <c r="AE77" s="343"/>
      <c r="AF77" s="343"/>
      <c r="AG77" s="343"/>
      <c r="AH77" s="343"/>
      <c r="AI77" s="357" t="s">
        <v>334</v>
      </c>
      <c r="AJ77" s="357"/>
      <c r="AK77" s="357"/>
      <c r="AL77" s="357"/>
      <c r="AM77" s="357"/>
      <c r="AN77" s="357"/>
      <c r="AO77" s="357"/>
      <c r="AP77" s="357"/>
      <c r="AQ77" s="357"/>
      <c r="AR77" s="357"/>
      <c r="AS77" s="357"/>
      <c r="AT77" s="357"/>
      <c r="AU77" s="357"/>
      <c r="AV77" s="357"/>
      <c r="AW77" s="357"/>
      <c r="AX77" s="357"/>
      <c r="AY77" s="357"/>
      <c r="AZ77" s="357"/>
      <c r="BA77" s="357"/>
      <c r="BB77" s="357"/>
      <c r="BC77" s="357"/>
      <c r="BD77" s="339" t="e">
        <f>IF('入力シート（学校用）'!$D189="","",'入力シート（学校用）'!D189)</f>
        <v>#DIV/0!</v>
      </c>
      <c r="BE77" s="340"/>
      <c r="BF77" s="340"/>
      <c r="BG77" s="340"/>
      <c r="BH77" s="340"/>
      <c r="BI77" s="340"/>
      <c r="BJ77" s="340"/>
      <c r="BK77" s="340"/>
      <c r="BL77" s="340"/>
      <c r="BM77" s="340"/>
      <c r="BN77" s="340"/>
      <c r="BO77" s="340"/>
      <c r="BP77" s="340"/>
      <c r="BQ77" s="340"/>
      <c r="BR77" s="340"/>
      <c r="BS77" s="340"/>
      <c r="BT77" s="340"/>
      <c r="BU77" s="341"/>
      <c r="BV77" s="339" t="e">
        <f>IF('入力シート（学校用）'!$D208="","",'入力シート（学校用）'!D208)</f>
        <v>#DIV/0!</v>
      </c>
      <c r="BW77" s="340"/>
      <c r="BX77" s="340"/>
      <c r="BY77" s="340"/>
      <c r="BZ77" s="340"/>
      <c r="CA77" s="340"/>
      <c r="CB77" s="340"/>
      <c r="CC77" s="340"/>
      <c r="CD77" s="340"/>
      <c r="CE77" s="340"/>
      <c r="CF77" s="340"/>
      <c r="CG77" s="340"/>
      <c r="CH77" s="340"/>
      <c r="CI77" s="340"/>
      <c r="CJ77" s="340"/>
      <c r="CK77" s="340"/>
      <c r="CL77" s="340"/>
      <c r="CM77" s="341"/>
    </row>
    <row r="78" spans="1:91" s="96" customFormat="1" ht="16.5" customHeight="1" x14ac:dyDescent="0.15">
      <c r="A78" s="343"/>
      <c r="B78" s="343"/>
      <c r="C78" s="343"/>
      <c r="D78" s="343"/>
      <c r="E78" s="316" t="s">
        <v>335</v>
      </c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54" t="str">
        <f>IF('入力シート（学校用）'!$D172="","",'入力シート（学校用）'!D172)</f>
        <v/>
      </c>
      <c r="W78" s="355"/>
      <c r="X78" s="355"/>
      <c r="Y78" s="355"/>
      <c r="Z78" s="355"/>
      <c r="AA78" s="355"/>
      <c r="AB78" s="355"/>
      <c r="AC78" s="355"/>
      <c r="AD78" s="356"/>
      <c r="AE78" s="343"/>
      <c r="AF78" s="343"/>
      <c r="AG78" s="343"/>
      <c r="AH78" s="344"/>
      <c r="AI78" s="171" t="s">
        <v>336</v>
      </c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361" t="str">
        <f>IF('入力シート（学校用）'!$D190="","",'入力シート（学校用）'!D190)</f>
        <v/>
      </c>
      <c r="BE78" s="362"/>
      <c r="BF78" s="362"/>
      <c r="BG78" s="362"/>
      <c r="BH78" s="362"/>
      <c r="BI78" s="362"/>
      <c r="BJ78" s="362"/>
      <c r="BK78" s="362"/>
      <c r="BL78" s="362"/>
      <c r="BM78" s="362"/>
      <c r="BN78" s="362"/>
      <c r="BO78" s="362"/>
      <c r="BP78" s="362"/>
      <c r="BQ78" s="362"/>
      <c r="BR78" s="362"/>
      <c r="BS78" s="362"/>
      <c r="BT78" s="362"/>
      <c r="BU78" s="363"/>
      <c r="BV78" s="361" t="str">
        <f>IF('入力シート（学校用）'!$D209="","",'入力シート（学校用）'!D209)</f>
        <v/>
      </c>
      <c r="BW78" s="362"/>
      <c r="BX78" s="362"/>
      <c r="BY78" s="362"/>
      <c r="BZ78" s="362"/>
      <c r="CA78" s="362"/>
      <c r="CB78" s="362"/>
      <c r="CC78" s="362"/>
      <c r="CD78" s="362"/>
      <c r="CE78" s="362"/>
      <c r="CF78" s="362"/>
      <c r="CG78" s="362"/>
      <c r="CH78" s="362"/>
      <c r="CI78" s="362"/>
      <c r="CJ78" s="362"/>
      <c r="CK78" s="362"/>
      <c r="CL78" s="362"/>
      <c r="CM78" s="363"/>
    </row>
    <row r="79" spans="1:91" s="96" customFormat="1" ht="16.5" customHeight="1" x14ac:dyDescent="0.15">
      <c r="A79" s="343"/>
      <c r="B79" s="343"/>
      <c r="C79" s="343"/>
      <c r="D79" s="343"/>
      <c r="E79" s="316" t="s">
        <v>50</v>
      </c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54" t="str">
        <f>IF('入力シート（学校用）'!$D173="","",'入力シート（学校用）'!D173)</f>
        <v/>
      </c>
      <c r="W79" s="355"/>
      <c r="X79" s="355"/>
      <c r="Y79" s="355"/>
      <c r="Z79" s="355"/>
      <c r="AA79" s="355"/>
      <c r="AB79" s="355"/>
      <c r="AC79" s="355"/>
      <c r="AD79" s="356"/>
      <c r="AE79" s="343"/>
      <c r="AF79" s="343"/>
      <c r="AG79" s="343"/>
      <c r="AH79" s="344"/>
      <c r="AI79" s="241" t="str">
        <f>IF('入力シート（学校用）'!$D191="","",'入力シート（学校用）'!D191)</f>
        <v/>
      </c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261"/>
      <c r="BD79" s="364" t="str">
        <f>IF('入力シート（学校用）'!$D193="","",'入力シート（学校用）'!D193)</f>
        <v/>
      </c>
      <c r="BE79" s="365"/>
      <c r="BF79" s="365"/>
      <c r="BG79" s="365"/>
      <c r="BH79" s="365"/>
      <c r="BI79" s="365"/>
      <c r="BJ79" s="365"/>
      <c r="BK79" s="365"/>
      <c r="BL79" s="365"/>
      <c r="BM79" s="365"/>
      <c r="BN79" s="365"/>
      <c r="BO79" s="365"/>
      <c r="BP79" s="365"/>
      <c r="BQ79" s="365"/>
      <c r="BR79" s="365"/>
      <c r="BS79" s="365"/>
      <c r="BT79" s="365"/>
      <c r="BU79" s="366"/>
      <c r="BV79" s="364" t="str">
        <f>IF('入力シート（学校用）'!$D212="","",'入力シート（学校用）'!D212)</f>
        <v/>
      </c>
      <c r="BW79" s="365"/>
      <c r="BX79" s="365"/>
      <c r="BY79" s="365"/>
      <c r="BZ79" s="365"/>
      <c r="CA79" s="365"/>
      <c r="CB79" s="365"/>
      <c r="CC79" s="365"/>
      <c r="CD79" s="365"/>
      <c r="CE79" s="365"/>
      <c r="CF79" s="365"/>
      <c r="CG79" s="365"/>
      <c r="CH79" s="365"/>
      <c r="CI79" s="365"/>
      <c r="CJ79" s="365"/>
      <c r="CK79" s="365"/>
      <c r="CL79" s="365"/>
      <c r="CM79" s="366"/>
    </row>
    <row r="80" spans="1:91" s="96" customFormat="1" ht="16.5" customHeight="1" x14ac:dyDescent="0.15">
      <c r="A80" s="343"/>
      <c r="B80" s="343"/>
      <c r="C80" s="343"/>
      <c r="D80" s="343"/>
      <c r="E80" s="316" t="s">
        <v>51</v>
      </c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54" t="str">
        <f>IF('入力シート（学校用）'!$D174="","",'入力シート（学校用）'!D174)</f>
        <v/>
      </c>
      <c r="W80" s="355"/>
      <c r="X80" s="355"/>
      <c r="Y80" s="355"/>
      <c r="Z80" s="355"/>
      <c r="AA80" s="355"/>
      <c r="AB80" s="355"/>
      <c r="AC80" s="355"/>
      <c r="AD80" s="356"/>
      <c r="AE80" s="343"/>
      <c r="AF80" s="343"/>
      <c r="AG80" s="343"/>
      <c r="AH80" s="344"/>
      <c r="AI80" s="241" t="str">
        <f>IF('入力シート（学校用）'!$D192="","",'入力シート（学校用）'!D192)</f>
        <v/>
      </c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261"/>
      <c r="BD80" s="364" t="str">
        <f>IF('入力シート（学校用）'!$D194="","",'入力シート（学校用）'!D194)</f>
        <v/>
      </c>
      <c r="BE80" s="365"/>
      <c r="BF80" s="365"/>
      <c r="BG80" s="365"/>
      <c r="BH80" s="365"/>
      <c r="BI80" s="365"/>
      <c r="BJ80" s="365"/>
      <c r="BK80" s="365"/>
      <c r="BL80" s="365"/>
      <c r="BM80" s="365"/>
      <c r="BN80" s="365"/>
      <c r="BO80" s="365"/>
      <c r="BP80" s="365"/>
      <c r="BQ80" s="365"/>
      <c r="BR80" s="365"/>
      <c r="BS80" s="365"/>
      <c r="BT80" s="365"/>
      <c r="BU80" s="366"/>
      <c r="BV80" s="364" t="str">
        <f>IF('入力シート（学校用）'!$D213="","",'入力シート（学校用）'!D213)</f>
        <v/>
      </c>
      <c r="BW80" s="365"/>
      <c r="BX80" s="365"/>
      <c r="BY80" s="365"/>
      <c r="BZ80" s="365"/>
      <c r="CA80" s="365"/>
      <c r="CB80" s="365"/>
      <c r="CC80" s="365"/>
      <c r="CD80" s="365"/>
      <c r="CE80" s="365"/>
      <c r="CF80" s="365"/>
      <c r="CG80" s="365"/>
      <c r="CH80" s="365"/>
      <c r="CI80" s="365"/>
      <c r="CJ80" s="365"/>
      <c r="CK80" s="365"/>
      <c r="CL80" s="365"/>
      <c r="CM80" s="366"/>
    </row>
    <row r="81" spans="1:153" s="96" customFormat="1" ht="16.5" customHeight="1" x14ac:dyDescent="0.15">
      <c r="A81" s="386"/>
      <c r="B81" s="386"/>
      <c r="C81" s="386"/>
      <c r="D81" s="386"/>
      <c r="E81" s="383" t="s">
        <v>52</v>
      </c>
      <c r="F81" s="383"/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Q81" s="383"/>
      <c r="R81" s="316"/>
      <c r="S81" s="316"/>
      <c r="T81" s="316"/>
      <c r="U81" s="316"/>
      <c r="V81" s="354" t="str">
        <f>IF('入力シート（学校用）'!$D175="","",'入力シート（学校用）'!D175)</f>
        <v/>
      </c>
      <c r="W81" s="355"/>
      <c r="X81" s="355"/>
      <c r="Y81" s="355"/>
      <c r="Z81" s="355"/>
      <c r="AA81" s="355"/>
      <c r="AB81" s="355"/>
      <c r="AC81" s="355"/>
      <c r="AD81" s="356"/>
      <c r="AE81" s="343"/>
      <c r="AF81" s="343"/>
      <c r="AG81" s="343"/>
      <c r="AH81" s="343"/>
      <c r="AI81" s="236" t="s">
        <v>337</v>
      </c>
      <c r="AJ81" s="321"/>
      <c r="AK81" s="321"/>
      <c r="AL81" s="321"/>
      <c r="AM81" s="321"/>
      <c r="AN81" s="321"/>
      <c r="AO81" s="321"/>
      <c r="AP81" s="321"/>
      <c r="AQ81" s="321"/>
      <c r="AR81" s="321"/>
      <c r="AS81" s="321"/>
      <c r="AT81" s="321"/>
      <c r="AU81" s="321"/>
      <c r="AV81" s="321"/>
      <c r="AW81" s="321"/>
      <c r="AX81" s="321"/>
      <c r="AY81" s="321"/>
      <c r="AZ81" s="321"/>
      <c r="BA81" s="321"/>
      <c r="BB81" s="321"/>
      <c r="BC81" s="322"/>
      <c r="BD81" s="359" t="str">
        <f>IF('入力シート（学校用）'!$D214="","",'入力シート（学校用）'!D214)</f>
        <v/>
      </c>
      <c r="BE81" s="360"/>
      <c r="BF81" s="360"/>
      <c r="BG81" s="360"/>
      <c r="BH81" s="360"/>
      <c r="BI81" s="360"/>
      <c r="BJ81" s="360"/>
      <c r="BK81" s="360"/>
      <c r="BL81" s="360"/>
      <c r="BM81" s="360"/>
      <c r="BN81" s="360"/>
      <c r="BO81" s="360"/>
      <c r="BP81" s="360"/>
      <c r="BQ81" s="360"/>
      <c r="BR81" s="360"/>
      <c r="BS81" s="360"/>
      <c r="BT81" s="360"/>
      <c r="BU81" s="360"/>
      <c r="BV81" s="172" t="s">
        <v>338</v>
      </c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377"/>
    </row>
    <row r="82" spans="1:153" s="112" customFormat="1" ht="22.5" customHeight="1" x14ac:dyDescent="0.15">
      <c r="A82" s="378" t="s">
        <v>389</v>
      </c>
      <c r="B82" s="379"/>
      <c r="C82" s="379"/>
      <c r="D82" s="379"/>
      <c r="E82" s="379"/>
      <c r="F82" s="379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80"/>
      <c r="R82" s="151" t="s">
        <v>99</v>
      </c>
      <c r="S82" s="152"/>
      <c r="T82" s="152"/>
      <c r="U82" s="152"/>
      <c r="V82" s="179" t="str">
        <f>IF('入力シート（学校用）'!$D215="1食","１食",IF('入力シート（学校用）'!$D215="2食","２食",IF('入力シート（学校用）'!$D215="1日","１日"," １食　 ２食　 １日")))</f>
        <v xml:space="preserve"> １食　 ２食　 １日</v>
      </c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52" t="s">
        <v>415</v>
      </c>
      <c r="AU82" s="152"/>
      <c r="AV82" s="152"/>
      <c r="AW82" s="152"/>
      <c r="AX82" s="152"/>
      <c r="AY82" s="152"/>
      <c r="AZ82" s="152"/>
      <c r="BA82" s="152"/>
      <c r="BB82" s="152"/>
      <c r="BC82" s="152" t="s">
        <v>61</v>
      </c>
      <c r="BD82" s="152"/>
      <c r="BE82" s="179" t="str">
        <f>IF('入力シート（学校用）'!$D216="","",'入力シート（学校用）'!D216)</f>
        <v/>
      </c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52" t="s">
        <v>100</v>
      </c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3"/>
    </row>
    <row r="83" spans="1:153" s="96" customFormat="1" ht="22.5" customHeight="1" x14ac:dyDescent="0.15">
      <c r="A83" s="378" t="s">
        <v>339</v>
      </c>
      <c r="B83" s="379"/>
      <c r="C83" s="379"/>
      <c r="D83" s="379"/>
      <c r="E83" s="379"/>
      <c r="F83" s="379"/>
      <c r="G83" s="379"/>
      <c r="H83" s="379"/>
      <c r="I83" s="379"/>
      <c r="J83" s="379"/>
      <c r="K83" s="379"/>
      <c r="L83" s="379"/>
      <c r="M83" s="379"/>
      <c r="N83" s="379"/>
      <c r="O83" s="379"/>
      <c r="P83" s="379"/>
      <c r="Q83" s="380"/>
      <c r="R83" s="241" t="str">
        <f>IF('入力シート（学校用）'!$D217="有","①有　　2 無",IF('入力シート（学校用）'!$D217="無","1 有　　②無","1 有　　2 無"))</f>
        <v>1 有　　2 無</v>
      </c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261"/>
      <c r="AI83" s="236" t="s">
        <v>340</v>
      </c>
      <c r="AJ83" s="321"/>
      <c r="AK83" s="321"/>
      <c r="AL83" s="321"/>
      <c r="AM83" s="321"/>
      <c r="AN83" s="321"/>
      <c r="AO83" s="321"/>
      <c r="AP83" s="321"/>
      <c r="AQ83" s="321"/>
      <c r="AR83" s="321"/>
      <c r="AS83" s="321"/>
      <c r="AT83" s="322"/>
      <c r="AU83" s="151" t="str">
        <f>IF('入力シート（学校用）'!$D218="有","①有　　2 無",IF('入力シート（学校用）'!$D218="無","1 有　　②無","1 有　　2 無"))</f>
        <v>1 有　　2 無</v>
      </c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/>
      <c r="CM83" s="153"/>
    </row>
    <row r="84" spans="1:153" s="100" customFormat="1" ht="22.5" customHeight="1" x14ac:dyDescent="0.15">
      <c r="A84" s="238" t="s">
        <v>391</v>
      </c>
      <c r="B84" s="239"/>
      <c r="C84" s="239"/>
      <c r="D84" s="239"/>
      <c r="E84" s="239"/>
      <c r="F84" s="239"/>
      <c r="G84" s="239"/>
      <c r="H84" s="239"/>
      <c r="I84" s="239"/>
      <c r="J84" s="239"/>
      <c r="K84" s="239"/>
      <c r="L84" s="240"/>
      <c r="M84" s="205" t="s">
        <v>341</v>
      </c>
      <c r="N84" s="206"/>
      <c r="O84" s="206"/>
      <c r="P84" s="206"/>
      <c r="Q84" s="206"/>
      <c r="R84" s="206"/>
      <c r="S84" s="206"/>
      <c r="T84" s="206"/>
      <c r="U84" s="206"/>
      <c r="V84" s="227" t="str">
        <f>IF('入力シート（学校用）'!$D220="","",'入力シート（学校用）'!D220)</f>
        <v/>
      </c>
      <c r="W84" s="177"/>
      <c r="X84" s="177"/>
      <c r="Y84" s="177"/>
      <c r="Z84" s="177"/>
      <c r="AA84" s="177"/>
      <c r="AB84" s="381" t="s">
        <v>342</v>
      </c>
      <c r="AC84" s="381"/>
      <c r="AD84" s="382"/>
      <c r="AE84" s="205" t="s">
        <v>422</v>
      </c>
      <c r="AF84" s="206"/>
      <c r="AG84" s="206"/>
      <c r="AH84" s="206"/>
      <c r="AI84" s="206"/>
      <c r="AJ84" s="206"/>
      <c r="AK84" s="206"/>
      <c r="AL84" s="206"/>
      <c r="AM84" s="206"/>
      <c r="AN84" s="155" t="str">
        <f>IF('入力シート（学校用）'!$D221="","",'入力シート（学校用）'!D221)</f>
        <v/>
      </c>
      <c r="AO84" s="155"/>
      <c r="AP84" s="155"/>
      <c r="AQ84" s="155"/>
      <c r="AR84" s="155"/>
      <c r="AS84" s="155"/>
      <c r="AT84" s="375" t="s">
        <v>343</v>
      </c>
      <c r="AU84" s="376"/>
      <c r="AV84" s="376"/>
      <c r="AW84" s="248" t="str">
        <f>IF('入力シート（学校用）'!$D222="","",'入力シート（学校用）'!D222)</f>
        <v/>
      </c>
      <c r="AX84" s="249"/>
      <c r="AY84" s="249"/>
      <c r="AZ84" s="249"/>
      <c r="BA84" s="249"/>
      <c r="BB84" s="249"/>
      <c r="BC84" s="156" t="s">
        <v>344</v>
      </c>
      <c r="BD84" s="157"/>
      <c r="BE84" s="157"/>
      <c r="BF84" s="122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123"/>
      <c r="BV84" s="123"/>
      <c r="BW84" s="123"/>
      <c r="BX84" s="123"/>
      <c r="BY84" s="123"/>
      <c r="BZ84" s="123"/>
      <c r="CA84" s="123"/>
      <c r="CB84" s="123"/>
      <c r="CC84" s="123"/>
      <c r="CD84" s="123"/>
      <c r="CE84" s="123"/>
      <c r="CF84" s="123"/>
      <c r="CG84" s="123"/>
      <c r="CH84" s="123"/>
      <c r="CI84" s="123"/>
      <c r="CJ84" s="123"/>
      <c r="CK84" s="123"/>
      <c r="CL84" s="123"/>
      <c r="CM84" s="124"/>
    </row>
    <row r="85" spans="1:153" s="100" customFormat="1" ht="18.75" customHeight="1" x14ac:dyDescent="0.15">
      <c r="A85" s="308" t="str">
        <f>IF('入力シート（学校用）'!$D219="有","①有　2 無",IF('入力シート（学校用）'!$D219="無","1 有　②無","1 有　2 無"))</f>
        <v>1 有　2 無</v>
      </c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374"/>
      <c r="M85" s="158" t="s">
        <v>416</v>
      </c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60"/>
      <c r="EW85" s="103"/>
    </row>
    <row r="86" spans="1:153" s="100" customFormat="1" ht="18.75" customHeight="1" x14ac:dyDescent="0.15">
      <c r="A86" s="199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90"/>
      <c r="M86" s="199">
        <f>IF('入力シート（学校用）'!$D223="有","①",1)</f>
        <v>1</v>
      </c>
      <c r="N86" s="200"/>
      <c r="O86" s="142" t="s">
        <v>101</v>
      </c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249">
        <f>IF('入力シート（学校用）'!$D224="有","②",2)</f>
        <v>2</v>
      </c>
      <c r="AG86" s="249"/>
      <c r="AH86" s="154" t="s">
        <v>417</v>
      </c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249">
        <f>IF('入力シート（学校用）'!$D225="有","③",3)</f>
        <v>3</v>
      </c>
      <c r="BE86" s="249"/>
      <c r="BF86" s="372" t="s">
        <v>418</v>
      </c>
      <c r="BG86" s="372"/>
      <c r="BH86" s="372"/>
      <c r="BI86" s="372"/>
      <c r="BJ86" s="372"/>
      <c r="BK86" s="372"/>
      <c r="BL86" s="372"/>
      <c r="BM86" s="372"/>
      <c r="BN86" s="372"/>
      <c r="BO86" s="372"/>
      <c r="BP86" s="249">
        <f>IF('入力シート（学校用）'!$D226="",4,"④")</f>
        <v>4</v>
      </c>
      <c r="BQ86" s="249"/>
      <c r="BR86" s="154" t="s">
        <v>419</v>
      </c>
      <c r="BS86" s="154"/>
      <c r="BT86" s="154"/>
      <c r="BU86" s="154"/>
      <c r="BV86" s="154"/>
      <c r="BW86" s="154"/>
      <c r="BX86" s="154"/>
      <c r="BY86" s="249" t="str">
        <f>IF('入力シート（学校用）'!$D226="","",'入力シート（学校用）'!D226)</f>
        <v/>
      </c>
      <c r="BZ86" s="249"/>
      <c r="CA86" s="249"/>
      <c r="CB86" s="249"/>
      <c r="CC86" s="249"/>
      <c r="CD86" s="249"/>
      <c r="CE86" s="249"/>
      <c r="CF86" s="249"/>
      <c r="CG86" s="249"/>
      <c r="CH86" s="249"/>
      <c r="CI86" s="249"/>
      <c r="CJ86" s="249"/>
      <c r="CK86" s="249"/>
      <c r="CL86" s="142" t="s">
        <v>60</v>
      </c>
      <c r="CM86" s="143"/>
      <c r="CN86" s="113"/>
      <c r="CO86" s="113"/>
      <c r="CP86" s="113"/>
      <c r="CQ86" s="113"/>
      <c r="CR86" s="113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</row>
    <row r="87" spans="1:153" s="112" customFormat="1" ht="20.25" customHeight="1" x14ac:dyDescent="0.15">
      <c r="A87" s="392" t="s">
        <v>345</v>
      </c>
      <c r="B87" s="393"/>
      <c r="C87" s="393"/>
      <c r="D87" s="393"/>
      <c r="E87" s="393"/>
      <c r="F87" s="393"/>
      <c r="G87" s="393"/>
      <c r="H87" s="393"/>
      <c r="I87" s="393"/>
      <c r="J87" s="393"/>
      <c r="K87" s="393"/>
      <c r="L87" s="393"/>
      <c r="M87" s="394"/>
      <c r="N87" s="394"/>
      <c r="O87" s="395"/>
      <c r="P87" s="199" t="str">
        <f>IF('入力シート（学校用）'!$D227="有","①有　2 無",IF('入力シート（学校用）'!$D227="無","1 有　②無","1 有　2 無"))</f>
        <v>1 有　2 無</v>
      </c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90"/>
      <c r="AB87" s="199">
        <f>IF('入力シート（学校用）'!$D228="有","①",1)</f>
        <v>1</v>
      </c>
      <c r="AC87" s="200"/>
      <c r="AD87" s="152" t="s">
        <v>102</v>
      </c>
      <c r="AE87" s="152"/>
      <c r="AF87" s="152"/>
      <c r="AG87" s="152"/>
      <c r="AH87" s="152"/>
      <c r="AI87" s="152"/>
      <c r="AJ87" s="152"/>
      <c r="AK87" s="152"/>
      <c r="AL87" s="152"/>
      <c r="AM87" s="152"/>
      <c r="AN87" s="200">
        <f>IF('入力シート（学校用）'!$D229="有","②",2)</f>
        <v>2</v>
      </c>
      <c r="AO87" s="200"/>
      <c r="AP87" s="152" t="s">
        <v>103</v>
      </c>
      <c r="AQ87" s="152"/>
      <c r="AR87" s="152"/>
      <c r="AS87" s="152"/>
      <c r="AT87" s="152"/>
      <c r="AU87" s="152"/>
      <c r="AV87" s="152"/>
      <c r="AW87" s="152"/>
      <c r="AX87" s="152"/>
      <c r="AY87" s="152"/>
      <c r="AZ87" s="200">
        <f>IF('入力シート（学校用）'!$D230="有","③",3)</f>
        <v>3</v>
      </c>
      <c r="BA87" s="200"/>
      <c r="BB87" s="152" t="s">
        <v>104</v>
      </c>
      <c r="BC87" s="152"/>
      <c r="BD87" s="152"/>
      <c r="BE87" s="152"/>
      <c r="BF87" s="200">
        <f>IF('入力シート（学校用）'!$D231="有","④",4)</f>
        <v>4</v>
      </c>
      <c r="BG87" s="200"/>
      <c r="BH87" s="152" t="s">
        <v>105</v>
      </c>
      <c r="BI87" s="152"/>
      <c r="BJ87" s="152"/>
      <c r="BK87" s="152"/>
      <c r="BL87" s="152"/>
      <c r="BM87" s="152"/>
      <c r="BN87" s="152"/>
      <c r="BO87" s="152"/>
      <c r="BP87" s="152"/>
      <c r="BQ87" s="200">
        <f>IF('入力シート（学校用）'!$D232="",5,"⑤")</f>
        <v>5</v>
      </c>
      <c r="BR87" s="200"/>
      <c r="BS87" s="152" t="s">
        <v>66</v>
      </c>
      <c r="BT87" s="152"/>
      <c r="BU87" s="152"/>
      <c r="BV87" s="152"/>
      <c r="BW87" s="152"/>
      <c r="BX87" s="152"/>
      <c r="BY87" s="152"/>
      <c r="BZ87" s="183" t="str">
        <f>IF('入力シート（学校用）'!$D232="","",'入力シート（学校用）'!D232)</f>
        <v/>
      </c>
      <c r="CA87" s="183"/>
      <c r="CB87" s="183"/>
      <c r="CC87" s="183"/>
      <c r="CD87" s="183"/>
      <c r="CE87" s="183"/>
      <c r="CF87" s="183"/>
      <c r="CG87" s="183"/>
      <c r="CH87" s="183"/>
      <c r="CI87" s="183"/>
      <c r="CJ87" s="183"/>
      <c r="CK87" s="183"/>
      <c r="CL87" s="152" t="s">
        <v>60</v>
      </c>
      <c r="CM87" s="153"/>
    </row>
    <row r="88" spans="1:153" s="112" customFormat="1" ht="20.25" customHeight="1" x14ac:dyDescent="0.15">
      <c r="A88" s="396" t="s">
        <v>392</v>
      </c>
      <c r="B88" s="397"/>
      <c r="C88" s="397"/>
      <c r="D88" s="397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8"/>
      <c r="P88" s="102"/>
      <c r="Q88" s="147">
        <f>IF('入力シート（学校用）'!$D234="有","①",1)</f>
        <v>1</v>
      </c>
      <c r="R88" s="147"/>
      <c r="S88" s="250" t="s">
        <v>393</v>
      </c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  <c r="AF88" s="250"/>
      <c r="AG88" s="150">
        <f>IF('入力シート（学校用）'!$D235="有","②",2)</f>
        <v>2</v>
      </c>
      <c r="AH88" s="150"/>
      <c r="AI88" s="250" t="s">
        <v>394</v>
      </c>
      <c r="AJ88" s="250"/>
      <c r="AK88" s="250"/>
      <c r="AL88" s="250"/>
      <c r="AM88" s="250"/>
      <c r="AN88" s="250"/>
      <c r="AO88" s="250"/>
      <c r="AP88" s="250"/>
      <c r="AQ88" s="250"/>
      <c r="AR88" s="150">
        <f>IF('入力シート（学校用）'!$D236="有","③",3)</f>
        <v>3</v>
      </c>
      <c r="AS88" s="150"/>
      <c r="AT88" s="250" t="s">
        <v>395</v>
      </c>
      <c r="AU88" s="250"/>
      <c r="AV88" s="250"/>
      <c r="AW88" s="250"/>
      <c r="AX88" s="250"/>
      <c r="AY88" s="250"/>
      <c r="AZ88" s="250"/>
      <c r="BA88" s="250"/>
      <c r="BB88" s="250"/>
      <c r="BC88" s="250"/>
      <c r="BD88" s="250"/>
      <c r="BE88" s="250"/>
      <c r="BF88" s="150">
        <f>IF('入力シート（学校用）'!$D237="有","④",4)</f>
        <v>4</v>
      </c>
      <c r="BG88" s="150"/>
      <c r="BH88" s="250" t="s">
        <v>396</v>
      </c>
      <c r="BI88" s="250"/>
      <c r="BJ88" s="250"/>
      <c r="BK88" s="250"/>
      <c r="BL88" s="250"/>
      <c r="BM88" s="250"/>
      <c r="BN88" s="250"/>
      <c r="BO88" s="250"/>
      <c r="BP88" s="250"/>
      <c r="BQ88" s="250"/>
      <c r="BR88" s="250"/>
      <c r="BS88" s="250"/>
      <c r="BT88" s="250"/>
      <c r="BU88" s="250"/>
      <c r="BV88" s="250"/>
      <c r="BW88" s="250"/>
      <c r="BX88" s="250"/>
      <c r="BY88" s="250"/>
      <c r="BZ88" s="250"/>
      <c r="CA88" s="250"/>
      <c r="CB88" s="250"/>
      <c r="CC88" s="250"/>
      <c r="CD88" s="250"/>
      <c r="CE88" s="102"/>
      <c r="CF88" s="102"/>
      <c r="CG88" s="102"/>
      <c r="CH88" s="102"/>
      <c r="CI88" s="102"/>
      <c r="CJ88" s="102"/>
      <c r="CK88" s="102"/>
      <c r="CL88" s="114"/>
      <c r="CM88" s="115"/>
    </row>
    <row r="89" spans="1:153" s="112" customFormat="1" ht="20.25" customHeight="1" x14ac:dyDescent="0.15">
      <c r="A89" s="406" t="str">
        <f>IF('入力シート（学校用）'!$D233="有","　①有　2 無",IF('入力シート（学校用）'!$D233="無","　1 有　②無","　1 有　2 無"))</f>
        <v>　1 有　2 無</v>
      </c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9"/>
      <c r="P89" s="111"/>
      <c r="Q89" s="200">
        <f>IF('入力シート（学校用）'!$D238="",5,"⑤")</f>
        <v>5</v>
      </c>
      <c r="R89" s="200"/>
      <c r="S89" s="142" t="s">
        <v>66</v>
      </c>
      <c r="T89" s="142"/>
      <c r="U89" s="142"/>
      <c r="V89" s="142"/>
      <c r="W89" s="142"/>
      <c r="X89" s="142"/>
      <c r="Y89" s="142"/>
      <c r="Z89" s="188" t="str">
        <f>IF('入力シート（学校用）'!$D238="","",'入力シート（学校用）'!D238)</f>
        <v/>
      </c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8"/>
      <c r="BL89" s="188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42" t="s">
        <v>63</v>
      </c>
      <c r="CM89" s="143"/>
    </row>
    <row r="90" spans="1:153" s="112" customFormat="1" ht="20.25" customHeight="1" x14ac:dyDescent="0.15">
      <c r="A90" s="420" t="s">
        <v>346</v>
      </c>
      <c r="B90" s="421"/>
      <c r="C90" s="421"/>
      <c r="D90" s="421"/>
      <c r="E90" s="421"/>
      <c r="F90" s="421"/>
      <c r="G90" s="421"/>
      <c r="H90" s="421"/>
      <c r="I90" s="421"/>
      <c r="J90" s="422"/>
      <c r="K90" s="396" t="s">
        <v>397</v>
      </c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97"/>
      <c r="AA90" s="397"/>
      <c r="AB90" s="397"/>
      <c r="AC90" s="397"/>
      <c r="AD90" s="397"/>
      <c r="AE90" s="397"/>
      <c r="AF90" s="397"/>
      <c r="AG90" s="147" t="str">
        <f>IF('入力シート（学校用）'!$D239="有","①有　　2 無",IF('入力シート（学校用）'!$D239="無","1 有　　②無","1 有　　2 無"))</f>
        <v>1 有　　2 無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5" t="s">
        <v>398</v>
      </c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7" t="str">
        <f>IF('入力シート（学校用）'!$D240="有","①有　　2 無",IF('入力シート（学校用）'!$D240="無","1 有　　②無","1 有　　2 無"))</f>
        <v>1 有　　2 無</v>
      </c>
      <c r="BO90" s="147"/>
      <c r="BP90" s="147"/>
      <c r="BQ90" s="147"/>
      <c r="BR90" s="147"/>
      <c r="BS90" s="147"/>
      <c r="BT90" s="147"/>
      <c r="BU90" s="147"/>
      <c r="BV90" s="147"/>
      <c r="BW90" s="147"/>
      <c r="BX90" s="147"/>
      <c r="BY90" s="147"/>
      <c r="BZ90" s="147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5"/>
    </row>
    <row r="91" spans="1:153" s="112" customFormat="1" ht="20.25" customHeight="1" x14ac:dyDescent="0.15">
      <c r="A91" s="423"/>
      <c r="B91" s="424"/>
      <c r="C91" s="424"/>
      <c r="D91" s="424"/>
      <c r="E91" s="424"/>
      <c r="F91" s="424"/>
      <c r="G91" s="424"/>
      <c r="H91" s="424"/>
      <c r="I91" s="424"/>
      <c r="J91" s="425"/>
      <c r="K91" s="148" t="s">
        <v>399</v>
      </c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50">
        <f>IF('入力シート（学校用）'!$D241="有","①",1)</f>
        <v>1</v>
      </c>
      <c r="AB91" s="150"/>
      <c r="AC91" s="149" t="s">
        <v>400</v>
      </c>
      <c r="AD91" s="149"/>
      <c r="AE91" s="149"/>
      <c r="AF91" s="144" t="s">
        <v>401</v>
      </c>
      <c r="AG91" s="144"/>
      <c r="AH91" s="150" t="str">
        <f>IF('入力シート（学校用）'!$D242="","",'入力シート（学校用）'!D242)</f>
        <v/>
      </c>
      <c r="AI91" s="150"/>
      <c r="AJ91" s="150"/>
      <c r="AK91" s="150"/>
      <c r="AL91" s="150"/>
      <c r="AM91" s="370" t="s">
        <v>347</v>
      </c>
      <c r="AN91" s="370"/>
      <c r="AO91" s="370"/>
      <c r="AP91" s="370"/>
      <c r="AQ91" s="370"/>
      <c r="AR91" s="370"/>
      <c r="AS91" s="370"/>
      <c r="AT91" s="370"/>
      <c r="AU91" s="370"/>
      <c r="AV91" s="370"/>
      <c r="AW91" s="150" t="str">
        <f>IF('入力シート（学校用）'!$D243="","",'入力シート（学校用）'!D243)</f>
        <v/>
      </c>
      <c r="AX91" s="150"/>
      <c r="AY91" s="150"/>
      <c r="AZ91" s="150"/>
      <c r="BA91" s="150"/>
      <c r="BB91" s="144" t="s">
        <v>402</v>
      </c>
      <c r="BC91" s="144"/>
      <c r="BD91" s="144"/>
      <c r="BE91" s="144"/>
      <c r="BF91" s="144"/>
      <c r="BG91" s="144"/>
      <c r="BH91" s="144"/>
      <c r="BI91" s="144"/>
      <c r="BJ91" s="150">
        <f>IF('入力シート（学校用）'!$D241="無","②",2)</f>
        <v>2</v>
      </c>
      <c r="BK91" s="150"/>
      <c r="BL91" s="149" t="s">
        <v>403</v>
      </c>
      <c r="BM91" s="149"/>
      <c r="BN91" s="149"/>
      <c r="BO91" s="402" t="s">
        <v>404</v>
      </c>
      <c r="BP91" s="402"/>
      <c r="BQ91" s="402"/>
      <c r="BR91" s="402"/>
      <c r="BS91" s="402"/>
      <c r="BT91" s="402"/>
      <c r="BU91" s="402"/>
      <c r="BV91" s="402"/>
      <c r="BW91" s="402"/>
      <c r="BX91" s="402"/>
      <c r="BY91" s="402"/>
      <c r="BZ91" s="402"/>
      <c r="CA91" s="250" t="str">
        <f>IF('入力シート（学校用）'!$D244="有","①有　　2 無",IF('入力シート（学校用）'!$D244="無","1 有　　②無","1 有　　2 無"))</f>
        <v>1 有　　2 無</v>
      </c>
      <c r="CB91" s="250"/>
      <c r="CC91" s="250"/>
      <c r="CD91" s="250"/>
      <c r="CE91" s="250"/>
      <c r="CF91" s="250"/>
      <c r="CG91" s="250"/>
      <c r="CH91" s="250"/>
      <c r="CI91" s="250"/>
      <c r="CJ91" s="250"/>
      <c r="CK91" s="250"/>
      <c r="CL91" s="250"/>
      <c r="CM91" s="251"/>
    </row>
    <row r="92" spans="1:153" s="112" customFormat="1" ht="20.25" customHeight="1" x14ac:dyDescent="0.15">
      <c r="A92" s="423"/>
      <c r="B92" s="424"/>
      <c r="C92" s="424"/>
      <c r="D92" s="424"/>
      <c r="E92" s="424"/>
      <c r="F92" s="424"/>
      <c r="G92" s="424"/>
      <c r="H92" s="424"/>
      <c r="I92" s="424"/>
      <c r="J92" s="425"/>
      <c r="K92" s="146" t="s">
        <v>106</v>
      </c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50">
        <f>IF('入力シート（学校用）'!$D245="有","①",1)</f>
        <v>1</v>
      </c>
      <c r="W92" s="150"/>
      <c r="X92" s="142" t="s">
        <v>107</v>
      </c>
      <c r="Y92" s="142"/>
      <c r="Z92" s="142"/>
      <c r="AA92" s="142"/>
      <c r="AB92" s="142"/>
      <c r="AC92" s="142"/>
      <c r="AD92" s="150">
        <f>IF('入力シート（学校用）'!$D246="有","②",2)</f>
        <v>2</v>
      </c>
      <c r="AE92" s="150"/>
      <c r="AF92" s="142" t="s">
        <v>108</v>
      </c>
      <c r="AG92" s="142"/>
      <c r="AH92" s="142"/>
      <c r="AI92" s="142"/>
      <c r="AJ92" s="142"/>
      <c r="AK92" s="142"/>
      <c r="AL92" s="142"/>
      <c r="AM92" s="142"/>
      <c r="AN92" s="142"/>
      <c r="AO92" s="142"/>
      <c r="AP92" s="150">
        <f>IF('入力シート（学校用）'!$D247="",3,"③")</f>
        <v>3</v>
      </c>
      <c r="AQ92" s="150"/>
      <c r="AR92" s="142" t="s">
        <v>66</v>
      </c>
      <c r="AS92" s="142"/>
      <c r="AT92" s="142"/>
      <c r="AU92" s="142"/>
      <c r="AV92" s="142"/>
      <c r="AW92" s="142"/>
      <c r="AX92" s="142"/>
      <c r="AY92" s="188" t="str">
        <f>IF('入力シート（学校用）'!$D247="","",'入力シート（学校用）'!D247)</f>
        <v/>
      </c>
      <c r="AZ92" s="188"/>
      <c r="BA92" s="188"/>
      <c r="BB92" s="188"/>
      <c r="BC92" s="188"/>
      <c r="BD92" s="188"/>
      <c r="BE92" s="188"/>
      <c r="BF92" s="188"/>
      <c r="BG92" s="188"/>
      <c r="BH92" s="188"/>
      <c r="BI92" s="142" t="s">
        <v>63</v>
      </c>
      <c r="BJ92" s="142"/>
      <c r="BK92" s="403" t="s">
        <v>405</v>
      </c>
      <c r="BL92" s="403"/>
      <c r="BM92" s="403"/>
      <c r="BN92" s="403"/>
      <c r="BO92" s="403"/>
      <c r="BP92" s="403"/>
      <c r="BQ92" s="403"/>
      <c r="BR92" s="403"/>
      <c r="BS92" s="403"/>
      <c r="BT92" s="403"/>
      <c r="BU92" s="403"/>
      <c r="BV92" s="403"/>
      <c r="BW92" s="403"/>
      <c r="BX92" s="403"/>
      <c r="BY92" s="403"/>
      <c r="BZ92" s="403"/>
      <c r="CA92" s="250" t="str">
        <f>IF('入力シート（学校用）'!$D248="有","①有　　2 無",IF('入力シート（学校用）'!$D248="無","1 有　　②無","1 有　　2 無"))</f>
        <v>1 有　　2 無</v>
      </c>
      <c r="CB92" s="250"/>
      <c r="CC92" s="250"/>
      <c r="CD92" s="250"/>
      <c r="CE92" s="250"/>
      <c r="CF92" s="250"/>
      <c r="CG92" s="250"/>
      <c r="CH92" s="250"/>
      <c r="CI92" s="250"/>
      <c r="CJ92" s="250"/>
      <c r="CK92" s="250"/>
      <c r="CL92" s="250"/>
      <c r="CM92" s="251"/>
    </row>
    <row r="93" spans="1:153" s="112" customFormat="1" ht="20.25" customHeight="1" x14ac:dyDescent="0.15">
      <c r="A93" s="426"/>
      <c r="B93" s="427"/>
      <c r="C93" s="427"/>
      <c r="D93" s="427"/>
      <c r="E93" s="427"/>
      <c r="F93" s="427"/>
      <c r="G93" s="427"/>
      <c r="H93" s="427"/>
      <c r="I93" s="427"/>
      <c r="J93" s="428"/>
      <c r="K93" s="404" t="s">
        <v>406</v>
      </c>
      <c r="L93" s="405"/>
      <c r="M93" s="405"/>
      <c r="N93" s="405"/>
      <c r="O93" s="405"/>
      <c r="P93" s="405"/>
      <c r="Q93" s="405"/>
      <c r="R93" s="405"/>
      <c r="S93" s="405"/>
      <c r="T93" s="405"/>
      <c r="U93" s="405"/>
      <c r="V93" s="405"/>
      <c r="W93" s="405"/>
      <c r="X93" s="405"/>
      <c r="Y93" s="405"/>
      <c r="Z93" s="405"/>
      <c r="AA93" s="405"/>
      <c r="AB93" s="405"/>
      <c r="AC93" s="405"/>
      <c r="AD93" s="405"/>
      <c r="AE93" s="405"/>
      <c r="AF93" s="405"/>
      <c r="AG93" s="405"/>
      <c r="AH93" s="405"/>
      <c r="AI93" s="405"/>
      <c r="AJ93" s="405"/>
      <c r="AK93" s="405"/>
      <c r="AL93" s="405"/>
      <c r="AM93" s="405"/>
      <c r="AN93" s="405"/>
      <c r="AO93" s="405"/>
      <c r="AP93" s="405"/>
      <c r="AQ93" s="405"/>
      <c r="AR93" s="405"/>
      <c r="AS93" s="405"/>
      <c r="AT93" s="405"/>
      <c r="AU93" s="250" t="str">
        <f>IF('入力シート（学校用）'!$D249="有","①有　　2 無",IF('入力シート（学校用）'!$D249="無","1 有　　②無","1 有　　2 無"))</f>
        <v>1 有　　2 無</v>
      </c>
      <c r="AV93" s="250"/>
      <c r="AW93" s="250"/>
      <c r="AX93" s="250"/>
      <c r="AY93" s="250"/>
      <c r="AZ93" s="250"/>
      <c r="BA93" s="250"/>
      <c r="BB93" s="250"/>
      <c r="BC93" s="250"/>
      <c r="BD93" s="250"/>
      <c r="BE93" s="250"/>
      <c r="BF93" s="250"/>
      <c r="BG93" s="250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7"/>
    </row>
    <row r="94" spans="1:153" s="96" customFormat="1" ht="18.75" customHeight="1" x14ac:dyDescent="0.15">
      <c r="A94" s="408" t="s">
        <v>348</v>
      </c>
      <c r="B94" s="409"/>
      <c r="C94" s="409"/>
      <c r="D94" s="409"/>
      <c r="E94" s="409"/>
      <c r="F94" s="409"/>
      <c r="G94" s="409"/>
      <c r="H94" s="409"/>
      <c r="I94" s="409"/>
      <c r="J94" s="409"/>
      <c r="K94" s="409"/>
      <c r="L94" s="409"/>
      <c r="M94" s="409"/>
      <c r="N94" s="409"/>
      <c r="O94" s="409"/>
      <c r="P94" s="409"/>
      <c r="Q94" s="409"/>
      <c r="R94" s="190" t="str">
        <f>IF('入力シート（学校用）'!$D250="","",'入力シート（学校用）'!D250)</f>
        <v/>
      </c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2"/>
    </row>
    <row r="95" spans="1:153" s="96" customFormat="1" ht="18.75" customHeight="1" x14ac:dyDescent="0.15">
      <c r="A95" s="409"/>
      <c r="B95" s="409"/>
      <c r="C95" s="409"/>
      <c r="D95" s="409"/>
      <c r="E95" s="409"/>
      <c r="F95" s="409"/>
      <c r="G95" s="409"/>
      <c r="H95" s="409"/>
      <c r="I95" s="409"/>
      <c r="J95" s="409"/>
      <c r="K95" s="409"/>
      <c r="L95" s="409"/>
      <c r="M95" s="409"/>
      <c r="N95" s="409"/>
      <c r="O95" s="409"/>
      <c r="P95" s="409"/>
      <c r="Q95" s="409"/>
      <c r="R95" s="410"/>
      <c r="S95" s="411"/>
      <c r="T95" s="411"/>
      <c r="U95" s="411"/>
      <c r="V95" s="411"/>
      <c r="W95" s="411"/>
      <c r="X95" s="411"/>
      <c r="Y95" s="411"/>
      <c r="Z95" s="411"/>
      <c r="AA95" s="411"/>
      <c r="AB95" s="411"/>
      <c r="AC95" s="411"/>
      <c r="AD95" s="411"/>
      <c r="AE95" s="411"/>
      <c r="AF95" s="411"/>
      <c r="AG95" s="411"/>
      <c r="AH95" s="411"/>
      <c r="AI95" s="411"/>
      <c r="AJ95" s="411"/>
      <c r="AK95" s="411"/>
      <c r="AL95" s="411"/>
      <c r="AM95" s="411"/>
      <c r="AN95" s="411"/>
      <c r="AO95" s="411"/>
      <c r="AP95" s="411"/>
      <c r="AQ95" s="411"/>
      <c r="AR95" s="411"/>
      <c r="AS95" s="411"/>
      <c r="AT95" s="411"/>
      <c r="AU95" s="411"/>
      <c r="AV95" s="411"/>
      <c r="AW95" s="411"/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411"/>
      <c r="BJ95" s="411"/>
      <c r="BK95" s="411"/>
      <c r="BL95" s="411"/>
      <c r="BM95" s="411"/>
      <c r="BN95" s="411"/>
      <c r="BO95" s="411"/>
      <c r="BP95" s="411"/>
      <c r="BQ95" s="411"/>
      <c r="BR95" s="411"/>
      <c r="BS95" s="411"/>
      <c r="BT95" s="411"/>
      <c r="BU95" s="411"/>
      <c r="BV95" s="411"/>
      <c r="BW95" s="411"/>
      <c r="BX95" s="411"/>
      <c r="BY95" s="411"/>
      <c r="BZ95" s="411"/>
      <c r="CA95" s="411"/>
      <c r="CB95" s="411"/>
      <c r="CC95" s="411"/>
      <c r="CD95" s="411"/>
      <c r="CE95" s="411"/>
      <c r="CF95" s="411"/>
      <c r="CG95" s="411"/>
      <c r="CH95" s="411"/>
      <c r="CI95" s="411"/>
      <c r="CJ95" s="411"/>
      <c r="CK95" s="411"/>
      <c r="CL95" s="411"/>
      <c r="CM95" s="412"/>
    </row>
    <row r="96" spans="1:153" s="118" customFormat="1" ht="20.25" customHeight="1" x14ac:dyDescent="0.15">
      <c r="A96" s="413" t="s">
        <v>349</v>
      </c>
      <c r="B96" s="414"/>
      <c r="C96" s="414"/>
      <c r="D96" s="414"/>
      <c r="E96" s="414"/>
      <c r="F96" s="414"/>
      <c r="G96" s="414"/>
      <c r="H96" s="414"/>
      <c r="I96" s="414"/>
      <c r="J96" s="414"/>
      <c r="K96" s="414"/>
      <c r="L96" s="414"/>
      <c r="M96" s="414"/>
      <c r="N96" s="414"/>
      <c r="O96" s="414"/>
      <c r="P96" s="414"/>
      <c r="Q96" s="415"/>
      <c r="R96" s="151" t="s">
        <v>109</v>
      </c>
      <c r="S96" s="152"/>
      <c r="T96" s="152"/>
      <c r="U96" s="152"/>
      <c r="V96" s="152"/>
      <c r="W96" s="152"/>
      <c r="X96" s="179" t="str">
        <f>IF('入力シート（学校用）'!$D251="","",'入力シート（学校用）'!D251)</f>
        <v/>
      </c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52" t="s">
        <v>110</v>
      </c>
      <c r="AT96" s="152"/>
      <c r="AU96" s="152"/>
      <c r="AV96" s="152"/>
      <c r="AW96" s="180" t="str">
        <f>IF('入力シート（学校用）'!$D252="","",'入力シート（学校用）'!D252)</f>
        <v/>
      </c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52" t="s">
        <v>111</v>
      </c>
      <c r="BL96" s="152"/>
      <c r="BM96" s="152"/>
      <c r="BN96" s="152"/>
      <c r="BO96" s="180" t="str">
        <f>IF('入力シート（学校用）'!$D253="","",'入力シート（学校用）'!D253)</f>
        <v/>
      </c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261"/>
    </row>
    <row r="97" spans="1:92" s="118" customFormat="1" ht="20.25" customHeight="1" x14ac:dyDescent="0.15">
      <c r="A97" s="416"/>
      <c r="B97" s="417"/>
      <c r="C97" s="417"/>
      <c r="D97" s="417"/>
      <c r="E97" s="417"/>
      <c r="F97" s="417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418"/>
      <c r="R97" s="367" t="s">
        <v>350</v>
      </c>
      <c r="S97" s="368"/>
      <c r="T97" s="368"/>
      <c r="U97" s="368"/>
      <c r="V97" s="368"/>
      <c r="W97" s="368"/>
      <c r="X97" s="368"/>
      <c r="Y97" s="368"/>
      <c r="Z97" s="368"/>
      <c r="AA97" s="368"/>
      <c r="AB97" s="368"/>
      <c r="AC97" s="368"/>
      <c r="AD97" s="368"/>
      <c r="AE97" s="368"/>
      <c r="AF97" s="368"/>
      <c r="AG97" s="368"/>
      <c r="AH97" s="368"/>
      <c r="AI97" s="368"/>
      <c r="AJ97" s="368"/>
      <c r="AK97" s="368"/>
      <c r="AL97" s="368"/>
      <c r="AM97" s="368"/>
      <c r="AN97" s="368"/>
      <c r="AO97" s="368"/>
      <c r="AP97" s="368"/>
      <c r="AQ97" s="368"/>
      <c r="AR97" s="368"/>
      <c r="AS97" s="368"/>
      <c r="AT97" s="368"/>
      <c r="AU97" s="368"/>
      <c r="AV97" s="368"/>
      <c r="AW97" s="368"/>
      <c r="AX97" s="368"/>
      <c r="AY97" s="368"/>
      <c r="AZ97" s="368"/>
      <c r="BA97" s="368"/>
      <c r="BB97" s="368"/>
      <c r="BC97" s="368"/>
      <c r="BD97" s="368"/>
      <c r="BE97" s="368"/>
      <c r="BF97" s="368"/>
      <c r="BG97" s="368"/>
      <c r="BH97" s="368"/>
      <c r="BI97" s="368"/>
      <c r="BJ97" s="368"/>
      <c r="BK97" s="368"/>
      <c r="BL97" s="368"/>
      <c r="BM97" s="368"/>
      <c r="BN97" s="368"/>
      <c r="BO97" s="368"/>
      <c r="BP97" s="368"/>
      <c r="BQ97" s="368"/>
      <c r="BR97" s="368"/>
      <c r="BS97" s="368"/>
      <c r="BT97" s="368"/>
      <c r="BU97" s="368"/>
      <c r="BV97" s="368"/>
      <c r="BW97" s="368"/>
      <c r="BX97" s="368"/>
      <c r="BY97" s="368"/>
      <c r="BZ97" s="368"/>
      <c r="CA97" s="368"/>
      <c r="CB97" s="368"/>
      <c r="CC97" s="368"/>
      <c r="CD97" s="368"/>
      <c r="CE97" s="368"/>
      <c r="CF97" s="368"/>
      <c r="CG97" s="368"/>
      <c r="CH97" s="368"/>
      <c r="CI97" s="368"/>
      <c r="CJ97" s="368"/>
      <c r="CK97" s="368"/>
      <c r="CL97" s="368"/>
      <c r="CM97" s="369"/>
    </row>
    <row r="98" spans="1:92" s="118" customFormat="1" ht="20.25" customHeight="1" x14ac:dyDescent="0.15">
      <c r="A98" s="416"/>
      <c r="B98" s="417"/>
      <c r="C98" s="417"/>
      <c r="D98" s="417"/>
      <c r="E98" s="417"/>
      <c r="F98" s="417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8"/>
      <c r="R98" s="401" t="str">
        <f>IF('入力シート（学校用）'!$D254="","",'入力シート（学校用）'!D254)</f>
        <v/>
      </c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  <c r="AP98" s="250"/>
      <c r="AQ98" s="250"/>
      <c r="AR98" s="250"/>
      <c r="AS98" s="250"/>
      <c r="AT98" s="250"/>
      <c r="AU98" s="250"/>
      <c r="AV98" s="250"/>
      <c r="AW98" s="250"/>
      <c r="AX98" s="250"/>
      <c r="AY98" s="250"/>
      <c r="AZ98" s="250"/>
      <c r="BA98" s="250"/>
      <c r="BB98" s="250"/>
      <c r="BC98" s="250"/>
      <c r="BD98" s="250"/>
      <c r="BE98" s="250"/>
      <c r="BF98" s="250"/>
      <c r="BG98" s="250"/>
      <c r="BH98" s="250"/>
      <c r="BI98" s="250"/>
      <c r="BJ98" s="250"/>
      <c r="BK98" s="250"/>
      <c r="BL98" s="250"/>
      <c r="BM98" s="250"/>
      <c r="BN98" s="250"/>
      <c r="BO98" s="250"/>
      <c r="BP98" s="250"/>
      <c r="BQ98" s="250"/>
      <c r="BR98" s="250"/>
      <c r="BS98" s="250"/>
      <c r="BT98" s="250"/>
      <c r="BU98" s="250"/>
      <c r="BV98" s="250"/>
      <c r="BW98" s="250"/>
      <c r="BX98" s="250"/>
      <c r="BY98" s="250"/>
      <c r="BZ98" s="250"/>
      <c r="CA98" s="250"/>
      <c r="CB98" s="250"/>
      <c r="CC98" s="250"/>
      <c r="CD98" s="250"/>
      <c r="CE98" s="250"/>
      <c r="CF98" s="250"/>
      <c r="CG98" s="250"/>
      <c r="CH98" s="250"/>
      <c r="CI98" s="250"/>
      <c r="CJ98" s="250"/>
      <c r="CK98" s="250"/>
      <c r="CL98" s="250"/>
      <c r="CM98" s="251"/>
    </row>
    <row r="99" spans="1:92" s="118" customFormat="1" ht="20.25" customHeight="1" x14ac:dyDescent="0.15">
      <c r="A99" s="419"/>
      <c r="B99" s="394"/>
      <c r="C99" s="394"/>
      <c r="D99" s="394"/>
      <c r="E99" s="394"/>
      <c r="F99" s="394"/>
      <c r="G99" s="394"/>
      <c r="H99" s="394"/>
      <c r="I99" s="394"/>
      <c r="J99" s="394"/>
      <c r="K99" s="394"/>
      <c r="L99" s="394"/>
      <c r="M99" s="394"/>
      <c r="N99" s="394"/>
      <c r="O99" s="394"/>
      <c r="P99" s="394"/>
      <c r="Q99" s="395"/>
      <c r="R99" s="407" t="s">
        <v>351</v>
      </c>
      <c r="S99" s="399"/>
      <c r="T99" s="399"/>
      <c r="U99" s="399"/>
      <c r="V99" s="399"/>
      <c r="W99" s="399"/>
      <c r="X99" s="399"/>
      <c r="Y99" s="399"/>
      <c r="Z99" s="399" t="str">
        <f>IF('入力シート（学校用）'!$D255=""," （         ）",'入力シート（学校用）'!D255)</f>
        <v xml:space="preserve"> （         ）</v>
      </c>
      <c r="AA99" s="399"/>
      <c r="AB99" s="399"/>
      <c r="AC99" s="399"/>
      <c r="AD99" s="399"/>
      <c r="AE99" s="399"/>
      <c r="AF99" s="399"/>
      <c r="AG99" s="399"/>
      <c r="AH99" s="399"/>
      <c r="AI99" s="399"/>
      <c r="AJ99" s="399"/>
      <c r="AK99" s="399"/>
      <c r="AL99" s="399"/>
      <c r="AM99" s="399"/>
      <c r="AN99" s="399"/>
      <c r="AO99" s="399"/>
      <c r="AP99" s="399"/>
      <c r="AQ99" s="399"/>
      <c r="AR99" s="399"/>
      <c r="AS99" s="399"/>
      <c r="AT99" s="399"/>
      <c r="AU99" s="399"/>
      <c r="AV99" s="399"/>
      <c r="AW99" s="399"/>
      <c r="AX99" s="399"/>
      <c r="AY99" s="399"/>
      <c r="AZ99" s="399"/>
      <c r="BA99" s="399"/>
      <c r="BB99" s="399"/>
      <c r="BC99" s="399"/>
      <c r="BD99" s="399"/>
      <c r="BE99" s="399"/>
      <c r="BF99" s="399"/>
      <c r="BG99" s="399"/>
      <c r="BH99" s="399"/>
      <c r="BI99" s="399"/>
      <c r="BJ99" s="399"/>
      <c r="BK99" s="399"/>
      <c r="BL99" s="399"/>
      <c r="BM99" s="399"/>
      <c r="BN99" s="399"/>
      <c r="BO99" s="399"/>
      <c r="BP99" s="399"/>
      <c r="BQ99" s="399"/>
      <c r="BR99" s="399"/>
      <c r="BS99" s="399"/>
      <c r="BT99" s="399"/>
      <c r="BU99" s="399"/>
      <c r="BV99" s="399"/>
      <c r="BW99" s="399"/>
      <c r="BX99" s="399"/>
      <c r="BY99" s="399"/>
      <c r="BZ99" s="399"/>
      <c r="CA99" s="399"/>
      <c r="CB99" s="399"/>
      <c r="CC99" s="399"/>
      <c r="CD99" s="399"/>
      <c r="CE99" s="399"/>
      <c r="CF99" s="399"/>
      <c r="CG99" s="399"/>
      <c r="CH99" s="399"/>
      <c r="CI99" s="399"/>
      <c r="CJ99" s="399"/>
      <c r="CK99" s="399"/>
      <c r="CL99" s="399"/>
      <c r="CM99" s="400"/>
      <c r="CN99" s="119"/>
    </row>
    <row r="100" spans="1:92" s="120" customFormat="1" x14ac:dyDescent="0.15"/>
    <row r="101" spans="1:92" s="120" customFormat="1" x14ac:dyDescent="0.15"/>
    <row r="102" spans="1:92" s="120" customFormat="1" x14ac:dyDescent="0.15"/>
    <row r="103" spans="1:92" s="120" customFormat="1" x14ac:dyDescent="0.15"/>
    <row r="104" spans="1:92" s="120" customFormat="1" x14ac:dyDescent="0.15"/>
    <row r="105" spans="1:92" s="120" customFormat="1" x14ac:dyDescent="0.15"/>
    <row r="106" spans="1:92" s="120" customFormat="1" x14ac:dyDescent="0.15"/>
    <row r="107" spans="1:92" s="120" customFormat="1" x14ac:dyDescent="0.15"/>
    <row r="108" spans="1:92" s="120" customFormat="1" x14ac:dyDescent="0.15"/>
    <row r="109" spans="1:92" s="120" customFormat="1" x14ac:dyDescent="0.15"/>
    <row r="110" spans="1:92" s="120" customFormat="1" x14ac:dyDescent="0.15"/>
    <row r="111" spans="1:92" s="120" customFormat="1" x14ac:dyDescent="0.15"/>
    <row r="112" spans="1:92" s="120" customFormat="1" x14ac:dyDescent="0.15"/>
    <row r="113" s="120" customFormat="1" x14ac:dyDescent="0.15"/>
    <row r="114" s="120" customFormat="1" x14ac:dyDescent="0.15"/>
    <row r="115" s="120" customFormat="1" x14ac:dyDescent="0.15"/>
    <row r="116" s="120" customFormat="1" x14ac:dyDescent="0.15"/>
    <row r="117" s="120" customFormat="1" x14ac:dyDescent="0.15"/>
    <row r="118" s="120" customFormat="1" x14ac:dyDescent="0.15"/>
    <row r="119" s="120" customFormat="1" x14ac:dyDescent="0.15"/>
    <row r="120" s="120" customFormat="1" x14ac:dyDescent="0.15"/>
    <row r="121" s="120" customFormat="1" x14ac:dyDescent="0.15"/>
    <row r="122" s="120" customFormat="1" x14ac:dyDescent="0.15"/>
    <row r="123" s="120" customFormat="1" x14ac:dyDescent="0.15"/>
    <row r="124" s="120" customFormat="1" x14ac:dyDescent="0.15"/>
    <row r="125" s="120" customFormat="1" x14ac:dyDescent="0.15"/>
    <row r="126" s="120" customFormat="1" x14ac:dyDescent="0.15"/>
    <row r="127" s="120" customFormat="1" x14ac:dyDescent="0.15"/>
    <row r="128" s="120" customFormat="1" x14ac:dyDescent="0.15"/>
    <row r="129" s="120" customFormat="1" x14ac:dyDescent="0.15"/>
    <row r="130" s="120" customFormat="1" x14ac:dyDescent="0.15"/>
    <row r="131" s="120" customFormat="1" x14ac:dyDescent="0.15"/>
  </sheetData>
  <mergeCells count="545">
    <mergeCell ref="Z99:CM99"/>
    <mergeCell ref="R98:CM98"/>
    <mergeCell ref="BO91:BZ91"/>
    <mergeCell ref="BK92:BZ92"/>
    <mergeCell ref="AU93:BG93"/>
    <mergeCell ref="K93:AT93"/>
    <mergeCell ref="A89:O89"/>
    <mergeCell ref="Q88:R88"/>
    <mergeCell ref="Q89:R89"/>
    <mergeCell ref="V92:W92"/>
    <mergeCell ref="AD92:AE92"/>
    <mergeCell ref="AP92:AQ92"/>
    <mergeCell ref="AY92:BH92"/>
    <mergeCell ref="CA92:CM92"/>
    <mergeCell ref="Z89:CK89"/>
    <mergeCell ref="R99:Y99"/>
    <mergeCell ref="A94:Q95"/>
    <mergeCell ref="R94:CM95"/>
    <mergeCell ref="A96:Q99"/>
    <mergeCell ref="X96:AR96"/>
    <mergeCell ref="AW96:BJ96"/>
    <mergeCell ref="A90:J93"/>
    <mergeCell ref="K90:AF90"/>
    <mergeCell ref="AG90:AS90"/>
    <mergeCell ref="A55:Q55"/>
    <mergeCell ref="A85:L86"/>
    <mergeCell ref="A87:O87"/>
    <mergeCell ref="BF87:BG87"/>
    <mergeCell ref="BQ87:BR87"/>
    <mergeCell ref="BZ87:CK87"/>
    <mergeCell ref="A88:O88"/>
    <mergeCell ref="P87:AA87"/>
    <mergeCell ref="AB87:AC87"/>
    <mergeCell ref="AN87:AO87"/>
    <mergeCell ref="AZ87:BA87"/>
    <mergeCell ref="AG88:AH88"/>
    <mergeCell ref="AR88:AS88"/>
    <mergeCell ref="BF88:BG88"/>
    <mergeCell ref="S88:AF88"/>
    <mergeCell ref="AI88:AQ88"/>
    <mergeCell ref="AT88:BE88"/>
    <mergeCell ref="BH88:CD88"/>
    <mergeCell ref="AF86:AG86"/>
    <mergeCell ref="BD86:BE86"/>
    <mergeCell ref="BF86:BO86"/>
    <mergeCell ref="M86:N86"/>
    <mergeCell ref="BY86:CK86"/>
    <mergeCell ref="BP86:BQ86"/>
    <mergeCell ref="A54:CM54"/>
    <mergeCell ref="A26:Q29"/>
    <mergeCell ref="AT84:AV84"/>
    <mergeCell ref="AW84:BB84"/>
    <mergeCell ref="BV81:CM81"/>
    <mergeCell ref="A84:L84"/>
    <mergeCell ref="BE82:BR82"/>
    <mergeCell ref="A83:Q83"/>
    <mergeCell ref="R83:AH83"/>
    <mergeCell ref="AI83:AT83"/>
    <mergeCell ref="M84:U84"/>
    <mergeCell ref="V84:AA84"/>
    <mergeCell ref="AB84:AD84"/>
    <mergeCell ref="E81:U81"/>
    <mergeCell ref="V81:AD81"/>
    <mergeCell ref="A82:Q82"/>
    <mergeCell ref="A63:D81"/>
    <mergeCell ref="E63:U63"/>
    <mergeCell ref="V63:AD63"/>
    <mergeCell ref="H66:U66"/>
    <mergeCell ref="A45:T45"/>
    <mergeCell ref="A47:T47"/>
    <mergeCell ref="C49:M49"/>
    <mergeCell ref="A56:Q56"/>
    <mergeCell ref="AI81:BC81"/>
    <mergeCell ref="AE84:AM84"/>
    <mergeCell ref="V82:AS82"/>
    <mergeCell ref="AQ56:AR56"/>
    <mergeCell ref="BG56:BH56"/>
    <mergeCell ref="BP56:CK56"/>
    <mergeCell ref="AC61:AD61"/>
    <mergeCell ref="AH61:AK61"/>
    <mergeCell ref="BG61:BH61"/>
    <mergeCell ref="BS61:BT61"/>
    <mergeCell ref="BX61:CA61"/>
    <mergeCell ref="CH61:CI61"/>
    <mergeCell ref="R56:AB56"/>
    <mergeCell ref="AC56:AD56"/>
    <mergeCell ref="BV80:CM80"/>
    <mergeCell ref="V72:AD72"/>
    <mergeCell ref="AI72:BC72"/>
    <mergeCell ref="BD72:BU72"/>
    <mergeCell ref="BV72:CM72"/>
    <mergeCell ref="BV67:CM67"/>
    <mergeCell ref="BV77:CM77"/>
    <mergeCell ref="BV78:CM78"/>
    <mergeCell ref="BV75:CM75"/>
    <mergeCell ref="BV76:CM76"/>
    <mergeCell ref="R55:AB55"/>
    <mergeCell ref="AC55:AM55"/>
    <mergeCell ref="AN55:AO55"/>
    <mergeCell ref="AP55:AW55"/>
    <mergeCell ref="AE56:AP56"/>
    <mergeCell ref="AS56:BF56"/>
    <mergeCell ref="BS50:BX50"/>
    <mergeCell ref="BV66:CM66"/>
    <mergeCell ref="BV79:CM79"/>
    <mergeCell ref="V66:AD66"/>
    <mergeCell ref="AI66:BC66"/>
    <mergeCell ref="BD66:BU66"/>
    <mergeCell ref="E69:U69"/>
    <mergeCell ref="BD67:BU67"/>
    <mergeCell ref="BD73:BU73"/>
    <mergeCell ref="E74:U74"/>
    <mergeCell ref="V74:AD74"/>
    <mergeCell ref="AI74:BC74"/>
    <mergeCell ref="BD74:BU74"/>
    <mergeCell ref="H70:U70"/>
    <mergeCell ref="V70:AD70"/>
    <mergeCell ref="AI70:BC70"/>
    <mergeCell ref="BD70:BU70"/>
    <mergeCell ref="H71:U71"/>
    <mergeCell ref="BV73:CM73"/>
    <mergeCell ref="BV74:CM74"/>
    <mergeCell ref="BV70:CM70"/>
    <mergeCell ref="AI71:BC71"/>
    <mergeCell ref="BD71:BU71"/>
    <mergeCell ref="AI75:BC75"/>
    <mergeCell ref="V69:AD69"/>
    <mergeCell ref="AI69:BC69"/>
    <mergeCell ref="BD69:BU69"/>
    <mergeCell ref="V67:AD67"/>
    <mergeCell ref="AI67:BC67"/>
    <mergeCell ref="V71:AD71"/>
    <mergeCell ref="AI79:BC79"/>
    <mergeCell ref="BD79:BU79"/>
    <mergeCell ref="BO96:CM96"/>
    <mergeCell ref="R97:CM97"/>
    <mergeCell ref="AM91:AV91"/>
    <mergeCell ref="AW91:BA91"/>
    <mergeCell ref="AC91:AE91"/>
    <mergeCell ref="BL91:BN91"/>
    <mergeCell ref="CA91:CM91"/>
    <mergeCell ref="R96:W96"/>
    <mergeCell ref="AS96:AV96"/>
    <mergeCell ref="BK96:BN96"/>
    <mergeCell ref="E68:U68"/>
    <mergeCell ref="V68:AD68"/>
    <mergeCell ref="AI68:BC68"/>
    <mergeCell ref="BD68:BU68"/>
    <mergeCell ref="E75:U75"/>
    <mergeCell ref="V75:AD75"/>
    <mergeCell ref="E76:U76"/>
    <mergeCell ref="V76:AD76"/>
    <mergeCell ref="AI76:BC76"/>
    <mergeCell ref="BD76:BU76"/>
    <mergeCell ref="E73:U73"/>
    <mergeCell ref="V73:AD73"/>
    <mergeCell ref="AI73:BC73"/>
    <mergeCell ref="BD75:BU75"/>
    <mergeCell ref="E80:U80"/>
    <mergeCell ref="E77:U77"/>
    <mergeCell ref="V77:AD77"/>
    <mergeCell ref="AI77:BC77"/>
    <mergeCell ref="BD77:BU77"/>
    <mergeCell ref="E78:U78"/>
    <mergeCell ref="V78:AD78"/>
    <mergeCell ref="AI78:BC78"/>
    <mergeCell ref="BD78:BU78"/>
    <mergeCell ref="V80:AD80"/>
    <mergeCell ref="AI80:BC80"/>
    <mergeCell ref="BD80:BU80"/>
    <mergeCell ref="BV68:CM68"/>
    <mergeCell ref="AE63:AH81"/>
    <mergeCell ref="AI63:BC63"/>
    <mergeCell ref="BD63:BU63"/>
    <mergeCell ref="BV63:CM63"/>
    <mergeCell ref="E64:G66"/>
    <mergeCell ref="H64:U64"/>
    <mergeCell ref="V64:AD64"/>
    <mergeCell ref="AI64:BC64"/>
    <mergeCell ref="BD64:BU64"/>
    <mergeCell ref="BV64:CM64"/>
    <mergeCell ref="H65:U65"/>
    <mergeCell ref="V65:AD65"/>
    <mergeCell ref="AI65:BC65"/>
    <mergeCell ref="BD65:BU65"/>
    <mergeCell ref="BV65:CM65"/>
    <mergeCell ref="BV69:CM69"/>
    <mergeCell ref="BV71:CM71"/>
    <mergeCell ref="H72:U72"/>
    <mergeCell ref="E70:G72"/>
    <mergeCell ref="BD81:BU81"/>
    <mergeCell ref="E67:U67"/>
    <mergeCell ref="E79:U79"/>
    <mergeCell ref="V79:AD79"/>
    <mergeCell ref="A62:U62"/>
    <mergeCell ref="BG62:CB62"/>
    <mergeCell ref="A61:Q61"/>
    <mergeCell ref="R61:AB61"/>
    <mergeCell ref="AR61:AS61"/>
    <mergeCell ref="AC62:AX62"/>
    <mergeCell ref="A57:Q60"/>
    <mergeCell ref="R57:CM57"/>
    <mergeCell ref="R58:AM58"/>
    <mergeCell ref="AN58:CM58"/>
    <mergeCell ref="R59:AM59"/>
    <mergeCell ref="AN59:CM59"/>
    <mergeCell ref="R60:AM60"/>
    <mergeCell ref="AN60:CM60"/>
    <mergeCell ref="CC62:CM62"/>
    <mergeCell ref="V62:AB62"/>
    <mergeCell ref="AY62:BF62"/>
    <mergeCell ref="BY50:BZ50"/>
    <mergeCell ref="CA50:CJ50"/>
    <mergeCell ref="CK50:CM50"/>
    <mergeCell ref="U51:CM52"/>
    <mergeCell ref="A53:CM53"/>
    <mergeCell ref="U50:AE50"/>
    <mergeCell ref="AF50:AK50"/>
    <mergeCell ref="AL50:AM50"/>
    <mergeCell ref="AN50:AS50"/>
    <mergeCell ref="AT50:AU50"/>
    <mergeCell ref="AV50:BA50"/>
    <mergeCell ref="BB50:BC50"/>
    <mergeCell ref="BD50:BI50"/>
    <mergeCell ref="BJ50:BK50"/>
    <mergeCell ref="CA48:CJ48"/>
    <mergeCell ref="CK48:CM48"/>
    <mergeCell ref="U49:AE49"/>
    <mergeCell ref="AF49:AM49"/>
    <mergeCell ref="AN49:AU49"/>
    <mergeCell ref="AV49:BC49"/>
    <mergeCell ref="BD49:BK49"/>
    <mergeCell ref="BS49:BX49"/>
    <mergeCell ref="BY49:BZ49"/>
    <mergeCell ref="CA49:CJ49"/>
    <mergeCell ref="U48:AE48"/>
    <mergeCell ref="AF48:AM48"/>
    <mergeCell ref="AN48:AU48"/>
    <mergeCell ref="AV48:BC48"/>
    <mergeCell ref="BD48:BK48"/>
    <mergeCell ref="BL48:BZ48"/>
    <mergeCell ref="CK49:CM49"/>
    <mergeCell ref="CA47:CJ47"/>
    <mergeCell ref="CK47:CM47"/>
    <mergeCell ref="U46:AE46"/>
    <mergeCell ref="AF46:AM46"/>
    <mergeCell ref="AN46:AU46"/>
    <mergeCell ref="AV46:BC46"/>
    <mergeCell ref="BD46:BK46"/>
    <mergeCell ref="BL46:BZ46"/>
    <mergeCell ref="CA46:CJ46"/>
    <mergeCell ref="CK46:CM46"/>
    <mergeCell ref="U47:AE47"/>
    <mergeCell ref="AF47:AM47"/>
    <mergeCell ref="AN47:AU47"/>
    <mergeCell ref="AV47:BC47"/>
    <mergeCell ref="BD47:BK47"/>
    <mergeCell ref="BL47:BZ47"/>
    <mergeCell ref="AN43:AU43"/>
    <mergeCell ref="AV43:BC43"/>
    <mergeCell ref="BD43:BK43"/>
    <mergeCell ref="BL43:BY43"/>
    <mergeCell ref="BZ43:CM43"/>
    <mergeCell ref="BZ44:CM44"/>
    <mergeCell ref="U45:AE45"/>
    <mergeCell ref="AF45:AM45"/>
    <mergeCell ref="AN45:AU45"/>
    <mergeCell ref="AV45:BC45"/>
    <mergeCell ref="BD45:BK45"/>
    <mergeCell ref="BL45:CM45"/>
    <mergeCell ref="U44:AE44"/>
    <mergeCell ref="AF44:AM44"/>
    <mergeCell ref="AN44:AU44"/>
    <mergeCell ref="AV44:BC44"/>
    <mergeCell ref="BD44:BK44"/>
    <mergeCell ref="BL44:BY44"/>
    <mergeCell ref="U43:AE43"/>
    <mergeCell ref="AF43:AM43"/>
    <mergeCell ref="A39:H42"/>
    <mergeCell ref="I39:Q42"/>
    <mergeCell ref="R39:T42"/>
    <mergeCell ref="U39:AF42"/>
    <mergeCell ref="AG39:BA39"/>
    <mergeCell ref="BB39:BI40"/>
    <mergeCell ref="BJ39:BQ40"/>
    <mergeCell ref="BR39:BX40"/>
    <mergeCell ref="BY39:CE40"/>
    <mergeCell ref="CF39:CM40"/>
    <mergeCell ref="AG40:AM40"/>
    <mergeCell ref="AN40:AT40"/>
    <mergeCell ref="AU40:BA40"/>
    <mergeCell ref="CB38:CG38"/>
    <mergeCell ref="CH38:CM38"/>
    <mergeCell ref="AP37:AQ38"/>
    <mergeCell ref="AR37:AW37"/>
    <mergeCell ref="AG41:AM42"/>
    <mergeCell ref="AN41:AT42"/>
    <mergeCell ref="AU41:BA42"/>
    <mergeCell ref="BB41:BI42"/>
    <mergeCell ref="BJ41:BQ42"/>
    <mergeCell ref="BR41:BX42"/>
    <mergeCell ref="BY41:CE42"/>
    <mergeCell ref="CF41:CM42"/>
    <mergeCell ref="AR36:AW36"/>
    <mergeCell ref="AX36:BC36"/>
    <mergeCell ref="BD36:BI36"/>
    <mergeCell ref="BJ36:BO36"/>
    <mergeCell ref="BP36:BU36"/>
    <mergeCell ref="BV36:CA36"/>
    <mergeCell ref="CB36:CG36"/>
    <mergeCell ref="CH36:CM36"/>
    <mergeCell ref="AR38:AW38"/>
    <mergeCell ref="AX38:BC38"/>
    <mergeCell ref="BD38:BI38"/>
    <mergeCell ref="BJ38:BO38"/>
    <mergeCell ref="BP38:BU38"/>
    <mergeCell ref="BV38:CA38"/>
    <mergeCell ref="AX37:BC37"/>
    <mergeCell ref="BD37:BI37"/>
    <mergeCell ref="BJ37:BO37"/>
    <mergeCell ref="BP37:BU37"/>
    <mergeCell ref="BV37:CA37"/>
    <mergeCell ref="CB37:CG37"/>
    <mergeCell ref="CH37:CM37"/>
    <mergeCell ref="B37:AF38"/>
    <mergeCell ref="A37:A38"/>
    <mergeCell ref="A30:AO32"/>
    <mergeCell ref="AP30:AW34"/>
    <mergeCell ref="AX30:CM32"/>
    <mergeCell ref="A33:AF33"/>
    <mergeCell ref="AG33:AO34"/>
    <mergeCell ref="AX33:BC34"/>
    <mergeCell ref="BD33:BI34"/>
    <mergeCell ref="BJ33:BO34"/>
    <mergeCell ref="BP33:BU34"/>
    <mergeCell ref="BV33:CA34"/>
    <mergeCell ref="CB33:CG34"/>
    <mergeCell ref="CH33:CM34"/>
    <mergeCell ref="A34:AF35"/>
    <mergeCell ref="AG35:AO38"/>
    <mergeCell ref="AP35:AQ36"/>
    <mergeCell ref="AR35:AW35"/>
    <mergeCell ref="AX35:BC35"/>
    <mergeCell ref="BD35:BI35"/>
    <mergeCell ref="BJ35:BO35"/>
    <mergeCell ref="BP35:BU35"/>
    <mergeCell ref="BV35:CA35"/>
    <mergeCell ref="CB35:CG35"/>
    <mergeCell ref="CH35:CM35"/>
    <mergeCell ref="A36:AF36"/>
    <mergeCell ref="A23:Q25"/>
    <mergeCell ref="R23:T29"/>
    <mergeCell ref="BU21:BV21"/>
    <mergeCell ref="U23:AJ23"/>
    <mergeCell ref="AK23:CM23"/>
    <mergeCell ref="U24:AJ24"/>
    <mergeCell ref="U25:AJ25"/>
    <mergeCell ref="AK25:AP25"/>
    <mergeCell ref="AQ25:BF25"/>
    <mergeCell ref="U26:AJ26"/>
    <mergeCell ref="AK26:AP26"/>
    <mergeCell ref="AQ26:BF26"/>
    <mergeCell ref="U27:AJ27"/>
    <mergeCell ref="U28:AD28"/>
    <mergeCell ref="BB28:BC28"/>
    <mergeCell ref="BM29:CH29"/>
    <mergeCell ref="BR27:BU27"/>
    <mergeCell ref="AX24:CM24"/>
    <mergeCell ref="AK27:BQ27"/>
    <mergeCell ref="BM25:CM25"/>
    <mergeCell ref="BM26:CM26"/>
    <mergeCell ref="BV27:CM27"/>
    <mergeCell ref="A12:J12"/>
    <mergeCell ref="A13:J13"/>
    <mergeCell ref="BO13:BV13"/>
    <mergeCell ref="BN22:BO22"/>
    <mergeCell ref="A16:V16"/>
    <mergeCell ref="A14:V14"/>
    <mergeCell ref="Y14:CM14"/>
    <mergeCell ref="AF15:CK15"/>
    <mergeCell ref="K12:L12"/>
    <mergeCell ref="M12:V12"/>
    <mergeCell ref="W12:X12"/>
    <mergeCell ref="AG12:CK12"/>
    <mergeCell ref="W16:AF16"/>
    <mergeCell ref="BW22:CK22"/>
    <mergeCell ref="CL22:CM22"/>
    <mergeCell ref="CL15:CM15"/>
    <mergeCell ref="AG20:AH20"/>
    <mergeCell ref="W21:AF22"/>
    <mergeCell ref="AG21:AH21"/>
    <mergeCell ref="B20:V20"/>
    <mergeCell ref="K13:T13"/>
    <mergeCell ref="AG16:AH16"/>
    <mergeCell ref="AI16:AK16"/>
    <mergeCell ref="AL16:AM16"/>
    <mergeCell ref="AN10:AU10"/>
    <mergeCell ref="AV10:BK10"/>
    <mergeCell ref="A2:CM2"/>
    <mergeCell ref="BC9:BN9"/>
    <mergeCell ref="BO9:CM9"/>
    <mergeCell ref="BC6:CM6"/>
    <mergeCell ref="AN6:AP6"/>
    <mergeCell ref="AQ6:BB6"/>
    <mergeCell ref="A11:CM11"/>
    <mergeCell ref="AZ9:BB9"/>
    <mergeCell ref="BR4:CM4"/>
    <mergeCell ref="BL10:BR10"/>
    <mergeCell ref="BS10:CM10"/>
    <mergeCell ref="AQ13:BE13"/>
    <mergeCell ref="BF13:BN13"/>
    <mergeCell ref="W14:X14"/>
    <mergeCell ref="W15:X15"/>
    <mergeCell ref="Y15:AE15"/>
    <mergeCell ref="AR17:AS17"/>
    <mergeCell ref="AG17:AQ17"/>
    <mergeCell ref="A1:CM1"/>
    <mergeCell ref="A3:CM3"/>
    <mergeCell ref="A4:BD4"/>
    <mergeCell ref="BE4:BQ4"/>
    <mergeCell ref="A5:AB10"/>
    <mergeCell ref="AC5:AM5"/>
    <mergeCell ref="AN5:CM5"/>
    <mergeCell ref="AC6:AM7"/>
    <mergeCell ref="AN7:AU7"/>
    <mergeCell ref="AV7:BK7"/>
    <mergeCell ref="BL7:BQ7"/>
    <mergeCell ref="BR7:CM7"/>
    <mergeCell ref="AC8:AM9"/>
    <mergeCell ref="AN8:AY8"/>
    <mergeCell ref="AZ8:CM8"/>
    <mergeCell ref="AN9:AY9"/>
    <mergeCell ref="AC10:AM10"/>
    <mergeCell ref="B15:V15"/>
    <mergeCell ref="A17:V19"/>
    <mergeCell ref="BB17:CM17"/>
    <mergeCell ref="BD18:BE18"/>
    <mergeCell ref="W17:AF17"/>
    <mergeCell ref="AT17:BA17"/>
    <mergeCell ref="W18:AF18"/>
    <mergeCell ref="AG18:AH18"/>
    <mergeCell ref="AO18:AP18"/>
    <mergeCell ref="BF18:CM18"/>
    <mergeCell ref="AN16:AP16"/>
    <mergeCell ref="Y12:AF12"/>
    <mergeCell ref="CL13:CM13"/>
    <mergeCell ref="CL12:CM12"/>
    <mergeCell ref="CA19:CB19"/>
    <mergeCell ref="BG19:BM19"/>
    <mergeCell ref="AY19:BD19"/>
    <mergeCell ref="BW21:CM21"/>
    <mergeCell ref="AI21:BT21"/>
    <mergeCell ref="AI20:CM20"/>
    <mergeCell ref="CC19:CF19"/>
    <mergeCell ref="CG19:CJ19"/>
    <mergeCell ref="AI19:AV19"/>
    <mergeCell ref="BN19:BZ19"/>
    <mergeCell ref="BW13:CK13"/>
    <mergeCell ref="CK19:CM19"/>
    <mergeCell ref="AG19:AH19"/>
    <mergeCell ref="AI18:AN18"/>
    <mergeCell ref="AQ18:BC18"/>
    <mergeCell ref="W19:AF19"/>
    <mergeCell ref="AW19:AX19"/>
    <mergeCell ref="W20:AF20"/>
    <mergeCell ref="BE19:BF19"/>
    <mergeCell ref="U13:AD13"/>
    <mergeCell ref="AE13:AP13"/>
    <mergeCell ref="BP22:BV22"/>
    <mergeCell ref="AW22:BM22"/>
    <mergeCell ref="AI22:AT22"/>
    <mergeCell ref="AH28:AP28"/>
    <mergeCell ref="BY28:CM28"/>
    <mergeCell ref="BR28:BV28"/>
    <mergeCell ref="BK28:BO28"/>
    <mergeCell ref="BD28:BH28"/>
    <mergeCell ref="AS28:BA28"/>
    <mergeCell ref="AG22:AH22"/>
    <mergeCell ref="AU22:AV22"/>
    <mergeCell ref="AF28:AG28"/>
    <mergeCell ref="AQ28:AR28"/>
    <mergeCell ref="BW28:BX28"/>
    <mergeCell ref="BI28:BJ28"/>
    <mergeCell ref="BP28:BQ28"/>
    <mergeCell ref="BG25:BL25"/>
    <mergeCell ref="BG26:BL26"/>
    <mergeCell ref="AK24:AL24"/>
    <mergeCell ref="AM24:AW24"/>
    <mergeCell ref="CI29:CM29"/>
    <mergeCell ref="N49:T49"/>
    <mergeCell ref="A49:B49"/>
    <mergeCell ref="AX55:CM55"/>
    <mergeCell ref="BI56:BO56"/>
    <mergeCell ref="CL56:CM56"/>
    <mergeCell ref="AT61:AW61"/>
    <mergeCell ref="AL61:AQ61"/>
    <mergeCell ref="AE61:AG61"/>
    <mergeCell ref="AX61:BB61"/>
    <mergeCell ref="BC61:BF61"/>
    <mergeCell ref="BL50:BR50"/>
    <mergeCell ref="BL49:BR49"/>
    <mergeCell ref="BI61:BL61"/>
    <mergeCell ref="BM61:BQ61"/>
    <mergeCell ref="BU61:BW61"/>
    <mergeCell ref="CB61:CG61"/>
    <mergeCell ref="CJ61:CM61"/>
    <mergeCell ref="AF29:AG29"/>
    <mergeCell ref="AS29:AT29"/>
    <mergeCell ref="BD29:BE29"/>
    <mergeCell ref="BF29:BL29"/>
    <mergeCell ref="AU29:BC29"/>
    <mergeCell ref="AH29:AR29"/>
    <mergeCell ref="R82:U82"/>
    <mergeCell ref="AT82:BB82"/>
    <mergeCell ref="BC82:BD82"/>
    <mergeCell ref="BS82:CM82"/>
    <mergeCell ref="AU83:CM83"/>
    <mergeCell ref="AH86:BC86"/>
    <mergeCell ref="O86:AE86"/>
    <mergeCell ref="BR86:BX86"/>
    <mergeCell ref="CL87:CM87"/>
    <mergeCell ref="CL86:CM86"/>
    <mergeCell ref="BS87:BY87"/>
    <mergeCell ref="BH87:BP87"/>
    <mergeCell ref="BB87:BE87"/>
    <mergeCell ref="AP87:AY87"/>
    <mergeCell ref="AD87:AM87"/>
    <mergeCell ref="AN84:AS84"/>
    <mergeCell ref="BC84:BE84"/>
    <mergeCell ref="M85:CM85"/>
    <mergeCell ref="S89:Y89"/>
    <mergeCell ref="CL89:CM89"/>
    <mergeCell ref="BB91:BI91"/>
    <mergeCell ref="AT90:BM90"/>
    <mergeCell ref="BI92:BJ92"/>
    <mergeCell ref="AR92:AX92"/>
    <mergeCell ref="AF92:AO92"/>
    <mergeCell ref="X92:AC92"/>
    <mergeCell ref="K92:U92"/>
    <mergeCell ref="AF91:AG91"/>
    <mergeCell ref="BN90:BZ90"/>
    <mergeCell ref="K91:Z91"/>
    <mergeCell ref="AA91:AB91"/>
    <mergeCell ref="AH91:AL91"/>
    <mergeCell ref="BJ91:BK91"/>
  </mergeCells>
  <phoneticPr fontId="3"/>
  <conditionalFormatting sqref="BD75:CM77">
    <cfRule type="containsErrors" dxfId="0" priority="1">
      <formula>ISERROR(BD75)</formula>
    </cfRule>
  </conditionalFormatting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94" orientation="portrait" r:id="rId1"/>
  <rowBreaks count="1" manualBreakCount="1">
    <brk id="53" max="9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入力シート（学校用）</vt:lpstr>
      <vt:lpstr>印刷用シート</vt:lpstr>
      <vt:lpstr>印刷用シート!Print_Area</vt:lpstr>
      <vt:lpstr>'入力シート（学校用）'!Print_Area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2024-01-10T10:58:52Z</dcterms:created>
  <dcterms:modified xsi:type="dcterms:W3CDTF">2024-01-11T05:42:30Z</dcterms:modified>
</cp:coreProperties>
</file>