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5" windowWidth="19440" windowHeight="7650"/>
  </bookViews>
  <sheets>
    <sheet name="入力シート（事業所・寄宿舎）" sheetId="1" r:id="rId1"/>
    <sheet name="印刷用シート" sheetId="5" r:id="rId2"/>
  </sheets>
  <externalReferences>
    <externalReference r:id="rId3"/>
  </externalReferences>
  <definedNames>
    <definedName name="_xlnm._FilterDatabase" localSheetId="0" hidden="1">'入力シート（事業所・寄宿舎）'!$A$1:$E$294</definedName>
    <definedName name="_xlnm.Print_Area" localSheetId="0">'入力シート（事業所・寄宿舎）'!$A$1:$E$294</definedName>
    <definedName name="運営方式">#REF!</definedName>
    <definedName name="給食形態等">'[1]リスト（8号様式用）'!$I$2:$I$3</definedName>
    <definedName name="勤務形態">#REF!</definedName>
    <definedName name="施設区分">#REF!</definedName>
    <definedName name="施設種別">#REF!</definedName>
    <definedName name="食材料費の単位">#REF!</definedName>
    <definedName name="提出先">#REF!</definedName>
    <definedName name="部門">#REF!</definedName>
    <definedName name="平均提供食品量・平均栄養量の単位">#REF!</definedName>
    <definedName name="免許の種類">#REF!</definedName>
    <definedName name="有_無">#REF!</definedName>
  </definedNames>
  <calcPr calcId="152511"/>
</workbook>
</file>

<file path=xl/calcChain.xml><?xml version="1.0" encoding="utf-8"?>
<calcChain xmlns="http://schemas.openxmlformats.org/spreadsheetml/2006/main">
  <c r="AK31" i="5" l="1"/>
  <c r="Z105" i="5" l="1"/>
  <c r="O67" i="5"/>
  <c r="A41" i="5"/>
  <c r="A24" i="5"/>
  <c r="D245" i="1" l="1"/>
  <c r="CH66" i="5"/>
  <c r="AR66" i="5"/>
  <c r="BS66" i="5"/>
  <c r="AC66" i="5"/>
  <c r="X95" i="5" l="1"/>
  <c r="BK26" i="5" l="1"/>
  <c r="AL23" i="5"/>
  <c r="AP98" i="5" l="1"/>
  <c r="AD98" i="5"/>
  <c r="V98" i="5"/>
  <c r="BL96" i="5"/>
  <c r="AG96" i="5"/>
  <c r="A95" i="5"/>
  <c r="P95" i="5"/>
  <c r="BE94" i="5"/>
  <c r="AQ94" i="5"/>
  <c r="AF94" i="5"/>
  <c r="P94" i="5"/>
  <c r="BQ93" i="5"/>
  <c r="BF93" i="5"/>
  <c r="AZ93" i="5"/>
  <c r="AN93" i="5"/>
  <c r="AB93" i="5"/>
  <c r="AN92" i="5"/>
  <c r="BD33" i="5"/>
  <c r="AW92" i="5"/>
  <c r="BW91" i="5"/>
  <c r="BK91" i="5"/>
  <c r="AN91" i="5"/>
  <c r="BB91" i="5"/>
  <c r="AF32" i="5"/>
  <c r="AQ32" i="5"/>
  <c r="V58" i="5"/>
  <c r="BZ56" i="5"/>
  <c r="BH56" i="5"/>
  <c r="A48" i="5" l="1"/>
  <c r="A30" i="5" l="1"/>
  <c r="AJ20" i="5"/>
  <c r="BQ16" i="5" l="1"/>
  <c r="BG16" i="5"/>
  <c r="AW16" i="5"/>
  <c r="AJ16" i="5"/>
  <c r="D94" i="1" l="1"/>
  <c r="CC44" i="5" l="1"/>
  <c r="AX68" i="5"/>
  <c r="AQ68" i="5"/>
  <c r="AJ68" i="5"/>
  <c r="AU88" i="5" l="1"/>
  <c r="BD87" i="5"/>
  <c r="W88" i="5"/>
  <c r="BX66" i="5" l="1"/>
  <c r="R104" i="5" l="1"/>
  <c r="BO102" i="5"/>
  <c r="AW102" i="5"/>
  <c r="X102" i="5"/>
  <c r="R100" i="5"/>
  <c r="AU99" i="5"/>
  <c r="CA98" i="5"/>
  <c r="AX98" i="5"/>
  <c r="CA97" i="5"/>
  <c r="BJ97" i="5"/>
  <c r="AA97" i="5"/>
  <c r="AW97" i="5" l="1"/>
  <c r="AH97" i="5"/>
  <c r="BW89" i="5"/>
  <c r="A91" i="5"/>
  <c r="BZ93" i="5"/>
  <c r="BI58" i="5"/>
  <c r="BN61" i="5"/>
  <c r="P93" i="5" l="1"/>
  <c r="AE92" i="5"/>
  <c r="AE91" i="5"/>
  <c r="AE90" i="5"/>
  <c r="V92" i="5"/>
  <c r="V91" i="5"/>
  <c r="V90" i="5"/>
  <c r="AZ89" i="5"/>
  <c r="AA12" i="5" l="1"/>
  <c r="S12" i="5"/>
  <c r="K12" i="5"/>
  <c r="BV86" i="5"/>
  <c r="BV85" i="5"/>
  <c r="BV71" i="5"/>
  <c r="BV72" i="5"/>
  <c r="BV73" i="5"/>
  <c r="BV74" i="5"/>
  <c r="BV75" i="5"/>
  <c r="BV76" i="5"/>
  <c r="BV77" i="5"/>
  <c r="BV78" i="5"/>
  <c r="BV79" i="5"/>
  <c r="BV80" i="5"/>
  <c r="BV84" i="5"/>
  <c r="BV70" i="5"/>
  <c r="BD86" i="5"/>
  <c r="BD85" i="5"/>
  <c r="AI86" i="5"/>
  <c r="AI85" i="5"/>
  <c r="BD84" i="5"/>
  <c r="BD71" i="5"/>
  <c r="BD72" i="5"/>
  <c r="BD73" i="5"/>
  <c r="BD74" i="5"/>
  <c r="BD75" i="5"/>
  <c r="BD76" i="5"/>
  <c r="BD77" i="5"/>
  <c r="BD78" i="5"/>
  <c r="BD79" i="5"/>
  <c r="BD80" i="5"/>
  <c r="BD70" i="5"/>
  <c r="V87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70" i="5"/>
  <c r="AP65" i="5"/>
  <c r="CA67" i="5"/>
  <c r="BR4" i="5"/>
  <c r="AW67" i="5" l="1"/>
  <c r="AM67" i="5"/>
  <c r="AH66" i="5" l="1"/>
  <c r="AC61" i="5"/>
  <c r="AF65" i="5"/>
  <c r="CE64" i="5"/>
  <c r="BY64" i="5"/>
  <c r="BK64" i="5"/>
  <c r="BE64" i="5"/>
  <c r="AN64" i="5"/>
  <c r="AE64" i="5"/>
  <c r="BX63" i="5" l="1"/>
  <c r="J64" i="5"/>
  <c r="BO63" i="5" l="1"/>
  <c r="BI63" i="5"/>
  <c r="BC63" i="5"/>
  <c r="AU63" i="5"/>
  <c r="AJ63" i="5"/>
  <c r="V63" i="5"/>
  <c r="U62" i="5"/>
  <c r="J63" i="5"/>
  <c r="BN62" i="5"/>
  <c r="AU62" i="5"/>
  <c r="AJ62" i="5"/>
  <c r="AN60" i="5"/>
  <c r="J62" i="5"/>
  <c r="V59" i="5"/>
  <c r="AP58" i="5"/>
  <c r="BE61" i="5"/>
  <c r="BV58" i="5" l="1"/>
  <c r="AP61" i="5"/>
  <c r="AR59" i="5" l="1"/>
  <c r="AC60" i="5"/>
  <c r="A61" i="5" l="1"/>
  <c r="AG59" i="5"/>
  <c r="AY58" i="5"/>
  <c r="AG58" i="5"/>
  <c r="AK53" i="5"/>
  <c r="J58" i="5"/>
  <c r="AT53" i="5"/>
  <c r="V57" i="5"/>
  <c r="V56" i="5"/>
  <c r="CA19" i="5"/>
  <c r="AV51" i="5"/>
  <c r="D142" i="1"/>
  <c r="W53" i="5" s="1"/>
  <c r="D140" i="1"/>
  <c r="D139" i="1"/>
  <c r="D138" i="1"/>
  <c r="D137" i="1"/>
  <c r="BR51" i="5" l="1"/>
  <c r="BG51" i="5"/>
  <c r="BR50" i="5"/>
  <c r="BG50" i="5"/>
  <c r="AV50" i="5"/>
  <c r="AK51" i="5"/>
  <c r="AK50" i="5"/>
  <c r="BR49" i="5"/>
  <c r="BG49" i="5"/>
  <c r="AV49" i="5"/>
  <c r="AK49" i="5"/>
  <c r="BR48" i="5"/>
  <c r="BG48" i="5"/>
  <c r="AV48" i="5"/>
  <c r="AK48" i="5"/>
  <c r="BR47" i="5"/>
  <c r="BG47" i="5"/>
  <c r="AV47" i="5"/>
  <c r="AK47" i="5"/>
  <c r="BR46" i="5"/>
  <c r="BG46" i="5"/>
  <c r="AV46" i="5"/>
  <c r="AK46" i="5"/>
  <c r="BG44" i="5"/>
  <c r="C50" i="5"/>
  <c r="BG52" i="5" l="1"/>
  <c r="AK52" i="5"/>
  <c r="AV52" i="5"/>
  <c r="BR52" i="5"/>
  <c r="CC50" i="5"/>
  <c r="CC49" i="5"/>
  <c r="CC46" i="5"/>
  <c r="CC48" i="5" l="1"/>
  <c r="CC51" i="5"/>
  <c r="CC47" i="5"/>
  <c r="CC52" i="5" l="1"/>
  <c r="BM43" i="5"/>
  <c r="AV44" i="5"/>
  <c r="AK44" i="5"/>
  <c r="W44" i="5"/>
  <c r="AX42" i="5"/>
  <c r="CB40" i="5" l="1"/>
  <c r="CB41" i="5"/>
  <c r="CB42" i="5"/>
  <c r="CB39" i="5"/>
  <c r="BV42" i="5"/>
  <c r="BV40" i="5"/>
  <c r="BV41" i="5"/>
  <c r="BV39" i="5"/>
  <c r="BP42" i="5"/>
  <c r="BP40" i="5"/>
  <c r="BP41" i="5"/>
  <c r="BP39" i="5"/>
  <c r="BJ42" i="5"/>
  <c r="BJ40" i="5"/>
  <c r="BJ41" i="5"/>
  <c r="BJ39" i="5"/>
  <c r="BD42" i="5"/>
  <c r="BD40" i="5"/>
  <c r="BD41" i="5"/>
  <c r="BD39" i="5"/>
  <c r="AX39" i="5"/>
  <c r="AX40" i="5"/>
  <c r="AX41" i="5"/>
  <c r="A38" i="5"/>
  <c r="AG39" i="5"/>
  <c r="BL33" i="5"/>
  <c r="BT26" i="5"/>
  <c r="AS33" i="5"/>
  <c r="AF33" i="5"/>
  <c r="BW32" i="5"/>
  <c r="BP32" i="5"/>
  <c r="BI32" i="5"/>
  <c r="BB32" i="5"/>
  <c r="BV31" i="5"/>
  <c r="BM30" i="5"/>
  <c r="AQ30" i="5"/>
  <c r="BM29" i="5"/>
  <c r="AQ29" i="5"/>
  <c r="AX28" i="5"/>
  <c r="AM28" i="5"/>
  <c r="AK27" i="5"/>
  <c r="AY26" i="5" l="1"/>
  <c r="AL26" i="5"/>
  <c r="AL25" i="5"/>
  <c r="AL24" i="5"/>
  <c r="AU23" i="5"/>
  <c r="AA15" i="5"/>
  <c r="BS23" i="5"/>
  <c r="AK15" i="5"/>
  <c r="BN22" i="5"/>
  <c r="BE22" i="5"/>
  <c r="AL22" i="5"/>
  <c r="BN21" i="5"/>
  <c r="AU21" i="5"/>
  <c r="AL21" i="5"/>
  <c r="AW20" i="5"/>
  <c r="CA16" i="5"/>
  <c r="AJ19" i="5"/>
  <c r="CA12" i="5"/>
  <c r="BP18" i="5"/>
  <c r="AX18" i="5"/>
  <c r="BP17" i="5"/>
  <c r="AX17" i="5"/>
  <c r="AN5" i="5"/>
  <c r="AA13" i="5"/>
  <c r="AK12" i="5"/>
  <c r="AK14" i="5"/>
  <c r="AA14" i="5"/>
  <c r="BM13" i="5"/>
  <c r="AW13" i="5"/>
  <c r="A15" i="5"/>
  <c r="A2" i="5" l="1"/>
  <c r="BR10" i="5" l="1"/>
  <c r="AV10" i="5"/>
  <c r="BO9" i="5"/>
  <c r="BC9" i="5"/>
  <c r="AZ8" i="5"/>
  <c r="BR7" i="5" l="1"/>
  <c r="AV7" i="5" l="1"/>
  <c r="BC6" i="5" l="1"/>
  <c r="AQ6" i="5" l="1"/>
  <c r="D246" i="1" l="1"/>
  <c r="D243" i="1"/>
  <c r="BV83" i="5" s="1"/>
  <c r="D242" i="1"/>
  <c r="D224" i="1"/>
  <c r="BD83" i="5" s="1"/>
  <c r="D223" i="1"/>
  <c r="BD82" i="5" l="1"/>
  <c r="D222" i="1"/>
  <c r="D241" i="1"/>
  <c r="BV81" i="5" s="1"/>
  <c r="BV82" i="5"/>
  <c r="BD81" i="5"/>
  <c r="BR44" i="5"/>
  <c r="CH42" i="5"/>
  <c r="CH41" i="5"/>
  <c r="CH40" i="5"/>
  <c r="CH39" i="5"/>
  <c r="D141" i="1" l="1"/>
  <c r="D136" i="1"/>
  <c r="D131" i="1"/>
  <c r="D126" i="1"/>
  <c r="D121" i="1"/>
  <c r="D116" i="1"/>
  <c r="D111" i="1"/>
  <c r="D103" i="1"/>
  <c r="D95" i="1"/>
  <c r="D96" i="1"/>
  <c r="D97" i="1"/>
</calcChain>
</file>

<file path=xl/sharedStrings.xml><?xml version="1.0" encoding="utf-8"?>
<sst xmlns="http://schemas.openxmlformats.org/spreadsheetml/2006/main" count="966" uniqueCount="546">
  <si>
    <t>大項目</t>
    <rPh sb="0" eb="3">
      <t>ダイコウモク</t>
    </rPh>
    <phoneticPr fontId="2"/>
  </si>
  <si>
    <t>小項目</t>
    <rPh sb="0" eb="3">
      <t>ショウコウモク</t>
    </rPh>
    <phoneticPr fontId="2"/>
  </si>
  <si>
    <t>No.</t>
    <phoneticPr fontId="2"/>
  </si>
  <si>
    <t>施設の名称</t>
    <rPh sb="0" eb="2">
      <t>シセツ</t>
    </rPh>
    <rPh sb="3" eb="5">
      <t>メイショウ</t>
    </rPh>
    <phoneticPr fontId="2"/>
  </si>
  <si>
    <t>管理者</t>
    <rPh sb="0" eb="3">
      <t>カンリシャ</t>
    </rPh>
    <phoneticPr fontId="2"/>
  </si>
  <si>
    <t>〒</t>
  </si>
  <si>
    <t>従事者数（人）</t>
  </si>
  <si>
    <t>栄養士</t>
  </si>
  <si>
    <t>調理師</t>
  </si>
  <si>
    <t>調理員</t>
  </si>
  <si>
    <t>その他</t>
  </si>
  <si>
    <t>合 計</t>
  </si>
  <si>
    <t>施設側</t>
  </si>
  <si>
    <t>常　勤</t>
  </si>
  <si>
    <t>非常勤</t>
  </si>
  <si>
    <t>受託側</t>
  </si>
  <si>
    <t>(裏)</t>
    <rPh sb="1" eb="2">
      <t>ウラ</t>
    </rPh>
    <phoneticPr fontId="2"/>
  </si>
  <si>
    <t>食　品　群</t>
  </si>
  <si>
    <t>栄養素名</t>
  </si>
  <si>
    <t>ご　は　ん</t>
  </si>
  <si>
    <t>パ　　　ン</t>
  </si>
  <si>
    <t>麺</t>
  </si>
  <si>
    <t>野菜類</t>
  </si>
  <si>
    <t>緑黄色野菜</t>
  </si>
  <si>
    <t>その他の野菜</t>
  </si>
  <si>
    <t>野菜漬物類</t>
  </si>
  <si>
    <t>果　　実　　類</t>
  </si>
  <si>
    <t>藻　　　　　類</t>
  </si>
  <si>
    <t>魚　　介　　類</t>
  </si>
  <si>
    <t>肉　　　　　類</t>
  </si>
  <si>
    <t>卵　　　　　類</t>
  </si>
  <si>
    <t>油　　脂　　類</t>
  </si>
  <si>
    <t>菓　　子　　類</t>
  </si>
  <si>
    <t>調理加工食品類</t>
  </si>
  <si>
    <t>管 理
栄養士</t>
    <rPh sb="4" eb="6">
      <t>エイヨウ</t>
    </rPh>
    <rPh sb="6" eb="7">
      <t>シ</t>
    </rPh>
    <phoneticPr fontId="2"/>
  </si>
  <si>
    <t>給食
事務</t>
    <rPh sb="3" eb="5">
      <t>ジム</t>
    </rPh>
    <phoneticPr fontId="2"/>
  </si>
  <si>
    <t>平均提供食品量</t>
    <rPh sb="0" eb="2">
      <t>ヘイキン</t>
    </rPh>
    <rPh sb="2" eb="4">
      <t>テイキョウ</t>
    </rPh>
    <rPh sb="4" eb="6">
      <t>ショクヒン</t>
    </rPh>
    <rPh sb="6" eb="7">
      <t>リョウ</t>
    </rPh>
    <phoneticPr fontId="2"/>
  </si>
  <si>
    <t>平均栄養量</t>
    <rPh sb="0" eb="2">
      <t>ヘイキン</t>
    </rPh>
    <rPh sb="2" eb="4">
      <t>エイヨウ</t>
    </rPh>
    <rPh sb="4" eb="5">
      <t>リョウ</t>
    </rPh>
    <phoneticPr fontId="2"/>
  </si>
  <si>
    <t>人</t>
    <rPh sb="0" eb="1">
      <t>ニン</t>
    </rPh>
    <phoneticPr fontId="2"/>
  </si>
  <si>
    <t>(氏名)</t>
    <rPh sb="1" eb="3">
      <t>シメイ</t>
    </rPh>
    <phoneticPr fontId="2"/>
  </si>
  <si>
    <t>回</t>
    <rPh sb="0" eb="1">
      <t>カイ</t>
    </rPh>
    <phoneticPr fontId="2"/>
  </si>
  <si>
    <t>合計</t>
    <rPh sb="0" eb="2">
      <t>ゴウケイ</t>
    </rPh>
    <phoneticPr fontId="2"/>
  </si>
  <si>
    <t>その他(</t>
    <rPh sb="2" eb="3">
      <t>タ</t>
    </rPh>
    <phoneticPr fontId="2"/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</si>
  <si>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</si>
  <si>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</si>
  <si>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</si>
  <si>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配膳</t>
    <rPh sb="0" eb="2">
      <t>ハイゼン</t>
    </rPh>
    <phoneticPr fontId="2"/>
  </si>
  <si>
    <t>下膳</t>
    <rPh sb="0" eb="1">
      <t>サ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</si>
  <si>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</si>
  <si>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(職名)</t>
    <rPh sb="1" eb="3">
      <t>ショクメイ</t>
    </rPh>
    <phoneticPr fontId="2"/>
  </si>
  <si>
    <t>内線</t>
    <rPh sb="0" eb="2">
      <t>ナイセン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</si>
  <si>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</si>
  <si>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栄養指導</t>
    <rPh sb="0" eb="2">
      <t>エイヨウ</t>
    </rPh>
    <rPh sb="2" eb="4">
      <t>シドウ</t>
    </rPh>
    <phoneticPr fontId="2"/>
  </si>
  <si>
    <t>現在)</t>
    <rPh sb="0" eb="2">
      <t>ゲンザイ</t>
    </rPh>
    <phoneticPr fontId="2"/>
  </si>
  <si>
    <t>残菜の調査</t>
    <rPh sb="0" eb="1">
      <t>ザン</t>
    </rPh>
    <rPh sb="1" eb="2">
      <t>サイ</t>
    </rPh>
    <rPh sb="3" eb="5">
      <t>チョウサ</t>
    </rPh>
    <phoneticPr fontId="2"/>
  </si>
  <si>
    <t>摂取量の調査</t>
    <rPh sb="0" eb="2">
      <t>セッシュ</t>
    </rPh>
    <rPh sb="2" eb="3">
      <t>リョウ</t>
    </rPh>
    <rPh sb="4" eb="6">
      <t>チョウサ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</si>
  <si>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</si>
  <si>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</si>
  <si>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施設種別</t>
    <rPh sb="0" eb="2">
      <t>シセツ</t>
    </rPh>
    <rPh sb="2" eb="4">
      <t>シュベツ</t>
    </rPh>
    <phoneticPr fontId="2"/>
  </si>
  <si>
    <t>責任者</t>
    <rPh sb="0" eb="3">
      <t>セキニンシャ</t>
    </rPh>
    <phoneticPr fontId="2"/>
  </si>
  <si>
    <t>部　門</t>
    <rPh sb="0" eb="1">
      <t>ブ</t>
    </rPh>
    <rPh sb="2" eb="3">
      <t>モン</t>
    </rPh>
    <phoneticPr fontId="2"/>
  </si>
  <si>
    <t>組織図</t>
    <rPh sb="0" eb="3">
      <t>ソシキズ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</si>
  <si>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</si>
  <si>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</si>
  <si>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</si>
  <si>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備考</t>
    <rPh sb="0" eb="2">
      <t>ビコウ</t>
    </rPh>
    <phoneticPr fontId="2"/>
  </si>
  <si>
    <t>合　計</t>
    <rPh sb="0" eb="1">
      <t>ゴウ</t>
    </rPh>
    <rPh sb="2" eb="3">
      <t>ケイ</t>
    </rPh>
    <phoneticPr fontId="2"/>
  </si>
  <si>
    <t>管理者、他部門等との情報交換及び連携の場</t>
    <rPh sb="0" eb="3">
      <t>カンリシャ</t>
    </rPh>
    <rPh sb="4" eb="7">
      <t>タブモン</t>
    </rPh>
    <rPh sb="7" eb="8">
      <t>トウ</t>
    </rPh>
    <rPh sb="10" eb="12">
      <t>ジョウホウ</t>
    </rPh>
    <rPh sb="12" eb="14">
      <t>コウカン</t>
    </rPh>
    <rPh sb="14" eb="15">
      <t>オヨ</t>
    </rPh>
    <rPh sb="16" eb="18">
      <t>レンケイ</t>
    </rPh>
    <rPh sb="19" eb="20">
      <t>バ</t>
    </rPh>
    <phoneticPr fontId="2"/>
  </si>
  <si>
    <t>苦情の処理</t>
    <rPh sb="0" eb="2">
      <t>クジョウ</t>
    </rPh>
    <rPh sb="3" eb="5">
      <t>ショリ</t>
    </rPh>
    <phoneticPr fontId="2"/>
  </si>
  <si>
    <t>献立の検討</t>
    <rPh sb="0" eb="2">
      <t>コンダテ</t>
    </rPh>
    <rPh sb="3" eb="5">
      <t>ケントウ</t>
    </rPh>
    <phoneticPr fontId="2"/>
  </si>
  <si>
    <t>身体活動ﾚﾍﾞﾙ</t>
    <rPh sb="0" eb="2">
      <t>シンタイ</t>
    </rPh>
    <rPh sb="2" eb="4">
      <t>カツドウ</t>
    </rPh>
    <phoneticPr fontId="2"/>
  </si>
  <si>
    <t>性別</t>
    <rPh sb="0" eb="2">
      <t>セイベツ</t>
    </rPh>
    <phoneticPr fontId="2"/>
  </si>
  <si>
    <t>低　い</t>
    <rPh sb="0" eb="1">
      <t>ヒク</t>
    </rPh>
    <phoneticPr fontId="2"/>
  </si>
  <si>
    <t>高　い</t>
    <rPh sb="0" eb="1">
      <t>タカ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</si>
  <si>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</si>
  <si>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</si>
  <si>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身体状況の把握</t>
    <rPh sb="0" eb="2">
      <t>シンタイ</t>
    </rPh>
    <rPh sb="2" eb="4">
      <t>ジョウキョウ</t>
    </rPh>
    <rPh sb="5" eb="7">
      <t>ハアク</t>
    </rPh>
    <phoneticPr fontId="2"/>
  </si>
  <si>
    <t>有(</t>
    <rPh sb="0" eb="1">
      <t>アリ</t>
    </rPh>
    <phoneticPr fontId="2"/>
  </si>
  <si>
    <t>種類)</t>
    <rPh sb="0" eb="2">
      <t>シュルイ</t>
    </rPh>
    <phoneticPr fontId="2"/>
  </si>
  <si>
    <t>無</t>
    <rPh sb="0" eb="1">
      <t>ナシ</t>
    </rPh>
    <phoneticPr fontId="2"/>
  </si>
  <si>
    <t>給食日誌</t>
    <rPh sb="0" eb="2">
      <t>キュウショク</t>
    </rPh>
    <rPh sb="2" eb="4">
      <t>ニッシ</t>
    </rPh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</si>
  <si>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</si>
  <si>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</si>
  <si>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</si>
  <si>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【献立表】</t>
    <rPh sb="1" eb="3">
      <t>コンダテ</t>
    </rPh>
    <rPh sb="3" eb="4">
      <t>ヒョウ</t>
    </rPh>
    <phoneticPr fontId="2"/>
  </si>
  <si>
    <t>【保管場所】</t>
    <rPh sb="1" eb="3">
      <t>ホカン</t>
    </rPh>
    <rPh sb="3" eb="5">
      <t>バショ</t>
    </rPh>
    <phoneticPr fontId="2"/>
  </si>
  <si>
    <t>厨房内</t>
    <rPh sb="0" eb="2">
      <t>チュウボウ</t>
    </rPh>
    <rPh sb="2" eb="3">
      <t>ナイ</t>
    </rPh>
    <phoneticPr fontId="2"/>
  </si>
  <si>
    <t>防災保管庫</t>
    <rPh sb="0" eb="2">
      <t>ボウサイ</t>
    </rPh>
    <rPh sb="2" eb="5">
      <t>ホカンコ</t>
    </rPh>
    <phoneticPr fontId="2"/>
  </si>
  <si>
    <t>)</t>
    <phoneticPr fontId="2"/>
  </si>
  <si>
    <t>こころのゆとり、精神的安定を得る</t>
    <rPh sb="8" eb="11">
      <t>セイシンテキ</t>
    </rPh>
    <rPh sb="11" eb="13">
      <t>アンテイ</t>
    </rPh>
    <rPh sb="14" eb="15">
      <t>エ</t>
    </rPh>
    <phoneticPr fontId="2"/>
  </si>
  <si>
    <t>栄養管理部門責任者</t>
    <rPh sb="0" eb="2">
      <t>エイヨウ</t>
    </rPh>
    <rPh sb="2" eb="4">
      <t>カンリ</t>
    </rPh>
    <rPh sb="4" eb="6">
      <t>ブモン</t>
    </rPh>
    <rPh sb="6" eb="9">
      <t>セキニンシャ</t>
    </rPh>
    <phoneticPr fontId="2"/>
  </si>
  <si>
    <t>利用者</t>
    <rPh sb="0" eb="3">
      <t>リヨウシャ</t>
    </rPh>
    <phoneticPr fontId="2"/>
  </si>
  <si>
    <t>健康管理担当者</t>
    <rPh sb="0" eb="2">
      <t>ケンコウ</t>
    </rPh>
    <rPh sb="2" eb="4">
      <t>カンリ</t>
    </rPh>
    <rPh sb="4" eb="7">
      <t>タントウシャ</t>
    </rPh>
    <phoneticPr fontId="2"/>
  </si>
  <si>
    <t>【委託内容】</t>
    <phoneticPr fontId="2"/>
  </si>
  <si>
    <t>単一定食(</t>
    <rPh sb="0" eb="2">
      <t>タンイチ</t>
    </rPh>
    <rPh sb="2" eb="4">
      <t>テイショク</t>
    </rPh>
    <phoneticPr fontId="2"/>
  </si>
  <si>
    <t>)食</t>
    <rPh sb="1" eb="2">
      <t>ショク</t>
    </rPh>
    <phoneticPr fontId="2"/>
  </si>
  <si>
    <t>複数定食(</t>
    <rPh sb="0" eb="2">
      <t>フクスウ</t>
    </rPh>
    <rPh sb="2" eb="4">
      <t>テイショク</t>
    </rPh>
    <phoneticPr fontId="2"/>
  </si>
  <si>
    <t>)種類</t>
    <rPh sb="1" eb="3">
      <t>シュルイ</t>
    </rPh>
    <phoneticPr fontId="2"/>
  </si>
  <si>
    <t>麺類</t>
    <rPh sb="0" eb="2">
      <t>メンルイ</t>
    </rPh>
    <phoneticPr fontId="2"/>
  </si>
  <si>
    <t>丼物</t>
    <rPh sb="0" eb="1">
      <t>ドン</t>
    </rPh>
    <rPh sb="1" eb="2">
      <t>モノ</t>
    </rPh>
    <phoneticPr fontId="2"/>
  </si>
  <si>
    <t>施設側</t>
    <rPh sb="0" eb="2">
      <t>シセツ</t>
    </rPh>
    <rPh sb="2" eb="3">
      <t>ガワ</t>
    </rPh>
    <phoneticPr fontId="2"/>
  </si>
  <si>
    <t>受託側</t>
    <rPh sb="0" eb="2">
      <t>ジュタク</t>
    </rPh>
    <rPh sb="2" eb="3">
      <t>ガワ</t>
    </rPh>
    <phoneticPr fontId="2"/>
  </si>
  <si>
    <t>給食及び栄養管理に関する課題及び問題の検討</t>
    <rPh sb="0" eb="2">
      <t>キュウショク</t>
    </rPh>
    <rPh sb="2" eb="3">
      <t>オヨ</t>
    </rPh>
    <rPh sb="4" eb="6">
      <t>エイヨウ</t>
    </rPh>
    <rPh sb="6" eb="8">
      <t>カンリ</t>
    </rPh>
    <rPh sb="9" eb="10">
      <t>カン</t>
    </rPh>
    <rPh sb="12" eb="14">
      <t>カダイ</t>
    </rPh>
    <rPh sb="14" eb="15">
      <t>オヨ</t>
    </rPh>
    <rPh sb="16" eb="18">
      <t>モンダイ</t>
    </rPh>
    <rPh sb="19" eb="21">
      <t>ケントウ</t>
    </rPh>
    <phoneticPr fontId="2"/>
  </si>
  <si>
    <t>施設区分</t>
    <rPh sb="0" eb="2">
      <t>シセツ</t>
    </rPh>
    <rPh sb="2" eb="4">
      <t>クブン</t>
    </rPh>
    <phoneticPr fontId="2"/>
  </si>
  <si>
    <t>施設の基本情報</t>
    <rPh sb="0" eb="2">
      <t>シセツ</t>
    </rPh>
    <rPh sb="3" eb="5">
      <t>キホン</t>
    </rPh>
    <rPh sb="5" eb="7">
      <t>ジョウホウ</t>
    </rPh>
    <phoneticPr fontId="2"/>
  </si>
  <si>
    <t>健康増進法第21条第1項による指定(管理栄養士配置指定)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5" eb="17">
      <t>シテイ</t>
    </rPh>
    <rPh sb="18" eb="20">
      <t>カンリ</t>
    </rPh>
    <rPh sb="20" eb="23">
      <t>エイヨウシ</t>
    </rPh>
    <rPh sb="23" eb="25">
      <t>ハイチ</t>
    </rPh>
    <rPh sb="25" eb="27">
      <t>シテイ</t>
    </rPh>
    <phoneticPr fontId="2"/>
  </si>
  <si>
    <t>有/無</t>
    <rPh sb="0" eb="1">
      <t>アリ</t>
    </rPh>
    <rPh sb="2" eb="3">
      <t>ナシ</t>
    </rPh>
    <phoneticPr fontId="2"/>
  </si>
  <si>
    <t>その他(内容)</t>
    <rPh sb="2" eb="3">
      <t>タ</t>
    </rPh>
    <rPh sb="4" eb="6">
      <t>ナイヨウ</t>
    </rPh>
    <phoneticPr fontId="2"/>
  </si>
  <si>
    <t>責任者職名</t>
    <rPh sb="0" eb="3">
      <t>セキニンシャ</t>
    </rPh>
    <rPh sb="3" eb="5">
      <t>ショクメイ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</si>
  <si>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</si>
  <si>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</si>
  <si>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組織図の有/無</t>
    <rPh sb="0" eb="3">
      <t>ソシキズ</t>
    </rPh>
    <phoneticPr fontId="2"/>
  </si>
  <si>
    <t>栄養管理等について検討する会議の有無</t>
    <rPh sb="0" eb="2">
      <t>エイヨウ</t>
    </rPh>
    <rPh sb="2" eb="5">
      <t>カンリトウ</t>
    </rPh>
    <rPh sb="9" eb="11">
      <t>ケントウ</t>
    </rPh>
    <rPh sb="13" eb="15">
      <t>カイギ</t>
    </rPh>
    <phoneticPr fontId="2"/>
  </si>
  <si>
    <t>実施回数</t>
    <rPh sb="0" eb="2">
      <t>ジッシ</t>
    </rPh>
    <rPh sb="2" eb="4">
      <t>カイスウ</t>
    </rPh>
    <phoneticPr fontId="2"/>
  </si>
  <si>
    <t>栄養管理等について検討する会議の構成職種</t>
    <rPh sb="0" eb="2">
      <t>エイヨウ</t>
    </rPh>
    <rPh sb="2" eb="5">
      <t>カンリトウ</t>
    </rPh>
    <rPh sb="9" eb="11">
      <t>ケントウ</t>
    </rPh>
    <rPh sb="13" eb="15">
      <t>カイギ</t>
    </rPh>
    <rPh sb="16" eb="18">
      <t>コウセイ</t>
    </rPh>
    <rPh sb="18" eb="20">
      <t>ショクシュ</t>
    </rPh>
    <phoneticPr fontId="2"/>
  </si>
  <si>
    <t>栄養管理等について検討する会議の目的</t>
    <rPh sb="0" eb="2">
      <t>エイヨウ</t>
    </rPh>
    <rPh sb="2" eb="5">
      <t>カンリトウ</t>
    </rPh>
    <rPh sb="9" eb="11">
      <t>ケントウ</t>
    </rPh>
    <rPh sb="13" eb="15">
      <t>カイギ</t>
    </rPh>
    <rPh sb="16" eb="18">
      <t>モクテキ</t>
    </rPh>
    <phoneticPr fontId="2"/>
  </si>
  <si>
    <t>運営方式</t>
    <rPh sb="0" eb="2">
      <t>ウンエイ</t>
    </rPh>
    <rPh sb="2" eb="4">
      <t>ホウシキ</t>
    </rPh>
    <phoneticPr fontId="2"/>
  </si>
  <si>
    <t>直営・委託</t>
    <rPh sb="0" eb="2">
      <t>チョクエイ</t>
    </rPh>
    <rPh sb="3" eb="5">
      <t>イタク</t>
    </rPh>
    <phoneticPr fontId="2"/>
  </si>
  <si>
    <t>委託先</t>
    <rPh sb="0" eb="3">
      <t>イタクサキ</t>
    </rPh>
    <phoneticPr fontId="2"/>
  </si>
  <si>
    <t>名称</t>
    <rPh sb="0" eb="2">
      <t>メイショウ</t>
    </rPh>
    <phoneticPr fontId="2"/>
  </si>
  <si>
    <t>所在地(郵便番号)</t>
    <rPh sb="0" eb="3">
      <t>ショザイチ</t>
    </rPh>
    <rPh sb="4" eb="8">
      <t>ユウビンバンゴウ</t>
    </rPh>
    <phoneticPr fontId="2"/>
  </si>
  <si>
    <t>代表者(職名)</t>
    <rPh sb="0" eb="3">
      <t>ダイヒョウシャ</t>
    </rPh>
    <rPh sb="4" eb="6">
      <t>ショクメイ</t>
    </rPh>
    <phoneticPr fontId="2"/>
  </si>
  <si>
    <t>施設担当責任者(職名)</t>
    <rPh sb="0" eb="2">
      <t>シセツ</t>
    </rPh>
    <rPh sb="2" eb="4">
      <t>タントウ</t>
    </rPh>
    <rPh sb="4" eb="7">
      <t>セキニンシャ</t>
    </rPh>
    <rPh sb="8" eb="10">
      <t>ショクメイ</t>
    </rPh>
    <phoneticPr fontId="2"/>
  </si>
  <si>
    <t>委託内容</t>
    <rPh sb="0" eb="2">
      <t>イタク</t>
    </rPh>
    <rPh sb="2" eb="4">
      <t>ナイヨウ</t>
    </rPh>
    <phoneticPr fontId="2"/>
  </si>
  <si>
    <t>従事者(管理栄養士又は栄養士の配置状況)</t>
    <rPh sb="0" eb="3">
      <t>ジュウジシャ</t>
    </rPh>
    <rPh sb="4" eb="6">
      <t>カンリ</t>
    </rPh>
    <rPh sb="6" eb="9">
      <t>エイヨウシ</t>
    </rPh>
    <rPh sb="9" eb="10">
      <t>マタ</t>
    </rPh>
    <rPh sb="11" eb="13">
      <t>エイヨウ</t>
    </rPh>
    <rPh sb="13" eb="14">
      <t>シ</t>
    </rPh>
    <rPh sb="15" eb="17">
      <t>ハイチ</t>
    </rPh>
    <rPh sb="17" eb="19">
      <t>ジョウキョウ</t>
    </rPh>
    <phoneticPr fontId="2"/>
  </si>
  <si>
    <t>管理栄養士又は栄養士の氏名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シメイ</t>
    </rPh>
    <phoneticPr fontId="2"/>
  </si>
  <si>
    <t>免許の種類</t>
    <rPh sb="0" eb="2">
      <t>メンキョ</t>
    </rPh>
    <rPh sb="3" eb="5">
      <t>シュルイ</t>
    </rPh>
    <phoneticPr fontId="2"/>
  </si>
  <si>
    <t>勤務形態（専任・兼任）</t>
    <rPh sb="0" eb="2">
      <t>キンム</t>
    </rPh>
    <rPh sb="2" eb="4">
      <t>ケイタイ</t>
    </rPh>
    <rPh sb="5" eb="7">
      <t>センニン</t>
    </rPh>
    <rPh sb="8" eb="10">
      <t>ケンニン</t>
    </rPh>
    <phoneticPr fontId="2"/>
  </si>
  <si>
    <t>管理栄養士(施設側・常勤)</t>
    <rPh sb="0" eb="2">
      <t>カンリ</t>
    </rPh>
    <rPh sb="2" eb="5">
      <t>エイヨウシ</t>
    </rPh>
    <rPh sb="6" eb="8">
      <t>シセツ</t>
    </rPh>
    <rPh sb="8" eb="9">
      <t>ガワ</t>
    </rPh>
    <rPh sb="10" eb="12">
      <t>ジョウキン</t>
    </rPh>
    <phoneticPr fontId="2"/>
  </si>
  <si>
    <t>栄養士(施設側・常勤)</t>
    <rPh sb="0" eb="3">
      <t>エイヨウシ</t>
    </rPh>
    <rPh sb="4" eb="6">
      <t>シセツ</t>
    </rPh>
    <rPh sb="6" eb="7">
      <t>ガワ</t>
    </rPh>
    <rPh sb="8" eb="10">
      <t>ジョウキン</t>
    </rPh>
    <phoneticPr fontId="2"/>
  </si>
  <si>
    <t>調理員(施設側・常勤)</t>
    <rPh sb="4" eb="6">
      <t>シセツ</t>
    </rPh>
    <rPh sb="6" eb="7">
      <t>ガワ</t>
    </rPh>
    <rPh sb="8" eb="10">
      <t>ジョウキン</t>
    </rPh>
    <phoneticPr fontId="2"/>
  </si>
  <si>
    <t>給食事務(施設側・常勤)</t>
    <rPh sb="5" eb="7">
      <t>シセツ</t>
    </rPh>
    <rPh sb="7" eb="8">
      <t>ガワ</t>
    </rPh>
    <rPh sb="9" eb="11">
      <t>ジョウキン</t>
    </rPh>
    <phoneticPr fontId="2"/>
  </si>
  <si>
    <t>合計(施設側・常勤)</t>
    <rPh sb="3" eb="5">
      <t>シセツ</t>
    </rPh>
    <rPh sb="5" eb="6">
      <t>ガワ</t>
    </rPh>
    <rPh sb="7" eb="9">
      <t>ジョウキン</t>
    </rPh>
    <phoneticPr fontId="2"/>
  </si>
  <si>
    <t>合計(1日の提供食数総計)</t>
    <rPh sb="0" eb="2">
      <t>ゴウケイ</t>
    </rPh>
    <rPh sb="4" eb="5">
      <t>ニチ</t>
    </rPh>
    <rPh sb="6" eb="8">
      <t>テイキョウ</t>
    </rPh>
    <rPh sb="8" eb="9">
      <t>ショク</t>
    </rPh>
    <rPh sb="9" eb="10">
      <t>スウ</t>
    </rPh>
    <rPh sb="10" eb="12">
      <t>ソウケイ</t>
    </rPh>
    <phoneticPr fontId="2"/>
  </si>
  <si>
    <t>対象者(利用者)の把握の有無</t>
    <rPh sb="0" eb="3">
      <t>タイショウシャ</t>
    </rPh>
    <rPh sb="4" eb="7">
      <t>リヨウシャ</t>
    </rPh>
    <rPh sb="9" eb="11">
      <t>ハアク</t>
    </rPh>
    <phoneticPr fontId="2"/>
  </si>
  <si>
    <t>把握の有/無</t>
    <rPh sb="0" eb="2">
      <t>ハアク</t>
    </rPh>
    <phoneticPr fontId="2"/>
  </si>
  <si>
    <t>対象者(利用者)の把握の結果</t>
    <rPh sb="0" eb="3">
      <t>タイショウシャ</t>
    </rPh>
    <rPh sb="4" eb="7">
      <t>リヨウシャ</t>
    </rPh>
    <rPh sb="9" eb="11">
      <t>ハアク</t>
    </rPh>
    <rPh sb="12" eb="14">
      <t>ケッカ</t>
    </rPh>
    <phoneticPr fontId="2"/>
  </si>
  <si>
    <t>身長の把握の有/無</t>
    <rPh sb="0" eb="2">
      <t>シンチョウ</t>
    </rPh>
    <rPh sb="3" eb="5">
      <t>ハアク</t>
    </rPh>
    <phoneticPr fontId="2"/>
  </si>
  <si>
    <t>体重の把握の有/無</t>
    <rPh sb="0" eb="2">
      <t>タイジュウ</t>
    </rPh>
    <rPh sb="3" eb="5">
      <t>ハアク</t>
    </rPh>
    <phoneticPr fontId="2"/>
  </si>
  <si>
    <t>やせに該当する者の割合</t>
    <rPh sb="3" eb="5">
      <t>ガイトウ</t>
    </rPh>
    <rPh sb="7" eb="8">
      <t>モノ</t>
    </rPh>
    <rPh sb="9" eb="11">
      <t>ワリアイ</t>
    </rPh>
    <phoneticPr fontId="2"/>
  </si>
  <si>
    <t>脂質異常症に該当する者の割合</t>
    <rPh sb="0" eb="2">
      <t>シシツ</t>
    </rPh>
    <rPh sb="2" eb="4">
      <t>イジョウ</t>
    </rPh>
    <rPh sb="4" eb="5">
      <t>ショウ</t>
    </rPh>
    <rPh sb="6" eb="8">
      <t>ガイトウ</t>
    </rPh>
    <rPh sb="10" eb="11">
      <t>モノ</t>
    </rPh>
    <rPh sb="12" eb="14">
      <t>ワリアイ</t>
    </rPh>
    <phoneticPr fontId="2"/>
  </si>
  <si>
    <t>高血圧症に該当する者の割合</t>
    <rPh sb="0" eb="4">
      <t>コウケツアツショウ</t>
    </rPh>
    <rPh sb="5" eb="7">
      <t>ガイトウ</t>
    </rPh>
    <rPh sb="9" eb="10">
      <t>モノ</t>
    </rPh>
    <rPh sb="11" eb="13">
      <t>ワリアイ</t>
    </rPh>
    <phoneticPr fontId="2"/>
  </si>
  <si>
    <t>糖尿病に該当する者の割合</t>
    <rPh sb="0" eb="3">
      <t>トウニョウビョウ</t>
    </rPh>
    <rPh sb="4" eb="6">
      <t>ガイトウ</t>
    </rPh>
    <rPh sb="8" eb="9">
      <t>モノ</t>
    </rPh>
    <rPh sb="10" eb="12">
      <t>ワリアイ</t>
    </rPh>
    <phoneticPr fontId="2"/>
  </si>
  <si>
    <t>その他の疾病状況(内容)</t>
    <rPh sb="2" eb="3">
      <t>タ</t>
    </rPh>
    <rPh sb="4" eb="6">
      <t>シッペイ</t>
    </rPh>
    <rPh sb="6" eb="8">
      <t>ジョウキョウ</t>
    </rPh>
    <rPh sb="9" eb="11">
      <t>ナイヨウ</t>
    </rPh>
    <phoneticPr fontId="2"/>
  </si>
  <si>
    <t>その他の疾病に該当する者の割合</t>
    <rPh sb="2" eb="3">
      <t>タ</t>
    </rPh>
    <rPh sb="4" eb="6">
      <t>シッペイ</t>
    </rPh>
    <rPh sb="7" eb="9">
      <t>ガイトウ</t>
    </rPh>
    <rPh sb="11" eb="12">
      <t>モノ</t>
    </rPh>
    <rPh sb="13" eb="15">
      <t>ワリアイ</t>
    </rPh>
    <phoneticPr fontId="2"/>
  </si>
  <si>
    <t>給食の利用率</t>
    <rPh sb="0" eb="2">
      <t>キュウショク</t>
    </rPh>
    <rPh sb="3" eb="6">
      <t>リヨウリツ</t>
    </rPh>
    <phoneticPr fontId="2"/>
  </si>
  <si>
    <t>利用率</t>
    <rPh sb="0" eb="3">
      <t>リヨウリツ</t>
    </rPh>
    <phoneticPr fontId="2"/>
  </si>
  <si>
    <t>利用者数</t>
    <rPh sb="0" eb="3">
      <t>リヨウシャ</t>
    </rPh>
    <rPh sb="3" eb="4">
      <t>スウ</t>
    </rPh>
    <phoneticPr fontId="2"/>
  </si>
  <si>
    <t>対象者数</t>
    <rPh sb="0" eb="3">
      <t>タイショウシャ</t>
    </rPh>
    <rPh sb="3" eb="4">
      <t>スウ</t>
    </rPh>
    <phoneticPr fontId="2"/>
  </si>
  <si>
    <t>摂取量の調査実施の有無</t>
    <rPh sb="0" eb="2">
      <t>セッシュ</t>
    </rPh>
    <rPh sb="2" eb="3">
      <t>リョウ</t>
    </rPh>
    <rPh sb="4" eb="6">
      <t>チョウサ</t>
    </rPh>
    <rPh sb="6" eb="8">
      <t>ジッシ</t>
    </rPh>
    <phoneticPr fontId="2"/>
  </si>
  <si>
    <t>有/無</t>
    <rPh sb="0" eb="1">
      <t>タモツ</t>
    </rPh>
    <phoneticPr fontId="2"/>
  </si>
  <si>
    <t>摂取量の調査の方法</t>
    <rPh sb="0" eb="2">
      <t>セッシュ</t>
    </rPh>
    <rPh sb="2" eb="3">
      <t>リョウ</t>
    </rPh>
    <rPh sb="4" eb="6">
      <t>チョウサ</t>
    </rPh>
    <rPh sb="7" eb="9">
      <t>ホウホウ</t>
    </rPh>
    <phoneticPr fontId="2"/>
  </si>
  <si>
    <t>残菜の調査(有/無）</t>
    <rPh sb="0" eb="1">
      <t>ザン</t>
    </rPh>
    <rPh sb="1" eb="2">
      <t>サイ</t>
    </rPh>
    <rPh sb="3" eb="5">
      <t>チョウサ</t>
    </rPh>
    <rPh sb="6" eb="7">
      <t>ア</t>
    </rPh>
    <rPh sb="8" eb="9">
      <t>ナ</t>
    </rPh>
    <phoneticPr fontId="2"/>
  </si>
  <si>
    <t>摂取量の調査（有/無）</t>
    <rPh sb="0" eb="2">
      <t>セッシュ</t>
    </rPh>
    <rPh sb="2" eb="3">
      <t>リョウ</t>
    </rPh>
    <rPh sb="4" eb="6">
      <t>チョウサ</t>
    </rPh>
    <rPh sb="7" eb="8">
      <t>ア</t>
    </rPh>
    <rPh sb="9" eb="10">
      <t>ナ</t>
    </rPh>
    <phoneticPr fontId="2"/>
  </si>
  <si>
    <t>給食形態等</t>
    <rPh sb="0" eb="2">
      <t>キュウショク</t>
    </rPh>
    <rPh sb="2" eb="4">
      <t>ケイタイ</t>
    </rPh>
    <rPh sb="4" eb="5">
      <t>トウ</t>
    </rPh>
    <phoneticPr fontId="2"/>
  </si>
  <si>
    <t>単一定食(有/無)</t>
    <rPh sb="0" eb="2">
      <t>タンイツ</t>
    </rPh>
    <rPh sb="2" eb="4">
      <t>テイショク</t>
    </rPh>
    <rPh sb="5" eb="6">
      <t>アリ</t>
    </rPh>
    <rPh sb="7" eb="8">
      <t>ナシ</t>
    </rPh>
    <phoneticPr fontId="2"/>
  </si>
  <si>
    <t>複数定食(有/無)</t>
    <rPh sb="0" eb="2">
      <t>フクスウ</t>
    </rPh>
    <rPh sb="2" eb="4">
      <t>テイショク</t>
    </rPh>
    <rPh sb="5" eb="6">
      <t>アリ</t>
    </rPh>
    <rPh sb="7" eb="8">
      <t>ナシ</t>
    </rPh>
    <phoneticPr fontId="2"/>
  </si>
  <si>
    <t>アラカルト(有/無)</t>
    <rPh sb="6" eb="7">
      <t>アリ</t>
    </rPh>
    <rPh sb="8" eb="9">
      <t>ナシ</t>
    </rPh>
    <phoneticPr fontId="2"/>
  </si>
  <si>
    <t>カフェテリア(有/無)</t>
    <rPh sb="7" eb="8">
      <t>アリ</t>
    </rPh>
    <rPh sb="9" eb="10">
      <t>ナシ</t>
    </rPh>
    <phoneticPr fontId="2"/>
  </si>
  <si>
    <t>給食量の調整</t>
    <rPh sb="0" eb="2">
      <t>キュウショク</t>
    </rPh>
    <rPh sb="2" eb="3">
      <t>リョウ</t>
    </rPh>
    <rPh sb="4" eb="6">
      <t>チョウセイ</t>
    </rPh>
    <phoneticPr fontId="2"/>
  </si>
  <si>
    <t>主食量の調整の有/無</t>
    <rPh sb="0" eb="2">
      <t>シュショク</t>
    </rPh>
    <rPh sb="2" eb="3">
      <t>リョウ</t>
    </rPh>
    <rPh sb="4" eb="6">
      <t>チョウセイ</t>
    </rPh>
    <phoneticPr fontId="2"/>
  </si>
  <si>
    <t>平均提供食品量・平均栄養量の単位</t>
    <rPh sb="0" eb="2">
      <t>ヘイキン</t>
    </rPh>
    <rPh sb="2" eb="4">
      <t>テイキョウ</t>
    </rPh>
    <rPh sb="4" eb="6">
      <t>ショクヒン</t>
    </rPh>
    <rPh sb="6" eb="7">
      <t>リョウ</t>
    </rPh>
    <rPh sb="8" eb="10">
      <t>ヘイキン</t>
    </rPh>
    <rPh sb="10" eb="12">
      <t>エイヨウ</t>
    </rPh>
    <rPh sb="12" eb="13">
      <t>リョウ</t>
    </rPh>
    <rPh sb="14" eb="16">
      <t>タンイ</t>
    </rPh>
    <phoneticPr fontId="2"/>
  </si>
  <si>
    <t>いも及びでんぷん類</t>
    <rPh sb="2" eb="3">
      <t>オヨ</t>
    </rPh>
    <rPh sb="8" eb="9">
      <t>ルイ</t>
    </rPh>
    <phoneticPr fontId="2"/>
  </si>
  <si>
    <t>砂糖及び甘味類</t>
    <rPh sb="0" eb="2">
      <t>サトウ</t>
    </rPh>
    <rPh sb="2" eb="3">
      <t>オヨ</t>
    </rPh>
    <rPh sb="4" eb="6">
      <t>カンミ</t>
    </rPh>
    <rPh sb="6" eb="7">
      <t>ルイ</t>
    </rPh>
    <phoneticPr fontId="2"/>
  </si>
  <si>
    <t>豆類</t>
    <rPh sb="0" eb="2">
      <t>マメルイ</t>
    </rPh>
    <phoneticPr fontId="2"/>
  </si>
  <si>
    <t>緑黄色野菜</t>
    <rPh sb="0" eb="3">
      <t>リョクオウショク</t>
    </rPh>
    <rPh sb="3" eb="5">
      <t>ヤサイ</t>
    </rPh>
    <phoneticPr fontId="2"/>
  </si>
  <si>
    <t>その他の野菜</t>
    <rPh sb="2" eb="3">
      <t>タ</t>
    </rPh>
    <rPh sb="4" eb="6">
      <t>ヤサイ</t>
    </rPh>
    <phoneticPr fontId="2"/>
  </si>
  <si>
    <t>野菜漬物類</t>
    <rPh sb="0" eb="2">
      <t>ヤサイ</t>
    </rPh>
    <rPh sb="2" eb="4">
      <t>ツケモノ</t>
    </rPh>
    <rPh sb="4" eb="5">
      <t>ルイ</t>
    </rPh>
    <phoneticPr fontId="2"/>
  </si>
  <si>
    <t>果実類</t>
    <rPh sb="0" eb="2">
      <t>カジツ</t>
    </rPh>
    <rPh sb="2" eb="3">
      <t>ルイ</t>
    </rPh>
    <phoneticPr fontId="2"/>
  </si>
  <si>
    <t>藻類</t>
    <rPh sb="0" eb="2">
      <t>ソウルイ</t>
    </rPh>
    <phoneticPr fontId="2"/>
  </si>
  <si>
    <t>魚介類</t>
    <rPh sb="0" eb="3">
      <t>ギョカイルイ</t>
    </rPh>
    <phoneticPr fontId="2"/>
  </si>
  <si>
    <t>肉類</t>
    <rPh sb="0" eb="2">
      <t>ニクルイ</t>
    </rPh>
    <phoneticPr fontId="2"/>
  </si>
  <si>
    <t>卵類</t>
    <rPh sb="0" eb="1">
      <t>タマゴ</t>
    </rPh>
    <rPh sb="1" eb="2">
      <t>ルイ</t>
    </rPh>
    <phoneticPr fontId="2"/>
  </si>
  <si>
    <t>乳類</t>
    <rPh sb="0" eb="1">
      <t>ニュウ</t>
    </rPh>
    <rPh sb="1" eb="2">
      <t>ルイ</t>
    </rPh>
    <phoneticPr fontId="2"/>
  </si>
  <si>
    <t>油脂類</t>
    <rPh sb="0" eb="2">
      <t>ユシ</t>
    </rPh>
    <rPh sb="2" eb="3">
      <t>ルイ</t>
    </rPh>
    <phoneticPr fontId="2"/>
  </si>
  <si>
    <t>菓子類</t>
    <rPh sb="0" eb="3">
      <t>カシルイ</t>
    </rPh>
    <phoneticPr fontId="2"/>
  </si>
  <si>
    <t>調理加工食品類</t>
    <rPh sb="0" eb="2">
      <t>チョウリ</t>
    </rPh>
    <rPh sb="2" eb="4">
      <t>カコウ</t>
    </rPh>
    <rPh sb="4" eb="6">
      <t>ショクヒン</t>
    </rPh>
    <rPh sb="6" eb="7">
      <t>ルイ</t>
    </rPh>
    <phoneticPr fontId="2"/>
  </si>
  <si>
    <t>鉄</t>
    <rPh sb="0" eb="1">
      <t>テツ</t>
    </rPh>
    <phoneticPr fontId="2"/>
  </si>
  <si>
    <t>ビタミンA(ﾚﾁﾉｰﾙ当量)</t>
    <rPh sb="11" eb="13">
      <t>トウリョウ</t>
    </rPh>
    <phoneticPr fontId="2"/>
  </si>
  <si>
    <t>食物繊維</t>
    <rPh sb="0" eb="2">
      <t>ショクモツ</t>
    </rPh>
    <rPh sb="2" eb="4">
      <t>センイ</t>
    </rPh>
    <phoneticPr fontId="2"/>
  </si>
  <si>
    <t>塩分(食塩相当量)</t>
    <rPh sb="0" eb="2">
      <t>エンブン</t>
    </rPh>
    <rPh sb="3" eb="5">
      <t>ショクエン</t>
    </rPh>
    <rPh sb="5" eb="7">
      <t>ソウトウ</t>
    </rPh>
    <rPh sb="7" eb="8">
      <t>リョウ</t>
    </rPh>
    <phoneticPr fontId="2"/>
  </si>
  <si>
    <t>炭水化物エネルギー比</t>
    <rPh sb="0" eb="4">
      <t>タンスイカブツ</t>
    </rPh>
    <rPh sb="9" eb="10">
      <t>ヒ</t>
    </rPh>
    <phoneticPr fontId="2"/>
  </si>
  <si>
    <t>たんぱく質エネルギー比</t>
    <rPh sb="4" eb="5">
      <t>シツ</t>
    </rPh>
    <rPh sb="10" eb="11">
      <t>ヒ</t>
    </rPh>
    <phoneticPr fontId="2"/>
  </si>
  <si>
    <t>脂質エネルギー比</t>
    <rPh sb="0" eb="2">
      <t>シシツ</t>
    </rPh>
    <rPh sb="7" eb="8">
      <t>ヒ</t>
    </rPh>
    <phoneticPr fontId="2"/>
  </si>
  <si>
    <t>その他栄養素①の量</t>
    <rPh sb="2" eb="3">
      <t>タ</t>
    </rPh>
    <rPh sb="3" eb="6">
      <t>エイヨウソ</t>
    </rPh>
    <rPh sb="8" eb="9">
      <t>リョウ</t>
    </rPh>
    <phoneticPr fontId="2"/>
  </si>
  <si>
    <t>食材料費</t>
    <rPh sb="0" eb="1">
      <t>ショク</t>
    </rPh>
    <rPh sb="1" eb="4">
      <t>ザイリョウヒ</t>
    </rPh>
    <phoneticPr fontId="2"/>
  </si>
  <si>
    <t>金額</t>
    <rPh sb="0" eb="2">
      <t>キンガク</t>
    </rPh>
    <phoneticPr fontId="2"/>
  </si>
  <si>
    <t>作業指示書の有無</t>
    <rPh sb="0" eb="2">
      <t>サギョウ</t>
    </rPh>
    <rPh sb="2" eb="5">
      <t>シジショ</t>
    </rPh>
    <phoneticPr fontId="2"/>
  </si>
  <si>
    <t>その他の内容</t>
    <rPh sb="2" eb="3">
      <t>タ</t>
    </rPh>
    <rPh sb="4" eb="6">
      <t>ナイヨウ</t>
    </rPh>
    <phoneticPr fontId="2"/>
  </si>
  <si>
    <t>健康・栄養情報の提供方法</t>
    <rPh sb="0" eb="2">
      <t>ケンコウ</t>
    </rPh>
    <rPh sb="3" eb="5">
      <t>エイヨウ</t>
    </rPh>
    <rPh sb="5" eb="7">
      <t>ジョウホウ</t>
    </rPh>
    <rPh sb="8" eb="10">
      <t>テイキョウ</t>
    </rPh>
    <rPh sb="10" eb="12">
      <t>ホウホウ</t>
    </rPh>
    <phoneticPr fontId="2"/>
  </si>
  <si>
    <t>栄養成分表示の有無</t>
    <rPh sb="0" eb="2">
      <t>エイヨウ</t>
    </rPh>
    <rPh sb="2" eb="4">
      <t>セイブン</t>
    </rPh>
    <rPh sb="4" eb="6">
      <t>ヒョウジ</t>
    </rPh>
    <rPh sb="7" eb="9">
      <t>ウム</t>
    </rPh>
    <phoneticPr fontId="2"/>
  </si>
  <si>
    <t>表示している栄養成分</t>
    <rPh sb="0" eb="2">
      <t>ヒョウジ</t>
    </rPh>
    <rPh sb="6" eb="8">
      <t>エイヨウ</t>
    </rPh>
    <rPh sb="8" eb="10">
      <t>セイブン</t>
    </rPh>
    <phoneticPr fontId="2"/>
  </si>
  <si>
    <t>たんぱく質の有/無</t>
    <rPh sb="4" eb="5">
      <t>シツ</t>
    </rPh>
    <rPh sb="6" eb="7">
      <t>アリ</t>
    </rPh>
    <rPh sb="8" eb="9">
      <t>ナシ</t>
    </rPh>
    <phoneticPr fontId="2"/>
  </si>
  <si>
    <t>脂質の有/無</t>
    <rPh sb="0" eb="2">
      <t>シシツ</t>
    </rPh>
    <rPh sb="3" eb="4">
      <t>アリ</t>
    </rPh>
    <rPh sb="5" eb="6">
      <t>ナシ</t>
    </rPh>
    <phoneticPr fontId="2"/>
  </si>
  <si>
    <t>食塩相当量の有/無</t>
    <rPh sb="0" eb="2">
      <t>ショクエン</t>
    </rPh>
    <rPh sb="2" eb="4">
      <t>ソウトウ</t>
    </rPh>
    <rPh sb="4" eb="5">
      <t>リョウ</t>
    </rPh>
    <rPh sb="6" eb="7">
      <t>アリ</t>
    </rPh>
    <rPh sb="8" eb="9">
      <t>ナシ</t>
    </rPh>
    <phoneticPr fontId="2"/>
  </si>
  <si>
    <t>テーマ献立の内容</t>
    <rPh sb="3" eb="5">
      <t>コンダテ</t>
    </rPh>
    <rPh sb="6" eb="8">
      <t>ナイヨウ</t>
    </rPh>
    <phoneticPr fontId="2"/>
  </si>
  <si>
    <t>人数</t>
    <rPh sb="0" eb="2">
      <t>ニンズウ</t>
    </rPh>
    <phoneticPr fontId="2"/>
  </si>
  <si>
    <t>日数</t>
    <rPh sb="0" eb="2">
      <t>ニッスウ</t>
    </rPh>
    <phoneticPr fontId="2"/>
  </si>
  <si>
    <t>厨房内の有/無</t>
    <rPh sb="0" eb="2">
      <t>チュウボウ</t>
    </rPh>
    <rPh sb="2" eb="3">
      <t>ナイ</t>
    </rPh>
    <rPh sb="4" eb="5">
      <t>ユウ</t>
    </rPh>
    <rPh sb="6" eb="7">
      <t>ム</t>
    </rPh>
    <phoneticPr fontId="2"/>
  </si>
  <si>
    <t>防災保管庫の有/無</t>
    <rPh sb="0" eb="2">
      <t>ボウサイ</t>
    </rPh>
    <rPh sb="2" eb="5">
      <t>ホカンコ</t>
    </rPh>
    <rPh sb="6" eb="7">
      <t>アリ</t>
    </rPh>
    <rPh sb="8" eb="9">
      <t>ナシ</t>
    </rPh>
    <phoneticPr fontId="2"/>
  </si>
  <si>
    <t>その他（内容）</t>
    <rPh sb="2" eb="3">
      <t>タ</t>
    </rPh>
    <rPh sb="4" eb="6">
      <t>ナイヨウ</t>
    </rPh>
    <phoneticPr fontId="2"/>
  </si>
  <si>
    <t>部門名</t>
    <rPh sb="0" eb="2">
      <t>ブモン</t>
    </rPh>
    <rPh sb="2" eb="3">
      <t>メイ</t>
    </rPh>
    <phoneticPr fontId="2"/>
  </si>
  <si>
    <t>その他の食数</t>
    <rPh sb="2" eb="3">
      <t>タ</t>
    </rPh>
    <rPh sb="4" eb="5">
      <t>ショク</t>
    </rPh>
    <rPh sb="5" eb="6">
      <t>スウ</t>
    </rPh>
    <phoneticPr fontId="2"/>
  </si>
  <si>
    <t>有</t>
    <rPh sb="0" eb="1">
      <t>アリ</t>
    </rPh>
    <phoneticPr fontId="2"/>
  </si>
  <si>
    <t>入力方法</t>
    <rPh sb="0" eb="2">
      <t>ニュウリョク</t>
    </rPh>
    <rPh sb="2" eb="4">
      <t>ホウホウ</t>
    </rPh>
    <phoneticPr fontId="2"/>
  </si>
  <si>
    <t>単位</t>
    <rPh sb="0" eb="2">
      <t>タンイ</t>
    </rPh>
    <phoneticPr fontId="2"/>
  </si>
  <si>
    <t>その他栄養素①(内容(単位))</t>
    <rPh sb="2" eb="3">
      <t>タ</t>
    </rPh>
    <rPh sb="3" eb="6">
      <t>エイヨウソ</t>
    </rPh>
    <rPh sb="8" eb="10">
      <t>ナイヨウ</t>
    </rPh>
    <rPh sb="11" eb="13">
      <t>タンイ</t>
    </rPh>
    <phoneticPr fontId="2"/>
  </si>
  <si>
    <t>　　　氏名</t>
    <rPh sb="3" eb="5">
      <t>シメイ</t>
    </rPh>
    <phoneticPr fontId="2"/>
  </si>
  <si>
    <t>　　　(住所)</t>
    <rPh sb="4" eb="6">
      <t>ジュウショ</t>
    </rPh>
    <phoneticPr fontId="2"/>
  </si>
  <si>
    <t>　　　(氏名)</t>
    <rPh sb="4" eb="6">
      <t>シメイ</t>
    </rPh>
    <phoneticPr fontId="2"/>
  </si>
  <si>
    <t>　　　　　　　(氏名)</t>
    <rPh sb="8" eb="10">
      <t>シメイ</t>
    </rPh>
    <phoneticPr fontId="2"/>
  </si>
  <si>
    <t>　　　　　(施設側・非常勤)</t>
    <rPh sb="6" eb="8">
      <t>シセツ</t>
    </rPh>
    <rPh sb="8" eb="9">
      <t>ガワ</t>
    </rPh>
    <rPh sb="10" eb="13">
      <t>ヒジョウキン</t>
    </rPh>
    <phoneticPr fontId="2"/>
  </si>
  <si>
    <t>　　　　　(受託側・常勤)</t>
    <rPh sb="6" eb="8">
      <t>ジュタク</t>
    </rPh>
    <rPh sb="8" eb="9">
      <t>ガワ</t>
    </rPh>
    <rPh sb="10" eb="12">
      <t>ジョウキン</t>
    </rPh>
    <phoneticPr fontId="2"/>
  </si>
  <si>
    <t>　　　　　(受託側・非常勤)</t>
    <rPh sb="6" eb="8">
      <t>ジュタク</t>
    </rPh>
    <rPh sb="8" eb="9">
      <t>ガワ</t>
    </rPh>
    <rPh sb="10" eb="13">
      <t>ヒジョウキン</t>
    </rPh>
    <phoneticPr fontId="2"/>
  </si>
  <si>
    <t>　　　(施設側・非常勤)</t>
    <rPh sb="4" eb="6">
      <t>シセツ</t>
    </rPh>
    <rPh sb="6" eb="7">
      <t>ガワ</t>
    </rPh>
    <rPh sb="8" eb="11">
      <t>ヒジョウキン</t>
    </rPh>
    <phoneticPr fontId="2"/>
  </si>
  <si>
    <t>　　　(受託側・常勤)</t>
    <rPh sb="4" eb="6">
      <t>ジュタク</t>
    </rPh>
    <rPh sb="6" eb="7">
      <t>ガワ</t>
    </rPh>
    <rPh sb="8" eb="10">
      <t>ジョウキン</t>
    </rPh>
    <phoneticPr fontId="2"/>
  </si>
  <si>
    <t>　　　(受託側・非常勤)</t>
    <rPh sb="4" eb="6">
      <t>ジュタク</t>
    </rPh>
    <rPh sb="6" eb="7">
      <t>ガワ</t>
    </rPh>
    <rPh sb="8" eb="11">
      <t>ヒジョウキン</t>
    </rPh>
    <phoneticPr fontId="2"/>
  </si>
  <si>
    <t>調理師(施設側・常勤)</t>
    <rPh sb="0" eb="3">
      <t>チョウリシ</t>
    </rPh>
    <rPh sb="4" eb="6">
      <t>シセツ</t>
    </rPh>
    <rPh sb="6" eb="7">
      <t>ガワ</t>
    </rPh>
    <rPh sb="8" eb="10">
      <t>ジョウキン</t>
    </rPh>
    <phoneticPr fontId="2"/>
  </si>
  <si>
    <t>　　　　(施設側・非常勤)</t>
    <rPh sb="5" eb="7">
      <t>シセツ</t>
    </rPh>
    <rPh sb="7" eb="8">
      <t>ガワ</t>
    </rPh>
    <rPh sb="9" eb="12">
      <t>ヒジョウキン</t>
    </rPh>
    <phoneticPr fontId="2"/>
  </si>
  <si>
    <t>　　　　(受託側・常勤)</t>
    <rPh sb="5" eb="7">
      <t>ジュタク</t>
    </rPh>
    <rPh sb="7" eb="8">
      <t>ガワ</t>
    </rPh>
    <rPh sb="9" eb="11">
      <t>ジョウキン</t>
    </rPh>
    <phoneticPr fontId="2"/>
  </si>
  <si>
    <t>　　　　(受託側・非常勤)</t>
    <rPh sb="5" eb="7">
      <t>ジュタク</t>
    </rPh>
    <rPh sb="7" eb="8">
      <t>ガワ</t>
    </rPh>
    <rPh sb="9" eb="12">
      <t>ヒジョウキン</t>
    </rPh>
    <phoneticPr fontId="2"/>
  </si>
  <si>
    <t>その他(施設側・常勤)</t>
    <rPh sb="2" eb="3">
      <t>ホカ</t>
    </rPh>
    <rPh sb="4" eb="6">
      <t>シセツ</t>
    </rPh>
    <rPh sb="6" eb="7">
      <t>ガワ</t>
    </rPh>
    <rPh sb="8" eb="10">
      <t>ジョウキン</t>
    </rPh>
    <phoneticPr fontId="2"/>
  </si>
  <si>
    <t>　　(施設側・非常勤)</t>
    <rPh sb="3" eb="5">
      <t>シセツ</t>
    </rPh>
    <rPh sb="5" eb="6">
      <t>ガワ</t>
    </rPh>
    <rPh sb="7" eb="10">
      <t>ヒジョウキン</t>
    </rPh>
    <phoneticPr fontId="2"/>
  </si>
  <si>
    <t>　　(受託側・常勤)</t>
    <rPh sb="3" eb="5">
      <t>ジュタク</t>
    </rPh>
    <rPh sb="5" eb="6">
      <t>ガワ</t>
    </rPh>
    <rPh sb="7" eb="9">
      <t>ジョウキン</t>
    </rPh>
    <phoneticPr fontId="2"/>
  </si>
  <si>
    <t>　　(受託側・非常勤)</t>
    <rPh sb="3" eb="5">
      <t>ジュタク</t>
    </rPh>
    <rPh sb="5" eb="6">
      <t>ガワ</t>
    </rPh>
    <rPh sb="7" eb="10">
      <t>ヒジョウキン</t>
    </rPh>
    <phoneticPr fontId="2"/>
  </si>
  <si>
    <t>　　(備考)</t>
    <rPh sb="3" eb="5">
      <t>ビコウ</t>
    </rPh>
    <phoneticPr fontId="2"/>
  </si>
  <si>
    <t>身体活動ﾚﾍﾞﾙ低い・男
　(～29歳の人数)</t>
    <rPh sb="0" eb="2">
      <t>シンタイ</t>
    </rPh>
    <rPh sb="2" eb="4">
      <t>カツドウ</t>
    </rPh>
    <rPh sb="11" eb="12">
      <t>オトコ</t>
    </rPh>
    <rPh sb="20" eb="22">
      <t>ニンズウ</t>
    </rPh>
    <phoneticPr fontId="2"/>
  </si>
  <si>
    <t>　(30～49歳の人数)</t>
    <rPh sb="9" eb="11">
      <t>ニンズウ</t>
    </rPh>
    <phoneticPr fontId="2"/>
  </si>
  <si>
    <t>　(人数合計)</t>
    <rPh sb="2" eb="4">
      <t>ニンズウ</t>
    </rPh>
    <rPh sb="4" eb="6">
      <t>ゴウケイ</t>
    </rPh>
    <phoneticPr fontId="2"/>
  </si>
  <si>
    <t>身体活動ﾚﾍﾞﾙ低い・女
　(～29歳の人数)</t>
    <rPh sb="0" eb="2">
      <t>シンタイ</t>
    </rPh>
    <rPh sb="2" eb="4">
      <t>カツドウ</t>
    </rPh>
    <rPh sb="20" eb="22">
      <t>ニンズウ</t>
    </rPh>
    <phoneticPr fontId="2"/>
  </si>
  <si>
    <t>身体活動ﾚﾍﾞﾙ普通・男
　(～29歳の人数)</t>
    <rPh sb="0" eb="2">
      <t>シンタイ</t>
    </rPh>
    <rPh sb="2" eb="4">
      <t>カツドウ</t>
    </rPh>
    <rPh sb="11" eb="12">
      <t>オトコ</t>
    </rPh>
    <rPh sb="20" eb="22">
      <t>ニンズウ</t>
    </rPh>
    <phoneticPr fontId="2"/>
  </si>
  <si>
    <t>身体活動ﾚﾍﾞﾙ普通・女
　(～29歳の人数)</t>
    <rPh sb="0" eb="2">
      <t>シンタイ</t>
    </rPh>
    <rPh sb="2" eb="4">
      <t>カツドウ</t>
    </rPh>
    <rPh sb="20" eb="22">
      <t>ニンズウ</t>
    </rPh>
    <phoneticPr fontId="2"/>
  </si>
  <si>
    <t>身体活動ﾚﾍﾞﾙ高い・男
　(～29歳の人数)</t>
    <rPh sb="0" eb="2">
      <t>シンタイ</t>
    </rPh>
    <rPh sb="2" eb="4">
      <t>カツドウ</t>
    </rPh>
    <rPh sb="11" eb="12">
      <t>オトコ</t>
    </rPh>
    <rPh sb="20" eb="22">
      <t>ニンズウ</t>
    </rPh>
    <phoneticPr fontId="2"/>
  </si>
  <si>
    <t>身体活動ﾚﾍﾞﾙ高い・女
　(～29歳の人数)</t>
    <rPh sb="0" eb="2">
      <t>シンタイ</t>
    </rPh>
    <rPh sb="2" eb="4">
      <t>カツドウ</t>
    </rPh>
    <rPh sb="20" eb="22">
      <t>ニンズウ</t>
    </rPh>
    <phoneticPr fontId="2"/>
  </si>
  <si>
    <t>合計(～29歳の人数)</t>
    <rPh sb="0" eb="2">
      <t>ゴウケイ</t>
    </rPh>
    <rPh sb="6" eb="7">
      <t>サイ</t>
    </rPh>
    <rPh sb="8" eb="10">
      <t>ニンズウ</t>
    </rPh>
    <phoneticPr fontId="2"/>
  </si>
  <si>
    <t>　　(30～49歳の人数)</t>
    <rPh sb="8" eb="9">
      <t>サイ</t>
    </rPh>
    <rPh sb="10" eb="12">
      <t>ニンズウ</t>
    </rPh>
    <phoneticPr fontId="2"/>
  </si>
  <si>
    <t>　　(対象者(利用者)数)</t>
    <rPh sb="3" eb="6">
      <t>タイショウシャ</t>
    </rPh>
    <rPh sb="7" eb="10">
      <t>リヨウシャ</t>
    </rPh>
    <rPh sb="11" eb="12">
      <t>スウ</t>
    </rPh>
    <phoneticPr fontId="2"/>
  </si>
  <si>
    <t>　　　　(食数)</t>
    <rPh sb="5" eb="6">
      <t>ショク</t>
    </rPh>
    <rPh sb="6" eb="7">
      <t>スウ</t>
    </rPh>
    <phoneticPr fontId="2"/>
  </si>
  <si>
    <t>　　　　(種類数)</t>
    <rPh sb="5" eb="7">
      <t>シュルイ</t>
    </rPh>
    <rPh sb="7" eb="8">
      <t>スウ</t>
    </rPh>
    <phoneticPr fontId="2"/>
  </si>
  <si>
    <t>　　　　(合計食数)</t>
    <rPh sb="5" eb="7">
      <t>ゴウケイ</t>
    </rPh>
    <rPh sb="7" eb="8">
      <t>ショク</t>
    </rPh>
    <rPh sb="8" eb="9">
      <t>スウ</t>
    </rPh>
    <phoneticPr fontId="2"/>
  </si>
  <si>
    <t>　　　　　(種類数)</t>
    <rPh sb="6" eb="9">
      <t>シュルイスウ</t>
    </rPh>
    <phoneticPr fontId="2"/>
  </si>
  <si>
    <t>　　　　　(合計食数)</t>
    <rPh sb="6" eb="8">
      <t>ゴウケイ</t>
    </rPh>
    <rPh sb="8" eb="9">
      <t>ショク</t>
    </rPh>
    <rPh sb="9" eb="10">
      <t>スウ</t>
    </rPh>
    <phoneticPr fontId="2"/>
  </si>
  <si>
    <t>　　　　　(カレー・有/無)</t>
    <rPh sb="10" eb="11">
      <t>アリ</t>
    </rPh>
    <rPh sb="12" eb="13">
      <t>ナシ</t>
    </rPh>
    <phoneticPr fontId="2"/>
  </si>
  <si>
    <t>　　　　　(麺類・有/無)</t>
    <rPh sb="6" eb="8">
      <t>メンルイ</t>
    </rPh>
    <rPh sb="9" eb="10">
      <t>アリ</t>
    </rPh>
    <rPh sb="11" eb="12">
      <t>ナシ</t>
    </rPh>
    <phoneticPr fontId="2"/>
  </si>
  <si>
    <t>　　　　　(丼物・有/無)</t>
    <rPh sb="6" eb="7">
      <t>ドン</t>
    </rPh>
    <rPh sb="7" eb="8">
      <t>モノ</t>
    </rPh>
    <rPh sb="9" eb="10">
      <t>アリ</t>
    </rPh>
    <rPh sb="11" eb="12">
      <t>ナシ</t>
    </rPh>
    <phoneticPr fontId="2"/>
  </si>
  <si>
    <t>　　　　　(その他・内容)</t>
    <rPh sb="8" eb="9">
      <t>タ</t>
    </rPh>
    <rPh sb="10" eb="12">
      <t>ナイヨウ</t>
    </rPh>
    <phoneticPr fontId="2"/>
  </si>
  <si>
    <t>　　　　　　(主食の種類数)</t>
    <rPh sb="7" eb="9">
      <t>シュショク</t>
    </rPh>
    <rPh sb="10" eb="13">
      <t>シュルイスウ</t>
    </rPh>
    <phoneticPr fontId="2"/>
  </si>
  <si>
    <t>　　　　　　(主食の食数)</t>
    <rPh sb="7" eb="9">
      <t>シュショク</t>
    </rPh>
    <rPh sb="10" eb="11">
      <t>ショク</t>
    </rPh>
    <rPh sb="11" eb="12">
      <t>スウ</t>
    </rPh>
    <phoneticPr fontId="2"/>
  </si>
  <si>
    <t>　　　　　　(主菜の種類数)</t>
    <rPh sb="7" eb="8">
      <t>シュ</t>
    </rPh>
    <rPh sb="8" eb="9">
      <t>サイ</t>
    </rPh>
    <rPh sb="10" eb="13">
      <t>シュルイスウ</t>
    </rPh>
    <phoneticPr fontId="2"/>
  </si>
  <si>
    <t>　　　　　　(主菜の食数)</t>
    <rPh sb="7" eb="8">
      <t>シュ</t>
    </rPh>
    <rPh sb="8" eb="9">
      <t>サイ</t>
    </rPh>
    <rPh sb="10" eb="11">
      <t>ショク</t>
    </rPh>
    <rPh sb="11" eb="12">
      <t>スウ</t>
    </rPh>
    <phoneticPr fontId="2"/>
  </si>
  <si>
    <t>　　　　　　(副菜の種類数)</t>
    <rPh sb="7" eb="9">
      <t>フクサイ</t>
    </rPh>
    <rPh sb="10" eb="13">
      <t>シュルイスウ</t>
    </rPh>
    <phoneticPr fontId="2"/>
  </si>
  <si>
    <t>　　　　　　(副菜の食数)</t>
    <rPh sb="7" eb="9">
      <t>フクサイ</t>
    </rPh>
    <rPh sb="10" eb="11">
      <t>ショク</t>
    </rPh>
    <rPh sb="11" eb="12">
      <t>スウ</t>
    </rPh>
    <phoneticPr fontId="2"/>
  </si>
  <si>
    <t>　　　　　(その他の種類数)</t>
    <rPh sb="8" eb="9">
      <t>タ</t>
    </rPh>
    <rPh sb="10" eb="13">
      <t>シュルイスウ</t>
    </rPh>
    <phoneticPr fontId="2"/>
  </si>
  <si>
    <t>　　　　　　(その他の食数)</t>
    <rPh sb="9" eb="10">
      <t>タ</t>
    </rPh>
    <rPh sb="11" eb="12">
      <t>ショク</t>
    </rPh>
    <rPh sb="12" eb="13">
      <t>スウ</t>
    </rPh>
    <phoneticPr fontId="2"/>
  </si>
  <si>
    <t>　　　　　　②(内容(単位))</t>
    <rPh sb="8" eb="10">
      <t>ナイヨウ</t>
    </rPh>
    <rPh sb="11" eb="13">
      <t>タンイ</t>
    </rPh>
    <phoneticPr fontId="2"/>
  </si>
  <si>
    <t>　　　　　　②の量</t>
    <rPh sb="8" eb="9">
      <t>リョウ</t>
    </rPh>
    <phoneticPr fontId="2"/>
  </si>
  <si>
    <t>栄養管理部門の理念・方針・目標</t>
    <rPh sb="0" eb="2">
      <t>エイヨウ</t>
    </rPh>
    <rPh sb="2" eb="4">
      <t>カンリ</t>
    </rPh>
    <rPh sb="4" eb="6">
      <t>ブモン</t>
    </rPh>
    <rPh sb="7" eb="9">
      <t>リネン</t>
    </rPh>
    <rPh sb="10" eb="12">
      <t>ホウシン</t>
    </rPh>
    <rPh sb="13" eb="15">
      <t>モクヒョウ</t>
    </rPh>
    <phoneticPr fontId="2"/>
  </si>
  <si>
    <t>特定給食施設栄養管理報告書(事業所・寄宿舎・その他用)</t>
    <rPh sb="0" eb="2">
      <t>トクテイ</t>
    </rPh>
    <rPh sb="2" eb="4">
      <t>キュウショク</t>
    </rPh>
    <rPh sb="4" eb="6">
      <t>シセツ</t>
    </rPh>
    <rPh sb="6" eb="8">
      <t>エイヨウ</t>
    </rPh>
    <rPh sb="8" eb="10">
      <t>カンリ</t>
    </rPh>
    <rPh sb="10" eb="13">
      <t>ホウコクショ</t>
    </rPh>
    <rPh sb="14" eb="17">
      <t>ジギョウショ</t>
    </rPh>
    <rPh sb="18" eb="21">
      <t>キシュクシャ</t>
    </rPh>
    <rPh sb="24" eb="25">
      <t>タ</t>
    </rPh>
    <rPh sb="25" eb="26">
      <t>ヨウ</t>
    </rPh>
    <phoneticPr fontId="2"/>
  </si>
  <si>
    <t xml:space="preserve"> 藤沢市保健所長</t>
    <rPh sb="1" eb="4">
      <t>フジサワシ</t>
    </rPh>
    <rPh sb="4" eb="7">
      <t>ホケンジョ</t>
    </rPh>
    <rPh sb="7" eb="8">
      <t>チョウ</t>
    </rPh>
    <phoneticPr fontId="10"/>
  </si>
  <si>
    <t>記 入 日</t>
    <rPh sb="0" eb="1">
      <t>キ</t>
    </rPh>
    <rPh sb="2" eb="3">
      <t>イ</t>
    </rPh>
    <rPh sb="4" eb="5">
      <t>ヒ</t>
    </rPh>
    <phoneticPr fontId="10"/>
  </si>
  <si>
    <t>所　在　地</t>
    <rPh sb="0" eb="1">
      <t>ショ</t>
    </rPh>
    <rPh sb="2" eb="3">
      <t>ザイ</t>
    </rPh>
    <rPh sb="4" eb="5">
      <t>チ</t>
    </rPh>
    <phoneticPr fontId="2"/>
  </si>
  <si>
    <t>〒</t>
    <phoneticPr fontId="2"/>
  </si>
  <si>
    <t>（FAX)</t>
  </si>
  <si>
    <t>設　置　者</t>
    <rPh sb="0" eb="1">
      <t>セツ</t>
    </rPh>
    <rPh sb="2" eb="3">
      <t>チ</t>
    </rPh>
    <rPh sb="4" eb="5">
      <t>モノ</t>
    </rPh>
    <phoneticPr fontId="10"/>
  </si>
  <si>
    <t>設置者名</t>
    <rPh sb="0" eb="3">
      <t>セッチシャ</t>
    </rPh>
    <rPh sb="3" eb="4">
      <t>メイ</t>
    </rPh>
    <phoneticPr fontId="10"/>
  </si>
  <si>
    <t>所 在 地</t>
    <rPh sb="0" eb="1">
      <t>ショ</t>
    </rPh>
    <rPh sb="2" eb="3">
      <t>ザイ</t>
    </rPh>
    <rPh sb="4" eb="5">
      <t>チ</t>
    </rPh>
    <phoneticPr fontId="10"/>
  </si>
  <si>
    <t>管　理　者</t>
    <rPh sb="0" eb="1">
      <t>カン</t>
    </rPh>
    <rPh sb="2" eb="3">
      <t>リ</t>
    </rPh>
    <rPh sb="4" eb="5">
      <t>シャ</t>
    </rPh>
    <phoneticPr fontId="2"/>
  </si>
  <si>
    <t>（職名）</t>
    <rPh sb="1" eb="3">
      <t>ショクメイ</t>
    </rPh>
    <phoneticPr fontId="10"/>
  </si>
  <si>
    <t>藤沢市特定給食施設等の栄養の改善に関する規則第６条の規定により、次のとおり栄養管理状況を報告します。</t>
    <rPh sb="0" eb="3">
      <t>フジサワシ</t>
    </rPh>
    <rPh sb="3" eb="5">
      <t>トクテイ</t>
    </rPh>
    <rPh sb="5" eb="7">
      <t>キュウショク</t>
    </rPh>
    <rPh sb="7" eb="9">
      <t>シセツ</t>
    </rPh>
    <rPh sb="9" eb="10">
      <t>ナド</t>
    </rPh>
    <rPh sb="11" eb="13">
      <t>エイヨウ</t>
    </rPh>
    <rPh sb="14" eb="16">
      <t>カイゼン</t>
    </rPh>
    <rPh sb="17" eb="18">
      <t>カン</t>
    </rPh>
    <rPh sb="20" eb="22">
      <t>キソク</t>
    </rPh>
    <rPh sb="22" eb="23">
      <t>ダイ</t>
    </rPh>
    <rPh sb="24" eb="25">
      <t>ジョウ</t>
    </rPh>
    <rPh sb="26" eb="28">
      <t>キテイ</t>
    </rPh>
    <rPh sb="32" eb="33">
      <t>ツギ</t>
    </rPh>
    <rPh sb="37" eb="39">
      <t>エイヨウ</t>
    </rPh>
    <rPh sb="39" eb="41">
      <t>カンリ</t>
    </rPh>
    <rPh sb="41" eb="43">
      <t>ジョウキョウ</t>
    </rPh>
    <rPh sb="44" eb="46">
      <t>ホウコク</t>
    </rPh>
    <phoneticPr fontId="2"/>
  </si>
  <si>
    <t xml:space="preserve"> 施設種別</t>
    <rPh sb="1" eb="3">
      <t>シセツ</t>
    </rPh>
    <rPh sb="3" eb="5">
      <t>シュベツ</t>
    </rPh>
    <phoneticPr fontId="2"/>
  </si>
  <si>
    <t xml:space="preserve"> 健康増進法第21条第1項による指定</t>
    <phoneticPr fontId="2"/>
  </si>
  <si>
    <t xml:space="preserve"> 栄養管理部門の</t>
    <rPh sb="1" eb="3">
      <t>エイヨウ</t>
    </rPh>
    <rPh sb="3" eb="5">
      <t>カンリ</t>
    </rPh>
    <rPh sb="5" eb="7">
      <t>ブモン</t>
    </rPh>
    <phoneticPr fontId="2"/>
  </si>
  <si>
    <t xml:space="preserve"> 理念・方針・目標</t>
    <rPh sb="7" eb="9">
      <t>モクヒョウ</t>
    </rPh>
    <phoneticPr fontId="2"/>
  </si>
  <si>
    <t>）</t>
    <phoneticPr fontId="2"/>
  </si>
  <si>
    <t xml:space="preserve"> 組　織
 (栄養管理・給食部門の
 位置付け)</t>
    <phoneticPr fontId="2"/>
  </si>
  <si>
    <t>(電話)</t>
    <rPh sb="1" eb="3">
      <t>デンワ</t>
    </rPh>
    <phoneticPr fontId="2"/>
  </si>
  <si>
    <t>(FAX)</t>
    <phoneticPr fontId="2"/>
  </si>
  <si>
    <t xml:space="preserve"> 健康管理部門と給食部門の連携</t>
    <rPh sb="1" eb="3">
      <t>ケンコウ</t>
    </rPh>
    <rPh sb="3" eb="5">
      <t>カンリ</t>
    </rPh>
    <rPh sb="5" eb="7">
      <t>ブモン</t>
    </rPh>
    <rPh sb="8" eb="10">
      <t>キュウショク</t>
    </rPh>
    <rPh sb="10" eb="12">
      <t>ブモン</t>
    </rPh>
    <rPh sb="13" eb="15">
      <t>レンケイ</t>
    </rPh>
    <phoneticPr fontId="2"/>
  </si>
  <si>
    <t>【実施回数】</t>
    <phoneticPr fontId="2"/>
  </si>
  <si>
    <t>）回</t>
  </si>
  <si>
    <t>【構　　成】</t>
    <phoneticPr fontId="2"/>
  </si>
  <si>
    <t>管理栄養士・栄養士</t>
    <rPh sb="0" eb="2">
      <t>カンリ</t>
    </rPh>
    <rPh sb="2" eb="4">
      <t>エイヨウ</t>
    </rPh>
    <rPh sb="4" eb="5">
      <t>シ</t>
    </rPh>
    <rPh sb="6" eb="9">
      <t>エイヨウシ</t>
    </rPh>
    <phoneticPr fontId="2"/>
  </si>
  <si>
    <t>調理師・調理員</t>
    <rPh sb="0" eb="3">
      <t>チョウリシ</t>
    </rPh>
    <rPh sb="4" eb="7">
      <t>チョウリイン</t>
    </rPh>
    <phoneticPr fontId="2"/>
  </si>
  <si>
    <t>)</t>
    <phoneticPr fontId="2"/>
  </si>
  <si>
    <t>)</t>
    <phoneticPr fontId="2"/>
  </si>
  <si>
    <t>【目 　 的】</t>
    <phoneticPr fontId="2"/>
  </si>
  <si>
    <t>)</t>
    <phoneticPr fontId="2"/>
  </si>
  <si>
    <t xml:space="preserve"> 運営方式</t>
    <phoneticPr fontId="2"/>
  </si>
  <si>
    <t>委 託 先</t>
    <phoneticPr fontId="10"/>
  </si>
  <si>
    <t>名　　　　　称</t>
    <phoneticPr fontId="2"/>
  </si>
  <si>
    <t>所 　 在  　地</t>
    <phoneticPr fontId="2"/>
  </si>
  <si>
    <t>代 表 者 氏 名</t>
    <phoneticPr fontId="10"/>
  </si>
  <si>
    <t>施設担当責任者氏名</t>
    <phoneticPr fontId="2"/>
  </si>
  <si>
    <t>電          話</t>
    <phoneticPr fontId="2"/>
  </si>
  <si>
    <r>
      <rPr>
        <sz val="10"/>
        <color theme="1"/>
        <rFont val="ＭＳ Ｐ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従事者</t>
    </r>
    <r>
      <rPr>
        <sz val="9"/>
        <color theme="1"/>
        <rFont val="ＭＳ Ｐ明朝"/>
        <family val="1"/>
        <charset val="128"/>
      </rPr>
      <t>（管理栄養士がいる施設にあつては管理栄養士、
 栄養士のみがいる施設にあつては栄養士１名の氏名記
 入してください。)</t>
    </r>
    <phoneticPr fontId="2"/>
  </si>
  <si>
    <t xml:space="preserve"> 管理栄養士又は栄養士の氏名</t>
    <rPh sb="8" eb="10">
      <t>エイヨウ</t>
    </rPh>
    <rPh sb="10" eb="11">
      <t>シ</t>
    </rPh>
    <rPh sb="12" eb="14">
      <t>シメイ</t>
    </rPh>
    <phoneticPr fontId="2"/>
  </si>
  <si>
    <t xml:space="preserve"> 勤務形態</t>
    <phoneticPr fontId="10"/>
  </si>
  <si>
    <t xml:space="preserve"> 免許の種類</t>
    <rPh sb="1" eb="3">
      <t>メンキョ</t>
    </rPh>
    <rPh sb="4" eb="6">
      <t>シュルイ</t>
    </rPh>
    <phoneticPr fontId="2"/>
  </si>
  <si>
    <r>
      <rPr>
        <sz val="10"/>
        <color theme="1"/>
        <rFont val="ＭＳ Ｐ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食</t>
    </r>
    <r>
      <rPr>
        <sz val="10"/>
        <color theme="1"/>
        <rFont val="ＭＳ Ｐ明朝"/>
        <family val="1"/>
        <charset val="128"/>
      </rPr>
      <t xml:space="preserve">  </t>
    </r>
    <r>
      <rPr>
        <sz val="10"/>
        <color theme="1"/>
        <rFont val="ＭＳ 明朝"/>
        <family val="1"/>
        <charset val="128"/>
      </rPr>
      <t xml:space="preserve">数
</t>
    </r>
    <r>
      <rPr>
        <sz val="10"/>
        <color theme="1"/>
        <rFont val="ＭＳ Ｐ明朝"/>
        <family val="1"/>
        <charset val="128"/>
      </rPr>
      <t xml:space="preserve">  </t>
    </r>
    <r>
      <rPr>
        <sz val="9"/>
        <color theme="1"/>
        <rFont val="ＭＳ Ｐ明朝"/>
        <family val="1"/>
        <charset val="128"/>
      </rPr>
      <t>(1日当たり平均食数)　</t>
    </r>
    <rPh sb="1" eb="2">
      <t>ショク</t>
    </rPh>
    <rPh sb="4" eb="5">
      <t>スウ</t>
    </rPh>
    <rPh sb="10" eb="11">
      <t>ニチ</t>
    </rPh>
    <rPh sb="11" eb="12">
      <t>ア</t>
    </rPh>
    <rPh sb="14" eb="16">
      <t>ヘイキン</t>
    </rPh>
    <rPh sb="16" eb="17">
      <t>ショク</t>
    </rPh>
    <rPh sb="17" eb="18">
      <t>スウ</t>
    </rPh>
    <phoneticPr fontId="2"/>
  </si>
  <si>
    <t xml:space="preserve"> 給食の利用率</t>
    <rPh sb="1" eb="3">
      <t>キュウショク</t>
    </rPh>
    <rPh sb="4" eb="6">
      <t>リヨウ</t>
    </rPh>
    <rPh sb="6" eb="7">
      <t>リツ</t>
    </rPh>
    <phoneticPr fontId="2"/>
  </si>
  <si>
    <t>(</t>
    <phoneticPr fontId="2"/>
  </si>
  <si>
    <t xml:space="preserve"> 身体状況の
 把握</t>
    <rPh sb="1" eb="3">
      <t>シンタイ</t>
    </rPh>
    <rPh sb="3" eb="5">
      <t>ジョウキョウ</t>
    </rPh>
    <rPh sb="8" eb="10">
      <t>ハアク</t>
    </rPh>
    <phoneticPr fontId="2"/>
  </si>
  <si>
    <t>【身長の把握】</t>
    <rPh sb="1" eb="3">
      <t>シンチョウ</t>
    </rPh>
    <rPh sb="4" eb="6">
      <t>ハアク</t>
    </rPh>
    <phoneticPr fontId="10"/>
  </si>
  <si>
    <t>【体格指数（BMI）】</t>
    <phoneticPr fontId="10"/>
  </si>
  <si>
    <t>やせ：</t>
    <phoneticPr fontId="10"/>
  </si>
  <si>
    <t>％</t>
    <phoneticPr fontId="10"/>
  </si>
  <si>
    <t>肥満：</t>
    <rPh sb="0" eb="2">
      <t>ヒマン</t>
    </rPh>
    <phoneticPr fontId="10"/>
  </si>
  <si>
    <t>【体重の把握】</t>
    <rPh sb="1" eb="3">
      <t>タイジュウ</t>
    </rPh>
    <rPh sb="4" eb="6">
      <t>ハアク</t>
    </rPh>
    <phoneticPr fontId="10"/>
  </si>
  <si>
    <t xml:space="preserve"> 疾病状況の
 把握</t>
    <rPh sb="1" eb="3">
      <t>シッペイ</t>
    </rPh>
    <rPh sb="3" eb="5">
      <t>ジョウキョウ</t>
    </rPh>
    <rPh sb="8" eb="10">
      <t>ハアク</t>
    </rPh>
    <phoneticPr fontId="10"/>
  </si>
  <si>
    <t>％）</t>
    <phoneticPr fontId="2"/>
  </si>
  <si>
    <t>：</t>
  </si>
  <si>
    <t xml:space="preserve"> 摂取量の調査</t>
    <phoneticPr fontId="10"/>
  </si>
  <si>
    <t>【実施回数】</t>
    <phoneticPr fontId="2"/>
  </si>
  <si>
    <t>【方　　法】</t>
    <phoneticPr fontId="2"/>
  </si>
  <si>
    <t>)</t>
    <phoneticPr fontId="2"/>
  </si>
  <si>
    <t xml:space="preserve"> 給食形態</t>
    <rPh sb="1" eb="3">
      <t>キュウショク</t>
    </rPh>
    <rPh sb="3" eb="5">
      <t>ケイタイ</t>
    </rPh>
    <phoneticPr fontId="2"/>
  </si>
  <si>
    <t>(</t>
    <phoneticPr fontId="2"/>
  </si>
  <si>
    <t>アラカルト(</t>
    <phoneticPr fontId="2"/>
  </si>
  <si>
    <t>カレー</t>
    <phoneticPr fontId="2"/>
  </si>
  <si>
    <t>))</t>
    <phoneticPr fontId="11"/>
  </si>
  <si>
    <t>カフェテリア</t>
    <phoneticPr fontId="2"/>
  </si>
  <si>
    <t>:</t>
    <phoneticPr fontId="2"/>
  </si>
  <si>
    <t>【主食】</t>
  </si>
  <si>
    <t>品</t>
    <phoneticPr fontId="2"/>
  </si>
  <si>
    <t>食</t>
    <phoneticPr fontId="2"/>
  </si>
  <si>
    <t>【副食】主菜</t>
    <phoneticPr fontId="2"/>
  </si>
  <si>
    <t>品</t>
  </si>
  <si>
    <t>食　・　副菜</t>
  </si>
  <si>
    <t>【その他】</t>
  </si>
  <si>
    <t xml:space="preserve"> 給食量の調整</t>
    <phoneticPr fontId="2"/>
  </si>
  <si>
    <t xml:space="preserve"> 主食の量</t>
    <phoneticPr fontId="2"/>
  </si>
  <si>
    <t xml:space="preserve"> 副食(主菜・副菜)の量</t>
    <rPh sb="1" eb="3">
      <t>フクショク</t>
    </rPh>
    <rPh sb="4" eb="6">
      <t>シュサイ</t>
    </rPh>
    <rPh sb="7" eb="9">
      <t>フクサイ</t>
    </rPh>
    <rPh sb="11" eb="12">
      <t>リョウ</t>
    </rPh>
    <phoneticPr fontId="2"/>
  </si>
  <si>
    <t xml:space="preserve"> ヘルシーメニューの提供</t>
    <rPh sb="10" eb="12">
      <t>テイキョウ</t>
    </rPh>
    <phoneticPr fontId="2"/>
  </si>
  <si>
    <t>給与栄養目標量の設定（確認）月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セッテイ</t>
    </rPh>
    <rPh sb="11" eb="13">
      <t>カクニン</t>
    </rPh>
    <rPh sb="14" eb="15">
      <t>ツキ</t>
    </rPh>
    <phoneticPr fontId="10"/>
  </si>
  <si>
    <t xml:space="preserve"> 平均提供食品量・平均栄養量</t>
    <phoneticPr fontId="2"/>
  </si>
  <si>
    <t>量(g)</t>
    <phoneticPr fontId="2"/>
  </si>
  <si>
    <t>給与栄養目標量</t>
    <phoneticPr fontId="2"/>
  </si>
  <si>
    <t>提供栄養量</t>
    <rPh sb="0" eb="2">
      <t>テイキョウ</t>
    </rPh>
    <rPh sb="2" eb="4">
      <t>エイヨウ</t>
    </rPh>
    <rPh sb="4" eb="5">
      <t>リョウ</t>
    </rPh>
    <phoneticPr fontId="10"/>
  </si>
  <si>
    <r>
      <t xml:space="preserve">穀類
</t>
    </r>
    <r>
      <rPr>
        <sz val="4"/>
        <color theme="1"/>
        <rFont val="ＭＳ 明朝"/>
        <family val="1"/>
        <charset val="128"/>
      </rPr>
      <t>(１食平均分）</t>
    </r>
    <rPh sb="5" eb="6">
      <t>ショク</t>
    </rPh>
    <rPh sb="6" eb="8">
      <t>ヘイキン</t>
    </rPh>
    <rPh sb="8" eb="9">
      <t>ブン</t>
    </rPh>
    <phoneticPr fontId="2"/>
  </si>
  <si>
    <t xml:space="preserve"> エネルギー(kcal)</t>
    <phoneticPr fontId="10"/>
  </si>
  <si>
    <t xml:space="preserve"> たんぱく質(g)</t>
    <phoneticPr fontId="10"/>
  </si>
  <si>
    <t xml:space="preserve"> 脂質(g)</t>
    <phoneticPr fontId="10"/>
  </si>
  <si>
    <t xml:space="preserve"> いも及びでんぷん類</t>
    <phoneticPr fontId="2"/>
  </si>
  <si>
    <t xml:space="preserve"> カルシウム(mg)</t>
    <phoneticPr fontId="10"/>
  </si>
  <si>
    <t xml:space="preserve"> 砂糖及び甘味類</t>
    <phoneticPr fontId="2"/>
  </si>
  <si>
    <t xml:space="preserve"> 鉄(mg)</t>
    <phoneticPr fontId="10"/>
  </si>
  <si>
    <t xml:space="preserve"> 豆　　　　 類</t>
    <phoneticPr fontId="2"/>
  </si>
  <si>
    <t xml:space="preserve"> ビタミンＡ(ﾚﾁﾉｰﾙ当量)(μg)</t>
    <phoneticPr fontId="10"/>
  </si>
  <si>
    <r>
      <t xml:space="preserve"> ビタミンＢ</t>
    </r>
    <r>
      <rPr>
        <vertAlign val="subscript"/>
        <sz val="10"/>
        <color theme="1"/>
        <rFont val="ＭＳ 明朝"/>
        <family val="1"/>
        <charset val="128"/>
      </rPr>
      <t>１</t>
    </r>
    <r>
      <rPr>
        <sz val="10"/>
        <color theme="1"/>
        <rFont val="ＭＳ 明朝"/>
        <family val="1"/>
        <charset val="128"/>
      </rPr>
      <t>(mg)</t>
    </r>
    <phoneticPr fontId="2"/>
  </si>
  <si>
    <r>
      <t xml:space="preserve"> ビタミンＢ</t>
    </r>
    <r>
      <rPr>
        <vertAlign val="subscript"/>
        <sz val="10"/>
        <color theme="1"/>
        <rFont val="ＭＳ 明朝"/>
        <family val="1"/>
        <charset val="128"/>
      </rPr>
      <t>２</t>
    </r>
    <r>
      <rPr>
        <sz val="10"/>
        <color theme="1"/>
        <rFont val="ＭＳ 明朝"/>
        <family val="1"/>
        <charset val="128"/>
      </rPr>
      <t>(mg)</t>
    </r>
    <phoneticPr fontId="2"/>
  </si>
  <si>
    <t xml:space="preserve"> ビタミンＣ(mg)</t>
    <phoneticPr fontId="10"/>
  </si>
  <si>
    <t xml:space="preserve"> 食物繊維(ｇ)</t>
    <phoneticPr fontId="10"/>
  </si>
  <si>
    <t xml:space="preserve"> 塩分(食塩相当量)(ｇ)</t>
    <phoneticPr fontId="10"/>
  </si>
  <si>
    <t xml:space="preserve"> 炭水化物ｴﾈﾙｷﾞｰ比(％)</t>
    <rPh sb="1" eb="5">
      <t>タンスイカブツ</t>
    </rPh>
    <phoneticPr fontId="2"/>
  </si>
  <si>
    <t xml:space="preserve"> たんぱく質ｴﾈﾙｷﾞｰ比(％)</t>
    <phoneticPr fontId="10"/>
  </si>
  <si>
    <t xml:space="preserve"> 脂質ｴﾈﾙｷﾞｰ比(％)</t>
    <phoneticPr fontId="10"/>
  </si>
  <si>
    <t>乳　　　　　類</t>
    <phoneticPr fontId="2"/>
  </si>
  <si>
    <t xml:space="preserve"> ＊飽和脂肪酸エネルギー比（％）</t>
    <rPh sb="2" eb="4">
      <t>ホウワ</t>
    </rPh>
    <rPh sb="4" eb="7">
      <t>シボウサン</t>
    </rPh>
    <rPh sb="12" eb="13">
      <t>ヒ</t>
    </rPh>
    <phoneticPr fontId="10"/>
  </si>
  <si>
    <t xml:space="preserve"> 推定摂取率</t>
    <rPh sb="1" eb="3">
      <t>スイテイ</t>
    </rPh>
    <rPh sb="3" eb="5">
      <t>セッシュ</t>
    </rPh>
    <rPh sb="5" eb="6">
      <t>リツ</t>
    </rPh>
    <phoneticPr fontId="10"/>
  </si>
  <si>
    <t>％</t>
  </si>
  <si>
    <t>）円</t>
  </si>
  <si>
    <t xml:space="preserve"> 作業指示書</t>
    <rPh sb="1" eb="3">
      <t>サギョウ</t>
    </rPh>
    <rPh sb="3" eb="6">
      <t>シジショ</t>
    </rPh>
    <phoneticPr fontId="2"/>
  </si>
  <si>
    <t xml:space="preserve"> 給食日誌</t>
    <rPh sb="1" eb="3">
      <t>キュウショク</t>
    </rPh>
    <rPh sb="3" eb="5">
      <t>ニッシ</t>
    </rPh>
    <phoneticPr fontId="10"/>
  </si>
  <si>
    <t>個別指導</t>
    <rPh sb="0" eb="2">
      <t>コベツ</t>
    </rPh>
    <rPh sb="2" eb="4">
      <t>シドウ</t>
    </rPh>
    <phoneticPr fontId="2"/>
  </si>
  <si>
    <t>人</t>
    <phoneticPr fontId="2"/>
  </si>
  <si>
    <t>【健康・栄養情報の提供方法】</t>
    <rPh sb="1" eb="3">
      <t>ケンコウ</t>
    </rPh>
    <rPh sb="4" eb="6">
      <t>エイヨウ</t>
    </rPh>
    <rPh sb="6" eb="8">
      <t>ジョウホウ</t>
    </rPh>
    <rPh sb="9" eb="11">
      <t>テイキョウ</t>
    </rPh>
    <rPh sb="11" eb="13">
      <t>ホウホウ</t>
    </rPh>
    <phoneticPr fontId="10"/>
  </si>
  <si>
    <t>集団指導</t>
    <rPh sb="0" eb="2">
      <t>シュウダン</t>
    </rPh>
    <rPh sb="2" eb="4">
      <t>シドウ</t>
    </rPh>
    <phoneticPr fontId="2"/>
  </si>
  <si>
    <t>人</t>
    <phoneticPr fontId="2"/>
  </si>
  <si>
    <t>）</t>
    <phoneticPr fontId="2"/>
  </si>
  <si>
    <t xml:space="preserve"> 非常時の
 危機管理</t>
    <rPh sb="3" eb="4">
      <t>ジ</t>
    </rPh>
    <rPh sb="7" eb="9">
      <t>キキ</t>
    </rPh>
    <rPh sb="9" eb="11">
      <t>カンリ</t>
    </rPh>
    <phoneticPr fontId="10"/>
  </si>
  <si>
    <t>）人分を（</t>
  </si>
  <si>
    <t xml:space="preserve"> 自施設の栄養管理に
 関する課題</t>
    <rPh sb="1" eb="2">
      <t>ジ</t>
    </rPh>
    <rPh sb="2" eb="4">
      <t>シセツ</t>
    </rPh>
    <rPh sb="5" eb="7">
      <t>エイヨウ</t>
    </rPh>
    <rPh sb="7" eb="9">
      <t>カンリ</t>
    </rPh>
    <rPh sb="12" eb="13">
      <t>カン</t>
    </rPh>
    <rPh sb="15" eb="17">
      <t>カダイ</t>
    </rPh>
    <phoneticPr fontId="10"/>
  </si>
  <si>
    <t>電話番号</t>
  </si>
  <si>
    <t>記入日</t>
    <rPh sb="0" eb="2">
      <t>キニュウ</t>
    </rPh>
    <rPh sb="2" eb="3">
      <t>ビ</t>
    </rPh>
    <phoneticPr fontId="2"/>
  </si>
  <si>
    <t>施設の郵便番号</t>
    <rPh sb="3" eb="7">
      <t>ユウビンバンゴウ</t>
    </rPh>
    <phoneticPr fontId="2"/>
  </si>
  <si>
    <t>施設の所在地</t>
    <rPh sb="3" eb="6">
      <t>ショザイチ</t>
    </rPh>
    <phoneticPr fontId="2"/>
  </si>
  <si>
    <t>施設の電話番号</t>
    <rPh sb="3" eb="5">
      <t>デンワ</t>
    </rPh>
    <rPh sb="5" eb="7">
      <t>バンゴウ</t>
    </rPh>
    <phoneticPr fontId="2"/>
  </si>
  <si>
    <t>施設のFAX番号</t>
    <rPh sb="6" eb="8">
      <t>バンゴウ</t>
    </rPh>
    <phoneticPr fontId="2"/>
  </si>
  <si>
    <t>設置者の名称</t>
    <rPh sb="0" eb="3">
      <t>セッチシャ</t>
    </rPh>
    <rPh sb="4" eb="6">
      <t>メイショウ</t>
    </rPh>
    <phoneticPr fontId="2"/>
  </si>
  <si>
    <t>設置者の郵便番号</t>
    <rPh sb="0" eb="3">
      <t>セッチシャ</t>
    </rPh>
    <rPh sb="4" eb="8">
      <t>ユウビンバンゴウ</t>
    </rPh>
    <phoneticPr fontId="2"/>
  </si>
  <si>
    <t>設置者の所在地</t>
    <rPh sb="0" eb="3">
      <t>セッチシャ</t>
    </rPh>
    <rPh sb="4" eb="7">
      <t>ショザイチ</t>
    </rPh>
    <phoneticPr fontId="2"/>
  </si>
  <si>
    <t>管理者の職名</t>
    <rPh sb="0" eb="3">
      <t>カンリシャ</t>
    </rPh>
    <rPh sb="4" eb="6">
      <t>ショクメイ</t>
    </rPh>
    <phoneticPr fontId="2"/>
  </si>
  <si>
    <t>管理者の氏名</t>
    <rPh sb="4" eb="6">
      <t>シメイ</t>
    </rPh>
    <phoneticPr fontId="2"/>
  </si>
  <si>
    <t>有/無</t>
    <phoneticPr fontId="2"/>
  </si>
  <si>
    <t>年/月</t>
    <rPh sb="0" eb="1">
      <t>ネン</t>
    </rPh>
    <rPh sb="2" eb="3">
      <t>ツキ</t>
    </rPh>
    <phoneticPr fontId="2"/>
  </si>
  <si>
    <t>その他(職種)　</t>
    <rPh sb="2" eb="3">
      <t>タ</t>
    </rPh>
    <rPh sb="4" eb="6">
      <t>ショクシュ</t>
    </rPh>
    <phoneticPr fontId="2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</si>
  <si>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2"/>
  </si>
  <si>
    <t>エネルギー</t>
    <phoneticPr fontId="2"/>
  </si>
  <si>
    <t>カルシウム</t>
    <phoneticPr fontId="2"/>
  </si>
  <si>
    <t>ビタミンC</t>
    <phoneticPr fontId="2"/>
  </si>
  <si>
    <t>*飽和脂肪酸エネルギー比</t>
    <rPh sb="1" eb="3">
      <t>ホウワ</t>
    </rPh>
    <rPh sb="3" eb="6">
      <t>シボウサン</t>
    </rPh>
    <rPh sb="11" eb="12">
      <t>ヒ</t>
    </rPh>
    <phoneticPr fontId="2"/>
  </si>
  <si>
    <t>提供栄養量</t>
    <rPh sb="0" eb="2">
      <t>テイキョウ</t>
    </rPh>
    <rPh sb="2" eb="4">
      <t>エイヨウ</t>
    </rPh>
    <rPh sb="4" eb="5">
      <t>リョウ</t>
    </rPh>
    <phoneticPr fontId="2"/>
  </si>
  <si>
    <t>エネルギー</t>
    <phoneticPr fontId="2"/>
  </si>
  <si>
    <t>カルシウム</t>
    <phoneticPr fontId="2"/>
  </si>
  <si>
    <t>ビタミンC</t>
    <phoneticPr fontId="2"/>
  </si>
  <si>
    <t>推定摂取率</t>
    <rPh sb="0" eb="2">
      <t>スイテイ</t>
    </rPh>
    <rPh sb="2" eb="4">
      <t>セッシュ</t>
    </rPh>
    <rPh sb="4" eb="5">
      <t>リツ</t>
    </rPh>
    <phoneticPr fontId="2"/>
  </si>
  <si>
    <t>テーマ献立の有無</t>
    <rPh sb="3" eb="5">
      <t>コンダテ</t>
    </rPh>
    <rPh sb="6" eb="8">
      <t>ウム</t>
    </rPh>
    <phoneticPr fontId="2"/>
  </si>
  <si>
    <t>地産地消の有/無</t>
    <rPh sb="0" eb="4">
      <t>チサンチショウ</t>
    </rPh>
    <rPh sb="5" eb="6">
      <t>アリ</t>
    </rPh>
    <rPh sb="7" eb="8">
      <t>ナシ</t>
    </rPh>
    <phoneticPr fontId="2"/>
  </si>
  <si>
    <t>食品ロス削減の有/無</t>
    <rPh sb="0" eb="2">
      <t>ショクヒン</t>
    </rPh>
    <rPh sb="4" eb="6">
      <t>サクゲン</t>
    </rPh>
    <phoneticPr fontId="2"/>
  </si>
  <si>
    <t>食文化（行事食・郷土食等）</t>
    <rPh sb="0" eb="3">
      <t>ショクブンカ</t>
    </rPh>
    <rPh sb="4" eb="6">
      <t>ギョウジ</t>
    </rPh>
    <rPh sb="6" eb="7">
      <t>ショク</t>
    </rPh>
    <rPh sb="8" eb="10">
      <t>キョウド</t>
    </rPh>
    <rPh sb="10" eb="11">
      <t>ショク</t>
    </rPh>
    <rPh sb="11" eb="12">
      <t>トウ</t>
    </rPh>
    <phoneticPr fontId="2"/>
  </si>
  <si>
    <t>災害時対応マニュアルの有無</t>
    <rPh sb="0" eb="2">
      <t>サイガイ</t>
    </rPh>
    <rPh sb="2" eb="3">
      <t>ジ</t>
    </rPh>
    <rPh sb="3" eb="5">
      <t>タイオウ</t>
    </rPh>
    <rPh sb="11" eb="13">
      <t>ウム</t>
    </rPh>
    <phoneticPr fontId="2"/>
  </si>
  <si>
    <t>災害時連絡指示体制</t>
    <rPh sb="0" eb="2">
      <t>サイガイ</t>
    </rPh>
    <rPh sb="2" eb="3">
      <t>ジ</t>
    </rPh>
    <rPh sb="3" eb="5">
      <t>レンラク</t>
    </rPh>
    <rPh sb="5" eb="7">
      <t>シジ</t>
    </rPh>
    <rPh sb="7" eb="9">
      <t>タイセイ</t>
    </rPh>
    <phoneticPr fontId="2"/>
  </si>
  <si>
    <t>炊き出し訓練等</t>
    <rPh sb="0" eb="1">
      <t>タ</t>
    </rPh>
    <rPh sb="2" eb="3">
      <t>ダ</t>
    </rPh>
    <rPh sb="4" eb="6">
      <t>クンレン</t>
    </rPh>
    <rPh sb="6" eb="7">
      <t>トウ</t>
    </rPh>
    <phoneticPr fontId="2"/>
  </si>
  <si>
    <t>食中毒発生時の食事提供対応マニュアル</t>
    <rPh sb="0" eb="3">
      <t>ショクチュウドク</t>
    </rPh>
    <rPh sb="3" eb="5">
      <t>ハッセイ</t>
    </rPh>
    <rPh sb="5" eb="6">
      <t>ジ</t>
    </rPh>
    <rPh sb="7" eb="9">
      <t>ショクジ</t>
    </rPh>
    <rPh sb="9" eb="11">
      <t>テイキョウ</t>
    </rPh>
    <rPh sb="11" eb="13">
      <t>タイオウ</t>
    </rPh>
    <phoneticPr fontId="2"/>
  </si>
  <si>
    <t>自施設の栄養管理に関する課題</t>
    <rPh sb="0" eb="1">
      <t>ジ</t>
    </rPh>
    <rPh sb="1" eb="3">
      <t>シセツ</t>
    </rPh>
    <rPh sb="4" eb="6">
      <t>エイヨウ</t>
    </rPh>
    <rPh sb="6" eb="8">
      <t>カンリ</t>
    </rPh>
    <rPh sb="9" eb="10">
      <t>カン</t>
    </rPh>
    <rPh sb="12" eb="14">
      <t>カダイ</t>
    </rPh>
    <phoneticPr fontId="2"/>
  </si>
  <si>
    <t>その他の内容</t>
    <rPh sb="2" eb="3">
      <t>タ</t>
    </rPh>
    <rPh sb="4" eb="6">
      <t>ナイヨウ</t>
    </rPh>
    <phoneticPr fontId="2"/>
  </si>
  <si>
    <t>利用者の健康の維持増進</t>
    <rPh sb="0" eb="3">
      <t>リヨウシャ</t>
    </rPh>
    <rPh sb="4" eb="6">
      <t>ケンコウ</t>
    </rPh>
    <rPh sb="7" eb="9">
      <t>イジ</t>
    </rPh>
    <rPh sb="9" eb="11">
      <t>ゾウシン</t>
    </rPh>
    <phoneticPr fontId="2"/>
  </si>
  <si>
    <t>生活習慣病の予防</t>
    <rPh sb="0" eb="2">
      <t>セイカツ</t>
    </rPh>
    <rPh sb="2" eb="4">
      <t>シュウカン</t>
    </rPh>
    <rPh sb="4" eb="5">
      <t>ビョウ</t>
    </rPh>
    <rPh sb="6" eb="8">
      <t>ヨボウ</t>
    </rPh>
    <phoneticPr fontId="2"/>
  </si>
  <si>
    <t>福利厚生</t>
    <rPh sb="0" eb="2">
      <t>フクリ</t>
    </rPh>
    <rPh sb="2" eb="4">
      <t>コウセイ</t>
    </rPh>
    <phoneticPr fontId="2"/>
  </si>
  <si>
    <t>ＱＯＬの向上</t>
    <rPh sb="4" eb="6">
      <t>コウジョウ</t>
    </rPh>
    <phoneticPr fontId="2"/>
  </si>
  <si>
    <t>管理栄養士・栄養士</t>
    <rPh sb="0" eb="2">
      <t>カンリ</t>
    </rPh>
    <rPh sb="2" eb="5">
      <t>エイヨウシ</t>
    </rPh>
    <rPh sb="6" eb="9">
      <t>エイヨウシ</t>
    </rPh>
    <phoneticPr fontId="2"/>
  </si>
  <si>
    <t>健康管理担当者</t>
    <rPh sb="0" eb="2">
      <t>ケンコウ</t>
    </rPh>
    <rPh sb="2" eb="4">
      <t>カンリ</t>
    </rPh>
    <rPh sb="4" eb="7">
      <t>タントウシャ</t>
    </rPh>
    <phoneticPr fontId="2"/>
  </si>
  <si>
    <t>　(50～64歳の人数)</t>
    <rPh sb="9" eb="11">
      <t>ニンズウ</t>
    </rPh>
    <phoneticPr fontId="2"/>
  </si>
  <si>
    <t>　(65歳～の人数)</t>
    <rPh sb="7" eb="9">
      <t>ニンズウ</t>
    </rPh>
    <phoneticPr fontId="2"/>
  </si>
  <si>
    <t>疾病の把握の有/無</t>
    <rPh sb="0" eb="2">
      <t>シッペイ</t>
    </rPh>
    <rPh sb="3" eb="5">
      <t>ハアク</t>
    </rPh>
    <rPh sb="6" eb="7">
      <t>アリ</t>
    </rPh>
    <rPh sb="8" eb="9">
      <t>ナシ</t>
    </rPh>
    <phoneticPr fontId="2"/>
  </si>
  <si>
    <t>リーフレットの有/無</t>
    <phoneticPr fontId="2"/>
  </si>
  <si>
    <t>ポスターの有/無</t>
    <rPh sb="5" eb="6">
      <t>アリ</t>
    </rPh>
    <rPh sb="7" eb="8">
      <t>ナシ</t>
    </rPh>
    <phoneticPr fontId="2"/>
  </si>
  <si>
    <t>食卓メモの有/無</t>
    <rPh sb="0" eb="2">
      <t>ショクタク</t>
    </rPh>
    <rPh sb="5" eb="6">
      <t>アリ</t>
    </rPh>
    <rPh sb="7" eb="8">
      <t>ナシ</t>
    </rPh>
    <phoneticPr fontId="2"/>
  </si>
  <si>
    <t>健康管理部門と給食管理部門の連携</t>
    <rPh sb="0" eb="2">
      <t>ケンコウ</t>
    </rPh>
    <rPh sb="2" eb="4">
      <t>カンリ</t>
    </rPh>
    <rPh sb="4" eb="6">
      <t>ブモン</t>
    </rPh>
    <rPh sb="7" eb="9">
      <t>キュウショク</t>
    </rPh>
    <rPh sb="9" eb="11">
      <t>カンリ</t>
    </rPh>
    <rPh sb="11" eb="13">
      <t>ブモン</t>
    </rPh>
    <rPh sb="14" eb="16">
      <t>レンケイ</t>
    </rPh>
    <phoneticPr fontId="2"/>
  </si>
  <si>
    <t>個別指導の人数（施設側）</t>
    <rPh sb="0" eb="2">
      <t>コベツ</t>
    </rPh>
    <rPh sb="2" eb="4">
      <t>シドウ</t>
    </rPh>
    <rPh sb="5" eb="7">
      <t>ニンズウ</t>
    </rPh>
    <rPh sb="8" eb="10">
      <t>シセツ</t>
    </rPh>
    <rPh sb="10" eb="11">
      <t>ガワ</t>
    </rPh>
    <phoneticPr fontId="2"/>
  </si>
  <si>
    <t>集団指導の回数（施設側）</t>
    <rPh sb="0" eb="2">
      <t>シュウダン</t>
    </rPh>
    <rPh sb="2" eb="4">
      <t>シドウ</t>
    </rPh>
    <rPh sb="5" eb="7">
      <t>カイスウ</t>
    </rPh>
    <phoneticPr fontId="2"/>
  </si>
  <si>
    <t>集団指導の人数（施設側）</t>
    <rPh sb="0" eb="2">
      <t>シュウダン</t>
    </rPh>
    <rPh sb="2" eb="4">
      <t>シドウ</t>
    </rPh>
    <rPh sb="5" eb="7">
      <t>ニンズウ</t>
    </rPh>
    <phoneticPr fontId="2"/>
  </si>
  <si>
    <t>個別指導の人数（委託側）</t>
    <rPh sb="0" eb="2">
      <t>コベツ</t>
    </rPh>
    <rPh sb="2" eb="4">
      <t>シドウ</t>
    </rPh>
    <rPh sb="5" eb="7">
      <t>ニンズウ</t>
    </rPh>
    <rPh sb="8" eb="10">
      <t>イタク</t>
    </rPh>
    <rPh sb="10" eb="11">
      <t>ガワ</t>
    </rPh>
    <phoneticPr fontId="2"/>
  </si>
  <si>
    <t>集団指導の回数（委託側）</t>
    <rPh sb="0" eb="2">
      <t>シュウダン</t>
    </rPh>
    <rPh sb="2" eb="4">
      <t>シドウ</t>
    </rPh>
    <rPh sb="5" eb="7">
      <t>カイスウ</t>
    </rPh>
    <phoneticPr fontId="2"/>
  </si>
  <si>
    <t>集団指導の人数（委託側）</t>
    <rPh sb="0" eb="2">
      <t>シュウダン</t>
    </rPh>
    <rPh sb="2" eb="4">
      <t>シドウ</t>
    </rPh>
    <rPh sb="5" eb="7">
      <t>ニンズウ</t>
    </rPh>
    <phoneticPr fontId="2"/>
  </si>
  <si>
    <t>献立表掲示又は配布の有/無</t>
    <rPh sb="0" eb="2">
      <t>コンダテ</t>
    </rPh>
    <rPh sb="2" eb="3">
      <t>ヒョウ</t>
    </rPh>
    <rPh sb="3" eb="5">
      <t>ケイジ</t>
    </rPh>
    <rPh sb="5" eb="6">
      <t>マタ</t>
    </rPh>
    <rPh sb="7" eb="9">
      <t>ハイフ</t>
    </rPh>
    <rPh sb="10" eb="11">
      <t>ユウ</t>
    </rPh>
    <rPh sb="12" eb="13">
      <t>ム</t>
    </rPh>
    <phoneticPr fontId="2"/>
  </si>
  <si>
    <t>〒</t>
    <phoneticPr fontId="2"/>
  </si>
  <si>
    <t>（電話）</t>
    <phoneticPr fontId="10"/>
  </si>
  <si>
    <t>（氏名)</t>
    <rPh sb="1" eb="3">
      <t>シメイ</t>
    </rPh>
    <phoneticPr fontId="10"/>
  </si>
  <si>
    <t>(</t>
    <phoneticPr fontId="2"/>
  </si>
  <si>
    <t xml:space="preserve"> 栄養管理等について
 検討する会議</t>
    <rPh sb="16" eb="18">
      <t>カイギ</t>
    </rPh>
    <phoneticPr fontId="2"/>
  </si>
  <si>
    <t xml:space="preserve"> 栄養成分表示</t>
    <phoneticPr fontId="10"/>
  </si>
  <si>
    <t>生活習慣病予防</t>
    <rPh sb="0" eb="2">
      <t>セイカツ</t>
    </rPh>
    <rPh sb="2" eb="4">
      <t>シュウカン</t>
    </rPh>
    <rPh sb="4" eb="5">
      <t>ビョウ</t>
    </rPh>
    <rPh sb="5" eb="7">
      <t>ヨボウ</t>
    </rPh>
    <phoneticPr fontId="2"/>
  </si>
  <si>
    <t>地産地消</t>
    <rPh sb="0" eb="4">
      <t>チサンチショウ</t>
    </rPh>
    <phoneticPr fontId="2"/>
  </si>
  <si>
    <t>食品ロス削減</t>
    <rPh sb="0" eb="2">
      <t>ショクヒン</t>
    </rPh>
    <rPh sb="4" eb="6">
      <t>サクゲン</t>
    </rPh>
    <phoneticPr fontId="2"/>
  </si>
  <si>
    <t>【災害時対応マニュアル】</t>
    <phoneticPr fontId="10"/>
  </si>
  <si>
    <t>【災害時連絡指示体制】</t>
    <phoneticPr fontId="2"/>
  </si>
  <si>
    <t>【非常食等の備蓄】</t>
    <phoneticPr fontId="2"/>
  </si>
  <si>
    <t>(</t>
    <phoneticPr fontId="2"/>
  </si>
  <si>
    <t xml:space="preserve">）日分  </t>
    <phoneticPr fontId="2"/>
  </si>
  <si>
    <t>無</t>
    <rPh sb="0" eb="1">
      <t>ナ</t>
    </rPh>
    <phoneticPr fontId="2"/>
  </si>
  <si>
    <t>【炊き出し訓練等】</t>
    <rPh sb="1" eb="2">
      <t>タ</t>
    </rPh>
    <rPh sb="3" eb="4">
      <t>ダ</t>
    </rPh>
    <rPh sb="5" eb="7">
      <t>クンレン</t>
    </rPh>
    <rPh sb="7" eb="8">
      <t>トウ</t>
    </rPh>
    <phoneticPr fontId="2"/>
  </si>
  <si>
    <t>【食中毒発生時の食事提供対応マニュアル】</t>
    <phoneticPr fontId="10"/>
  </si>
  <si>
    <t xml:space="preserve"> 報告担当者</t>
    <phoneticPr fontId="10"/>
  </si>
  <si>
    <t>部門名</t>
    <phoneticPr fontId="2"/>
  </si>
  <si>
    <t>所在地（施設の所在地と異なる場合に記入してください。)</t>
    <phoneticPr fontId="2"/>
  </si>
  <si>
    <t>事業所</t>
    <rPh sb="0" eb="3">
      <t>ジギョウショ</t>
    </rPh>
    <phoneticPr fontId="2"/>
  </si>
  <si>
    <t>寄宿舎</t>
    <rPh sb="0" eb="3">
      <t>キシュクシャ</t>
    </rPh>
    <phoneticPr fontId="2"/>
  </si>
  <si>
    <t>その他（</t>
    <rPh sb="2" eb="3">
      <t>タ</t>
    </rPh>
    <phoneticPr fontId="2"/>
  </si>
  <si>
    <t>）</t>
    <phoneticPr fontId="2"/>
  </si>
  <si>
    <t>利用者の健康の維持・増進</t>
    <phoneticPr fontId="2"/>
  </si>
  <si>
    <t>生活習慣病の予防</t>
    <phoneticPr fontId="2"/>
  </si>
  <si>
    <t>ＱＯＬの向上</t>
    <phoneticPr fontId="2"/>
  </si>
  <si>
    <t>福利厚生</t>
    <phoneticPr fontId="2"/>
  </si>
  <si>
    <t>こころのゆとり、精神的安定を得る</t>
    <phoneticPr fontId="2"/>
  </si>
  <si>
    <t>その他（</t>
    <phoneticPr fontId="2"/>
  </si>
  <si>
    <t>福利厚生部門</t>
    <rPh sb="0" eb="2">
      <t>フクリ</t>
    </rPh>
    <rPh sb="2" eb="4">
      <t>コウセイ</t>
    </rPh>
    <rPh sb="4" eb="6">
      <t>ブモン</t>
    </rPh>
    <phoneticPr fontId="2"/>
  </si>
  <si>
    <t>総務部門</t>
    <rPh sb="0" eb="2">
      <t>ソウム</t>
    </rPh>
    <rPh sb="2" eb="4">
      <t>ブモン</t>
    </rPh>
    <phoneticPr fontId="2"/>
  </si>
  <si>
    <t>庶務部門</t>
    <rPh sb="0" eb="2">
      <t>ショム</t>
    </rPh>
    <rPh sb="2" eb="4">
      <t>ブモン</t>
    </rPh>
    <phoneticPr fontId="2"/>
  </si>
  <si>
    <t>人</t>
    <rPh sb="0" eb="1">
      <t>ニン</t>
    </rPh>
    <phoneticPr fontId="10"/>
  </si>
  <si>
    <t>ふつう</t>
    <phoneticPr fontId="2"/>
  </si>
  <si>
    <t>(</t>
    <phoneticPr fontId="2"/>
  </si>
  <si>
    <t>％</t>
    <phoneticPr fontId="10"/>
  </si>
  <si>
    <t>（</t>
    <phoneticPr fontId="10"/>
  </si>
  <si>
    <t>人/</t>
    <rPh sb="0" eb="1">
      <t>ニン</t>
    </rPh>
    <phoneticPr fontId="10"/>
  </si>
  <si>
    <t>人）</t>
    <rPh sb="0" eb="1">
      <t>ニン</t>
    </rPh>
    <phoneticPr fontId="10"/>
  </si>
  <si>
    <t>～29歳(人)</t>
    <rPh sb="3" eb="4">
      <t>サイ</t>
    </rPh>
    <rPh sb="5" eb="6">
      <t>ニン</t>
    </rPh>
    <phoneticPr fontId="2"/>
  </si>
  <si>
    <t>30～49歳(人)</t>
    <rPh sb="5" eb="6">
      <t>サイ</t>
    </rPh>
    <rPh sb="7" eb="8">
      <t>ニン</t>
    </rPh>
    <phoneticPr fontId="2"/>
  </si>
  <si>
    <t>50～64歳(人)</t>
    <rPh sb="5" eb="6">
      <t>サイ</t>
    </rPh>
    <rPh sb="7" eb="8">
      <t>ニン</t>
    </rPh>
    <phoneticPr fontId="2"/>
  </si>
  <si>
    <t>65歳～(人)</t>
    <rPh sb="5" eb="6">
      <t>ニン</t>
    </rPh>
    <phoneticPr fontId="2"/>
  </si>
  <si>
    <t xml:space="preserve">  　(50～64歳の人数)</t>
    <rPh sb="11" eb="13">
      <t>ニンズウ</t>
    </rPh>
    <phoneticPr fontId="2"/>
  </si>
  <si>
    <t>　  (65歳～の人数)</t>
    <rPh sb="9" eb="11">
      <t>ニンズウ</t>
    </rPh>
    <phoneticPr fontId="2"/>
  </si>
  <si>
    <t>高血圧症（</t>
    <phoneticPr fontId="2"/>
  </si>
  <si>
    <t>その他　（</t>
    <phoneticPr fontId="2"/>
  </si>
  <si>
    <t>％）</t>
    <phoneticPr fontId="2"/>
  </si>
  <si>
    <t>糖尿病（</t>
    <phoneticPr fontId="2"/>
  </si>
  <si>
    <t>脂質異常症（</t>
    <rPh sb="0" eb="5">
      <t>シシツイジョウショウ</t>
    </rPh>
    <phoneticPr fontId="2"/>
  </si>
  <si>
    <t>（</t>
    <phoneticPr fontId="2"/>
  </si>
  <si>
    <t>【実施回数】</t>
    <phoneticPr fontId="2"/>
  </si>
  <si>
    <t>（</t>
    <phoneticPr fontId="2"/>
  </si>
  <si>
    <t>ヘルシーメニュー提供の有無</t>
    <rPh sb="8" eb="10">
      <t>テイキョウ</t>
    </rPh>
    <phoneticPr fontId="2"/>
  </si>
  <si>
    <t>給与栄養目標量の設定（確認月）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セッテイ</t>
    </rPh>
    <rPh sb="11" eb="13">
      <t>カクニン</t>
    </rPh>
    <rPh sb="13" eb="14">
      <t>ヅキ</t>
    </rPh>
    <phoneticPr fontId="2"/>
  </si>
  <si>
    <t>事業所/寄宿舎/その他</t>
    <rPh sb="0" eb="3">
      <t>ジギョウショ</t>
    </rPh>
    <rPh sb="4" eb="7">
      <t>キシュクシャ</t>
    </rPh>
    <rPh sb="10" eb="11">
      <t>タ</t>
    </rPh>
    <phoneticPr fontId="2"/>
  </si>
  <si>
    <t xml:space="preserve"> 栄養教育</t>
    <rPh sb="1" eb="3">
      <t>エイヨウ</t>
    </rPh>
    <rPh sb="3" eb="5">
      <t>キョウイク</t>
    </rPh>
    <phoneticPr fontId="2"/>
  </si>
  <si>
    <t>献立表掲示・配布</t>
    <rPh sb="0" eb="2">
      <t>コンダテ</t>
    </rPh>
    <rPh sb="2" eb="3">
      <t>ヒョウ</t>
    </rPh>
    <rPh sb="3" eb="5">
      <t>ケイジ</t>
    </rPh>
    <rPh sb="6" eb="8">
      <t>ハイフ</t>
    </rPh>
    <phoneticPr fontId="2"/>
  </si>
  <si>
    <t>ポスター</t>
    <phoneticPr fontId="2"/>
  </si>
  <si>
    <t>リーフレット</t>
    <phoneticPr fontId="2"/>
  </si>
  <si>
    <t>食卓メモ</t>
    <rPh sb="0" eb="2">
      <t>ショクタク</t>
    </rPh>
    <phoneticPr fontId="2"/>
  </si>
  <si>
    <t>その他（</t>
    <phoneticPr fontId="2"/>
  </si>
  <si>
    <t xml:space="preserve"> 食材料費</t>
  </si>
  <si>
    <t xml:space="preserve"> 1人( </t>
    <phoneticPr fontId="2"/>
  </si>
  <si>
    <t>）あたり（</t>
    <phoneticPr fontId="2"/>
  </si>
  <si>
    <t>1人1日（</t>
    <rPh sb="1" eb="2">
      <t>ニン</t>
    </rPh>
    <rPh sb="3" eb="4">
      <t>ニチ</t>
    </rPh>
    <phoneticPr fontId="2"/>
  </si>
  <si>
    <t>）あたり</t>
    <phoneticPr fontId="2"/>
  </si>
  <si>
    <t>朝食の提供の有/無</t>
    <rPh sb="0" eb="2">
      <t>チョウショク</t>
    </rPh>
    <rPh sb="3" eb="5">
      <t>テイキョウ</t>
    </rPh>
    <phoneticPr fontId="2"/>
  </si>
  <si>
    <t>昼食の提供の有/無</t>
    <rPh sb="0" eb="2">
      <t>チュウショク</t>
    </rPh>
    <rPh sb="3" eb="5">
      <t>テイキョウ</t>
    </rPh>
    <phoneticPr fontId="2"/>
  </si>
  <si>
    <t>夕食の提供の有/無</t>
    <rPh sb="0" eb="2">
      <t>ユウショク</t>
    </rPh>
    <rPh sb="3" eb="5">
      <t>テイキョウ</t>
    </rPh>
    <phoneticPr fontId="2"/>
  </si>
  <si>
    <t>選択</t>
    <rPh sb="0" eb="2">
      <t>センタク</t>
    </rPh>
    <phoneticPr fontId="2"/>
  </si>
  <si>
    <t>福利厚生部門/総務部門/庶務部門</t>
    <rPh sb="0" eb="2">
      <t>フクリ</t>
    </rPh>
    <rPh sb="2" eb="4">
      <t>コウセイ</t>
    </rPh>
    <rPh sb="4" eb="6">
      <t>ブモン</t>
    </rPh>
    <rPh sb="7" eb="9">
      <t>ソウム</t>
    </rPh>
    <rPh sb="9" eb="11">
      <t>ブモン</t>
    </rPh>
    <rPh sb="12" eb="14">
      <t>ショム</t>
    </rPh>
    <rPh sb="14" eb="16">
      <t>ブモン</t>
    </rPh>
    <phoneticPr fontId="2"/>
  </si>
  <si>
    <t>組織(栄養管理・給食部門の位置づけ等)</t>
    <phoneticPr fontId="2"/>
  </si>
  <si>
    <t>週/月</t>
    <rPh sb="0" eb="1">
      <t>シュウ</t>
    </rPh>
    <rPh sb="2" eb="3">
      <t>ゲツ</t>
    </rPh>
    <phoneticPr fontId="2"/>
  </si>
  <si>
    <t xml:space="preserve">  対象者(利用者)の把握</t>
    <rPh sb="2" eb="5">
      <t>タイショウシャ</t>
    </rPh>
    <rPh sb="6" eb="9">
      <t>リヨウシャ</t>
    </rPh>
    <rPh sb="11" eb="13">
      <t>ハアク</t>
    </rPh>
    <phoneticPr fontId="2"/>
  </si>
  <si>
    <t xml:space="preserve"> テーマ献立</t>
    <rPh sb="4" eb="6">
      <t>コンダテ</t>
    </rPh>
    <phoneticPr fontId="10"/>
  </si>
  <si>
    <t>選択</t>
  </si>
  <si>
    <t>自動計算</t>
  </si>
  <si>
    <t>自動計算</t>
    <phoneticPr fontId="2"/>
  </si>
  <si>
    <t>入力項目</t>
    <rPh sb="0" eb="2">
      <t>ニュウリョク</t>
    </rPh>
    <rPh sb="2" eb="4">
      <t>コウモク</t>
    </rPh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</si>
  <si>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1</t>
    </r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</si>
  <si>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2</t>
    </r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</si>
  <si>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1</t>
    </r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</si>
  <si>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2</t>
    </r>
    <phoneticPr fontId="2"/>
  </si>
  <si>
    <t>エネルギーの有/無</t>
    <rPh sb="6" eb="7">
      <t>アリ</t>
    </rPh>
    <rPh sb="8" eb="9">
      <t>ナシ</t>
    </rPh>
    <phoneticPr fontId="2"/>
  </si>
  <si>
    <r>
      <t>記入日</t>
    </r>
    <r>
      <rPr>
        <sz val="8"/>
        <color rgb="FFFF0000"/>
        <rFont val="ＭＳ 明朝"/>
        <family val="1"/>
        <charset val="128"/>
      </rPr>
      <t>（入力例：20　　/　/）</t>
    </r>
    <rPh sb="0" eb="2">
      <t>キニュウ</t>
    </rPh>
    <rPh sb="2" eb="3">
      <t>ビ</t>
    </rPh>
    <phoneticPr fontId="2"/>
  </si>
  <si>
    <r>
      <t xml:space="preserve">構成職種の合計数
</t>
    </r>
    <r>
      <rPr>
        <sz val="8"/>
        <color rgb="FFFF0000"/>
        <rFont val="ＭＳ 明朝"/>
        <family val="1"/>
        <charset val="128"/>
      </rPr>
      <t>(同一職種は複数参加でも１で集計)</t>
    </r>
    <rPh sb="0" eb="2">
      <t>コウセイ</t>
    </rPh>
    <rPh sb="2" eb="4">
      <t>ショクシュ</t>
    </rPh>
    <rPh sb="5" eb="7">
      <t>ゴウケイ</t>
    </rPh>
    <rPh sb="7" eb="8">
      <t>カズ</t>
    </rPh>
    <rPh sb="10" eb="12">
      <t>ドウイツ</t>
    </rPh>
    <rPh sb="12" eb="14">
      <t>ショクシュ</t>
    </rPh>
    <rPh sb="15" eb="17">
      <t>フクスウ</t>
    </rPh>
    <rPh sb="17" eb="19">
      <t>サンカ</t>
    </rPh>
    <rPh sb="23" eb="25">
      <t>シュウケイ</t>
    </rPh>
    <phoneticPr fontId="2"/>
  </si>
  <si>
    <r>
      <t xml:space="preserve">従事者人数(給食部門全員)
</t>
    </r>
    <r>
      <rPr>
        <sz val="8"/>
        <color rgb="FFFF0000"/>
        <rFont val="ＭＳ 明朝"/>
        <family val="1"/>
        <charset val="128"/>
      </rPr>
      <t>（該当者がいない場合は「0」と入力）</t>
    </r>
    <rPh sb="0" eb="3">
      <t>ジュウジシャ</t>
    </rPh>
    <rPh sb="3" eb="4">
      <t>ニン</t>
    </rPh>
    <rPh sb="4" eb="5">
      <t>スウ</t>
    </rPh>
    <rPh sb="6" eb="8">
      <t>キュウショク</t>
    </rPh>
    <rPh sb="8" eb="10">
      <t>ブモン</t>
    </rPh>
    <rPh sb="10" eb="12">
      <t>ゼンイン</t>
    </rPh>
    <phoneticPr fontId="2"/>
  </si>
  <si>
    <r>
      <t xml:space="preserve">食数(1日当たり平均食数)
</t>
    </r>
    <r>
      <rPr>
        <sz val="8"/>
        <color rgb="FFFF0000"/>
        <rFont val="ＭＳ 明朝"/>
        <family val="1"/>
        <charset val="128"/>
      </rPr>
      <t>（該当者がいない場合は「0」と入力)</t>
    </r>
    <rPh sb="0" eb="1">
      <t>ショク</t>
    </rPh>
    <rPh sb="1" eb="2">
      <t>スウ</t>
    </rPh>
    <rPh sb="4" eb="5">
      <t>ニチ</t>
    </rPh>
    <rPh sb="5" eb="6">
      <t>ア</t>
    </rPh>
    <rPh sb="8" eb="10">
      <t>ヘイキン</t>
    </rPh>
    <rPh sb="10" eb="11">
      <t>ショク</t>
    </rPh>
    <rPh sb="11" eb="12">
      <t>スウ</t>
    </rPh>
    <phoneticPr fontId="2"/>
  </si>
  <si>
    <r>
      <t>把握時期(年月)</t>
    </r>
    <r>
      <rPr>
        <sz val="8"/>
        <color rgb="FFFF0000"/>
        <rFont val="ＭＳ 明朝"/>
        <family val="1"/>
        <charset val="128"/>
      </rPr>
      <t>（入力例：20　/　）</t>
    </r>
    <rPh sb="0" eb="2">
      <t>ハアク</t>
    </rPh>
    <rPh sb="2" eb="4">
      <t>ジキ</t>
    </rPh>
    <rPh sb="5" eb="7">
      <t>ネンゲツ</t>
    </rPh>
    <phoneticPr fontId="2"/>
  </si>
  <si>
    <r>
      <t>年・月</t>
    </r>
    <r>
      <rPr>
        <sz val="8"/>
        <color rgb="FFFF0000"/>
        <rFont val="ＭＳ 明朝"/>
        <family val="1"/>
        <charset val="128"/>
      </rPr>
      <t>（入力例：20　　/　）</t>
    </r>
    <rPh sb="0" eb="1">
      <t>ネン</t>
    </rPh>
    <rPh sb="2" eb="3">
      <t>ゲツ</t>
    </rPh>
    <phoneticPr fontId="2"/>
  </si>
  <si>
    <r>
      <t>平均提供食品量</t>
    </r>
    <r>
      <rPr>
        <sz val="8"/>
        <color rgb="FFFF0000"/>
        <rFont val="ＭＳ 明朝"/>
        <family val="1"/>
        <charset val="128"/>
      </rPr>
      <t>（※主食は１食平均分）</t>
    </r>
    <rPh sb="0" eb="2">
      <t>ヘイキン</t>
    </rPh>
    <rPh sb="2" eb="4">
      <t>テイキョウ</t>
    </rPh>
    <rPh sb="4" eb="6">
      <t>ショクヒン</t>
    </rPh>
    <rPh sb="6" eb="7">
      <t>リョウ</t>
    </rPh>
    <rPh sb="9" eb="11">
      <t>シュショク</t>
    </rPh>
    <rPh sb="13" eb="14">
      <t>ショク</t>
    </rPh>
    <rPh sb="14" eb="16">
      <t>ヘイキン</t>
    </rPh>
    <rPh sb="16" eb="17">
      <t>ブン</t>
    </rPh>
    <phoneticPr fontId="2"/>
  </si>
  <si>
    <r>
      <t>ごはん</t>
    </r>
    <r>
      <rPr>
        <sz val="8"/>
        <color rgb="FFFF0000"/>
        <rFont val="ＭＳ 明朝"/>
        <family val="1"/>
        <charset val="128"/>
      </rPr>
      <t>（※）</t>
    </r>
    <phoneticPr fontId="2"/>
  </si>
  <si>
    <r>
      <t>パン</t>
    </r>
    <r>
      <rPr>
        <sz val="8"/>
        <color rgb="FFFF0000"/>
        <rFont val="ＭＳ 明朝"/>
        <family val="1"/>
        <charset val="128"/>
      </rPr>
      <t>（※）</t>
    </r>
    <phoneticPr fontId="2"/>
  </si>
  <si>
    <r>
      <t>麺</t>
    </r>
    <r>
      <rPr>
        <sz val="8"/>
        <color rgb="FFFF0000"/>
        <rFont val="ＭＳ 明朝"/>
        <family val="1"/>
        <charset val="128"/>
      </rPr>
      <t>（※）</t>
    </r>
    <rPh sb="0" eb="1">
      <t>メン</t>
    </rPh>
    <phoneticPr fontId="2"/>
  </si>
  <si>
    <r>
      <t>推定摂取率</t>
    </r>
    <r>
      <rPr>
        <sz val="8"/>
        <color rgb="FFFF0000"/>
        <rFont val="ＭＳ 明朝"/>
        <family val="1"/>
        <charset val="128"/>
      </rPr>
      <t>（○○％の数字のみ入力）</t>
    </r>
    <rPh sb="0" eb="2">
      <t>スイテイ</t>
    </rPh>
    <rPh sb="2" eb="4">
      <t>セッシュ</t>
    </rPh>
    <rPh sb="4" eb="5">
      <t>リツ</t>
    </rPh>
    <rPh sb="10" eb="12">
      <t>スウジ</t>
    </rPh>
    <rPh sb="14" eb="16">
      <t>ニュウリョク</t>
    </rPh>
    <phoneticPr fontId="2"/>
  </si>
  <si>
    <r>
      <t xml:space="preserve">栄養教育実施の有無
</t>
    </r>
    <r>
      <rPr>
        <sz val="8"/>
        <color rgb="FFFF0000"/>
        <rFont val="ＭＳ 明朝"/>
        <family val="1"/>
        <charset val="128"/>
      </rPr>
      <t>(健康・栄養情報の提供をしている場合も有）</t>
    </r>
    <rPh sb="0" eb="2">
      <t>エイヨウ</t>
    </rPh>
    <rPh sb="2" eb="4">
      <t>キョウイク</t>
    </rPh>
    <rPh sb="4" eb="6">
      <t>ジッシ</t>
    </rPh>
    <rPh sb="11" eb="13">
      <t>ケンコウ</t>
    </rPh>
    <rPh sb="14" eb="16">
      <t>エイヨウ</t>
    </rPh>
    <rPh sb="16" eb="18">
      <t>ジョウホウ</t>
    </rPh>
    <rPh sb="19" eb="21">
      <t>テイキョウ</t>
    </rPh>
    <rPh sb="26" eb="28">
      <t>バアイ</t>
    </rPh>
    <rPh sb="29" eb="30">
      <t>アリ</t>
    </rPh>
    <phoneticPr fontId="2"/>
  </si>
  <si>
    <r>
      <t xml:space="preserve">栄養教育の実施概要
</t>
    </r>
    <r>
      <rPr>
        <sz val="9"/>
        <color rgb="FFFF0000"/>
        <rFont val="ＭＳ 明朝"/>
        <family val="1"/>
        <charset val="128"/>
      </rPr>
      <t>（該当がない場合は「0」、把握をしていない場合は「-」と入力）</t>
    </r>
    <rPh sb="0" eb="2">
      <t>エイヨウ</t>
    </rPh>
    <rPh sb="2" eb="4">
      <t>キョウイク</t>
    </rPh>
    <rPh sb="5" eb="7">
      <t>ジッシ</t>
    </rPh>
    <rPh sb="7" eb="9">
      <t>ガイヨウ</t>
    </rPh>
    <rPh sb="11" eb="13">
      <t>ガイトウ</t>
    </rPh>
    <rPh sb="16" eb="18">
      <t>バアイ</t>
    </rPh>
    <rPh sb="23" eb="25">
      <t>ハアク</t>
    </rPh>
    <rPh sb="31" eb="33">
      <t>バアイ</t>
    </rPh>
    <rPh sb="38" eb="40">
      <t>ニュウリョク</t>
    </rPh>
    <phoneticPr fontId="2"/>
  </si>
  <si>
    <r>
      <t xml:space="preserve">報告担当者
</t>
    </r>
    <r>
      <rPr>
        <sz val="8"/>
        <color rgb="FFFF0000"/>
        <rFont val="ＭＳ 明朝"/>
        <family val="1"/>
        <charset val="128"/>
      </rPr>
      <t>(施設側の担当者名を記入)</t>
    </r>
    <rPh sb="0" eb="2">
      <t>ホウコク</t>
    </rPh>
    <rPh sb="2" eb="5">
      <t>タントウシャ</t>
    </rPh>
    <phoneticPr fontId="2"/>
  </si>
  <si>
    <t>肥満に該当する者の割合</t>
    <rPh sb="3" eb="5">
      <t>ガイトウ</t>
    </rPh>
    <rPh sb="7" eb="8">
      <t>モノ</t>
    </rPh>
    <rPh sb="9" eb="11">
      <t>ワリアイ</t>
    </rPh>
    <phoneticPr fontId="2"/>
  </si>
  <si>
    <t>副食(主菜・副菜)量の調整の有/無</t>
    <rPh sb="0" eb="2">
      <t>フクショク</t>
    </rPh>
    <rPh sb="3" eb="4">
      <t>シュ</t>
    </rPh>
    <rPh sb="4" eb="5">
      <t>ナ</t>
    </rPh>
    <rPh sb="6" eb="8">
      <t>フクサイ</t>
    </rPh>
    <rPh sb="9" eb="10">
      <t>リョウ</t>
    </rPh>
    <rPh sb="11" eb="13">
      <t>チョウセイ</t>
    </rPh>
    <phoneticPr fontId="2"/>
  </si>
  <si>
    <t>入力</t>
    <phoneticPr fontId="2"/>
  </si>
  <si>
    <t>入力</t>
    <phoneticPr fontId="2"/>
  </si>
  <si>
    <t>入力</t>
    <phoneticPr fontId="2"/>
  </si>
  <si>
    <t>選択</t>
    <phoneticPr fontId="2"/>
  </si>
  <si>
    <t>自動反映</t>
    <rPh sb="0" eb="2">
      <t>ジドウ</t>
    </rPh>
    <rPh sb="2" eb="4">
      <t>ハンエイ</t>
    </rPh>
    <phoneticPr fontId="2"/>
  </si>
  <si>
    <t>入力</t>
    <phoneticPr fontId="2"/>
  </si>
  <si>
    <r>
      <t xml:space="preserve">自施設の栄養管理に関する課題
</t>
    </r>
    <r>
      <rPr>
        <sz val="8"/>
        <color rgb="FFFF0000"/>
        <rFont val="ＭＳ 明朝"/>
        <family val="1"/>
        <charset val="128"/>
      </rPr>
      <t>（120文字以内で入力）</t>
    </r>
    <rPh sb="0" eb="1">
      <t>ジ</t>
    </rPh>
    <rPh sb="1" eb="3">
      <t>シセツ</t>
    </rPh>
    <rPh sb="4" eb="6">
      <t>エイヨウ</t>
    </rPh>
    <rPh sb="6" eb="8">
      <t>カンリ</t>
    </rPh>
    <rPh sb="9" eb="10">
      <t>カン</t>
    </rPh>
    <rPh sb="12" eb="14">
      <t>カダイ</t>
    </rPh>
    <rPh sb="19" eb="21">
      <t>モジ</t>
    </rPh>
    <rPh sb="21" eb="23">
      <t>イナイ</t>
    </rPh>
    <rPh sb="24" eb="26">
      <t>ニュウリョク</t>
    </rPh>
    <phoneticPr fontId="2"/>
  </si>
  <si>
    <r>
      <t>有/無</t>
    </r>
    <r>
      <rPr>
        <sz val="8"/>
        <color rgb="FFFF0000"/>
        <rFont val="ＭＳ 明朝"/>
        <family val="1"/>
        <charset val="128"/>
      </rPr>
      <t>（藤沢市保健所より指定されている場合は有）</t>
    </r>
    <rPh sb="0" eb="1">
      <t>アリ</t>
    </rPh>
    <rPh sb="2" eb="3">
      <t>ナシ</t>
    </rPh>
    <rPh sb="4" eb="7">
      <t>フジサワシ</t>
    </rPh>
    <rPh sb="7" eb="10">
      <t>ホケンジョ</t>
    </rPh>
    <rPh sb="12" eb="14">
      <t>シテイ</t>
    </rPh>
    <rPh sb="19" eb="21">
      <t>バアイ</t>
    </rPh>
    <rPh sb="22" eb="23">
      <t>ア</t>
    </rPh>
    <phoneticPr fontId="2"/>
  </si>
  <si>
    <r>
      <t xml:space="preserve">生活習慣病予防の有/無
</t>
    </r>
    <r>
      <rPr>
        <sz val="8"/>
        <color rgb="FFFF0000"/>
        <rFont val="ＭＳ 明朝"/>
        <family val="1"/>
        <charset val="128"/>
      </rPr>
      <t>（栄養バランスに配慮した食事提供があれば有）</t>
    </r>
    <rPh sb="0" eb="2">
      <t>セイカツ</t>
    </rPh>
    <rPh sb="2" eb="4">
      <t>シュウカン</t>
    </rPh>
    <rPh sb="4" eb="5">
      <t>ビョウ</t>
    </rPh>
    <rPh sb="5" eb="7">
      <t>ヨボウ</t>
    </rPh>
    <rPh sb="8" eb="9">
      <t>アリ</t>
    </rPh>
    <rPh sb="10" eb="11">
      <t>ナシ</t>
    </rPh>
    <rPh sb="26" eb="28">
      <t>テイキョウ</t>
    </rPh>
    <phoneticPr fontId="2"/>
  </si>
  <si>
    <r>
      <t>所在地</t>
    </r>
    <r>
      <rPr>
        <sz val="8"/>
        <rFont val="ＭＳ 明朝"/>
        <family val="1"/>
        <charset val="128"/>
      </rPr>
      <t>(施設所在地と異なる場合)</t>
    </r>
    <rPh sb="0" eb="3">
      <t>ショザイチ</t>
    </rPh>
    <rPh sb="4" eb="6">
      <t>シセツ</t>
    </rPh>
    <rPh sb="6" eb="9">
      <t>ショザイチ</t>
    </rPh>
    <rPh sb="10" eb="11">
      <t>コト</t>
    </rPh>
    <rPh sb="13" eb="15">
      <t>バアイ</t>
    </rPh>
    <phoneticPr fontId="2"/>
  </si>
  <si>
    <r>
      <t xml:space="preserve">その他（　　　　　）
</t>
    </r>
    <r>
      <rPr>
        <sz val="8"/>
        <color rgb="FFFF0000"/>
        <rFont val="ＭＳ 明朝"/>
        <family val="1"/>
        <charset val="128"/>
      </rPr>
      <t>（夜食や補食等の食事提供があれば内容を入力）</t>
    </r>
    <rPh sb="2" eb="3">
      <t>タ</t>
    </rPh>
    <rPh sb="12" eb="14">
      <t>ヤショク</t>
    </rPh>
    <rPh sb="15" eb="17">
      <t>ホショク</t>
    </rPh>
    <rPh sb="17" eb="18">
      <t>トウ</t>
    </rPh>
    <rPh sb="19" eb="21">
      <t>ショクジ</t>
    </rPh>
    <rPh sb="21" eb="23">
      <t>テイキョウ</t>
    </rPh>
    <rPh sb="27" eb="29">
      <t>ナイヨウ</t>
    </rPh>
    <rPh sb="30" eb="32">
      <t>ニュウリョク</t>
    </rPh>
    <phoneticPr fontId="2"/>
  </si>
  <si>
    <r>
      <t>主食量の種類数</t>
    </r>
    <r>
      <rPr>
        <sz val="8"/>
        <color rgb="FFFF0000"/>
        <rFont val="ＭＳ 明朝"/>
        <family val="1"/>
        <charset val="128"/>
      </rPr>
      <t>(調整有の場合のみ)</t>
    </r>
    <rPh sb="0" eb="2">
      <t>シュショク</t>
    </rPh>
    <rPh sb="2" eb="3">
      <t>リョウ</t>
    </rPh>
    <rPh sb="4" eb="6">
      <t>シュルイ</t>
    </rPh>
    <rPh sb="6" eb="7">
      <t>スウ</t>
    </rPh>
    <rPh sb="8" eb="10">
      <t>チョウセイ</t>
    </rPh>
    <rPh sb="10" eb="11">
      <t>アリ</t>
    </rPh>
    <rPh sb="12" eb="14">
      <t>バアイ</t>
    </rPh>
    <phoneticPr fontId="2"/>
  </si>
  <si>
    <r>
      <t>副食量の種類数</t>
    </r>
    <r>
      <rPr>
        <sz val="8"/>
        <color rgb="FFFF0000"/>
        <rFont val="ＭＳ 明朝"/>
        <family val="1"/>
        <charset val="128"/>
      </rPr>
      <t>(調整有の場合のみ)</t>
    </r>
    <rPh sb="0" eb="1">
      <t>フク</t>
    </rPh>
    <rPh sb="1" eb="2">
      <t>ショク</t>
    </rPh>
    <rPh sb="2" eb="3">
      <t>リョウ</t>
    </rPh>
    <rPh sb="4" eb="6">
      <t>シュルイ</t>
    </rPh>
    <rPh sb="6" eb="7">
      <t>スウ</t>
    </rPh>
    <rPh sb="8" eb="10">
      <t>チョウセイ</t>
    </rPh>
    <rPh sb="10" eb="11">
      <t>アリ</t>
    </rPh>
    <rPh sb="12" eb="14">
      <t>バアイ</t>
    </rPh>
    <phoneticPr fontId="2"/>
  </si>
  <si>
    <t>非常食等の備蓄の有無</t>
    <rPh sb="0" eb="2">
      <t>ヒジョウ</t>
    </rPh>
    <rPh sb="3" eb="4">
      <t>トウ</t>
    </rPh>
    <rPh sb="5" eb="7">
      <t>ビチク</t>
    </rPh>
    <rPh sb="8" eb="10">
      <t>ウム</t>
    </rPh>
    <phoneticPr fontId="2"/>
  </si>
  <si>
    <t>非常食の量</t>
    <rPh sb="0" eb="2">
      <t>ヒジョウ</t>
    </rPh>
    <rPh sb="4" eb="5">
      <t>リョウ</t>
    </rPh>
    <phoneticPr fontId="2"/>
  </si>
  <si>
    <t>非常時用献立表の有無</t>
    <rPh sb="0" eb="2">
      <t>ヒジョウ</t>
    </rPh>
    <rPh sb="2" eb="3">
      <t>ジ</t>
    </rPh>
    <rPh sb="3" eb="4">
      <t>ヨウ</t>
    </rPh>
    <rPh sb="4" eb="6">
      <t>コンダテ</t>
    </rPh>
    <rPh sb="6" eb="7">
      <t>ヒョウ</t>
    </rPh>
    <rPh sb="8" eb="10">
      <t>ウム</t>
    </rPh>
    <phoneticPr fontId="2"/>
  </si>
  <si>
    <t>非常食等の保管場所</t>
    <rPh sb="0" eb="2">
      <t>ヒジョウ</t>
    </rPh>
    <rPh sb="3" eb="4">
      <t>トウ</t>
    </rPh>
    <rPh sb="5" eb="7">
      <t>ホカン</t>
    </rPh>
    <rPh sb="7" eb="9">
      <t>バショ</t>
    </rPh>
    <phoneticPr fontId="2"/>
  </si>
  <si>
    <r>
      <t xml:space="preserve">施設区分
</t>
    </r>
    <r>
      <rPr>
        <sz val="8"/>
        <color rgb="FFFF0000"/>
        <rFont val="ＭＳ 明朝"/>
        <family val="1"/>
        <charset val="128"/>
      </rPr>
      <t>（小規模特定給食施設：１回50食以上100食未満または1日100食以上250食未満の食事を提供する施設
特定給食施設：1回100食以上又は１日250食以上の食事を提供している施設）</t>
    </r>
    <rPh sb="0" eb="2">
      <t>シセツ</t>
    </rPh>
    <rPh sb="2" eb="3">
      <t>ク</t>
    </rPh>
    <rPh sb="3" eb="4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</si>
</sst>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[$-411]ggge&quot;年&quot;m&quot;月&quot;d&quot;日&quot;;@"/>
    <numFmt numFmtId="177" formatCode="0.0_ "/>
    <numFmt numFmtId="178" formatCode="0.0"/>
    <numFmt numFmtId="179" formatCode="yyyy&quot;年&quot;m&quot;月&quot;d&quot;日&quot;;@"/>
    <numFmt numFmtId="180" formatCode="0_ "/>
    <numFmt numFmtId="181" formatCode="yyyy/m/d;@"/>
    <numFmt numFmtId="182" formatCode="yyyy/m"/>
    <numFmt numFmtId="183" formatCode="yyyy&quot;年&quot;m&quot;月&quot;;@"/>
  </numFmts>
  <fonts count="25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2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vertAlign val="subscript"/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.5"/>
      <color theme="1"/>
      <name val="Century"/>
      <family val="1"/>
    </font>
    <font>
      <vertAlign val="subscript"/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6" fillId="4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6" fillId="0" borderId="39" xfId="0" applyFont="1" applyFill="1" applyBorder="1" applyAlignment="1">
      <alignment horizontal="center" vertical="top" wrapText="1"/>
    </xf>
    <xf numFmtId="181" fontId="6" fillId="0" borderId="40" xfId="0" applyNumberFormat="1" applyFont="1" applyFill="1" applyBorder="1" applyAlignment="1" applyProtection="1">
      <alignment horizontal="left" vertical="top" wrapText="1"/>
      <protection locked="0"/>
    </xf>
    <xf numFmtId="0" fontId="6" fillId="0" borderId="41" xfId="0" applyFont="1" applyFill="1" applyBorder="1" applyAlignment="1" applyProtection="1">
      <alignment horizontal="left" vertical="top" wrapText="1"/>
      <protection locked="0"/>
    </xf>
    <xf numFmtId="0" fontId="6" fillId="0" borderId="42" xfId="0" applyFont="1" applyFill="1" applyBorder="1" applyAlignment="1" applyProtection="1">
      <alignment horizontal="left" vertical="top" wrapText="1"/>
      <protection locked="0"/>
    </xf>
    <xf numFmtId="0" fontId="6" fillId="0" borderId="43" xfId="0" applyFont="1" applyFill="1" applyBorder="1" applyAlignment="1" applyProtection="1">
      <alignment horizontal="left" vertical="top" wrapText="1"/>
      <protection locked="0"/>
    </xf>
    <xf numFmtId="0" fontId="6" fillId="0" borderId="44" xfId="0" applyFont="1" applyFill="1" applyBorder="1" applyAlignment="1" applyProtection="1">
      <alignment horizontal="left" vertical="top" wrapText="1"/>
      <protection locked="0"/>
    </xf>
    <xf numFmtId="178" fontId="6" fillId="0" borderId="42" xfId="0" applyNumberFormat="1" applyFont="1" applyFill="1" applyBorder="1" applyAlignment="1" applyProtection="1">
      <alignment horizontal="left" vertical="top" wrapText="1"/>
      <protection locked="0"/>
    </xf>
    <xf numFmtId="177" fontId="6" fillId="0" borderId="42" xfId="0" applyNumberFormat="1" applyFont="1" applyFill="1" applyBorder="1" applyAlignment="1" applyProtection="1">
      <alignment horizontal="left" vertical="top" wrapText="1"/>
    </xf>
    <xf numFmtId="178" fontId="6" fillId="0" borderId="43" xfId="0" applyNumberFormat="1" applyFont="1" applyFill="1" applyBorder="1" applyAlignment="1" applyProtection="1">
      <alignment horizontal="left" vertical="top" wrapText="1"/>
      <protection locked="0"/>
    </xf>
    <xf numFmtId="0" fontId="6" fillId="0" borderId="42" xfId="0" applyFont="1" applyFill="1" applyBorder="1" applyAlignment="1" applyProtection="1">
      <alignment horizontal="left" vertical="top" wrapText="1"/>
    </xf>
    <xf numFmtId="0" fontId="6" fillId="0" borderId="40" xfId="0" applyFont="1" applyFill="1" applyBorder="1" applyAlignment="1" applyProtection="1">
      <alignment horizontal="left" vertical="top" wrapText="1"/>
      <protection locked="0"/>
    </xf>
    <xf numFmtId="0" fontId="6" fillId="0" borderId="45" xfId="0" applyFont="1" applyFill="1" applyBorder="1" applyAlignment="1" applyProtection="1">
      <alignment horizontal="left" vertical="top" wrapText="1"/>
      <protection locked="0"/>
    </xf>
    <xf numFmtId="0" fontId="6" fillId="0" borderId="46" xfId="0" applyFont="1" applyFill="1" applyBorder="1" applyAlignment="1" applyProtection="1">
      <alignment horizontal="left" vertical="top" wrapText="1"/>
      <protection locked="0"/>
    </xf>
    <xf numFmtId="0" fontId="6" fillId="0" borderId="43" xfId="0" applyFont="1" applyFill="1" applyBorder="1" applyAlignment="1" applyProtection="1">
      <alignment horizontal="left" vertical="top" wrapText="1"/>
    </xf>
    <xf numFmtId="177" fontId="6" fillId="0" borderId="41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182" fontId="6" fillId="0" borderId="43" xfId="0" applyNumberFormat="1" applyFont="1" applyFill="1" applyBorder="1" applyAlignment="1" applyProtection="1">
      <alignment horizontal="left" vertical="top" wrapText="1"/>
      <protection locked="0"/>
    </xf>
    <xf numFmtId="182" fontId="6" fillId="0" borderId="40" xfId="0" applyNumberFormat="1" applyFont="1" applyFill="1" applyBorder="1" applyAlignment="1" applyProtection="1">
      <alignment horizontal="left" vertical="top" wrapText="1"/>
      <protection locked="0"/>
    </xf>
    <xf numFmtId="0" fontId="6" fillId="0" borderId="42" xfId="2" applyFont="1" applyFill="1" applyBorder="1" applyAlignment="1" applyProtection="1">
      <alignment horizontal="left" vertical="top" wrapText="1"/>
      <protection locked="0"/>
    </xf>
    <xf numFmtId="0" fontId="4" fillId="0" borderId="7" xfId="1" applyFont="1" applyFill="1" applyBorder="1" applyAlignment="1" applyProtection="1">
      <alignment vertical="center" shrinkToFit="1"/>
    </xf>
    <xf numFmtId="0" fontId="4" fillId="0" borderId="4" xfId="1" applyFont="1" applyFill="1" applyBorder="1" applyAlignment="1" applyProtection="1">
      <alignment vertical="center" shrinkToFit="1"/>
    </xf>
    <xf numFmtId="0" fontId="5" fillId="0" borderId="21" xfId="0" applyFont="1" applyFill="1" applyBorder="1" applyAlignment="1" applyProtection="1">
      <alignment horizontal="center" vertical="top" wrapText="1"/>
    </xf>
    <xf numFmtId="0" fontId="6" fillId="0" borderId="3" xfId="0" applyFont="1" applyFill="1" applyBorder="1" applyAlignment="1" applyProtection="1">
      <alignment horizontal="center" vertical="top" wrapText="1"/>
    </xf>
    <xf numFmtId="0" fontId="6" fillId="0" borderId="27" xfId="0" applyFont="1" applyFill="1" applyBorder="1" applyAlignment="1" applyProtection="1">
      <alignment horizontal="center" vertical="top" wrapText="1"/>
    </xf>
    <xf numFmtId="0" fontId="6" fillId="0" borderId="21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horizontal="left" vertical="top" wrapText="1" shrinkToFit="1"/>
    </xf>
    <xf numFmtId="0" fontId="3" fillId="0" borderId="27" xfId="0" applyFont="1" applyFill="1" applyBorder="1" applyAlignment="1" applyProtection="1">
      <alignment vertical="top" wrapText="1"/>
    </xf>
    <xf numFmtId="0" fontId="6" fillId="0" borderId="22" xfId="0" applyFont="1" applyFill="1" applyBorder="1" applyAlignment="1" applyProtection="1">
      <alignment vertical="top"/>
    </xf>
    <xf numFmtId="0" fontId="4" fillId="0" borderId="27" xfId="0" applyFont="1" applyFill="1" applyBorder="1" applyAlignment="1" applyProtection="1">
      <alignment vertical="top" wrapText="1"/>
    </xf>
    <xf numFmtId="0" fontId="6" fillId="0" borderId="23" xfId="0" applyFont="1" applyFill="1" applyBorder="1" applyAlignment="1" applyProtection="1">
      <alignment vertical="top"/>
    </xf>
    <xf numFmtId="0" fontId="3" fillId="0" borderId="28" xfId="0" applyFont="1" applyFill="1" applyBorder="1" applyAlignment="1" applyProtection="1">
      <alignment vertical="top" wrapText="1"/>
    </xf>
    <xf numFmtId="0" fontId="6" fillId="0" borderId="24" xfId="0" applyFont="1" applyFill="1" applyBorder="1" applyAlignment="1" applyProtection="1">
      <alignment vertical="top"/>
    </xf>
    <xf numFmtId="0" fontId="3" fillId="0" borderId="29" xfId="0" applyFont="1" applyFill="1" applyBorder="1" applyAlignment="1" applyProtection="1">
      <alignment vertical="top" wrapText="1"/>
    </xf>
    <xf numFmtId="0" fontId="6" fillId="0" borderId="25" xfId="0" applyFont="1" applyFill="1" applyBorder="1" applyAlignment="1" applyProtection="1">
      <alignment vertical="top"/>
    </xf>
    <xf numFmtId="0" fontId="3" fillId="0" borderId="30" xfId="0" applyFont="1" applyFill="1" applyBorder="1" applyAlignment="1" applyProtection="1">
      <alignment vertical="top" wrapText="1"/>
    </xf>
    <xf numFmtId="0" fontId="6" fillId="0" borderId="26" xfId="0" applyFont="1" applyFill="1" applyBorder="1" applyAlignment="1" applyProtection="1">
      <alignment vertical="top"/>
    </xf>
    <xf numFmtId="0" fontId="3" fillId="0" borderId="28" xfId="0" applyFont="1" applyFill="1" applyBorder="1" applyAlignment="1" applyProtection="1">
      <alignment vertical="top" wrapText="1" shrinkToFit="1"/>
    </xf>
    <xf numFmtId="0" fontId="3" fillId="0" borderId="30" xfId="0" applyFont="1" applyFill="1" applyBorder="1" applyAlignment="1" applyProtection="1">
      <alignment vertical="top" wrapText="1" shrinkToFit="1"/>
    </xf>
    <xf numFmtId="0" fontId="3" fillId="0" borderId="3" xfId="0" applyFont="1" applyFill="1" applyBorder="1" applyAlignment="1" applyProtection="1">
      <alignment vertical="top" wrapText="1" shrinkToFit="1"/>
    </xf>
    <xf numFmtId="0" fontId="3" fillId="0" borderId="27" xfId="0" applyFont="1" applyFill="1" applyBorder="1" applyAlignment="1" applyProtection="1">
      <alignment vertical="top" wrapText="1" shrinkToFit="1"/>
    </xf>
    <xf numFmtId="0" fontId="3" fillId="0" borderId="29" xfId="0" applyFont="1" applyFill="1" applyBorder="1" applyAlignment="1" applyProtection="1">
      <alignment vertical="top" wrapText="1" shrinkToFit="1"/>
    </xf>
    <xf numFmtId="0" fontId="3" fillId="5" borderId="30" xfId="0" applyFont="1" applyFill="1" applyBorder="1" applyAlignment="1" applyProtection="1">
      <alignment vertical="top" wrapText="1" shrinkToFit="1"/>
    </xf>
    <xf numFmtId="0" fontId="3" fillId="0" borderId="31" xfId="0" applyFont="1" applyFill="1" applyBorder="1" applyAlignment="1" applyProtection="1">
      <alignment vertical="top" wrapText="1"/>
    </xf>
    <xf numFmtId="0" fontId="3" fillId="0" borderId="2" xfId="0" applyFont="1" applyFill="1" applyBorder="1" applyAlignment="1" applyProtection="1">
      <alignment horizontal="left" vertical="top" wrapText="1" shrinkToFit="1"/>
    </xf>
    <xf numFmtId="0" fontId="6" fillId="0" borderId="28" xfId="0" applyFont="1" applyFill="1" applyBorder="1" applyAlignment="1" applyProtection="1">
      <alignment vertical="top" wrapText="1"/>
    </xf>
    <xf numFmtId="0" fontId="3" fillId="0" borderId="18" xfId="0" applyFont="1" applyFill="1" applyBorder="1" applyAlignment="1" applyProtection="1">
      <alignment horizontal="left" vertical="top" wrapText="1" shrinkToFit="1"/>
    </xf>
    <xf numFmtId="0" fontId="3" fillId="0" borderId="32" xfId="0" applyFont="1" applyFill="1" applyBorder="1" applyAlignment="1" applyProtection="1">
      <alignment vertical="top" wrapText="1"/>
    </xf>
    <xf numFmtId="0" fontId="3" fillId="0" borderId="20" xfId="0" applyFont="1" applyFill="1" applyBorder="1" applyAlignment="1" applyProtection="1">
      <alignment horizontal="left" vertical="top" wrapText="1" shrinkToFit="1"/>
    </xf>
    <xf numFmtId="0" fontId="4" fillId="0" borderId="30" xfId="0" applyFont="1" applyFill="1" applyBorder="1" applyAlignment="1" applyProtection="1">
      <alignment vertical="top" wrapText="1"/>
    </xf>
    <xf numFmtId="0" fontId="3" fillId="0" borderId="19" xfId="0" applyFont="1" applyFill="1" applyBorder="1" applyAlignment="1" applyProtection="1">
      <alignment horizontal="left" vertical="top" wrapText="1" shrinkToFit="1"/>
    </xf>
    <xf numFmtId="0" fontId="3" fillId="0" borderId="27" xfId="0" applyFont="1" applyFill="1" applyBorder="1" applyAlignment="1" applyProtection="1">
      <alignment horizontal="left" vertical="top" wrapText="1" shrinkToFit="1"/>
    </xf>
    <xf numFmtId="0" fontId="6" fillId="0" borderId="30" xfId="0" applyFont="1" applyFill="1" applyBorder="1" applyAlignment="1" applyProtection="1">
      <alignment vertical="top" wrapText="1"/>
    </xf>
    <xf numFmtId="0" fontId="3" fillId="0" borderId="33" xfId="0" applyFont="1" applyFill="1" applyBorder="1" applyAlignment="1" applyProtection="1">
      <alignment horizontal="center" vertical="top" wrapText="1"/>
    </xf>
    <xf numFmtId="0" fontId="3" fillId="0" borderId="33" xfId="0" applyFont="1" applyFill="1" applyBorder="1" applyAlignment="1" applyProtection="1">
      <alignment vertical="top"/>
    </xf>
    <xf numFmtId="176" fontId="3" fillId="0" borderId="33" xfId="0" applyNumberFormat="1" applyFont="1" applyFill="1" applyBorder="1" applyAlignment="1" applyProtection="1">
      <alignment vertical="top"/>
    </xf>
    <xf numFmtId="0" fontId="3" fillId="0" borderId="34" xfId="0" applyFont="1" applyFill="1" applyBorder="1" applyAlignment="1" applyProtection="1">
      <alignment vertical="top"/>
    </xf>
    <xf numFmtId="0" fontId="3" fillId="0" borderId="35" xfId="0" applyFont="1" applyFill="1" applyBorder="1" applyAlignment="1" applyProtection="1">
      <alignment vertical="top"/>
    </xf>
    <xf numFmtId="0" fontId="3" fillId="0" borderId="36" xfId="0" applyFont="1" applyFill="1" applyBorder="1" applyAlignment="1" applyProtection="1">
      <alignment vertical="top"/>
    </xf>
    <xf numFmtId="0" fontId="3" fillId="0" borderId="33" xfId="0" applyFont="1" applyFill="1" applyBorder="1" applyAlignment="1" applyProtection="1">
      <alignment vertical="top" wrapText="1"/>
    </xf>
    <xf numFmtId="0" fontId="3" fillId="0" borderId="34" xfId="0" applyFont="1" applyFill="1" applyBorder="1" applyAlignment="1" applyProtection="1">
      <alignment vertical="top" wrapText="1"/>
    </xf>
    <xf numFmtId="0" fontId="3" fillId="0" borderId="35" xfId="0" applyFont="1" applyFill="1" applyBorder="1" applyAlignment="1" applyProtection="1">
      <alignment vertical="top" wrapText="1"/>
    </xf>
    <xf numFmtId="0" fontId="3" fillId="0" borderId="36" xfId="0" applyFont="1" applyFill="1" applyBorder="1" applyAlignment="1" applyProtection="1">
      <alignment vertical="top" wrapText="1"/>
    </xf>
    <xf numFmtId="0" fontId="3" fillId="0" borderId="37" xfId="0" applyFont="1" applyFill="1" applyBorder="1" applyAlignment="1" applyProtection="1">
      <alignment vertical="top"/>
    </xf>
    <xf numFmtId="0" fontId="3" fillId="0" borderId="35" xfId="0" applyFont="1" applyFill="1" applyBorder="1" applyAlignment="1" applyProtection="1">
      <alignment horizontal="left" vertical="top"/>
    </xf>
    <xf numFmtId="0" fontId="3" fillId="0" borderId="38" xfId="0" applyFont="1" applyFill="1" applyBorder="1" applyAlignment="1" applyProtection="1">
      <alignment vertical="top"/>
    </xf>
    <xf numFmtId="0" fontId="3" fillId="0" borderId="35" xfId="0" applyFont="1" applyFill="1" applyBorder="1" applyAlignment="1" applyProtection="1">
      <alignment horizontal="left" vertical="top" wrapText="1"/>
    </xf>
    <xf numFmtId="0" fontId="3" fillId="0" borderId="34" xfId="0" applyFont="1" applyFill="1" applyBorder="1" applyAlignment="1" applyProtection="1">
      <alignment horizontal="left" vertical="top" wrapText="1"/>
    </xf>
    <xf numFmtId="0" fontId="1" fillId="0" borderId="0" xfId="1" applyFont="1" applyAlignment="1" applyProtection="1">
      <alignment vertical="center" shrinkToFit="1"/>
    </xf>
    <xf numFmtId="0" fontId="4" fillId="0" borderId="0" xfId="1" applyFont="1" applyFill="1" applyAlignment="1" applyProtection="1">
      <alignment vertical="center" shrinkToFit="1"/>
    </xf>
    <xf numFmtId="0" fontId="4" fillId="0" borderId="8" xfId="1" applyFont="1" applyFill="1" applyBorder="1" applyAlignment="1" applyProtection="1">
      <alignment vertical="center" shrinkToFit="1"/>
    </xf>
    <xf numFmtId="0" fontId="4" fillId="0" borderId="11" xfId="1" applyFont="1" applyFill="1" applyBorder="1" applyAlignment="1" applyProtection="1">
      <alignment vertical="center" shrinkToFit="1"/>
    </xf>
    <xf numFmtId="0" fontId="4" fillId="0" borderId="13" xfId="1" applyFont="1" applyFill="1" applyBorder="1" applyAlignment="1" applyProtection="1">
      <alignment vertical="center" shrinkToFit="1"/>
    </xf>
    <xf numFmtId="0" fontId="4" fillId="0" borderId="14" xfId="1" applyFont="1" applyFill="1" applyBorder="1" applyAlignment="1" applyProtection="1">
      <alignment vertical="center" shrinkToFit="1"/>
    </xf>
    <xf numFmtId="0" fontId="4" fillId="0" borderId="0" xfId="1" applyFont="1" applyFill="1" applyBorder="1" applyAlignment="1" applyProtection="1">
      <alignment vertical="center" shrinkToFit="1"/>
    </xf>
    <xf numFmtId="0" fontId="4" fillId="0" borderId="15" xfId="1" applyFont="1" applyFill="1" applyBorder="1" applyAlignment="1" applyProtection="1">
      <alignment vertical="center" shrinkToFit="1"/>
    </xf>
    <xf numFmtId="0" fontId="4" fillId="0" borderId="16" xfId="1" applyFont="1" applyFill="1" applyBorder="1" applyAlignment="1" applyProtection="1">
      <alignment vertical="center" shrinkToFit="1"/>
    </xf>
    <xf numFmtId="0" fontId="4" fillId="0" borderId="12" xfId="1" applyFont="1" applyFill="1" applyBorder="1" applyAlignment="1" applyProtection="1">
      <alignment vertical="center" shrinkToFit="1"/>
    </xf>
    <xf numFmtId="0" fontId="4" fillId="0" borderId="8" xfId="0" applyFont="1" applyFill="1" applyBorder="1" applyAlignment="1" applyProtection="1">
      <alignment vertical="center" shrinkToFit="1"/>
    </xf>
    <xf numFmtId="0" fontId="4" fillId="0" borderId="15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12" fillId="2" borderId="4" xfId="1" applyFont="1" applyFill="1" applyBorder="1" applyAlignment="1" applyProtection="1">
      <alignment vertical="center" shrinkToFit="1"/>
    </xf>
    <xf numFmtId="0" fontId="4" fillId="0" borderId="10" xfId="1" applyFont="1" applyFill="1" applyBorder="1" applyAlignment="1" applyProtection="1">
      <alignment vertical="center" shrinkToFit="1"/>
    </xf>
    <xf numFmtId="0" fontId="8" fillId="0" borderId="0" xfId="1" applyFont="1" applyFill="1" applyBorder="1" applyAlignment="1" applyProtection="1">
      <alignment vertical="center" shrinkToFit="1"/>
    </xf>
    <xf numFmtId="0" fontId="8" fillId="0" borderId="16" xfId="1" applyFont="1" applyFill="1" applyBorder="1" applyAlignment="1" applyProtection="1">
      <alignment vertical="center" shrinkToFit="1"/>
    </xf>
    <xf numFmtId="177" fontId="6" fillId="0" borderId="42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>
      <alignment vertical="top"/>
    </xf>
    <xf numFmtId="0" fontId="3" fillId="0" borderId="2" xfId="0" applyFont="1" applyFill="1" applyBorder="1" applyAlignment="1" applyProtection="1">
      <alignment horizontal="left" vertical="top" wrapText="1" shrinkToFit="1"/>
    </xf>
    <xf numFmtId="0" fontId="3" fillId="0" borderId="1" xfId="0" applyFont="1" applyFill="1" applyBorder="1" applyAlignment="1" applyProtection="1">
      <alignment horizontal="left" vertical="top" wrapText="1" shrinkToFit="1"/>
    </xf>
    <xf numFmtId="0" fontId="3" fillId="0" borderId="19" xfId="0" applyFont="1" applyFill="1" applyBorder="1" applyAlignment="1" applyProtection="1">
      <alignment horizontal="left" vertical="top" wrapText="1" shrinkToFit="1"/>
    </xf>
    <xf numFmtId="0" fontId="3" fillId="0" borderId="20" xfId="0" applyFont="1" applyFill="1" applyBorder="1" applyAlignment="1" applyProtection="1">
      <alignment horizontal="left" vertical="top" wrapText="1" shrinkToFit="1"/>
    </xf>
    <xf numFmtId="0" fontId="3" fillId="0" borderId="35" xfId="0" applyFont="1" applyFill="1" applyBorder="1" applyAlignment="1" applyProtection="1">
      <alignment horizontal="left" vertical="top"/>
    </xf>
    <xf numFmtId="0" fontId="3" fillId="0" borderId="47" xfId="0" applyFont="1" applyFill="1" applyBorder="1" applyAlignment="1" applyProtection="1">
      <alignment horizontal="left" vertical="top" wrapText="1"/>
    </xf>
    <xf numFmtId="0" fontId="3" fillId="0" borderId="48" xfId="0" applyFont="1" applyFill="1" applyBorder="1" applyAlignment="1" applyProtection="1">
      <alignment horizontal="left" vertical="top" wrapText="1"/>
    </xf>
    <xf numFmtId="0" fontId="3" fillId="0" borderId="20" xfId="0" applyFont="1" applyFill="1" applyBorder="1" applyAlignment="1" applyProtection="1">
      <alignment horizontal="center" vertical="top" wrapText="1" shrinkToFit="1"/>
    </xf>
    <xf numFmtId="0" fontId="3" fillId="0" borderId="1" xfId="0" applyFont="1" applyFill="1" applyBorder="1" applyAlignment="1" applyProtection="1">
      <alignment horizontal="center" vertical="top" wrapText="1" shrinkToFit="1"/>
    </xf>
    <xf numFmtId="0" fontId="3" fillId="0" borderId="19" xfId="0" applyFont="1" applyFill="1" applyBorder="1" applyAlignment="1" applyProtection="1">
      <alignment horizontal="center" vertical="top" wrapText="1" shrinkToFit="1"/>
    </xf>
    <xf numFmtId="0" fontId="3" fillId="0" borderId="35" xfId="0" applyFont="1" applyFill="1" applyBorder="1" applyAlignment="1" applyProtection="1">
      <alignment horizontal="left" vertical="top" wrapText="1"/>
    </xf>
    <xf numFmtId="0" fontId="3" fillId="0" borderId="36" xfId="0" applyFont="1" applyFill="1" applyBorder="1" applyAlignment="1" applyProtection="1">
      <alignment horizontal="left" vertical="top" wrapText="1"/>
    </xf>
    <xf numFmtId="0" fontId="4" fillId="0" borderId="20" xfId="0" applyFont="1" applyFill="1" applyBorder="1" applyAlignment="1" applyProtection="1">
      <alignment horizontal="left" vertical="top" wrapText="1" shrinkToFit="1"/>
    </xf>
    <xf numFmtId="0" fontId="4" fillId="0" borderId="1" xfId="0" applyFont="1" applyFill="1" applyBorder="1" applyAlignment="1" applyProtection="1">
      <alignment horizontal="left" vertical="top" wrapText="1" shrinkToFit="1"/>
    </xf>
    <xf numFmtId="0" fontId="4" fillId="0" borderId="19" xfId="0" applyFont="1" applyFill="1" applyBorder="1" applyAlignment="1" applyProtection="1">
      <alignment horizontal="left" vertical="top" wrapText="1" shrinkToFit="1"/>
    </xf>
    <xf numFmtId="0" fontId="3" fillId="0" borderId="49" xfId="0" applyFont="1" applyFill="1" applyBorder="1" applyAlignment="1" applyProtection="1">
      <alignment horizontal="left" vertical="top" wrapText="1"/>
    </xf>
    <xf numFmtId="0" fontId="3" fillId="0" borderId="50" xfId="0" applyFont="1" applyFill="1" applyBorder="1" applyAlignment="1" applyProtection="1">
      <alignment horizontal="left" vertical="top" wrapText="1"/>
    </xf>
    <xf numFmtId="0" fontId="4" fillId="0" borderId="12" xfId="1" applyFont="1" applyFill="1" applyBorder="1" applyAlignment="1" applyProtection="1">
      <alignment horizontal="left" vertical="center" shrinkToFit="1"/>
    </xf>
    <xf numFmtId="0" fontId="4" fillId="0" borderId="13" xfId="1" applyFont="1" applyFill="1" applyBorder="1" applyAlignment="1" applyProtection="1">
      <alignment horizontal="left" vertical="center" shrinkToFit="1"/>
    </xf>
    <xf numFmtId="0" fontId="4" fillId="0" borderId="6" xfId="1" applyFont="1" applyFill="1" applyBorder="1" applyAlignment="1" applyProtection="1">
      <alignment horizontal="center" vertical="center" shrinkToFit="1"/>
    </xf>
    <xf numFmtId="0" fontId="4" fillId="0" borderId="7" xfId="1" applyFont="1" applyFill="1" applyBorder="1" applyAlignment="1" applyProtection="1">
      <alignment horizontal="center" vertical="center" shrinkToFit="1"/>
    </xf>
    <xf numFmtId="0" fontId="4" fillId="0" borderId="4" xfId="1" applyFont="1" applyFill="1" applyBorder="1" applyAlignment="1" applyProtection="1">
      <alignment horizontal="center" vertical="center" shrinkToFit="1"/>
    </xf>
    <xf numFmtId="0" fontId="4" fillId="0" borderId="5" xfId="1" applyFont="1" applyFill="1" applyBorder="1" applyAlignment="1" applyProtection="1">
      <alignment horizontal="left" vertical="center" shrinkToFit="1"/>
    </xf>
    <xf numFmtId="0" fontId="4" fillId="0" borderId="6" xfId="1" applyFont="1" applyFill="1" applyBorder="1" applyAlignment="1" applyProtection="1">
      <alignment horizontal="left" vertical="center" shrinkToFit="1"/>
    </xf>
    <xf numFmtId="0" fontId="4" fillId="0" borderId="7" xfId="1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15" xfId="1" applyFont="1" applyFill="1" applyBorder="1" applyAlignment="1" applyProtection="1">
      <alignment horizontal="left" vertical="center" shrinkToFit="1"/>
    </xf>
    <xf numFmtId="0" fontId="4" fillId="0" borderId="0" xfId="1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14" xfId="1" applyFont="1" applyFill="1" applyBorder="1" applyAlignment="1" applyProtection="1">
      <alignment horizontal="left" vertical="center" shrinkToFit="1"/>
    </xf>
    <xf numFmtId="0" fontId="4" fillId="0" borderId="13" xfId="1" applyFont="1" applyFill="1" applyBorder="1" applyAlignment="1" applyProtection="1">
      <alignment horizontal="center" vertical="center" shrinkToFit="1"/>
    </xf>
    <xf numFmtId="0" fontId="8" fillId="0" borderId="6" xfId="1" applyFont="1" applyFill="1" applyBorder="1" applyAlignment="1" applyProtection="1">
      <alignment horizontal="center" vertical="center" shrinkToFit="1"/>
    </xf>
    <xf numFmtId="0" fontId="8" fillId="0" borderId="7" xfId="1" applyFont="1" applyFill="1" applyBorder="1" applyAlignment="1" applyProtection="1">
      <alignment horizontal="center" vertical="center" shrinkToFit="1"/>
    </xf>
    <xf numFmtId="0" fontId="8" fillId="0" borderId="4" xfId="1" applyFont="1" applyFill="1" applyBorder="1" applyAlignment="1" applyProtection="1">
      <alignment horizontal="center" vertical="center" shrinkToFit="1"/>
    </xf>
    <xf numFmtId="0" fontId="4" fillId="0" borderId="10" xfId="1" applyFont="1" applyFill="1" applyBorder="1" applyAlignment="1" applyProtection="1">
      <alignment horizontal="left" vertical="center" shrinkToFit="1"/>
    </xf>
    <xf numFmtId="0" fontId="4" fillId="0" borderId="8" xfId="1" applyFont="1" applyFill="1" applyBorder="1" applyAlignment="1" applyProtection="1">
      <alignment horizontal="left" vertical="center" shrinkToFit="1"/>
    </xf>
    <xf numFmtId="0" fontId="4" fillId="0" borderId="11" xfId="1" applyFont="1" applyFill="1" applyBorder="1" applyAlignment="1" applyProtection="1">
      <alignment horizontal="left" vertical="center" shrinkToFit="1"/>
    </xf>
    <xf numFmtId="0" fontId="4" fillId="0" borderId="10" xfId="1" applyFont="1" applyFill="1" applyBorder="1" applyAlignment="1" applyProtection="1">
      <alignment horizontal="center" vertical="center" shrinkToFit="1"/>
    </xf>
    <xf numFmtId="0" fontId="4" fillId="0" borderId="8" xfId="1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left" vertical="center" shrinkToFit="1"/>
    </xf>
    <xf numFmtId="0" fontId="4" fillId="0" borderId="7" xfId="0" applyFont="1" applyFill="1" applyBorder="1" applyAlignment="1" applyProtection="1">
      <alignment horizontal="left" vertical="center" shrinkToFit="1"/>
    </xf>
    <xf numFmtId="0" fontId="4" fillId="0" borderId="13" xfId="0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 applyProtection="1">
      <alignment horizontal="left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right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left" vertical="center" shrinkToFit="1"/>
    </xf>
    <xf numFmtId="0" fontId="4" fillId="0" borderId="4" xfId="1" applyFont="1" applyFill="1" applyBorder="1" applyAlignment="1" applyProtection="1">
      <alignment horizontal="left" vertical="center" shrinkToFit="1"/>
    </xf>
    <xf numFmtId="0" fontId="8" fillId="0" borderId="13" xfId="1" applyFont="1" applyFill="1" applyBorder="1" applyAlignment="1" applyProtection="1">
      <alignment horizontal="center" vertical="center" shrinkToFit="1"/>
    </xf>
    <xf numFmtId="0" fontId="8" fillId="0" borderId="14" xfId="1" applyFont="1" applyFill="1" applyBorder="1" applyAlignment="1" applyProtection="1">
      <alignment horizontal="center" vertical="center" shrinkToFit="1"/>
    </xf>
    <xf numFmtId="0" fontId="4" fillId="0" borderId="12" xfId="1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left" vertical="center" shrinkToFit="1"/>
    </xf>
    <xf numFmtId="0" fontId="7" fillId="0" borderId="4" xfId="0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 applyProtection="1">
      <alignment horizontal="left" vertical="center" shrinkToFit="1"/>
    </xf>
    <xf numFmtId="0" fontId="4" fillId="0" borderId="0" xfId="1" applyFont="1" applyFill="1" applyBorder="1" applyAlignment="1" applyProtection="1">
      <alignment horizontal="center" vertical="center" shrinkToFit="1"/>
    </xf>
    <xf numFmtId="0" fontId="7" fillId="0" borderId="13" xfId="0" applyFont="1" applyFill="1" applyBorder="1" applyAlignment="1" applyProtection="1">
      <alignment horizontal="center" vertical="center" shrinkToFit="1"/>
    </xf>
    <xf numFmtId="0" fontId="7" fillId="0" borderId="6" xfId="1" applyFont="1" applyFill="1" applyBorder="1" applyAlignment="1" applyProtection="1">
      <alignment horizontal="center" vertical="center" shrinkToFit="1"/>
    </xf>
    <xf numFmtId="0" fontId="7" fillId="0" borderId="7" xfId="1" applyFont="1" applyFill="1" applyBorder="1" applyAlignment="1" applyProtection="1">
      <alignment horizontal="center" vertical="center" shrinkToFit="1"/>
    </xf>
    <xf numFmtId="0" fontId="7" fillId="0" borderId="4" xfId="1" applyFont="1" applyFill="1" applyBorder="1" applyAlignment="1" applyProtection="1">
      <alignment horizontal="center" vertical="center" shrinkToFit="1"/>
    </xf>
    <xf numFmtId="0" fontId="7" fillId="0" borderId="5" xfId="1" applyFont="1" applyFill="1" applyBorder="1" applyAlignment="1" applyProtection="1">
      <alignment horizontal="center" vertical="center" shrinkToFit="1"/>
    </xf>
    <xf numFmtId="0" fontId="4" fillId="2" borderId="5" xfId="1" applyFont="1" applyFill="1" applyBorder="1" applyAlignment="1" applyProtection="1">
      <alignment horizontal="center" vertical="center" shrinkToFit="1"/>
    </xf>
    <xf numFmtId="0" fontId="4" fillId="3" borderId="5" xfId="1" applyFont="1" applyFill="1" applyBorder="1" applyAlignment="1" applyProtection="1">
      <alignment horizontal="center" vertical="center" shrinkToFit="1"/>
    </xf>
    <xf numFmtId="0" fontId="12" fillId="6" borderId="6" xfId="1" applyFont="1" applyFill="1" applyBorder="1" applyAlignment="1" applyProtection="1">
      <alignment horizontal="center" vertical="center" shrinkToFit="1"/>
    </xf>
    <xf numFmtId="0" fontId="12" fillId="6" borderId="7" xfId="1" applyFont="1" applyFill="1" applyBorder="1" applyAlignment="1" applyProtection="1">
      <alignment horizontal="center" vertical="center" shrinkToFit="1"/>
    </xf>
    <xf numFmtId="0" fontId="12" fillId="6" borderId="4" xfId="1" applyFont="1" applyFill="1" applyBorder="1" applyAlignment="1" applyProtection="1">
      <alignment horizontal="center" vertical="center" shrinkToFit="1"/>
    </xf>
    <xf numFmtId="180" fontId="12" fillId="0" borderId="7" xfId="1" applyNumberFormat="1" applyFont="1" applyFill="1" applyBorder="1" applyAlignment="1" applyProtection="1">
      <alignment horizontal="center" vertical="center" shrinkToFit="1"/>
    </xf>
    <xf numFmtId="177" fontId="12" fillId="0" borderId="7" xfId="1" applyNumberFormat="1" applyFont="1" applyFill="1" applyBorder="1" applyAlignment="1" applyProtection="1">
      <alignment horizontal="left" vertical="center" shrinkToFit="1"/>
    </xf>
    <xf numFmtId="177" fontId="12" fillId="0" borderId="4" xfId="1" applyNumberFormat="1" applyFont="1" applyFill="1" applyBorder="1" applyAlignment="1" applyProtection="1">
      <alignment horizontal="left" vertical="center" shrinkToFit="1"/>
    </xf>
    <xf numFmtId="177" fontId="12" fillId="0" borderId="7" xfId="1" applyNumberFormat="1" applyFont="1" applyFill="1" applyBorder="1" applyAlignment="1" applyProtection="1">
      <alignment horizontal="center" vertical="center" shrinkToFit="1"/>
    </xf>
    <xf numFmtId="0" fontId="7" fillId="0" borderId="8" xfId="1" applyFont="1" applyFill="1" applyBorder="1" applyAlignment="1" applyProtection="1">
      <alignment horizontal="left" vertical="center" shrinkToFit="1"/>
    </xf>
    <xf numFmtId="0" fontId="4" fillId="0" borderId="16" xfId="1" applyFont="1" applyFill="1" applyBorder="1" applyAlignment="1" applyProtection="1">
      <alignment horizontal="left" vertical="center" shrinkToFit="1"/>
    </xf>
    <xf numFmtId="0" fontId="4" fillId="0" borderId="10" xfId="1" applyFont="1" applyFill="1" applyBorder="1" applyAlignment="1" applyProtection="1">
      <alignment horizontal="left" vertical="center" wrapText="1" shrinkToFit="1"/>
    </xf>
    <xf numFmtId="0" fontId="4" fillId="0" borderId="8" xfId="1" applyFont="1" applyFill="1" applyBorder="1" applyAlignment="1" applyProtection="1">
      <alignment horizontal="left" vertical="center" wrapText="1" shrinkToFit="1"/>
    </xf>
    <xf numFmtId="0" fontId="4" fillId="0" borderId="11" xfId="1" applyFont="1" applyFill="1" applyBorder="1" applyAlignment="1" applyProtection="1">
      <alignment horizontal="left" vertical="center" wrapText="1" shrinkToFit="1"/>
    </xf>
    <xf numFmtId="0" fontId="4" fillId="0" borderId="15" xfId="1" applyFont="1" applyFill="1" applyBorder="1" applyAlignment="1" applyProtection="1">
      <alignment horizontal="left" vertical="center" wrapText="1" shrinkToFit="1"/>
    </xf>
    <xf numFmtId="0" fontId="4" fillId="0" borderId="0" xfId="1" applyFont="1" applyFill="1" applyBorder="1" applyAlignment="1" applyProtection="1">
      <alignment horizontal="left" vertical="center" wrapText="1" shrinkToFit="1"/>
    </xf>
    <xf numFmtId="0" fontId="4" fillId="0" borderId="16" xfId="1" applyFont="1" applyFill="1" applyBorder="1" applyAlignment="1" applyProtection="1">
      <alignment horizontal="left" vertical="center" wrapText="1" shrinkToFit="1"/>
    </xf>
    <xf numFmtId="0" fontId="4" fillId="0" borderId="10" xfId="1" applyFont="1" applyFill="1" applyBorder="1" applyAlignment="1" applyProtection="1">
      <alignment horizontal="left" vertical="top" shrinkToFit="1"/>
    </xf>
    <xf numFmtId="0" fontId="4" fillId="0" borderId="8" xfId="1" applyFont="1" applyFill="1" applyBorder="1" applyAlignment="1" applyProtection="1">
      <alignment horizontal="left" vertical="top" shrinkToFit="1"/>
    </xf>
    <xf numFmtId="0" fontId="4" fillId="0" borderId="11" xfId="1" applyFont="1" applyFill="1" applyBorder="1" applyAlignment="1" applyProtection="1">
      <alignment horizontal="left" vertical="top" shrinkToFit="1"/>
    </xf>
    <xf numFmtId="0" fontId="4" fillId="0" borderId="15" xfId="0" applyFont="1" applyFill="1" applyBorder="1" applyAlignment="1" applyProtection="1">
      <alignment horizontal="left" vertical="center" shrinkToFit="1"/>
    </xf>
    <xf numFmtId="0" fontId="4" fillId="0" borderId="16" xfId="0" applyFont="1" applyFill="1" applyBorder="1" applyAlignment="1" applyProtection="1">
      <alignment horizontal="left" vertical="center" shrinkToFit="1"/>
    </xf>
    <xf numFmtId="0" fontId="8" fillId="2" borderId="5" xfId="1" applyFont="1" applyFill="1" applyBorder="1" applyAlignment="1" applyProtection="1">
      <alignment horizontal="left" vertical="center" wrapText="1" shrinkToFit="1"/>
    </xf>
    <xf numFmtId="0" fontId="8" fillId="3" borderId="5" xfId="1" applyFont="1" applyFill="1" applyBorder="1" applyAlignment="1" applyProtection="1">
      <alignment horizontal="left" vertical="center" wrapText="1" shrinkToFit="1"/>
    </xf>
    <xf numFmtId="0" fontId="4" fillId="0" borderId="10" xfId="0" applyFont="1" applyFill="1" applyBorder="1" applyAlignment="1" applyProtection="1">
      <alignment horizontal="left" vertical="center" wrapText="1" shrinkToFit="1"/>
    </xf>
    <xf numFmtId="0" fontId="4" fillId="0" borderId="8" xfId="0" applyFont="1" applyFill="1" applyBorder="1" applyAlignment="1" applyProtection="1">
      <alignment horizontal="left" vertical="center" wrapText="1" shrinkToFit="1"/>
    </xf>
    <xf numFmtId="0" fontId="4" fillId="0" borderId="11" xfId="0" applyFont="1" applyFill="1" applyBorder="1" applyAlignment="1" applyProtection="1">
      <alignment horizontal="left" vertical="center" wrapText="1" shrinkToFit="1"/>
    </xf>
    <xf numFmtId="0" fontId="4" fillId="0" borderId="12" xfId="0" applyFont="1" applyFill="1" applyBorder="1" applyAlignment="1" applyProtection="1">
      <alignment horizontal="left" vertical="center" wrapText="1" shrinkToFit="1"/>
    </xf>
    <xf numFmtId="0" fontId="4" fillId="0" borderId="13" xfId="0" applyFont="1" applyFill="1" applyBorder="1" applyAlignment="1" applyProtection="1">
      <alignment horizontal="left" vertical="center" wrapText="1" shrinkToFit="1"/>
    </xf>
    <xf numFmtId="0" fontId="4" fillId="0" borderId="14" xfId="0" applyFont="1" applyFill="1" applyBorder="1" applyAlignment="1" applyProtection="1">
      <alignment horizontal="left" vertical="center" wrapText="1" shrinkToFit="1"/>
    </xf>
    <xf numFmtId="0" fontId="4" fillId="2" borderId="10" xfId="1" applyFont="1" applyFill="1" applyBorder="1" applyAlignment="1" applyProtection="1">
      <alignment horizontal="left" vertical="center" shrinkToFit="1"/>
    </xf>
    <xf numFmtId="0" fontId="4" fillId="3" borderId="8" xfId="1" applyFont="1" applyFill="1" applyBorder="1" applyAlignment="1" applyProtection="1">
      <alignment horizontal="left" vertical="center" shrinkToFit="1"/>
    </xf>
    <xf numFmtId="0" fontId="4" fillId="3" borderId="11" xfId="1" applyFont="1" applyFill="1" applyBorder="1" applyAlignment="1" applyProtection="1">
      <alignment horizontal="left" vertical="center" shrinkToFit="1"/>
    </xf>
    <xf numFmtId="0" fontId="4" fillId="3" borderId="15" xfId="1" applyFont="1" applyFill="1" applyBorder="1" applyAlignment="1" applyProtection="1">
      <alignment horizontal="left" vertical="center" shrinkToFit="1"/>
    </xf>
    <xf numFmtId="0" fontId="4" fillId="3" borderId="0" xfId="1" applyFont="1" applyFill="1" applyBorder="1" applyAlignment="1" applyProtection="1">
      <alignment horizontal="left" vertical="center" shrinkToFit="1"/>
    </xf>
    <xf numFmtId="0" fontId="4" fillId="3" borderId="16" xfId="1" applyFont="1" applyFill="1" applyBorder="1" applyAlignment="1" applyProtection="1">
      <alignment horizontal="left" vertical="center" shrinkToFit="1"/>
    </xf>
    <xf numFmtId="0" fontId="4" fillId="3" borderId="12" xfId="1" applyFont="1" applyFill="1" applyBorder="1" applyAlignment="1" applyProtection="1">
      <alignment horizontal="left" vertical="center" shrinkToFit="1"/>
    </xf>
    <xf numFmtId="0" fontId="4" fillId="3" borderId="13" xfId="1" applyFont="1" applyFill="1" applyBorder="1" applyAlignment="1" applyProtection="1">
      <alignment horizontal="left" vertical="center" shrinkToFit="1"/>
    </xf>
    <xf numFmtId="0" fontId="4" fillId="3" borderId="14" xfId="1" applyFont="1" applyFill="1" applyBorder="1" applyAlignment="1" applyProtection="1">
      <alignment horizontal="left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2" borderId="10" xfId="1" applyFont="1" applyFill="1" applyBorder="1" applyAlignment="1" applyProtection="1">
      <alignment horizontal="left" vertical="center" wrapText="1" shrinkToFit="1"/>
    </xf>
    <xf numFmtId="0" fontId="4" fillId="3" borderId="8" xfId="1" applyFont="1" applyFill="1" applyBorder="1" applyAlignment="1" applyProtection="1">
      <alignment horizontal="left" vertical="center" wrapText="1" shrinkToFit="1"/>
    </xf>
    <xf numFmtId="0" fontId="4" fillId="3" borderId="11" xfId="1" applyFont="1" applyFill="1" applyBorder="1" applyAlignment="1" applyProtection="1">
      <alignment horizontal="left" vertical="center" wrapText="1" shrinkToFit="1"/>
    </xf>
    <xf numFmtId="0" fontId="4" fillId="3" borderId="15" xfId="1" applyFont="1" applyFill="1" applyBorder="1" applyAlignment="1" applyProtection="1">
      <alignment horizontal="left" vertical="center" wrapText="1" shrinkToFit="1"/>
    </xf>
    <xf numFmtId="0" fontId="4" fillId="3" borderId="0" xfId="1" applyFont="1" applyFill="1" applyBorder="1" applyAlignment="1" applyProtection="1">
      <alignment horizontal="left" vertical="center" wrapText="1" shrinkToFit="1"/>
    </xf>
    <xf numFmtId="0" fontId="4" fillId="3" borderId="16" xfId="1" applyFont="1" applyFill="1" applyBorder="1" applyAlignment="1" applyProtection="1">
      <alignment horizontal="left" vertical="center" wrapText="1" shrinkToFit="1"/>
    </xf>
    <xf numFmtId="0" fontId="4" fillId="3" borderId="12" xfId="1" applyFont="1" applyFill="1" applyBorder="1" applyAlignment="1" applyProtection="1">
      <alignment horizontal="left" vertical="center" wrapText="1" shrinkToFit="1"/>
    </xf>
    <xf numFmtId="0" fontId="4" fillId="3" borderId="13" xfId="1" applyFont="1" applyFill="1" applyBorder="1" applyAlignment="1" applyProtection="1">
      <alignment horizontal="left" vertical="center" wrapText="1" shrinkToFit="1"/>
    </xf>
    <xf numFmtId="0" fontId="4" fillId="3" borderId="14" xfId="1" applyFont="1" applyFill="1" applyBorder="1" applyAlignment="1" applyProtection="1">
      <alignment horizontal="left" vertical="center" wrapText="1" shrinkToFit="1"/>
    </xf>
    <xf numFmtId="0" fontId="4" fillId="2" borderId="6" xfId="1" applyFont="1" applyFill="1" applyBorder="1" applyAlignment="1" applyProtection="1">
      <alignment horizontal="left" vertical="center" shrinkToFit="1"/>
    </xf>
    <xf numFmtId="0" fontId="4" fillId="3" borderId="7" xfId="1" applyFont="1" applyFill="1" applyBorder="1" applyAlignment="1" applyProtection="1">
      <alignment horizontal="left" vertical="center" shrinkToFit="1"/>
    </xf>
    <xf numFmtId="0" fontId="4" fillId="0" borderId="9" xfId="1" applyFont="1" applyFill="1" applyBorder="1" applyAlignment="1" applyProtection="1">
      <alignment horizontal="center" vertical="center" shrinkToFit="1"/>
    </xf>
    <xf numFmtId="0" fontId="4" fillId="0" borderId="5" xfId="1" applyFont="1" applyFill="1" applyBorder="1" applyAlignment="1" applyProtection="1">
      <alignment horizontal="center" vertical="center" shrinkToFit="1"/>
    </xf>
    <xf numFmtId="0" fontId="4" fillId="3" borderId="4" xfId="1" applyFont="1" applyFill="1" applyBorder="1" applyAlignment="1" applyProtection="1">
      <alignment horizontal="left" vertical="center" shrinkToFit="1"/>
    </xf>
    <xf numFmtId="0" fontId="4" fillId="0" borderId="6" xfId="1" applyFont="1" applyFill="1" applyBorder="1" applyAlignment="1" applyProtection="1">
      <alignment horizontal="right" vertical="center" shrinkToFit="1"/>
    </xf>
    <xf numFmtId="0" fontId="4" fillId="0" borderId="7" xfId="1" applyFont="1" applyFill="1" applyBorder="1" applyAlignment="1" applyProtection="1">
      <alignment horizontal="right" vertical="center" shrinkToFit="1"/>
    </xf>
    <xf numFmtId="0" fontId="8" fillId="0" borderId="0" xfId="1" applyFont="1" applyFill="1" applyBorder="1" applyAlignment="1" applyProtection="1">
      <alignment horizontal="left" vertical="center" shrinkToFit="1"/>
    </xf>
    <xf numFmtId="0" fontId="4" fillId="0" borderId="10" xfId="1" applyFont="1" applyFill="1" applyBorder="1" applyAlignment="1" applyProtection="1">
      <alignment horizontal="left" shrinkToFit="1"/>
    </xf>
    <xf numFmtId="0" fontId="4" fillId="0" borderId="8" xfId="1" applyFont="1" applyFill="1" applyBorder="1" applyAlignment="1" applyProtection="1">
      <alignment horizontal="left" shrinkToFit="1"/>
    </xf>
    <xf numFmtId="0" fontId="4" fillId="0" borderId="11" xfId="1" applyFont="1" applyFill="1" applyBorder="1" applyAlignment="1" applyProtection="1">
      <alignment horizontal="left" shrinkToFit="1"/>
    </xf>
    <xf numFmtId="0" fontId="4" fillId="0" borderId="15" xfId="1" applyFont="1" applyFill="1" applyBorder="1" applyAlignment="1" applyProtection="1">
      <alignment horizontal="left" shrinkToFit="1"/>
    </xf>
    <xf numFmtId="0" fontId="4" fillId="0" borderId="0" xfId="1" applyFont="1" applyFill="1" applyBorder="1" applyAlignment="1" applyProtection="1">
      <alignment horizontal="left" shrinkToFit="1"/>
    </xf>
    <xf numFmtId="0" fontId="4" fillId="0" borderId="16" xfId="1" applyFont="1" applyFill="1" applyBorder="1" applyAlignment="1" applyProtection="1">
      <alignment horizontal="left" shrinkToFit="1"/>
    </xf>
    <xf numFmtId="0" fontId="4" fillId="0" borderId="15" xfId="1" applyFont="1" applyFill="1" applyBorder="1" applyAlignment="1" applyProtection="1">
      <alignment horizontal="center" vertical="center" shrinkToFit="1"/>
    </xf>
    <xf numFmtId="0" fontId="4" fillId="0" borderId="16" xfId="1" applyFont="1" applyFill="1" applyBorder="1" applyAlignment="1" applyProtection="1">
      <alignment horizontal="center" vertical="center" shrinkToFit="1"/>
    </xf>
    <xf numFmtId="0" fontId="4" fillId="0" borderId="14" xfId="1" applyFont="1" applyFill="1" applyBorder="1" applyAlignment="1" applyProtection="1">
      <alignment horizontal="center" vertical="center" shrinkToFit="1"/>
    </xf>
    <xf numFmtId="0" fontId="4" fillId="2" borderId="17" xfId="1" applyFont="1" applyFill="1" applyBorder="1" applyAlignment="1" applyProtection="1">
      <alignment horizontal="center" vertical="center" textRotation="255" shrinkToFit="1"/>
    </xf>
    <xf numFmtId="0" fontId="4" fillId="3" borderId="17" xfId="1" applyFont="1" applyFill="1" applyBorder="1" applyAlignment="1" applyProtection="1">
      <alignment horizontal="center" vertical="center" textRotation="255" shrinkToFit="1"/>
    </xf>
    <xf numFmtId="0" fontId="4" fillId="3" borderId="5" xfId="1" applyFont="1" applyFill="1" applyBorder="1" applyAlignment="1" applyProtection="1">
      <alignment horizontal="center" vertical="center" textRotation="255" shrinkToFit="1"/>
    </xf>
    <xf numFmtId="0" fontId="4" fillId="3" borderId="9" xfId="1" applyFont="1" applyFill="1" applyBorder="1" applyAlignment="1" applyProtection="1">
      <alignment horizontal="center" vertical="center" textRotation="255" shrinkToFit="1"/>
    </xf>
    <xf numFmtId="1" fontId="4" fillId="0" borderId="6" xfId="1" applyNumberFormat="1" applyFont="1" applyFill="1" applyBorder="1" applyAlignment="1" applyProtection="1">
      <alignment horizontal="center" vertical="center" shrinkToFit="1"/>
    </xf>
    <xf numFmtId="1" fontId="4" fillId="0" borderId="7" xfId="1" applyNumberFormat="1" applyFont="1" applyFill="1" applyBorder="1" applyAlignment="1" applyProtection="1">
      <alignment horizontal="center" vertical="center" shrinkToFit="1"/>
    </xf>
    <xf numFmtId="1" fontId="4" fillId="0" borderId="4" xfId="1" applyNumberFormat="1" applyFont="1" applyFill="1" applyBorder="1" applyAlignment="1" applyProtection="1">
      <alignment horizontal="center" vertical="center" shrinkToFit="1"/>
    </xf>
    <xf numFmtId="178" fontId="4" fillId="0" borderId="6" xfId="1" applyNumberFormat="1" applyFont="1" applyFill="1" applyBorder="1" applyAlignment="1" applyProtection="1">
      <alignment horizontal="center" vertical="center" shrinkToFit="1"/>
    </xf>
    <xf numFmtId="178" fontId="4" fillId="0" borderId="7" xfId="1" applyNumberFormat="1" applyFont="1" applyFill="1" applyBorder="1" applyAlignment="1" applyProtection="1">
      <alignment horizontal="center" vertical="center" shrinkToFit="1"/>
    </xf>
    <xf numFmtId="178" fontId="4" fillId="0" borderId="4" xfId="1" applyNumberFormat="1" applyFont="1" applyFill="1" applyBorder="1" applyAlignment="1" applyProtection="1">
      <alignment horizontal="center" vertical="center" shrinkToFit="1"/>
    </xf>
    <xf numFmtId="0" fontId="4" fillId="0" borderId="5" xfId="1" applyFont="1" applyFill="1" applyBorder="1" applyAlignment="1" applyProtection="1">
      <alignment horizontal="center" vertical="center" textRotation="255" shrinkToFit="1"/>
    </xf>
    <xf numFmtId="0" fontId="4" fillId="2" borderId="10" xfId="1" applyFont="1" applyFill="1" applyBorder="1" applyAlignment="1" applyProtection="1">
      <alignment horizontal="center" vertical="center" shrinkToFit="1"/>
    </xf>
    <xf numFmtId="0" fontId="4" fillId="3" borderId="8" xfId="1" applyFont="1" applyFill="1" applyBorder="1" applyAlignment="1" applyProtection="1">
      <alignment horizontal="center" vertical="center" shrinkToFit="1"/>
    </xf>
    <xf numFmtId="0" fontId="4" fillId="3" borderId="11" xfId="1" applyFont="1" applyFill="1" applyBorder="1" applyAlignment="1" applyProtection="1">
      <alignment horizontal="center" vertical="center" shrinkToFit="1"/>
    </xf>
    <xf numFmtId="0" fontId="16" fillId="0" borderId="10" xfId="1" applyFont="1" applyFill="1" applyBorder="1" applyAlignment="1" applyProtection="1">
      <alignment horizontal="center" vertical="center" textRotation="255" wrapText="1" shrinkToFit="1"/>
    </xf>
    <xf numFmtId="0" fontId="16" fillId="0" borderId="8" xfId="1" applyFont="1" applyFill="1" applyBorder="1" applyAlignment="1" applyProtection="1">
      <alignment horizontal="center" vertical="center" textRotation="255" wrapText="1" shrinkToFit="1"/>
    </xf>
    <xf numFmtId="0" fontId="16" fillId="0" borderId="11" xfId="1" applyFont="1" applyFill="1" applyBorder="1" applyAlignment="1" applyProtection="1">
      <alignment horizontal="center" vertical="center" textRotation="255" wrapText="1" shrinkToFit="1"/>
    </xf>
    <xf numFmtId="0" fontId="16" fillId="0" borderId="15" xfId="1" applyFont="1" applyFill="1" applyBorder="1" applyAlignment="1" applyProtection="1">
      <alignment horizontal="center" vertical="center" textRotation="255" wrapText="1" shrinkToFit="1"/>
    </xf>
    <xf numFmtId="0" fontId="16" fillId="0" borderId="0" xfId="1" applyFont="1" applyFill="1" applyBorder="1" applyAlignment="1" applyProtection="1">
      <alignment horizontal="center" vertical="center" textRotation="255" wrapText="1" shrinkToFit="1"/>
    </xf>
    <xf numFmtId="0" fontId="16" fillId="0" borderId="16" xfId="1" applyFont="1" applyFill="1" applyBorder="1" applyAlignment="1" applyProtection="1">
      <alignment horizontal="center" vertical="center" textRotation="255" wrapText="1" shrinkToFit="1"/>
    </xf>
    <xf numFmtId="0" fontId="16" fillId="0" borderId="12" xfId="1" applyFont="1" applyFill="1" applyBorder="1" applyAlignment="1" applyProtection="1">
      <alignment horizontal="center" vertical="center" textRotation="255" wrapText="1" shrinkToFit="1"/>
    </xf>
    <xf numFmtId="0" fontId="16" fillId="0" borderId="13" xfId="1" applyFont="1" applyFill="1" applyBorder="1" applyAlignment="1" applyProtection="1">
      <alignment horizontal="center" vertical="center" textRotation="255" wrapText="1" shrinkToFit="1"/>
    </xf>
    <xf numFmtId="0" fontId="16" fillId="0" borderId="14" xfId="1" applyFont="1" applyFill="1" applyBorder="1" applyAlignment="1" applyProtection="1">
      <alignment horizontal="center" vertical="center" textRotation="255" wrapText="1" shrinkToFit="1"/>
    </xf>
    <xf numFmtId="0" fontId="4" fillId="2" borderId="5" xfId="1" applyFont="1" applyFill="1" applyBorder="1" applyAlignment="1" applyProtection="1">
      <alignment horizontal="center" vertical="center" textRotation="255" shrinkToFit="1"/>
    </xf>
    <xf numFmtId="0" fontId="4" fillId="3" borderId="6" xfId="1" applyFont="1" applyFill="1" applyBorder="1" applyAlignment="1" applyProtection="1">
      <alignment horizontal="center" vertical="center" textRotation="255" shrinkToFit="1"/>
    </xf>
    <xf numFmtId="0" fontId="4" fillId="2" borderId="5" xfId="1" applyFont="1" applyFill="1" applyBorder="1" applyAlignment="1" applyProtection="1">
      <alignment horizontal="left" vertical="center" shrinkToFit="1"/>
    </xf>
    <xf numFmtId="0" fontId="4" fillId="3" borderId="5" xfId="1" applyFont="1" applyFill="1" applyBorder="1" applyAlignment="1" applyProtection="1">
      <alignment horizontal="left" vertical="center" shrinkToFit="1"/>
    </xf>
    <xf numFmtId="183" fontId="4" fillId="0" borderId="6" xfId="1" applyNumberFormat="1" applyFont="1" applyFill="1" applyBorder="1" applyAlignment="1" applyProtection="1">
      <alignment horizontal="center" vertical="center" shrinkToFit="1"/>
    </xf>
    <xf numFmtId="183" fontId="4" fillId="0" borderId="7" xfId="1" applyNumberFormat="1" applyFont="1" applyFill="1" applyBorder="1" applyAlignment="1" applyProtection="1">
      <alignment horizontal="center" vertical="center" shrinkToFit="1"/>
    </xf>
    <xf numFmtId="183" fontId="4" fillId="0" borderId="4" xfId="1" applyNumberFormat="1" applyFont="1" applyFill="1" applyBorder="1" applyAlignment="1" applyProtection="1">
      <alignment horizontal="center" vertical="center" shrinkToFit="1"/>
    </xf>
    <xf numFmtId="0" fontId="12" fillId="0" borderId="13" xfId="1" applyFont="1" applyFill="1" applyBorder="1" applyAlignment="1" applyProtection="1">
      <alignment horizontal="center" vertical="center" shrinkToFit="1"/>
    </xf>
    <xf numFmtId="0" fontId="12" fillId="0" borderId="13" xfId="1" applyFont="1" applyFill="1" applyBorder="1" applyAlignment="1" applyProtection="1">
      <alignment horizontal="left" vertical="center" shrinkToFit="1"/>
    </xf>
    <xf numFmtId="0" fontId="12" fillId="0" borderId="14" xfId="1" applyFont="1" applyFill="1" applyBorder="1" applyAlignment="1" applyProtection="1">
      <alignment horizontal="left" vertical="center" shrinkToFit="1"/>
    </xf>
    <xf numFmtId="0" fontId="12" fillId="0" borderId="0" xfId="1" applyFont="1" applyFill="1" applyBorder="1" applyAlignment="1" applyProtection="1">
      <alignment horizontal="left" vertical="center" shrinkToFit="1"/>
    </xf>
    <xf numFmtId="0" fontId="12" fillId="0" borderId="0" xfId="1" applyFont="1" applyFill="1" applyBorder="1" applyAlignment="1" applyProtection="1">
      <alignment horizontal="center" vertical="center" shrinkToFit="1"/>
    </xf>
    <xf numFmtId="0" fontId="7" fillId="0" borderId="0" xfId="1" applyFont="1" applyFill="1" applyBorder="1" applyAlignment="1" applyProtection="1">
      <alignment horizontal="left" vertical="center" shrinkToFit="1"/>
    </xf>
    <xf numFmtId="0" fontId="12" fillId="0" borderId="16" xfId="1" applyFont="1" applyFill="1" applyBorder="1" applyAlignment="1" applyProtection="1">
      <alignment horizontal="left" vertical="center" shrinkToFit="1"/>
    </xf>
    <xf numFmtId="55" fontId="7" fillId="0" borderId="0" xfId="0" applyNumberFormat="1" applyFont="1" applyFill="1" applyBorder="1" applyAlignment="1" applyProtection="1">
      <alignment horizontal="right" vertical="center" shrinkToFit="1"/>
    </xf>
    <xf numFmtId="0" fontId="7" fillId="0" borderId="8" xfId="1" applyFont="1" applyFill="1" applyBorder="1" applyAlignment="1" applyProtection="1">
      <alignment horizontal="center" vertical="center" shrinkToFit="1"/>
    </xf>
    <xf numFmtId="0" fontId="7" fillId="0" borderId="11" xfId="1" applyFont="1" applyFill="1" applyBorder="1" applyAlignment="1" applyProtection="1">
      <alignment horizontal="left" vertical="center" shrinkToFit="1"/>
    </xf>
    <xf numFmtId="0" fontId="7" fillId="6" borderId="6" xfId="1" applyFont="1" applyFill="1" applyBorder="1" applyAlignment="1" applyProtection="1">
      <alignment horizontal="left" vertical="center" shrinkToFit="1"/>
    </xf>
    <xf numFmtId="0" fontId="7" fillId="6" borderId="7" xfId="1" applyFont="1" applyFill="1" applyBorder="1" applyAlignment="1" applyProtection="1">
      <alignment horizontal="left" vertical="center" shrinkToFit="1"/>
    </xf>
    <xf numFmtId="0" fontId="7" fillId="6" borderId="4" xfId="1" applyFont="1" applyFill="1" applyBorder="1" applyAlignment="1" applyProtection="1">
      <alignment horizontal="left" vertical="center" shrinkToFit="1"/>
    </xf>
    <xf numFmtId="0" fontId="4" fillId="2" borderId="6" xfId="1" applyFont="1" applyFill="1" applyBorder="1" applyAlignment="1" applyProtection="1">
      <alignment horizontal="center" vertical="center" shrinkToFit="1"/>
    </xf>
    <xf numFmtId="0" fontId="4" fillId="2" borderId="7" xfId="1" applyFont="1" applyFill="1" applyBorder="1" applyAlignment="1" applyProtection="1">
      <alignment horizontal="center" vertical="center" shrinkToFit="1"/>
    </xf>
    <xf numFmtId="0" fontId="4" fillId="2" borderId="4" xfId="1" applyFont="1" applyFill="1" applyBorder="1" applyAlignment="1" applyProtection="1">
      <alignment horizontal="center" vertical="center" shrinkToFit="1"/>
    </xf>
    <xf numFmtId="0" fontId="4" fillId="6" borderId="7" xfId="1" applyFont="1" applyFill="1" applyBorder="1" applyAlignment="1" applyProtection="1">
      <alignment horizontal="center" vertical="center" shrinkToFit="1"/>
    </xf>
    <xf numFmtId="0" fontId="4" fillId="6" borderId="4" xfId="1" applyFont="1" applyFill="1" applyBorder="1" applyAlignment="1" applyProtection="1">
      <alignment horizontal="center" vertical="center" shrinkToFit="1"/>
    </xf>
    <xf numFmtId="0" fontId="12" fillId="6" borderId="10" xfId="1" applyFont="1" applyFill="1" applyBorder="1" applyAlignment="1" applyProtection="1">
      <alignment horizontal="center" vertical="center" shrinkToFit="1"/>
    </xf>
    <xf numFmtId="0" fontId="12" fillId="6" borderId="8" xfId="1" applyFont="1" applyFill="1" applyBorder="1" applyAlignment="1" applyProtection="1">
      <alignment horizontal="center" vertical="center" shrinkToFit="1"/>
    </xf>
    <xf numFmtId="0" fontId="12" fillId="6" borderId="11" xfId="1" applyFont="1" applyFill="1" applyBorder="1" applyAlignment="1" applyProtection="1">
      <alignment horizontal="center" vertical="center" shrinkToFit="1"/>
    </xf>
    <xf numFmtId="0" fontId="12" fillId="6" borderId="12" xfId="1" applyFont="1" applyFill="1" applyBorder="1" applyAlignment="1" applyProtection="1">
      <alignment horizontal="center" vertical="center" shrinkToFit="1"/>
    </xf>
    <xf numFmtId="0" fontId="12" fillId="6" borderId="13" xfId="1" applyFont="1" applyFill="1" applyBorder="1" applyAlignment="1" applyProtection="1">
      <alignment horizontal="center" vertical="center" shrinkToFit="1"/>
    </xf>
    <xf numFmtId="0" fontId="12" fillId="6" borderId="14" xfId="1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7" fillId="0" borderId="16" xfId="0" applyFont="1" applyFill="1" applyBorder="1" applyAlignment="1" applyProtection="1">
      <alignment vertical="center" shrinkToFit="1"/>
    </xf>
    <xf numFmtId="178" fontId="12" fillId="0" borderId="7" xfId="1" applyNumberFormat="1" applyFont="1" applyFill="1" applyBorder="1" applyAlignment="1" applyProtection="1">
      <alignment horizontal="center" vertical="center" shrinkToFit="1"/>
    </xf>
    <xf numFmtId="0" fontId="13" fillId="6" borderId="6" xfId="1" applyFont="1" applyFill="1" applyBorder="1" applyAlignment="1" applyProtection="1">
      <alignment horizontal="center" vertical="center" shrinkToFit="1"/>
    </xf>
    <xf numFmtId="0" fontId="13" fillId="6" borderId="7" xfId="1" applyFont="1" applyFill="1" applyBorder="1" applyAlignment="1" applyProtection="1">
      <alignment horizontal="center" vertical="center" shrinkToFit="1"/>
    </xf>
    <xf numFmtId="0" fontId="13" fillId="6" borderId="4" xfId="1" applyFont="1" applyFill="1" applyBorder="1" applyAlignment="1" applyProtection="1">
      <alignment horizontal="center" vertical="center" shrinkToFit="1"/>
    </xf>
    <xf numFmtId="0" fontId="4" fillId="3" borderId="7" xfId="1" applyFont="1" applyFill="1" applyBorder="1" applyAlignment="1" applyProtection="1">
      <alignment horizontal="center" vertical="center" shrinkToFit="1"/>
    </xf>
    <xf numFmtId="0" fontId="4" fillId="3" borderId="4" xfId="1" applyFont="1" applyFill="1" applyBorder="1" applyAlignment="1" applyProtection="1">
      <alignment horizontal="center" vertical="center" shrinkToFit="1"/>
    </xf>
    <xf numFmtId="0" fontId="4" fillId="0" borderId="10" xfId="1" applyFont="1" applyFill="1" applyBorder="1" applyAlignment="1" applyProtection="1">
      <alignment horizontal="center" vertical="center" wrapText="1" shrinkToFit="1"/>
    </xf>
    <xf numFmtId="0" fontId="4" fillId="0" borderId="8" xfId="1" applyFont="1" applyFill="1" applyBorder="1" applyAlignment="1" applyProtection="1">
      <alignment horizontal="center" vertical="center" wrapText="1" shrinkToFit="1"/>
    </xf>
    <xf numFmtId="0" fontId="4" fillId="0" borderId="11" xfId="1" applyFont="1" applyFill="1" applyBorder="1" applyAlignment="1" applyProtection="1">
      <alignment horizontal="center" vertical="center" wrapText="1" shrinkToFit="1"/>
    </xf>
    <xf numFmtId="0" fontId="4" fillId="0" borderId="15" xfId="1" applyFont="1" applyFill="1" applyBorder="1" applyAlignment="1" applyProtection="1">
      <alignment horizontal="center" vertical="center" wrapText="1" shrinkToFit="1"/>
    </xf>
    <xf numFmtId="0" fontId="4" fillId="0" borderId="0" xfId="1" applyFont="1" applyFill="1" applyBorder="1" applyAlignment="1" applyProtection="1">
      <alignment horizontal="center" vertical="center" wrapText="1" shrinkToFit="1"/>
    </xf>
    <xf numFmtId="0" fontId="4" fillId="0" borderId="16" xfId="1" applyFont="1" applyFill="1" applyBorder="1" applyAlignment="1" applyProtection="1">
      <alignment horizontal="center" vertical="center" wrapText="1" shrinkToFit="1"/>
    </xf>
    <xf numFmtId="0" fontId="13" fillId="2" borderId="4" xfId="1" applyFont="1" applyFill="1" applyBorder="1" applyAlignment="1" applyProtection="1">
      <alignment horizontal="center" vertical="center" textRotation="255" shrinkToFit="1"/>
    </xf>
    <xf numFmtId="0" fontId="13" fillId="3" borderId="5" xfId="1" applyFont="1" applyFill="1" applyBorder="1" applyAlignment="1" applyProtection="1">
      <alignment horizontal="center" vertical="center" textRotation="255" shrinkToFit="1"/>
    </xf>
    <xf numFmtId="0" fontId="13" fillId="3" borderId="11" xfId="1" applyFont="1" applyFill="1" applyBorder="1" applyAlignment="1" applyProtection="1">
      <alignment horizontal="center" vertical="center" textRotation="255" shrinkToFit="1"/>
    </xf>
    <xf numFmtId="0" fontId="13" fillId="3" borderId="9" xfId="1" applyFont="1" applyFill="1" applyBorder="1" applyAlignment="1" applyProtection="1">
      <alignment horizontal="center" vertical="center" textRotation="255" shrinkToFit="1"/>
    </xf>
    <xf numFmtId="0" fontId="12" fillId="2" borderId="6" xfId="1" applyFont="1" applyFill="1" applyBorder="1" applyAlignment="1" applyProtection="1">
      <alignment horizontal="center" vertical="center" shrinkToFit="1"/>
    </xf>
    <xf numFmtId="0" fontId="12" fillId="3" borderId="7" xfId="1" applyFont="1" applyFill="1" applyBorder="1" applyAlignment="1" applyProtection="1">
      <alignment horizontal="center" vertical="center" shrinkToFit="1"/>
    </xf>
    <xf numFmtId="0" fontId="7" fillId="2" borderId="6" xfId="1" applyFont="1" applyFill="1" applyBorder="1" applyAlignment="1" applyProtection="1">
      <alignment horizontal="center" vertical="center" shrinkToFit="1"/>
    </xf>
    <xf numFmtId="0" fontId="7" fillId="3" borderId="7" xfId="1" applyFont="1" applyFill="1" applyBorder="1" applyAlignment="1" applyProtection="1">
      <alignment horizontal="center" vertical="center" shrinkToFit="1"/>
    </xf>
    <xf numFmtId="0" fontId="7" fillId="3" borderId="4" xfId="1" applyFont="1" applyFill="1" applyBorder="1" applyAlignment="1" applyProtection="1">
      <alignment horizontal="center" vertical="center" shrinkToFit="1"/>
    </xf>
    <xf numFmtId="0" fontId="4" fillId="2" borderId="10" xfId="1" applyFont="1" applyFill="1" applyBorder="1" applyAlignment="1" applyProtection="1">
      <alignment vertical="center" wrapText="1" shrinkToFit="1"/>
    </xf>
    <xf numFmtId="0" fontId="4" fillId="3" borderId="8" xfId="1" applyFont="1" applyFill="1" applyBorder="1" applyAlignment="1" applyProtection="1">
      <alignment vertical="center" wrapText="1" shrinkToFit="1"/>
    </xf>
    <xf numFmtId="0" fontId="4" fillId="3" borderId="11" xfId="1" applyFont="1" applyFill="1" applyBorder="1" applyAlignment="1" applyProtection="1">
      <alignment vertical="center" wrapText="1" shrinkToFit="1"/>
    </xf>
    <xf numFmtId="0" fontId="4" fillId="3" borderId="15" xfId="1" applyFont="1" applyFill="1" applyBorder="1" applyAlignment="1" applyProtection="1">
      <alignment vertical="center" wrapText="1" shrinkToFit="1"/>
    </xf>
    <xf numFmtId="0" fontId="4" fillId="3" borderId="0" xfId="1" applyFont="1" applyFill="1" applyBorder="1" applyAlignment="1" applyProtection="1">
      <alignment vertical="center" wrapText="1" shrinkToFit="1"/>
    </xf>
    <xf numFmtId="0" fontId="4" fillId="3" borderId="16" xfId="1" applyFont="1" applyFill="1" applyBorder="1" applyAlignment="1" applyProtection="1">
      <alignment vertical="center" wrapText="1" shrinkToFit="1"/>
    </xf>
    <xf numFmtId="0" fontId="4" fillId="3" borderId="12" xfId="1" applyFont="1" applyFill="1" applyBorder="1" applyAlignment="1" applyProtection="1">
      <alignment vertical="center" wrapText="1" shrinkToFit="1"/>
    </xf>
    <xf numFmtId="0" fontId="4" fillId="3" borderId="13" xfId="1" applyFont="1" applyFill="1" applyBorder="1" applyAlignment="1" applyProtection="1">
      <alignment vertical="center" wrapText="1" shrinkToFit="1"/>
    </xf>
    <xf numFmtId="0" fontId="4" fillId="3" borderId="14" xfId="1" applyFont="1" applyFill="1" applyBorder="1" applyAlignment="1" applyProtection="1">
      <alignment vertical="center" wrapText="1" shrinkToFit="1"/>
    </xf>
    <xf numFmtId="0" fontId="4" fillId="3" borderId="15" xfId="1" applyFont="1" applyFill="1" applyBorder="1" applyAlignment="1" applyProtection="1">
      <alignment horizontal="center" vertical="center" shrinkToFit="1"/>
    </xf>
    <xf numFmtId="0" fontId="4" fillId="3" borderId="0" xfId="1" applyFont="1" applyFill="1" applyBorder="1" applyAlignment="1" applyProtection="1">
      <alignment horizontal="center" vertical="center" shrinkToFit="1"/>
    </xf>
    <xf numFmtId="0" fontId="4" fillId="3" borderId="16" xfId="1" applyFont="1" applyFill="1" applyBorder="1" applyAlignment="1" applyProtection="1">
      <alignment horizontal="center" vertical="center" shrinkToFit="1"/>
    </xf>
    <xf numFmtId="0" fontId="4" fillId="3" borderId="12" xfId="1" applyFont="1" applyFill="1" applyBorder="1" applyAlignment="1" applyProtection="1">
      <alignment horizontal="center" vertical="center" shrinkToFit="1"/>
    </xf>
    <xf numFmtId="0" fontId="4" fillId="3" borderId="13" xfId="1" applyFont="1" applyFill="1" applyBorder="1" applyAlignment="1" applyProtection="1">
      <alignment horizontal="center" vertical="center" shrinkToFit="1"/>
    </xf>
    <xf numFmtId="0" fontId="4" fillId="3" borderId="14" xfId="1" applyFont="1" applyFill="1" applyBorder="1" applyAlignment="1" applyProtection="1">
      <alignment horizontal="center" vertical="center" shrinkToFit="1"/>
    </xf>
    <xf numFmtId="0" fontId="4" fillId="2" borderId="10" xfId="1" applyFont="1" applyFill="1" applyBorder="1" applyAlignment="1" applyProtection="1">
      <alignment vertical="center" shrinkToFit="1"/>
    </xf>
    <xf numFmtId="0" fontId="4" fillId="3" borderId="8" xfId="1" applyFont="1" applyFill="1" applyBorder="1" applyAlignment="1" applyProtection="1">
      <alignment vertical="center" shrinkToFit="1"/>
    </xf>
    <xf numFmtId="0" fontId="4" fillId="3" borderId="11" xfId="1" applyFont="1" applyFill="1" applyBorder="1" applyAlignment="1" applyProtection="1">
      <alignment vertical="center" shrinkToFit="1"/>
    </xf>
    <xf numFmtId="0" fontId="4" fillId="3" borderId="12" xfId="1" applyFont="1" applyFill="1" applyBorder="1" applyAlignment="1" applyProtection="1">
      <alignment vertical="center" shrinkToFit="1"/>
    </xf>
    <xf numFmtId="0" fontId="4" fillId="3" borderId="13" xfId="1" applyFont="1" applyFill="1" applyBorder="1" applyAlignment="1" applyProtection="1">
      <alignment vertical="center" shrinkToFit="1"/>
    </xf>
    <xf numFmtId="0" fontId="4" fillId="3" borderId="14" xfId="1" applyFont="1" applyFill="1" applyBorder="1" applyAlignment="1" applyProtection="1">
      <alignment vertical="center" shrinkToFit="1"/>
    </xf>
    <xf numFmtId="0" fontId="4" fillId="2" borderId="5" xfId="1" applyFont="1" applyFill="1" applyBorder="1" applyAlignment="1" applyProtection="1">
      <alignment horizontal="center" vertical="center" wrapText="1" shrinkToFit="1"/>
    </xf>
    <xf numFmtId="0" fontId="4" fillId="3" borderId="5" xfId="1" applyFont="1" applyFill="1" applyBorder="1" applyAlignment="1" applyProtection="1">
      <alignment horizontal="center" vertical="center" wrapText="1" shrinkToFit="1"/>
    </xf>
    <xf numFmtId="0" fontId="13" fillId="3" borderId="4" xfId="1" applyFont="1" applyFill="1" applyBorder="1" applyAlignment="1" applyProtection="1">
      <alignment horizontal="center" vertical="center" textRotation="255" shrinkToFit="1"/>
    </xf>
    <xf numFmtId="0" fontId="7" fillId="0" borderId="5" xfId="1" applyNumberFormat="1" applyFont="1" applyFill="1" applyBorder="1" applyAlignment="1" applyProtection="1">
      <alignment horizontal="center" vertical="center" shrinkToFit="1"/>
    </xf>
    <xf numFmtId="0" fontId="4" fillId="2" borderId="10" xfId="1" applyFont="1" applyFill="1" applyBorder="1" applyAlignment="1" applyProtection="1">
      <alignment horizontal="center" vertical="center" textRotation="255" shrinkToFit="1"/>
    </xf>
    <xf numFmtId="0" fontId="4" fillId="3" borderId="8" xfId="1" applyFont="1" applyFill="1" applyBorder="1" applyAlignment="1" applyProtection="1">
      <alignment horizontal="center" vertical="center" textRotation="255" shrinkToFit="1"/>
    </xf>
    <xf numFmtId="0" fontId="4" fillId="3" borderId="15" xfId="1" applyFont="1" applyFill="1" applyBorder="1" applyAlignment="1" applyProtection="1">
      <alignment horizontal="center" vertical="center" textRotation="255" shrinkToFit="1"/>
    </xf>
    <xf numFmtId="0" fontId="4" fillId="3" borderId="0" xfId="1" applyFont="1" applyFill="1" applyBorder="1" applyAlignment="1" applyProtection="1">
      <alignment horizontal="center" vertical="center" textRotation="255" shrinkToFit="1"/>
    </xf>
    <xf numFmtId="0" fontId="4" fillId="3" borderId="12" xfId="1" applyFont="1" applyFill="1" applyBorder="1" applyAlignment="1" applyProtection="1">
      <alignment horizontal="center" vertical="center" textRotation="255" shrinkToFit="1"/>
    </xf>
    <xf numFmtId="0" fontId="4" fillId="3" borderId="13" xfId="1" applyFont="1" applyFill="1" applyBorder="1" applyAlignment="1" applyProtection="1">
      <alignment horizontal="center" vertical="center" textRotation="255" shrinkToFit="1"/>
    </xf>
    <xf numFmtId="0" fontId="12" fillId="2" borderId="5" xfId="1" applyFont="1" applyFill="1" applyBorder="1" applyAlignment="1" applyProtection="1">
      <alignment horizontal="center" vertical="center" shrinkToFit="1"/>
    </xf>
    <xf numFmtId="0" fontId="12" fillId="3" borderId="5" xfId="1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vertical="center" shrinkToFit="1"/>
    </xf>
    <xf numFmtId="0" fontId="4" fillId="0" borderId="8" xfId="1" applyFont="1" applyFill="1" applyBorder="1" applyAlignment="1" applyProtection="1">
      <alignment vertical="center" wrapText="1" shrinkToFit="1"/>
    </xf>
    <xf numFmtId="0" fontId="4" fillId="0" borderId="11" xfId="1" applyFont="1" applyFill="1" applyBorder="1" applyAlignment="1" applyProtection="1">
      <alignment vertical="center" wrapText="1" shrinkToFit="1"/>
    </xf>
    <xf numFmtId="0" fontId="7" fillId="0" borderId="10" xfId="1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5" borderId="7" xfId="0" applyFont="1" applyFill="1" applyBorder="1" applyAlignment="1" applyProtection="1">
      <alignment horizontal="left" vertical="center" shrinkToFit="1"/>
    </xf>
    <xf numFmtId="0" fontId="7" fillId="5" borderId="4" xfId="0" applyFont="1" applyFill="1" applyBorder="1" applyAlignment="1" applyProtection="1">
      <alignment horizontal="left" vertical="center" shrinkToFit="1"/>
    </xf>
    <xf numFmtId="0" fontId="4" fillId="0" borderId="0" xfId="1" applyFont="1" applyFill="1" applyAlignment="1" applyProtection="1">
      <alignment horizontal="left" vertical="center" shrinkToFit="1"/>
    </xf>
    <xf numFmtId="0" fontId="4" fillId="2" borderId="7" xfId="1" applyFont="1" applyFill="1" applyBorder="1" applyAlignment="1" applyProtection="1">
      <alignment horizontal="left" vertical="center" shrinkToFit="1"/>
    </xf>
    <xf numFmtId="0" fontId="7" fillId="5" borderId="7" xfId="0" applyNumberFormat="1" applyFont="1" applyFill="1" applyBorder="1" applyAlignment="1" applyProtection="1">
      <alignment horizontal="left" vertical="center" shrinkToFit="1"/>
    </xf>
    <xf numFmtId="0" fontId="7" fillId="5" borderId="4" xfId="0" applyNumberFormat="1" applyFont="1" applyFill="1" applyBorder="1" applyAlignment="1" applyProtection="1">
      <alignment horizontal="left" vertical="center" shrinkToFit="1"/>
    </xf>
    <xf numFmtId="0" fontId="9" fillId="0" borderId="0" xfId="1" applyFont="1" applyFill="1" applyAlignment="1" applyProtection="1">
      <alignment horizontal="center" vertical="center" shrinkToFit="1"/>
    </xf>
    <xf numFmtId="0" fontId="7" fillId="0" borderId="0" xfId="1" applyFont="1" applyFill="1" applyAlignment="1" applyProtection="1">
      <alignment horizontal="center" vertical="center" shrinkToFit="1"/>
    </xf>
    <xf numFmtId="179" fontId="7" fillId="0" borderId="6" xfId="0" applyNumberFormat="1" applyFont="1" applyFill="1" applyBorder="1" applyAlignment="1" applyProtection="1">
      <alignment horizontal="center" vertical="center" shrinkToFit="1"/>
    </xf>
    <xf numFmtId="179" fontId="7" fillId="0" borderId="7" xfId="0" applyNumberFormat="1" applyFont="1" applyFill="1" applyBorder="1" applyAlignment="1" applyProtection="1">
      <alignment horizontal="center" vertical="center" shrinkToFit="1"/>
    </xf>
    <xf numFmtId="179" fontId="7" fillId="0" borderId="4" xfId="0" applyNumberFormat="1" applyFont="1" applyFill="1" applyBorder="1" applyAlignment="1" applyProtection="1">
      <alignment horizontal="center" vertical="center" shrinkToFit="1"/>
    </xf>
    <xf numFmtId="0" fontId="4" fillId="0" borderId="0" xfId="1" applyFont="1" applyFill="1" applyAlignment="1" applyProtection="1">
      <alignment horizontal="center" vertical="center" shrinkToFit="1"/>
    </xf>
    <xf numFmtId="0" fontId="7" fillId="5" borderId="5" xfId="0" applyFont="1" applyFill="1" applyBorder="1" applyAlignment="1" applyProtection="1">
      <alignment horizontal="left" vertical="center" shrinkToFit="1"/>
    </xf>
    <xf numFmtId="0" fontId="7" fillId="0" borderId="6" xfId="0" applyFont="1" applyFill="1" applyBorder="1" applyAlignment="1" applyProtection="1">
      <alignment horizontal="left" vertical="center" shrinkToFit="1"/>
    </xf>
    <xf numFmtId="0" fontId="4" fillId="0" borderId="0" xfId="1" applyFont="1" applyFill="1" applyBorder="1" applyAlignment="1" applyProtection="1">
      <alignment vertical="center" shrinkToFit="1"/>
    </xf>
    <xf numFmtId="0" fontId="4" fillId="0" borderId="16" xfId="1" applyFont="1" applyFill="1" applyBorder="1" applyAlignment="1" applyProtection="1">
      <alignment vertical="center" shrinkToFit="1"/>
    </xf>
    <xf numFmtId="0" fontId="4" fillId="0" borderId="13" xfId="1" applyFont="1" applyFill="1" applyBorder="1" applyAlignment="1" applyProtection="1">
      <alignment vertical="center" shrinkToFit="1"/>
    </xf>
    <xf numFmtId="0" fontId="4" fillId="0" borderId="14" xfId="1" applyFont="1" applyFill="1" applyBorder="1" applyAlignment="1" applyProtection="1">
      <alignment vertical="center" shrinkToFit="1"/>
    </xf>
    <xf numFmtId="0" fontId="15" fillId="2" borderId="5" xfId="1" applyFont="1" applyFill="1" applyBorder="1" applyAlignment="1" applyProtection="1">
      <alignment horizontal="left" vertical="center" wrapText="1" shrinkToFit="1"/>
    </xf>
    <xf numFmtId="0" fontId="15" fillId="3" borderId="5" xfId="1" applyFont="1" applyFill="1" applyBorder="1" applyAlignment="1" applyProtection="1">
      <alignment horizontal="left" vertical="center" wrapText="1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13" xfId="1" applyFont="1" applyFill="1" applyBorder="1" applyAlignment="1" applyProtection="1">
      <alignment horizontal="right" vertical="center" shrinkToFit="1"/>
    </xf>
    <xf numFmtId="0" fontId="7" fillId="2" borderId="5" xfId="1" applyFont="1" applyFill="1" applyBorder="1" applyAlignment="1" applyProtection="1">
      <alignment horizontal="left" vertical="center" shrinkToFit="1"/>
    </xf>
    <xf numFmtId="0" fontId="7" fillId="3" borderId="5" xfId="1" applyFont="1" applyFill="1" applyBorder="1" applyAlignment="1" applyProtection="1">
      <alignment horizontal="left" vertical="center" shrinkToFit="1"/>
    </xf>
    <xf numFmtId="0" fontId="20" fillId="0" borderId="13" xfId="0" applyFont="1" applyBorder="1" applyAlignment="1" applyProtection="1">
      <alignment horizontal="left" vertical="center" shrinkToFit="1"/>
    </xf>
    <xf numFmtId="0" fontId="20" fillId="0" borderId="14" xfId="0" applyFont="1" applyBorder="1" applyAlignment="1" applyProtection="1">
      <alignment horizontal="left" vertical="center" shrinkToFit="1"/>
    </xf>
    <xf numFmtId="0" fontId="8" fillId="0" borderId="13" xfId="1" applyFont="1" applyFill="1" applyBorder="1" applyAlignment="1" applyProtection="1">
      <alignment horizontal="left" vertical="center" shrinkToFit="1"/>
    </xf>
    <xf numFmtId="0" fontId="7" fillId="0" borderId="12" xfId="1" applyFont="1" applyFill="1" applyBorder="1" applyAlignment="1" applyProtection="1">
      <alignment horizontal="left" vertical="center" shrinkToFit="1"/>
    </xf>
    <xf numFmtId="0" fontId="7" fillId="0" borderId="13" xfId="1" applyFont="1" applyFill="1" applyBorder="1" applyAlignment="1" applyProtection="1">
      <alignment horizontal="left" vertical="center" shrinkToFit="1"/>
    </xf>
    <xf numFmtId="0" fontId="7" fillId="0" borderId="8" xfId="0" applyFont="1" applyFill="1" applyBorder="1" applyAlignment="1" applyProtection="1">
      <alignment vertical="center" shrinkToFit="1"/>
    </xf>
    <xf numFmtId="0" fontId="7" fillId="0" borderId="11" xfId="0" applyFont="1" applyFill="1" applyBorder="1" applyAlignment="1" applyProtection="1">
      <alignment vertical="center" shrinkToFit="1"/>
    </xf>
    <xf numFmtId="0" fontId="4" fillId="0" borderId="8" xfId="0" applyFont="1" applyFill="1" applyBorder="1" applyAlignment="1" applyProtection="1">
      <alignment vertical="center" shrinkToFit="1"/>
    </xf>
    <xf numFmtId="0" fontId="7" fillId="0" borderId="13" xfId="0" applyFont="1" applyFill="1" applyBorder="1" applyAlignment="1" applyProtection="1">
      <alignment vertical="center" shrinkToFit="1"/>
    </xf>
    <xf numFmtId="0" fontId="7" fillId="0" borderId="14" xfId="0" applyFont="1" applyFill="1" applyBorder="1" applyAlignment="1" applyProtection="1">
      <alignment vertical="center" shrinkToFit="1"/>
    </xf>
    <xf numFmtId="0" fontId="4" fillId="0" borderId="7" xfId="0" applyFont="1" applyFill="1" applyBorder="1" applyAlignment="1" applyProtection="1">
      <alignment vertical="center" shrinkToFit="1"/>
    </xf>
    <xf numFmtId="0" fontId="4" fillId="0" borderId="4" xfId="0" applyFont="1" applyFill="1" applyBorder="1" applyAlignment="1" applyProtection="1">
      <alignment vertical="center" shrinkToFit="1"/>
    </xf>
    <xf numFmtId="0" fontId="4" fillId="0" borderId="14" xfId="0" applyFont="1" applyFill="1" applyBorder="1" applyAlignment="1" applyProtection="1">
      <alignment vertical="center" shrinkToFit="1"/>
    </xf>
    <xf numFmtId="0" fontId="7" fillId="0" borderId="15" xfId="0" applyFont="1" applyFill="1" applyBorder="1" applyAlignment="1" applyProtection="1">
      <alignment vertical="center" shrinkToFit="1"/>
    </xf>
    <xf numFmtId="0" fontId="4" fillId="0" borderId="8" xfId="1" applyFont="1" applyFill="1" applyBorder="1" applyAlignment="1" applyProtection="1">
      <alignment vertical="center" shrinkToFit="1"/>
    </xf>
    <xf numFmtId="0" fontId="4" fillId="0" borderId="11" xfId="1" applyFont="1" applyFill="1" applyBorder="1" applyAlignment="1" applyProtection="1">
      <alignment vertical="center" shrinkToFit="1"/>
    </xf>
    <xf numFmtId="0" fontId="4" fillId="0" borderId="7" xfId="1" applyFont="1" applyFill="1" applyBorder="1" applyAlignment="1" applyProtection="1">
      <alignment vertical="center" shrinkToFit="1"/>
    </xf>
    <xf numFmtId="0" fontId="4" fillId="0" borderId="6" xfId="1" applyFont="1" applyFill="1" applyBorder="1" applyAlignment="1" applyProtection="1">
      <alignment vertical="center" shrinkToFit="1"/>
    </xf>
    <xf numFmtId="0" fontId="4" fillId="2" borderId="4" xfId="1" applyFont="1" applyFill="1" applyBorder="1" applyAlignment="1" applyProtection="1">
      <alignment horizontal="left" vertical="center" shrinkToFit="1"/>
    </xf>
    <xf numFmtId="0" fontId="4" fillId="2" borderId="17" xfId="1" applyFont="1" applyFill="1" applyBorder="1" applyAlignment="1" applyProtection="1">
      <alignment horizontal="center" vertical="center" shrinkToFit="1"/>
    </xf>
    <xf numFmtId="0" fontId="4" fillId="3" borderId="17" xfId="1" applyFont="1" applyFill="1" applyBorder="1" applyAlignment="1" applyProtection="1">
      <alignment horizontal="center" vertical="center" shrinkToFit="1"/>
    </xf>
    <xf numFmtId="0" fontId="14" fillId="0" borderId="13" xfId="1" applyFont="1" applyFill="1" applyBorder="1" applyAlignment="1" applyProtection="1">
      <alignment horizontal="left" vertical="center" shrinkToFit="1"/>
    </xf>
    <xf numFmtId="0" fontId="14" fillId="2" borderId="5" xfId="1" applyFont="1" applyFill="1" applyBorder="1" applyAlignment="1" applyProtection="1">
      <alignment horizontal="left" vertical="center" wrapText="1" shrinkToFit="1"/>
    </xf>
    <xf numFmtId="0" fontId="14" fillId="3" borderId="5" xfId="1" applyFont="1" applyFill="1" applyBorder="1" applyAlignment="1" applyProtection="1">
      <alignment horizontal="left" vertical="center" wrapText="1" shrinkToFit="1"/>
    </xf>
  </cellXfs>
  <cellStyles count="3">
    <cellStyle name="ハイパーリンク" xfId="2" builtinId="8"/>
    <cellStyle name="標準" xfId="0" builtinId="0"/>
    <cellStyle name="標準 2" xfId="1"/>
  </cellStyles>
  <dxfs count="104"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solid">
          <fgColor rgb="FF002060"/>
          <bgColor theme="8" tint="0.3999145481734672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solid">
          <fgColor rgb="FF002060"/>
          <bgColor theme="8" tint="0.399914548173467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FFCCFF"/>
      <color rgb="FFFFCCCC"/>
      <color rgb="FFFFCC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10800&#20581;&#24247;&#12389;&#12367;&#12426;&#35506;/&#9733;&#9319;&#20581;&#24247;&#12389;&#12367;&#12426;&#25285;&#24403;&#65288;&#26628;&#39178;&#65289;/&#9734;02&#22320;&#22495;&#20445;&#20581;&#35506;&#26989;&#21209;/&#20445;&#20581;&#25152;&#24773;&#22577;&#12471;&#12473;&#12486;&#12512;&#38306;&#36899;/&#26032;&#12471;&#12473;&#12486;&#12512;&#29992;&#12288;&#26628;&#39178;&#31649;&#29702;&#22577;&#21578;&#26360;/&#20316;&#26989;&#20013;/&#27096;&#24335;&#22793;&#26356;&#28168;&#12415;/&#12304;0307&#21407;&#26412;&#12305;&#32102;&#39135;&#26045;&#35373;&#26628;&#39178;&#31649;&#29702;&#22577;&#21578;&#26360;&#65288;&#23398;&#2665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（学校用）"/>
      <sheetName val="印刷用シート（市様式）反映作業済み"/>
      <sheetName val="リスト（8号様式用）"/>
    </sheetNames>
    <sheetDataSet>
      <sheetData sheetId="0"/>
      <sheetData sheetId="1" refreshError="1"/>
      <sheetData sheetId="2">
        <row r="2">
          <cell r="I2" t="str">
            <v>単一給食</v>
          </cell>
        </row>
        <row r="3">
          <cell r="I3" t="str">
            <v>選択給食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4"/>
  <sheetViews>
    <sheetView tabSelected="1" zoomScaleNormal="100" zoomScaleSheetLayoutView="130" workbookViewId="0">
      <pane xSplit="3" ySplit="1" topLeftCell="D157" activePane="bottomRight" state="frozen"/>
      <selection pane="topRight" activeCell="D1" sqref="D1"/>
      <selection pane="bottomLeft" activeCell="A2" sqref="A2"/>
      <selection pane="bottomRight" activeCell="D171" sqref="D171"/>
    </sheetView>
  </sheetViews>
  <sheetFormatPr defaultRowHeight="13.5" x14ac:dyDescent="0.15"/>
  <cols>
    <col min="1" max="1" width="4.5" style="2" bestFit="1" customWidth="1"/>
    <col min="2" max="2" width="32.625" style="2" customWidth="1"/>
    <col min="3" max="3" width="32.5" style="2" customWidth="1"/>
    <col min="4" max="4" width="23.75" style="22" customWidth="1"/>
    <col min="5" max="5" width="10" style="4" customWidth="1"/>
    <col min="6" max="33" width="9" style="2"/>
    <col min="34" max="16384" width="9" style="1"/>
  </cols>
  <sheetData>
    <row r="1" spans="1:33" x14ac:dyDescent="0.15">
      <c r="A1" s="28" t="s">
        <v>2</v>
      </c>
      <c r="B1" s="29" t="s">
        <v>0</v>
      </c>
      <c r="C1" s="30" t="s">
        <v>1</v>
      </c>
      <c r="D1" s="7" t="s">
        <v>506</v>
      </c>
      <c r="E1" s="59" t="s">
        <v>204</v>
      </c>
    </row>
    <row r="2" spans="1:33" s="3" customFormat="1" ht="55.5" customHeight="1" x14ac:dyDescent="0.15">
      <c r="A2" s="31">
        <v>1</v>
      </c>
      <c r="B2" s="32" t="s">
        <v>103</v>
      </c>
      <c r="C2" s="33" t="s">
        <v>545</v>
      </c>
      <c r="D2" s="17"/>
      <c r="E2" s="60" t="s">
        <v>503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s="3" customFormat="1" x14ac:dyDescent="0.15">
      <c r="A3" s="34">
        <v>2</v>
      </c>
      <c r="B3" s="32" t="s">
        <v>373</v>
      </c>
      <c r="C3" s="35" t="s">
        <v>512</v>
      </c>
      <c r="D3" s="8"/>
      <c r="E3" s="61" t="s">
        <v>528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s="3" customFormat="1" ht="13.5" customHeight="1" x14ac:dyDescent="0.15">
      <c r="A4" s="36">
        <v>3</v>
      </c>
      <c r="B4" s="96" t="s">
        <v>104</v>
      </c>
      <c r="C4" s="37" t="s">
        <v>3</v>
      </c>
      <c r="D4" s="9"/>
      <c r="E4" s="62" t="s">
        <v>528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s="3" customFormat="1" x14ac:dyDescent="0.15">
      <c r="A5" s="38">
        <v>4</v>
      </c>
      <c r="B5" s="94"/>
      <c r="C5" s="39" t="s">
        <v>374</v>
      </c>
      <c r="D5" s="10"/>
      <c r="E5" s="63" t="s">
        <v>528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s="3" customFormat="1" x14ac:dyDescent="0.15">
      <c r="A6" s="38">
        <v>5</v>
      </c>
      <c r="B6" s="94"/>
      <c r="C6" s="39" t="s">
        <v>375</v>
      </c>
      <c r="D6" s="10"/>
      <c r="E6" s="63" t="s">
        <v>528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s="3" customFormat="1" x14ac:dyDescent="0.15">
      <c r="A7" s="38">
        <v>6</v>
      </c>
      <c r="B7" s="94"/>
      <c r="C7" s="39" t="s">
        <v>376</v>
      </c>
      <c r="D7" s="10"/>
      <c r="E7" s="63" t="s">
        <v>528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s="3" customFormat="1" x14ac:dyDescent="0.15">
      <c r="A8" s="38">
        <v>7</v>
      </c>
      <c r="B8" s="94"/>
      <c r="C8" s="39" t="s">
        <v>377</v>
      </c>
      <c r="D8" s="10"/>
      <c r="E8" s="63" t="s">
        <v>529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3" customFormat="1" ht="13.5" customHeight="1" x14ac:dyDescent="0.15">
      <c r="A9" s="38">
        <v>8</v>
      </c>
      <c r="B9" s="94"/>
      <c r="C9" s="39" t="s">
        <v>378</v>
      </c>
      <c r="D9" s="10"/>
      <c r="E9" s="63" t="s">
        <v>528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s="3" customFormat="1" x14ac:dyDescent="0.15">
      <c r="A10" s="38">
        <v>9</v>
      </c>
      <c r="B10" s="94"/>
      <c r="C10" s="39" t="s">
        <v>379</v>
      </c>
      <c r="D10" s="10"/>
      <c r="E10" s="63" t="s">
        <v>528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3" customFormat="1" ht="13.5" customHeight="1" x14ac:dyDescent="0.15">
      <c r="A11" s="38">
        <v>10</v>
      </c>
      <c r="B11" s="94"/>
      <c r="C11" s="39" t="s">
        <v>380</v>
      </c>
      <c r="D11" s="10"/>
      <c r="E11" s="63" t="s">
        <v>528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3" customFormat="1" ht="13.5" customHeight="1" x14ac:dyDescent="0.15">
      <c r="A12" s="38">
        <v>11</v>
      </c>
      <c r="B12" s="94"/>
      <c r="C12" s="39" t="s">
        <v>381</v>
      </c>
      <c r="D12" s="10"/>
      <c r="E12" s="63" t="s">
        <v>528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s="3" customFormat="1" x14ac:dyDescent="0.15">
      <c r="A13" s="40">
        <v>12</v>
      </c>
      <c r="B13" s="95"/>
      <c r="C13" s="41" t="s">
        <v>382</v>
      </c>
      <c r="D13" s="11"/>
      <c r="E13" s="64" t="s">
        <v>528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15">
      <c r="A14" s="42">
        <v>13</v>
      </c>
      <c r="B14" s="96" t="s">
        <v>58</v>
      </c>
      <c r="C14" s="43" t="s">
        <v>482</v>
      </c>
      <c r="D14" s="9"/>
      <c r="E14" s="62" t="s">
        <v>497</v>
      </c>
    </row>
    <row r="15" spans="1:33" ht="14.25" customHeight="1" x14ac:dyDescent="0.15">
      <c r="A15" s="40">
        <v>14</v>
      </c>
      <c r="B15" s="95"/>
      <c r="C15" s="44" t="s">
        <v>405</v>
      </c>
      <c r="D15" s="11"/>
      <c r="E15" s="64" t="s">
        <v>528</v>
      </c>
    </row>
    <row r="16" spans="1:33" ht="24" x14ac:dyDescent="0.15">
      <c r="A16" s="31">
        <v>15</v>
      </c>
      <c r="B16" s="45" t="s">
        <v>105</v>
      </c>
      <c r="C16" s="46" t="s">
        <v>535</v>
      </c>
      <c r="D16" s="17"/>
      <c r="E16" s="65" t="s">
        <v>531</v>
      </c>
    </row>
    <row r="17" spans="1:33" ht="13.5" customHeight="1" x14ac:dyDescent="0.15">
      <c r="A17" s="42">
        <v>16</v>
      </c>
      <c r="B17" s="96" t="s">
        <v>256</v>
      </c>
      <c r="C17" s="43" t="s">
        <v>106</v>
      </c>
      <c r="D17" s="9"/>
      <c r="E17" s="66" t="s">
        <v>531</v>
      </c>
    </row>
    <row r="18" spans="1:33" x14ac:dyDescent="0.15">
      <c r="A18" s="38">
        <v>17</v>
      </c>
      <c r="B18" s="94"/>
      <c r="C18" s="47" t="s">
        <v>406</v>
      </c>
      <c r="D18" s="10"/>
      <c r="E18" s="67" t="s">
        <v>531</v>
      </c>
    </row>
    <row r="19" spans="1:33" x14ac:dyDescent="0.15">
      <c r="A19" s="38">
        <v>18</v>
      </c>
      <c r="B19" s="94"/>
      <c r="C19" s="47" t="s">
        <v>407</v>
      </c>
      <c r="D19" s="10"/>
      <c r="E19" s="67" t="s">
        <v>531</v>
      </c>
    </row>
    <row r="20" spans="1:33" x14ac:dyDescent="0.15">
      <c r="A20" s="38">
        <v>19</v>
      </c>
      <c r="B20" s="94"/>
      <c r="C20" s="47" t="s">
        <v>409</v>
      </c>
      <c r="D20" s="10"/>
      <c r="E20" s="67" t="s">
        <v>531</v>
      </c>
    </row>
    <row r="21" spans="1:33" x14ac:dyDescent="0.15">
      <c r="A21" s="38">
        <v>20</v>
      </c>
      <c r="B21" s="94"/>
      <c r="C21" s="47" t="s">
        <v>408</v>
      </c>
      <c r="D21" s="10"/>
      <c r="E21" s="67" t="s">
        <v>531</v>
      </c>
    </row>
    <row r="22" spans="1:33" x14ac:dyDescent="0.15">
      <c r="A22" s="38">
        <v>21</v>
      </c>
      <c r="B22" s="94"/>
      <c r="C22" s="47" t="s">
        <v>89</v>
      </c>
      <c r="D22" s="10"/>
      <c r="E22" s="67" t="s">
        <v>531</v>
      </c>
    </row>
    <row r="23" spans="1:33" x14ac:dyDescent="0.15">
      <c r="A23" s="40">
        <v>22</v>
      </c>
      <c r="B23" s="95"/>
      <c r="C23" s="44" t="s">
        <v>107</v>
      </c>
      <c r="D23" s="11"/>
      <c r="E23" s="68" t="s">
        <v>528</v>
      </c>
    </row>
    <row r="24" spans="1:33" x14ac:dyDescent="0.15">
      <c r="A24" s="42">
        <v>23</v>
      </c>
      <c r="B24" s="100" t="s">
        <v>499</v>
      </c>
      <c r="C24" s="43" t="s">
        <v>498</v>
      </c>
      <c r="D24" s="9"/>
      <c r="E24" s="66" t="s">
        <v>497</v>
      </c>
    </row>
    <row r="25" spans="1:33" ht="14.25" customHeight="1" x14ac:dyDescent="0.15">
      <c r="A25" s="38">
        <v>24</v>
      </c>
      <c r="B25" s="101"/>
      <c r="C25" s="47" t="s">
        <v>107</v>
      </c>
      <c r="D25" s="10"/>
      <c r="E25" s="67" t="s">
        <v>528</v>
      </c>
    </row>
    <row r="26" spans="1:33" ht="13.5" customHeight="1" x14ac:dyDescent="0.15">
      <c r="A26" s="38">
        <v>25</v>
      </c>
      <c r="B26" s="101"/>
      <c r="C26" s="47" t="s">
        <v>108</v>
      </c>
      <c r="D26" s="10"/>
      <c r="E26" s="67" t="s">
        <v>528</v>
      </c>
    </row>
    <row r="27" spans="1:33" ht="14.25" customHeight="1" x14ac:dyDescent="0.15">
      <c r="A27" s="38">
        <v>26</v>
      </c>
      <c r="B27" s="101"/>
      <c r="C27" s="47" t="s">
        <v>207</v>
      </c>
      <c r="D27" s="10"/>
      <c r="E27" s="67" t="s">
        <v>528</v>
      </c>
    </row>
    <row r="28" spans="1:33" ht="13.5" customHeight="1" x14ac:dyDescent="0.15">
      <c r="A28" s="38">
        <v>27</v>
      </c>
      <c r="B28" s="101"/>
      <c r="C28" s="47" t="s">
        <v>109</v>
      </c>
      <c r="D28" s="10"/>
      <c r="E28" s="67" t="s">
        <v>528</v>
      </c>
    </row>
    <row r="29" spans="1:33" ht="14.25" customHeight="1" x14ac:dyDescent="0.15">
      <c r="A29" s="38">
        <v>28</v>
      </c>
      <c r="B29" s="101"/>
      <c r="C29" s="47" t="s">
        <v>110</v>
      </c>
      <c r="D29" s="10"/>
      <c r="E29" s="67" t="s">
        <v>528</v>
      </c>
    </row>
    <row r="30" spans="1:33" s="3" customFormat="1" ht="14.25" customHeight="1" x14ac:dyDescent="0.15">
      <c r="A30" s="38">
        <v>29</v>
      </c>
      <c r="B30" s="101"/>
      <c r="C30" s="47" t="s">
        <v>111</v>
      </c>
      <c r="D30" s="10"/>
      <c r="E30" s="67" t="s">
        <v>531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15">
      <c r="A31" s="40">
        <v>30</v>
      </c>
      <c r="B31" s="102"/>
      <c r="C31" s="44" t="s">
        <v>418</v>
      </c>
      <c r="D31" s="11"/>
      <c r="E31" s="68" t="s">
        <v>531</v>
      </c>
    </row>
    <row r="32" spans="1:33" s="5" customFormat="1" ht="14.25" customHeight="1" x14ac:dyDescent="0.15">
      <c r="A32" s="42">
        <v>31</v>
      </c>
      <c r="B32" s="96" t="s">
        <v>112</v>
      </c>
      <c r="C32" s="37" t="s">
        <v>383</v>
      </c>
      <c r="D32" s="9"/>
      <c r="E32" s="62" t="s">
        <v>531</v>
      </c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</row>
    <row r="33" spans="1:33" s="5" customFormat="1" ht="14.25" customHeight="1" x14ac:dyDescent="0.15">
      <c r="A33" s="38">
        <v>32</v>
      </c>
      <c r="B33" s="94"/>
      <c r="C33" s="39" t="s">
        <v>384</v>
      </c>
      <c r="D33" s="10"/>
      <c r="E33" s="63" t="s">
        <v>497</v>
      </c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</row>
    <row r="34" spans="1:33" s="6" customFormat="1" ht="13.5" customHeight="1" x14ac:dyDescent="0.15">
      <c r="A34" s="38">
        <v>33</v>
      </c>
      <c r="B34" s="94"/>
      <c r="C34" s="39" t="s">
        <v>113</v>
      </c>
      <c r="D34" s="10"/>
      <c r="E34" s="63" t="s">
        <v>528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</row>
    <row r="35" spans="1:33" s="6" customFormat="1" ht="13.5" customHeight="1" x14ac:dyDescent="0.15">
      <c r="A35" s="38">
        <v>34</v>
      </c>
      <c r="B35" s="94" t="s">
        <v>114</v>
      </c>
      <c r="C35" s="39" t="s">
        <v>4</v>
      </c>
      <c r="D35" s="10"/>
      <c r="E35" s="63" t="s">
        <v>531</v>
      </c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</row>
    <row r="36" spans="1:33" s="6" customFormat="1" ht="13.5" customHeight="1" x14ac:dyDescent="0.15">
      <c r="A36" s="38">
        <v>35</v>
      </c>
      <c r="B36" s="94"/>
      <c r="C36" s="39" t="s">
        <v>90</v>
      </c>
      <c r="D36" s="10"/>
      <c r="E36" s="63" t="s">
        <v>531</v>
      </c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</row>
    <row r="37" spans="1:33" s="6" customFormat="1" x14ac:dyDescent="0.15">
      <c r="A37" s="38">
        <v>36</v>
      </c>
      <c r="B37" s="94"/>
      <c r="C37" s="39" t="s">
        <v>410</v>
      </c>
      <c r="D37" s="10"/>
      <c r="E37" s="63" t="s">
        <v>531</v>
      </c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</row>
    <row r="38" spans="1:33" s="6" customFormat="1" x14ac:dyDescent="0.15">
      <c r="A38" s="38">
        <v>37</v>
      </c>
      <c r="B38" s="94"/>
      <c r="C38" s="39" t="s">
        <v>282</v>
      </c>
      <c r="D38" s="10"/>
      <c r="E38" s="63" t="s">
        <v>531</v>
      </c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</row>
    <row r="39" spans="1:33" s="6" customFormat="1" x14ac:dyDescent="0.15">
      <c r="A39" s="38">
        <v>38</v>
      </c>
      <c r="B39" s="94"/>
      <c r="C39" s="39" t="s">
        <v>91</v>
      </c>
      <c r="D39" s="10"/>
      <c r="E39" s="63" t="s">
        <v>531</v>
      </c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</row>
    <row r="40" spans="1:33" s="6" customFormat="1" x14ac:dyDescent="0.15">
      <c r="A40" s="38">
        <v>39</v>
      </c>
      <c r="B40" s="94"/>
      <c r="C40" s="39" t="s">
        <v>411</v>
      </c>
      <c r="D40" s="10"/>
      <c r="E40" s="63" t="s">
        <v>531</v>
      </c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</row>
    <row r="41" spans="1:33" s="6" customFormat="1" x14ac:dyDescent="0.15">
      <c r="A41" s="38">
        <v>40</v>
      </c>
      <c r="B41" s="94"/>
      <c r="C41" s="39" t="s">
        <v>385</v>
      </c>
      <c r="D41" s="10"/>
      <c r="E41" s="63" t="s">
        <v>528</v>
      </c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</row>
    <row r="42" spans="1:33" s="6" customFormat="1" ht="22.5" x14ac:dyDescent="0.15">
      <c r="A42" s="38">
        <v>41</v>
      </c>
      <c r="B42" s="94"/>
      <c r="C42" s="48" t="s">
        <v>513</v>
      </c>
      <c r="D42" s="10"/>
      <c r="E42" s="63" t="s">
        <v>528</v>
      </c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</row>
    <row r="43" spans="1:33" s="6" customFormat="1" ht="24" x14ac:dyDescent="0.15">
      <c r="A43" s="36">
        <v>42</v>
      </c>
      <c r="B43" s="93" t="s">
        <v>115</v>
      </c>
      <c r="C43" s="49" t="s">
        <v>102</v>
      </c>
      <c r="D43" s="12"/>
      <c r="E43" s="69" t="s">
        <v>531</v>
      </c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</row>
    <row r="44" spans="1:33" s="6" customFormat="1" ht="24" x14ac:dyDescent="0.15">
      <c r="A44" s="38">
        <v>43</v>
      </c>
      <c r="B44" s="94"/>
      <c r="C44" s="39" t="s">
        <v>67</v>
      </c>
      <c r="D44" s="12"/>
      <c r="E44" s="63" t="s">
        <v>531</v>
      </c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</row>
    <row r="45" spans="1:33" s="6" customFormat="1" x14ac:dyDescent="0.15">
      <c r="A45" s="38">
        <v>44</v>
      </c>
      <c r="B45" s="94"/>
      <c r="C45" s="39" t="s">
        <v>68</v>
      </c>
      <c r="D45" s="12"/>
      <c r="E45" s="63" t="s">
        <v>531</v>
      </c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</row>
    <row r="46" spans="1:33" s="6" customFormat="1" x14ac:dyDescent="0.15">
      <c r="A46" s="38">
        <v>45</v>
      </c>
      <c r="B46" s="94"/>
      <c r="C46" s="39" t="s">
        <v>69</v>
      </c>
      <c r="D46" s="12"/>
      <c r="E46" s="63" t="s">
        <v>531</v>
      </c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</row>
    <row r="47" spans="1:33" s="6" customFormat="1" x14ac:dyDescent="0.15">
      <c r="A47" s="40">
        <v>46</v>
      </c>
      <c r="B47" s="95"/>
      <c r="C47" s="41" t="s">
        <v>107</v>
      </c>
      <c r="D47" s="11"/>
      <c r="E47" s="64" t="s">
        <v>528</v>
      </c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</row>
    <row r="48" spans="1:33" s="6" customFormat="1" ht="13.5" customHeight="1" x14ac:dyDescent="0.15">
      <c r="A48" s="36">
        <v>47</v>
      </c>
      <c r="B48" s="50" t="s">
        <v>116</v>
      </c>
      <c r="C48" s="49" t="s">
        <v>117</v>
      </c>
      <c r="D48" s="12"/>
      <c r="E48" s="69" t="s">
        <v>503</v>
      </c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</row>
    <row r="49" spans="1:33" s="6" customFormat="1" x14ac:dyDescent="0.15">
      <c r="A49" s="38">
        <v>48</v>
      </c>
      <c r="B49" s="94" t="s">
        <v>118</v>
      </c>
      <c r="C49" s="39" t="s">
        <v>119</v>
      </c>
      <c r="D49" s="10"/>
      <c r="E49" s="63" t="s">
        <v>528</v>
      </c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</row>
    <row r="50" spans="1:33" s="6" customFormat="1" x14ac:dyDescent="0.15">
      <c r="A50" s="38">
        <v>49</v>
      </c>
      <c r="B50" s="94"/>
      <c r="C50" s="47" t="s">
        <v>120</v>
      </c>
      <c r="D50" s="10"/>
      <c r="E50" s="63" t="s">
        <v>528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</row>
    <row r="51" spans="1:33" s="6" customFormat="1" x14ac:dyDescent="0.15">
      <c r="A51" s="38">
        <v>50</v>
      </c>
      <c r="B51" s="94"/>
      <c r="C51" s="47" t="s">
        <v>208</v>
      </c>
      <c r="D51" s="10"/>
      <c r="E51" s="63" t="s">
        <v>528</v>
      </c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</row>
    <row r="52" spans="1:33" s="6" customFormat="1" x14ac:dyDescent="0.15">
      <c r="A52" s="38">
        <v>51</v>
      </c>
      <c r="B52" s="94"/>
      <c r="C52" s="47" t="s">
        <v>121</v>
      </c>
      <c r="D52" s="10"/>
      <c r="E52" s="63" t="s">
        <v>528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</row>
    <row r="53" spans="1:33" s="6" customFormat="1" x14ac:dyDescent="0.15">
      <c r="A53" s="38">
        <v>52</v>
      </c>
      <c r="B53" s="94"/>
      <c r="C53" s="47" t="s">
        <v>209</v>
      </c>
      <c r="D53" s="10"/>
      <c r="E53" s="63" t="s">
        <v>528</v>
      </c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</row>
    <row r="54" spans="1:33" s="6" customFormat="1" x14ac:dyDescent="0.15">
      <c r="A54" s="38">
        <v>53</v>
      </c>
      <c r="B54" s="94"/>
      <c r="C54" s="47" t="s">
        <v>122</v>
      </c>
      <c r="D54" s="10"/>
      <c r="E54" s="63" t="s">
        <v>528</v>
      </c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</row>
    <row r="55" spans="1:33" s="6" customFormat="1" x14ac:dyDescent="0.15">
      <c r="A55" s="38">
        <v>54</v>
      </c>
      <c r="B55" s="94"/>
      <c r="C55" s="47" t="s">
        <v>210</v>
      </c>
      <c r="D55" s="10"/>
      <c r="E55" s="63" t="s">
        <v>528</v>
      </c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</row>
    <row r="56" spans="1:33" s="6" customFormat="1" x14ac:dyDescent="0.15">
      <c r="A56" s="38">
        <v>55</v>
      </c>
      <c r="B56" s="94"/>
      <c r="C56" s="39" t="s">
        <v>109</v>
      </c>
      <c r="D56" s="10"/>
      <c r="E56" s="63" t="s">
        <v>528</v>
      </c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</row>
    <row r="57" spans="1:33" s="6" customFormat="1" x14ac:dyDescent="0.15">
      <c r="A57" s="38">
        <v>56</v>
      </c>
      <c r="B57" s="94"/>
      <c r="C57" s="39" t="s">
        <v>50</v>
      </c>
      <c r="D57" s="10"/>
      <c r="E57" s="63" t="s">
        <v>528</v>
      </c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</row>
    <row r="58" spans="1:33" s="6" customFormat="1" x14ac:dyDescent="0.15">
      <c r="A58" s="38">
        <v>57</v>
      </c>
      <c r="B58" s="94" t="s">
        <v>123</v>
      </c>
      <c r="C58" s="39" t="s">
        <v>43</v>
      </c>
      <c r="D58" s="10"/>
      <c r="E58" s="63" t="s">
        <v>531</v>
      </c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</row>
    <row r="59" spans="1:33" s="6" customFormat="1" x14ac:dyDescent="0.15">
      <c r="A59" s="38">
        <v>58</v>
      </c>
      <c r="B59" s="94"/>
      <c r="C59" s="39" t="s">
        <v>44</v>
      </c>
      <c r="D59" s="10"/>
      <c r="E59" s="63" t="s">
        <v>531</v>
      </c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</row>
    <row r="60" spans="1:33" s="6" customFormat="1" x14ac:dyDescent="0.15">
      <c r="A60" s="38">
        <v>59</v>
      </c>
      <c r="B60" s="94"/>
      <c r="C60" s="39" t="s">
        <v>45</v>
      </c>
      <c r="D60" s="10"/>
      <c r="E60" s="63" t="s">
        <v>531</v>
      </c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</row>
    <row r="61" spans="1:33" s="6" customFormat="1" x14ac:dyDescent="0.15">
      <c r="A61" s="38">
        <v>60</v>
      </c>
      <c r="B61" s="94"/>
      <c r="C61" s="39" t="s">
        <v>46</v>
      </c>
      <c r="D61" s="10"/>
      <c r="E61" s="63" t="s">
        <v>531</v>
      </c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</row>
    <row r="62" spans="1:33" s="6" customFormat="1" x14ac:dyDescent="0.15">
      <c r="A62" s="38">
        <v>61</v>
      </c>
      <c r="B62" s="94"/>
      <c r="C62" s="39" t="s">
        <v>47</v>
      </c>
      <c r="D62" s="10"/>
      <c r="E62" s="63" t="s">
        <v>531</v>
      </c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</row>
    <row r="63" spans="1:33" s="6" customFormat="1" x14ac:dyDescent="0.15">
      <c r="A63" s="38">
        <v>62</v>
      </c>
      <c r="B63" s="94"/>
      <c r="C63" s="39" t="s">
        <v>48</v>
      </c>
      <c r="D63" s="10"/>
      <c r="E63" s="63" t="s">
        <v>531</v>
      </c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</row>
    <row r="64" spans="1:33" s="6" customFormat="1" x14ac:dyDescent="0.15">
      <c r="A64" s="38">
        <v>63</v>
      </c>
      <c r="B64" s="94"/>
      <c r="C64" s="39" t="s">
        <v>51</v>
      </c>
      <c r="D64" s="10"/>
      <c r="E64" s="63" t="s">
        <v>531</v>
      </c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</row>
    <row r="65" spans="1:33" s="6" customFormat="1" x14ac:dyDescent="0.15">
      <c r="A65" s="38">
        <v>64</v>
      </c>
      <c r="B65" s="94"/>
      <c r="C65" s="39" t="s">
        <v>52</v>
      </c>
      <c r="D65" s="10"/>
      <c r="E65" s="63" t="s">
        <v>531</v>
      </c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</row>
    <row r="66" spans="1:33" s="6" customFormat="1" x14ac:dyDescent="0.15">
      <c r="A66" s="40">
        <v>65</v>
      </c>
      <c r="B66" s="95"/>
      <c r="C66" s="41" t="s">
        <v>107</v>
      </c>
      <c r="D66" s="11"/>
      <c r="E66" s="64" t="s">
        <v>528</v>
      </c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</row>
    <row r="67" spans="1:33" s="6" customFormat="1" ht="14.25" customHeight="1" x14ac:dyDescent="0.15">
      <c r="A67" s="42">
        <v>66</v>
      </c>
      <c r="B67" s="96" t="s">
        <v>124</v>
      </c>
      <c r="C67" s="37" t="s">
        <v>125</v>
      </c>
      <c r="D67" s="9"/>
      <c r="E67" s="62" t="s">
        <v>528</v>
      </c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</row>
    <row r="68" spans="1:33" s="6" customFormat="1" ht="14.25" customHeight="1" x14ac:dyDescent="0.15">
      <c r="A68" s="38">
        <v>67</v>
      </c>
      <c r="B68" s="94"/>
      <c r="C68" s="39" t="s">
        <v>126</v>
      </c>
      <c r="D68" s="10"/>
      <c r="E68" s="63" t="s">
        <v>503</v>
      </c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</row>
    <row r="69" spans="1:33" s="6" customFormat="1" ht="14.25" customHeight="1" x14ac:dyDescent="0.15">
      <c r="A69" s="40">
        <v>68</v>
      </c>
      <c r="B69" s="95"/>
      <c r="C69" s="41" t="s">
        <v>127</v>
      </c>
      <c r="D69" s="11"/>
      <c r="E69" s="64" t="s">
        <v>503</v>
      </c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</row>
    <row r="70" spans="1:33" ht="13.5" customHeight="1" x14ac:dyDescent="0.15">
      <c r="A70" s="42">
        <v>69</v>
      </c>
      <c r="B70" s="105" t="s">
        <v>514</v>
      </c>
      <c r="C70" s="37" t="s">
        <v>128</v>
      </c>
      <c r="D70" s="9"/>
      <c r="E70" s="66" t="s">
        <v>528</v>
      </c>
    </row>
    <row r="71" spans="1:33" x14ac:dyDescent="0.15">
      <c r="A71" s="38">
        <v>70</v>
      </c>
      <c r="B71" s="106"/>
      <c r="C71" s="39" t="s">
        <v>211</v>
      </c>
      <c r="D71" s="10"/>
      <c r="E71" s="67" t="s">
        <v>528</v>
      </c>
    </row>
    <row r="72" spans="1:33" x14ac:dyDescent="0.15">
      <c r="A72" s="38">
        <v>71</v>
      </c>
      <c r="B72" s="106"/>
      <c r="C72" s="39" t="s">
        <v>212</v>
      </c>
      <c r="D72" s="10"/>
      <c r="E72" s="67" t="s">
        <v>528</v>
      </c>
    </row>
    <row r="73" spans="1:33" x14ac:dyDescent="0.15">
      <c r="A73" s="38">
        <v>72</v>
      </c>
      <c r="B73" s="106"/>
      <c r="C73" s="39" t="s">
        <v>213</v>
      </c>
      <c r="D73" s="10"/>
      <c r="E73" s="67" t="s">
        <v>528</v>
      </c>
    </row>
    <row r="74" spans="1:33" x14ac:dyDescent="0.15">
      <c r="A74" s="38">
        <v>73</v>
      </c>
      <c r="B74" s="106"/>
      <c r="C74" s="39" t="s">
        <v>129</v>
      </c>
      <c r="D74" s="10"/>
      <c r="E74" s="67" t="s">
        <v>528</v>
      </c>
    </row>
    <row r="75" spans="1:33" x14ac:dyDescent="0.15">
      <c r="A75" s="38">
        <v>74</v>
      </c>
      <c r="B75" s="106"/>
      <c r="C75" s="39" t="s">
        <v>214</v>
      </c>
      <c r="D75" s="10"/>
      <c r="E75" s="67" t="s">
        <v>528</v>
      </c>
    </row>
    <row r="76" spans="1:33" x14ac:dyDescent="0.15">
      <c r="A76" s="38">
        <v>75</v>
      </c>
      <c r="B76" s="106"/>
      <c r="C76" s="39" t="s">
        <v>215</v>
      </c>
      <c r="D76" s="25"/>
      <c r="E76" s="67" t="s">
        <v>528</v>
      </c>
    </row>
    <row r="77" spans="1:33" x14ac:dyDescent="0.15">
      <c r="A77" s="38">
        <v>76</v>
      </c>
      <c r="B77" s="106"/>
      <c r="C77" s="39" t="s">
        <v>216</v>
      </c>
      <c r="D77" s="10"/>
      <c r="E77" s="67" t="s">
        <v>528</v>
      </c>
    </row>
    <row r="78" spans="1:33" x14ac:dyDescent="0.15">
      <c r="A78" s="38">
        <v>77</v>
      </c>
      <c r="B78" s="106"/>
      <c r="C78" s="39" t="s">
        <v>217</v>
      </c>
      <c r="D78" s="10"/>
      <c r="E78" s="67" t="s">
        <v>528</v>
      </c>
    </row>
    <row r="79" spans="1:33" x14ac:dyDescent="0.15">
      <c r="A79" s="38">
        <v>78</v>
      </c>
      <c r="B79" s="106"/>
      <c r="C79" s="39" t="s">
        <v>214</v>
      </c>
      <c r="D79" s="10"/>
      <c r="E79" s="67" t="s">
        <v>528</v>
      </c>
    </row>
    <row r="80" spans="1:33" x14ac:dyDescent="0.15">
      <c r="A80" s="38">
        <v>79</v>
      </c>
      <c r="B80" s="106"/>
      <c r="C80" s="39" t="s">
        <v>215</v>
      </c>
      <c r="D80" s="10"/>
      <c r="E80" s="67" t="s">
        <v>528</v>
      </c>
    </row>
    <row r="81" spans="1:5" x14ac:dyDescent="0.15">
      <c r="A81" s="38">
        <v>80</v>
      </c>
      <c r="B81" s="106"/>
      <c r="C81" s="39" t="s">
        <v>216</v>
      </c>
      <c r="D81" s="10"/>
      <c r="E81" s="67" t="s">
        <v>528</v>
      </c>
    </row>
    <row r="82" spans="1:5" x14ac:dyDescent="0.15">
      <c r="A82" s="38">
        <v>81</v>
      </c>
      <c r="B82" s="106"/>
      <c r="C82" s="39" t="s">
        <v>130</v>
      </c>
      <c r="D82" s="10"/>
      <c r="E82" s="67" t="s">
        <v>528</v>
      </c>
    </row>
    <row r="83" spans="1:5" x14ac:dyDescent="0.15">
      <c r="A83" s="38">
        <v>82</v>
      </c>
      <c r="B83" s="106"/>
      <c r="C83" s="39" t="s">
        <v>214</v>
      </c>
      <c r="D83" s="10"/>
      <c r="E83" s="67" t="s">
        <v>528</v>
      </c>
    </row>
    <row r="84" spans="1:5" x14ac:dyDescent="0.15">
      <c r="A84" s="38">
        <v>83</v>
      </c>
      <c r="B84" s="106"/>
      <c r="C84" s="39" t="s">
        <v>215</v>
      </c>
      <c r="D84" s="10"/>
      <c r="E84" s="67" t="s">
        <v>528</v>
      </c>
    </row>
    <row r="85" spans="1:5" x14ac:dyDescent="0.15">
      <c r="A85" s="38">
        <v>84</v>
      </c>
      <c r="B85" s="106"/>
      <c r="C85" s="39" t="s">
        <v>216</v>
      </c>
      <c r="D85" s="10"/>
      <c r="E85" s="67" t="s">
        <v>528</v>
      </c>
    </row>
    <row r="86" spans="1:5" x14ac:dyDescent="0.15">
      <c r="A86" s="38">
        <v>85</v>
      </c>
      <c r="B86" s="106"/>
      <c r="C86" s="39" t="s">
        <v>131</v>
      </c>
      <c r="D86" s="10"/>
      <c r="E86" s="67" t="s">
        <v>529</v>
      </c>
    </row>
    <row r="87" spans="1:5" x14ac:dyDescent="0.15">
      <c r="A87" s="38">
        <v>86</v>
      </c>
      <c r="B87" s="106"/>
      <c r="C87" s="39" t="s">
        <v>218</v>
      </c>
      <c r="D87" s="10"/>
      <c r="E87" s="67" t="s">
        <v>528</v>
      </c>
    </row>
    <row r="88" spans="1:5" x14ac:dyDescent="0.15">
      <c r="A88" s="38">
        <v>87</v>
      </c>
      <c r="B88" s="106"/>
      <c r="C88" s="39" t="s">
        <v>219</v>
      </c>
      <c r="D88" s="10"/>
      <c r="E88" s="67" t="s">
        <v>528</v>
      </c>
    </row>
    <row r="89" spans="1:5" x14ac:dyDescent="0.15">
      <c r="A89" s="38">
        <v>88</v>
      </c>
      <c r="B89" s="106"/>
      <c r="C89" s="39" t="s">
        <v>220</v>
      </c>
      <c r="D89" s="10"/>
      <c r="E89" s="67" t="s">
        <v>528</v>
      </c>
    </row>
    <row r="90" spans="1:5" x14ac:dyDescent="0.15">
      <c r="A90" s="38">
        <v>89</v>
      </c>
      <c r="B90" s="106"/>
      <c r="C90" s="39" t="s">
        <v>221</v>
      </c>
      <c r="D90" s="10"/>
      <c r="E90" s="67" t="s">
        <v>528</v>
      </c>
    </row>
    <row r="91" spans="1:5" x14ac:dyDescent="0.15">
      <c r="A91" s="38">
        <v>90</v>
      </c>
      <c r="B91" s="106"/>
      <c r="C91" s="39" t="s">
        <v>214</v>
      </c>
      <c r="D91" s="10"/>
      <c r="E91" s="67" t="s">
        <v>528</v>
      </c>
    </row>
    <row r="92" spans="1:5" x14ac:dyDescent="0.15">
      <c r="A92" s="38">
        <v>91</v>
      </c>
      <c r="B92" s="106"/>
      <c r="C92" s="39" t="s">
        <v>215</v>
      </c>
      <c r="D92" s="10"/>
      <c r="E92" s="67" t="s">
        <v>529</v>
      </c>
    </row>
    <row r="93" spans="1:5" x14ac:dyDescent="0.15">
      <c r="A93" s="38">
        <v>92</v>
      </c>
      <c r="B93" s="106"/>
      <c r="C93" s="39" t="s">
        <v>216</v>
      </c>
      <c r="D93" s="10"/>
      <c r="E93" s="67" t="s">
        <v>528</v>
      </c>
    </row>
    <row r="94" spans="1:5" x14ac:dyDescent="0.15">
      <c r="A94" s="38">
        <v>93</v>
      </c>
      <c r="B94" s="106"/>
      <c r="C94" s="39" t="s">
        <v>132</v>
      </c>
      <c r="D94" s="16">
        <f>SUM(D70,D74,D78,D82,D86,D90)</f>
        <v>0</v>
      </c>
      <c r="E94" s="103" t="s">
        <v>505</v>
      </c>
    </row>
    <row r="95" spans="1:5" x14ac:dyDescent="0.15">
      <c r="A95" s="38">
        <v>94</v>
      </c>
      <c r="B95" s="106"/>
      <c r="C95" s="39" t="s">
        <v>222</v>
      </c>
      <c r="D95" s="16">
        <f t="shared" ref="D95:D97" si="0">SUM(D71,D75,D79,D83,D87,D91)</f>
        <v>0</v>
      </c>
      <c r="E95" s="103"/>
    </row>
    <row r="96" spans="1:5" x14ac:dyDescent="0.15">
      <c r="A96" s="38">
        <v>95</v>
      </c>
      <c r="B96" s="106"/>
      <c r="C96" s="39" t="s">
        <v>223</v>
      </c>
      <c r="D96" s="16">
        <f t="shared" si="0"/>
        <v>0</v>
      </c>
      <c r="E96" s="103"/>
    </row>
    <row r="97" spans="1:5" x14ac:dyDescent="0.15">
      <c r="A97" s="40">
        <v>96</v>
      </c>
      <c r="B97" s="107"/>
      <c r="C97" s="41" t="s">
        <v>224</v>
      </c>
      <c r="D97" s="20">
        <f t="shared" si="0"/>
        <v>0</v>
      </c>
      <c r="E97" s="104"/>
    </row>
    <row r="98" spans="1:5" ht="13.5" customHeight="1" x14ac:dyDescent="0.15">
      <c r="A98" s="42">
        <v>97</v>
      </c>
      <c r="B98" s="96" t="s">
        <v>515</v>
      </c>
      <c r="C98" s="51" t="s">
        <v>62</v>
      </c>
      <c r="D98" s="9"/>
      <c r="E98" s="66" t="s">
        <v>528</v>
      </c>
    </row>
    <row r="99" spans="1:5" x14ac:dyDescent="0.15">
      <c r="A99" s="38">
        <v>98</v>
      </c>
      <c r="B99" s="94"/>
      <c r="C99" s="47" t="s">
        <v>63</v>
      </c>
      <c r="D99" s="10"/>
      <c r="E99" s="67" t="s">
        <v>528</v>
      </c>
    </row>
    <row r="100" spans="1:5" x14ac:dyDescent="0.15">
      <c r="A100" s="38">
        <v>99</v>
      </c>
      <c r="B100" s="94"/>
      <c r="C100" s="47" t="s">
        <v>64</v>
      </c>
      <c r="D100" s="10"/>
      <c r="E100" s="67" t="s">
        <v>529</v>
      </c>
    </row>
    <row r="101" spans="1:5" ht="33" x14ac:dyDescent="0.15">
      <c r="A101" s="38">
        <v>100</v>
      </c>
      <c r="B101" s="94"/>
      <c r="C101" s="47" t="s">
        <v>538</v>
      </c>
      <c r="D101" s="10"/>
      <c r="E101" s="67" t="s">
        <v>528</v>
      </c>
    </row>
    <row r="102" spans="1:5" x14ac:dyDescent="0.15">
      <c r="A102" s="38">
        <v>101</v>
      </c>
      <c r="B102" s="94"/>
      <c r="C102" s="47" t="s">
        <v>202</v>
      </c>
      <c r="D102" s="10"/>
      <c r="E102" s="67" t="s">
        <v>528</v>
      </c>
    </row>
    <row r="103" spans="1:5" x14ac:dyDescent="0.15">
      <c r="A103" s="38">
        <v>102</v>
      </c>
      <c r="B103" s="94"/>
      <c r="C103" s="47" t="s">
        <v>133</v>
      </c>
      <c r="D103" s="16">
        <f>SUM(D98:D100,D102)</f>
        <v>0</v>
      </c>
      <c r="E103" s="72" t="s">
        <v>505</v>
      </c>
    </row>
    <row r="104" spans="1:5" x14ac:dyDescent="0.15">
      <c r="A104" s="40">
        <v>103</v>
      </c>
      <c r="B104" s="95"/>
      <c r="C104" s="44" t="s">
        <v>225</v>
      </c>
      <c r="D104" s="11"/>
      <c r="E104" s="68" t="s">
        <v>528</v>
      </c>
    </row>
    <row r="105" spans="1:5" x14ac:dyDescent="0.15">
      <c r="A105" s="42">
        <v>104</v>
      </c>
      <c r="B105" s="96" t="s">
        <v>134</v>
      </c>
      <c r="C105" s="43" t="s">
        <v>135</v>
      </c>
      <c r="D105" s="9"/>
      <c r="E105" s="66" t="s">
        <v>531</v>
      </c>
    </row>
    <row r="106" spans="1:5" x14ac:dyDescent="0.15">
      <c r="A106" s="40">
        <v>105</v>
      </c>
      <c r="B106" s="95"/>
      <c r="C106" s="44" t="s">
        <v>516</v>
      </c>
      <c r="D106" s="23"/>
      <c r="E106" s="68" t="s">
        <v>528</v>
      </c>
    </row>
    <row r="107" spans="1:5" ht="24" x14ac:dyDescent="0.15">
      <c r="A107" s="42">
        <v>106</v>
      </c>
      <c r="B107" s="96" t="s">
        <v>136</v>
      </c>
      <c r="C107" s="43" t="s">
        <v>226</v>
      </c>
      <c r="D107" s="9"/>
      <c r="E107" s="66" t="s">
        <v>528</v>
      </c>
    </row>
    <row r="108" spans="1:5" x14ac:dyDescent="0.15">
      <c r="A108" s="38">
        <v>107</v>
      </c>
      <c r="B108" s="94"/>
      <c r="C108" s="47" t="s">
        <v>227</v>
      </c>
      <c r="D108" s="10"/>
      <c r="E108" s="67" t="s">
        <v>528</v>
      </c>
    </row>
    <row r="109" spans="1:5" x14ac:dyDescent="0.15">
      <c r="A109" s="38">
        <v>108</v>
      </c>
      <c r="B109" s="94"/>
      <c r="C109" s="47" t="s">
        <v>412</v>
      </c>
      <c r="D109" s="10"/>
      <c r="E109" s="67" t="s">
        <v>528</v>
      </c>
    </row>
    <row r="110" spans="1:5" x14ac:dyDescent="0.15">
      <c r="A110" s="38">
        <v>109</v>
      </c>
      <c r="B110" s="94"/>
      <c r="C110" s="47" t="s">
        <v>413</v>
      </c>
      <c r="D110" s="10"/>
      <c r="E110" s="67" t="s">
        <v>528</v>
      </c>
    </row>
    <row r="111" spans="1:5" x14ac:dyDescent="0.15">
      <c r="A111" s="38">
        <v>110</v>
      </c>
      <c r="B111" s="94"/>
      <c r="C111" s="47" t="s">
        <v>228</v>
      </c>
      <c r="D111" s="16">
        <f>SUM(D107:D110)</f>
        <v>0</v>
      </c>
      <c r="E111" s="72" t="s">
        <v>505</v>
      </c>
    </row>
    <row r="112" spans="1:5" ht="24" x14ac:dyDescent="0.15">
      <c r="A112" s="38">
        <v>111</v>
      </c>
      <c r="B112" s="94"/>
      <c r="C112" s="47" t="s">
        <v>229</v>
      </c>
      <c r="D112" s="10"/>
      <c r="E112" s="67" t="s">
        <v>528</v>
      </c>
    </row>
    <row r="113" spans="1:5" x14ac:dyDescent="0.15">
      <c r="A113" s="38">
        <v>112</v>
      </c>
      <c r="B113" s="94"/>
      <c r="C113" s="47" t="s">
        <v>227</v>
      </c>
      <c r="D113" s="10"/>
      <c r="E113" s="67" t="s">
        <v>529</v>
      </c>
    </row>
    <row r="114" spans="1:5" x14ac:dyDescent="0.15">
      <c r="A114" s="38">
        <v>113</v>
      </c>
      <c r="B114" s="94"/>
      <c r="C114" s="47" t="s">
        <v>412</v>
      </c>
      <c r="D114" s="10"/>
      <c r="E114" s="67" t="s">
        <v>528</v>
      </c>
    </row>
    <row r="115" spans="1:5" x14ac:dyDescent="0.15">
      <c r="A115" s="38">
        <v>114</v>
      </c>
      <c r="B115" s="94"/>
      <c r="C115" s="47" t="s">
        <v>413</v>
      </c>
      <c r="D115" s="10"/>
      <c r="E115" s="67" t="s">
        <v>528</v>
      </c>
    </row>
    <row r="116" spans="1:5" x14ac:dyDescent="0.15">
      <c r="A116" s="38">
        <v>115</v>
      </c>
      <c r="B116" s="94"/>
      <c r="C116" s="47" t="s">
        <v>228</v>
      </c>
      <c r="D116" s="16">
        <f>SUM(D112:D115)</f>
        <v>0</v>
      </c>
      <c r="E116" s="72" t="s">
        <v>505</v>
      </c>
    </row>
    <row r="117" spans="1:5" ht="24" x14ac:dyDescent="0.15">
      <c r="A117" s="38">
        <v>116</v>
      </c>
      <c r="B117" s="94"/>
      <c r="C117" s="47" t="s">
        <v>230</v>
      </c>
      <c r="D117" s="10"/>
      <c r="E117" s="67" t="s">
        <v>528</v>
      </c>
    </row>
    <row r="118" spans="1:5" x14ac:dyDescent="0.15">
      <c r="A118" s="38">
        <v>117</v>
      </c>
      <c r="B118" s="94"/>
      <c r="C118" s="47" t="s">
        <v>227</v>
      </c>
      <c r="D118" s="10"/>
      <c r="E118" s="67" t="s">
        <v>529</v>
      </c>
    </row>
    <row r="119" spans="1:5" x14ac:dyDescent="0.15">
      <c r="A119" s="38">
        <v>118</v>
      </c>
      <c r="B119" s="94"/>
      <c r="C119" s="47" t="s">
        <v>412</v>
      </c>
      <c r="D119" s="10"/>
      <c r="E119" s="67" t="s">
        <v>528</v>
      </c>
    </row>
    <row r="120" spans="1:5" x14ac:dyDescent="0.15">
      <c r="A120" s="38">
        <v>119</v>
      </c>
      <c r="B120" s="94"/>
      <c r="C120" s="47" t="s">
        <v>413</v>
      </c>
      <c r="D120" s="10"/>
      <c r="E120" s="67" t="s">
        <v>528</v>
      </c>
    </row>
    <row r="121" spans="1:5" x14ac:dyDescent="0.15">
      <c r="A121" s="38">
        <v>120</v>
      </c>
      <c r="B121" s="94"/>
      <c r="C121" s="47" t="s">
        <v>228</v>
      </c>
      <c r="D121" s="16">
        <f>SUM(D117:D120)</f>
        <v>0</v>
      </c>
      <c r="E121" s="72" t="s">
        <v>505</v>
      </c>
    </row>
    <row r="122" spans="1:5" ht="24" x14ac:dyDescent="0.15">
      <c r="A122" s="38">
        <v>121</v>
      </c>
      <c r="B122" s="94"/>
      <c r="C122" s="47" t="s">
        <v>231</v>
      </c>
      <c r="D122" s="10"/>
      <c r="E122" s="67" t="s">
        <v>528</v>
      </c>
    </row>
    <row r="123" spans="1:5" x14ac:dyDescent="0.15">
      <c r="A123" s="38">
        <v>122</v>
      </c>
      <c r="B123" s="94"/>
      <c r="C123" s="47" t="s">
        <v>227</v>
      </c>
      <c r="D123" s="10"/>
      <c r="E123" s="67" t="s">
        <v>528</v>
      </c>
    </row>
    <row r="124" spans="1:5" x14ac:dyDescent="0.15">
      <c r="A124" s="38">
        <v>123</v>
      </c>
      <c r="B124" s="94"/>
      <c r="C124" s="47" t="s">
        <v>412</v>
      </c>
      <c r="D124" s="10"/>
      <c r="E124" s="67" t="s">
        <v>528</v>
      </c>
    </row>
    <row r="125" spans="1:5" x14ac:dyDescent="0.15">
      <c r="A125" s="38">
        <v>124</v>
      </c>
      <c r="B125" s="94"/>
      <c r="C125" s="47" t="s">
        <v>413</v>
      </c>
      <c r="D125" s="10"/>
      <c r="E125" s="67" t="s">
        <v>528</v>
      </c>
    </row>
    <row r="126" spans="1:5" x14ac:dyDescent="0.15">
      <c r="A126" s="38">
        <v>125</v>
      </c>
      <c r="B126" s="94"/>
      <c r="C126" s="47" t="s">
        <v>228</v>
      </c>
      <c r="D126" s="16">
        <f>SUM(D122:D125)</f>
        <v>0</v>
      </c>
      <c r="E126" s="72" t="s">
        <v>505</v>
      </c>
    </row>
    <row r="127" spans="1:5" ht="24" x14ac:dyDescent="0.15">
      <c r="A127" s="38">
        <v>126</v>
      </c>
      <c r="B127" s="94"/>
      <c r="C127" s="47" t="s">
        <v>232</v>
      </c>
      <c r="D127" s="10"/>
      <c r="E127" s="67" t="s">
        <v>528</v>
      </c>
    </row>
    <row r="128" spans="1:5" x14ac:dyDescent="0.15">
      <c r="A128" s="38">
        <v>127</v>
      </c>
      <c r="B128" s="94"/>
      <c r="C128" s="47" t="s">
        <v>227</v>
      </c>
      <c r="D128" s="10"/>
      <c r="E128" s="67" t="s">
        <v>528</v>
      </c>
    </row>
    <row r="129" spans="1:5" x14ac:dyDescent="0.15">
      <c r="A129" s="38">
        <v>128</v>
      </c>
      <c r="B129" s="94"/>
      <c r="C129" s="47" t="s">
        <v>412</v>
      </c>
      <c r="D129" s="10"/>
      <c r="E129" s="67" t="s">
        <v>528</v>
      </c>
    </row>
    <row r="130" spans="1:5" x14ac:dyDescent="0.15">
      <c r="A130" s="38">
        <v>129</v>
      </c>
      <c r="B130" s="94"/>
      <c r="C130" s="47" t="s">
        <v>413</v>
      </c>
      <c r="D130" s="10"/>
      <c r="E130" s="67" t="s">
        <v>528</v>
      </c>
    </row>
    <row r="131" spans="1:5" x14ac:dyDescent="0.15">
      <c r="A131" s="38">
        <v>130</v>
      </c>
      <c r="B131" s="94"/>
      <c r="C131" s="47" t="s">
        <v>228</v>
      </c>
      <c r="D131" s="16">
        <f>SUM(D127:D130)</f>
        <v>0</v>
      </c>
      <c r="E131" s="72" t="s">
        <v>505</v>
      </c>
    </row>
    <row r="132" spans="1:5" ht="24" x14ac:dyDescent="0.15">
      <c r="A132" s="38">
        <v>131</v>
      </c>
      <c r="B132" s="94"/>
      <c r="C132" s="47" t="s">
        <v>233</v>
      </c>
      <c r="D132" s="10"/>
      <c r="E132" s="67" t="s">
        <v>528</v>
      </c>
    </row>
    <row r="133" spans="1:5" x14ac:dyDescent="0.15">
      <c r="A133" s="38">
        <v>132</v>
      </c>
      <c r="B133" s="94"/>
      <c r="C133" s="47" t="s">
        <v>227</v>
      </c>
      <c r="D133" s="10"/>
      <c r="E133" s="67" t="s">
        <v>528</v>
      </c>
    </row>
    <row r="134" spans="1:5" x14ac:dyDescent="0.15">
      <c r="A134" s="38">
        <v>133</v>
      </c>
      <c r="B134" s="94"/>
      <c r="C134" s="47" t="s">
        <v>412</v>
      </c>
      <c r="D134" s="10"/>
      <c r="E134" s="67" t="s">
        <v>528</v>
      </c>
    </row>
    <row r="135" spans="1:5" x14ac:dyDescent="0.15">
      <c r="A135" s="38">
        <v>134</v>
      </c>
      <c r="B135" s="94"/>
      <c r="C135" s="47" t="s">
        <v>413</v>
      </c>
      <c r="D135" s="10"/>
      <c r="E135" s="67" t="s">
        <v>528</v>
      </c>
    </row>
    <row r="136" spans="1:5" x14ac:dyDescent="0.15">
      <c r="A136" s="38">
        <v>135</v>
      </c>
      <c r="B136" s="94"/>
      <c r="C136" s="47" t="s">
        <v>228</v>
      </c>
      <c r="D136" s="16">
        <f>SUM(D132:D135)</f>
        <v>0</v>
      </c>
      <c r="E136" s="98" t="s">
        <v>505</v>
      </c>
    </row>
    <row r="137" spans="1:5" ht="14.25" customHeight="1" x14ac:dyDescent="0.15">
      <c r="A137" s="38">
        <v>136</v>
      </c>
      <c r="B137" s="94"/>
      <c r="C137" s="47" t="s">
        <v>234</v>
      </c>
      <c r="D137" s="16">
        <f>SUM(D107,D112,D117,D122,D127,D132)</f>
        <v>0</v>
      </c>
      <c r="E137" s="108"/>
    </row>
    <row r="138" spans="1:5" ht="14.25" customHeight="1" x14ac:dyDescent="0.15">
      <c r="A138" s="38">
        <v>137</v>
      </c>
      <c r="B138" s="94"/>
      <c r="C138" s="47" t="s">
        <v>235</v>
      </c>
      <c r="D138" s="16">
        <f>SUM(D108,D113,D118,D123,D128,D133)</f>
        <v>0</v>
      </c>
      <c r="E138" s="108"/>
    </row>
    <row r="139" spans="1:5" ht="14.25" customHeight="1" x14ac:dyDescent="0.15">
      <c r="A139" s="38">
        <v>138</v>
      </c>
      <c r="B139" s="94"/>
      <c r="C139" s="47" t="s">
        <v>470</v>
      </c>
      <c r="D139" s="16">
        <f>SUM(D109,D114,D119,D124,D129,D134)</f>
        <v>0</v>
      </c>
      <c r="E139" s="108"/>
    </row>
    <row r="140" spans="1:5" ht="14.25" customHeight="1" x14ac:dyDescent="0.15">
      <c r="A140" s="38">
        <v>139</v>
      </c>
      <c r="B140" s="94"/>
      <c r="C140" s="47" t="s">
        <v>471</v>
      </c>
      <c r="D140" s="16">
        <f>SUM(D110,D115,D120,D125,D130,D135)</f>
        <v>0</v>
      </c>
      <c r="E140" s="108"/>
    </row>
    <row r="141" spans="1:5" ht="14.25" customHeight="1" x14ac:dyDescent="0.15">
      <c r="A141" s="40">
        <v>140</v>
      </c>
      <c r="B141" s="95"/>
      <c r="C141" s="44" t="s">
        <v>236</v>
      </c>
      <c r="D141" s="20">
        <f>SUM(D137:D140)</f>
        <v>0</v>
      </c>
      <c r="E141" s="109"/>
    </row>
    <row r="142" spans="1:5" x14ac:dyDescent="0.15">
      <c r="A142" s="42">
        <v>141</v>
      </c>
      <c r="B142" s="96" t="s">
        <v>145</v>
      </c>
      <c r="C142" s="43" t="s">
        <v>146</v>
      </c>
      <c r="D142" s="21" t="e">
        <f>D143/D144*100</f>
        <v>#DIV/0!</v>
      </c>
      <c r="E142" s="73" t="s">
        <v>505</v>
      </c>
    </row>
    <row r="143" spans="1:5" x14ac:dyDescent="0.15">
      <c r="A143" s="38">
        <v>142</v>
      </c>
      <c r="B143" s="94"/>
      <c r="C143" s="47" t="s">
        <v>147</v>
      </c>
      <c r="D143" s="10"/>
      <c r="E143" s="67" t="s">
        <v>528</v>
      </c>
    </row>
    <row r="144" spans="1:5" x14ac:dyDescent="0.15">
      <c r="A144" s="40">
        <v>143</v>
      </c>
      <c r="B144" s="95"/>
      <c r="C144" s="44" t="s">
        <v>148</v>
      </c>
      <c r="D144" s="11"/>
      <c r="E144" s="68" t="s">
        <v>528</v>
      </c>
    </row>
    <row r="145" spans="1:33" x14ac:dyDescent="0.15">
      <c r="A145" s="42">
        <v>144</v>
      </c>
      <c r="B145" s="96" t="s">
        <v>76</v>
      </c>
      <c r="C145" s="43" t="s">
        <v>137</v>
      </c>
      <c r="D145" s="9"/>
      <c r="E145" s="66" t="s">
        <v>531</v>
      </c>
    </row>
    <row r="146" spans="1:33" x14ac:dyDescent="0.15">
      <c r="A146" s="38">
        <v>145</v>
      </c>
      <c r="B146" s="94"/>
      <c r="C146" s="47" t="s">
        <v>138</v>
      </c>
      <c r="D146" s="10"/>
      <c r="E146" s="67" t="s">
        <v>531</v>
      </c>
    </row>
    <row r="147" spans="1:33" x14ac:dyDescent="0.15">
      <c r="A147" s="38">
        <v>146</v>
      </c>
      <c r="B147" s="94"/>
      <c r="C147" s="47" t="s">
        <v>139</v>
      </c>
      <c r="D147" s="10"/>
      <c r="E147" s="67" t="s">
        <v>528</v>
      </c>
    </row>
    <row r="148" spans="1:33" x14ac:dyDescent="0.15">
      <c r="A148" s="38">
        <v>147</v>
      </c>
      <c r="B148" s="94"/>
      <c r="C148" s="47" t="s">
        <v>526</v>
      </c>
      <c r="D148" s="10"/>
      <c r="E148" s="67" t="s">
        <v>528</v>
      </c>
    </row>
    <row r="149" spans="1:33" x14ac:dyDescent="0.15">
      <c r="A149" s="38">
        <v>148</v>
      </c>
      <c r="B149" s="94"/>
      <c r="C149" s="47" t="s">
        <v>414</v>
      </c>
      <c r="D149" s="10"/>
      <c r="E149" s="67" t="s">
        <v>531</v>
      </c>
    </row>
    <row r="150" spans="1:33" ht="13.5" customHeight="1" x14ac:dyDescent="0.15">
      <c r="A150" s="38">
        <v>149</v>
      </c>
      <c r="B150" s="94"/>
      <c r="C150" s="47" t="s">
        <v>141</v>
      </c>
      <c r="D150" s="10"/>
      <c r="E150" s="67" t="s">
        <v>528</v>
      </c>
    </row>
    <row r="151" spans="1:33" x14ac:dyDescent="0.15">
      <c r="A151" s="38">
        <v>150</v>
      </c>
      <c r="B151" s="94"/>
      <c r="C151" s="47" t="s">
        <v>142</v>
      </c>
      <c r="D151" s="10"/>
      <c r="E151" s="67" t="s">
        <v>528</v>
      </c>
    </row>
    <row r="152" spans="1:33" x14ac:dyDescent="0.15">
      <c r="A152" s="38">
        <v>151</v>
      </c>
      <c r="B152" s="94"/>
      <c r="C152" s="47" t="s">
        <v>140</v>
      </c>
      <c r="D152" s="10"/>
      <c r="E152" s="67" t="s">
        <v>528</v>
      </c>
    </row>
    <row r="153" spans="1:33" x14ac:dyDescent="0.15">
      <c r="A153" s="38">
        <v>152</v>
      </c>
      <c r="B153" s="94"/>
      <c r="C153" s="47" t="s">
        <v>143</v>
      </c>
      <c r="D153" s="10"/>
      <c r="E153" s="67" t="s">
        <v>528</v>
      </c>
    </row>
    <row r="154" spans="1:33" x14ac:dyDescent="0.15">
      <c r="A154" s="40">
        <v>153</v>
      </c>
      <c r="B154" s="95"/>
      <c r="C154" s="44" t="s">
        <v>144</v>
      </c>
      <c r="D154" s="11"/>
      <c r="E154" s="68" t="s">
        <v>528</v>
      </c>
    </row>
    <row r="155" spans="1:33" s="6" customFormat="1" x14ac:dyDescent="0.15">
      <c r="A155" s="42">
        <v>154</v>
      </c>
      <c r="B155" s="96" t="s">
        <v>149</v>
      </c>
      <c r="C155" s="37" t="s">
        <v>150</v>
      </c>
      <c r="D155" s="9"/>
      <c r="E155" s="62" t="s">
        <v>531</v>
      </c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  <c r="AG155" s="92"/>
    </row>
    <row r="156" spans="1:33" s="6" customFormat="1" x14ac:dyDescent="0.15">
      <c r="A156" s="38">
        <v>155</v>
      </c>
      <c r="B156" s="94"/>
      <c r="C156" s="39" t="s">
        <v>384</v>
      </c>
      <c r="D156" s="10"/>
      <c r="E156" s="63" t="s">
        <v>497</v>
      </c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</row>
    <row r="157" spans="1:33" s="6" customFormat="1" x14ac:dyDescent="0.15">
      <c r="A157" s="38">
        <v>156</v>
      </c>
      <c r="B157" s="94"/>
      <c r="C157" s="39" t="s">
        <v>113</v>
      </c>
      <c r="D157" s="10"/>
      <c r="E157" s="63" t="s">
        <v>528</v>
      </c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  <c r="AG157" s="92"/>
    </row>
    <row r="158" spans="1:33" s="6" customFormat="1" x14ac:dyDescent="0.15">
      <c r="A158" s="36">
        <v>157</v>
      </c>
      <c r="B158" s="93" t="s">
        <v>151</v>
      </c>
      <c r="C158" s="49" t="s">
        <v>152</v>
      </c>
      <c r="D158" s="12"/>
      <c r="E158" s="69" t="s">
        <v>531</v>
      </c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  <c r="AG158" s="92"/>
    </row>
    <row r="159" spans="1:33" s="6" customFormat="1" x14ac:dyDescent="0.15">
      <c r="A159" s="38">
        <v>158</v>
      </c>
      <c r="B159" s="94"/>
      <c r="C159" s="39" t="s">
        <v>153</v>
      </c>
      <c r="D159" s="10"/>
      <c r="E159" s="63" t="s">
        <v>531</v>
      </c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</row>
    <row r="160" spans="1:33" s="6" customFormat="1" x14ac:dyDescent="0.15">
      <c r="A160" s="40">
        <v>159</v>
      </c>
      <c r="B160" s="95"/>
      <c r="C160" s="41" t="s">
        <v>107</v>
      </c>
      <c r="D160" s="11"/>
      <c r="E160" s="64" t="s">
        <v>528</v>
      </c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</row>
    <row r="161" spans="1:5" x14ac:dyDescent="0.15">
      <c r="A161" s="42">
        <v>160</v>
      </c>
      <c r="B161" s="96" t="s">
        <v>154</v>
      </c>
      <c r="C161" s="43" t="s">
        <v>155</v>
      </c>
      <c r="D161" s="9"/>
      <c r="E161" s="66" t="s">
        <v>531</v>
      </c>
    </row>
    <row r="162" spans="1:5" x14ac:dyDescent="0.15">
      <c r="A162" s="38">
        <v>161</v>
      </c>
      <c r="B162" s="94"/>
      <c r="C162" s="47" t="s">
        <v>237</v>
      </c>
      <c r="D162" s="10"/>
      <c r="E162" s="67" t="s">
        <v>528</v>
      </c>
    </row>
    <row r="163" spans="1:5" x14ac:dyDescent="0.15">
      <c r="A163" s="38">
        <v>162</v>
      </c>
      <c r="B163" s="94"/>
      <c r="C163" s="47" t="s">
        <v>156</v>
      </c>
      <c r="D163" s="10"/>
      <c r="E163" s="67" t="s">
        <v>531</v>
      </c>
    </row>
    <row r="164" spans="1:5" x14ac:dyDescent="0.15">
      <c r="A164" s="38">
        <v>163</v>
      </c>
      <c r="B164" s="94"/>
      <c r="C164" s="47" t="s">
        <v>238</v>
      </c>
      <c r="D164" s="10"/>
      <c r="E164" s="67" t="s">
        <v>528</v>
      </c>
    </row>
    <row r="165" spans="1:5" x14ac:dyDescent="0.15">
      <c r="A165" s="38">
        <v>164</v>
      </c>
      <c r="B165" s="94"/>
      <c r="C165" s="47" t="s">
        <v>239</v>
      </c>
      <c r="D165" s="10"/>
      <c r="E165" s="67" t="s">
        <v>528</v>
      </c>
    </row>
    <row r="166" spans="1:5" x14ac:dyDescent="0.15">
      <c r="A166" s="38">
        <v>165</v>
      </c>
      <c r="B166" s="94"/>
      <c r="C166" s="47" t="s">
        <v>157</v>
      </c>
      <c r="D166" s="10"/>
      <c r="E166" s="67" t="s">
        <v>531</v>
      </c>
    </row>
    <row r="167" spans="1:5" x14ac:dyDescent="0.15">
      <c r="A167" s="38">
        <v>166</v>
      </c>
      <c r="B167" s="94"/>
      <c r="C167" s="47" t="s">
        <v>240</v>
      </c>
      <c r="D167" s="10"/>
      <c r="E167" s="67" t="s">
        <v>528</v>
      </c>
    </row>
    <row r="168" spans="1:5" x14ac:dyDescent="0.15">
      <c r="A168" s="38">
        <v>167</v>
      </c>
      <c r="B168" s="94"/>
      <c r="C168" s="47" t="s">
        <v>241</v>
      </c>
      <c r="D168" s="10"/>
      <c r="E168" s="67" t="s">
        <v>528</v>
      </c>
    </row>
    <row r="169" spans="1:5" ht="14.25" customHeight="1" x14ac:dyDescent="0.15">
      <c r="A169" s="38">
        <v>168</v>
      </c>
      <c r="B169" s="94"/>
      <c r="C169" s="47" t="s">
        <v>242</v>
      </c>
      <c r="D169" s="10"/>
      <c r="E169" s="67" t="s">
        <v>531</v>
      </c>
    </row>
    <row r="170" spans="1:5" ht="14.25" customHeight="1" x14ac:dyDescent="0.15">
      <c r="A170" s="38">
        <v>169</v>
      </c>
      <c r="B170" s="94"/>
      <c r="C170" s="47" t="s">
        <v>243</v>
      </c>
      <c r="D170" s="10"/>
      <c r="E170" s="67" t="s">
        <v>531</v>
      </c>
    </row>
    <row r="171" spans="1:5" ht="14.25" customHeight="1" x14ac:dyDescent="0.15">
      <c r="A171" s="38">
        <v>170</v>
      </c>
      <c r="B171" s="94"/>
      <c r="C171" s="47" t="s">
        <v>244</v>
      </c>
      <c r="D171" s="10"/>
      <c r="E171" s="67" t="s">
        <v>531</v>
      </c>
    </row>
    <row r="172" spans="1:5" ht="14.25" customHeight="1" x14ac:dyDescent="0.15">
      <c r="A172" s="38">
        <v>171</v>
      </c>
      <c r="B172" s="94"/>
      <c r="C172" s="47" t="s">
        <v>245</v>
      </c>
      <c r="D172" s="10"/>
      <c r="E172" s="67" t="s">
        <v>528</v>
      </c>
    </row>
    <row r="173" spans="1:5" ht="14.25" customHeight="1" x14ac:dyDescent="0.15">
      <c r="A173" s="38">
        <v>172</v>
      </c>
      <c r="B173" s="94"/>
      <c r="C173" s="47" t="s">
        <v>158</v>
      </c>
      <c r="D173" s="10"/>
      <c r="E173" s="67" t="s">
        <v>531</v>
      </c>
    </row>
    <row r="174" spans="1:5" ht="14.25" customHeight="1" x14ac:dyDescent="0.15">
      <c r="A174" s="38">
        <v>173</v>
      </c>
      <c r="B174" s="94"/>
      <c r="C174" s="47" t="s">
        <v>246</v>
      </c>
      <c r="D174" s="10"/>
      <c r="E174" s="67" t="s">
        <v>528</v>
      </c>
    </row>
    <row r="175" spans="1:5" ht="14.25" customHeight="1" x14ac:dyDescent="0.15">
      <c r="A175" s="38">
        <v>174</v>
      </c>
      <c r="B175" s="94"/>
      <c r="C175" s="47" t="s">
        <v>247</v>
      </c>
      <c r="D175" s="10"/>
      <c r="E175" s="67" t="s">
        <v>528</v>
      </c>
    </row>
    <row r="176" spans="1:5" ht="14.25" customHeight="1" x14ac:dyDescent="0.15">
      <c r="A176" s="38">
        <v>175</v>
      </c>
      <c r="B176" s="94"/>
      <c r="C176" s="47" t="s">
        <v>248</v>
      </c>
      <c r="D176" s="10"/>
      <c r="E176" s="67" t="s">
        <v>528</v>
      </c>
    </row>
    <row r="177" spans="1:33" ht="13.5" customHeight="1" x14ac:dyDescent="0.15">
      <c r="A177" s="38">
        <v>176</v>
      </c>
      <c r="B177" s="94"/>
      <c r="C177" s="47" t="s">
        <v>249</v>
      </c>
      <c r="D177" s="10"/>
      <c r="E177" s="67" t="s">
        <v>528</v>
      </c>
    </row>
    <row r="178" spans="1:33" x14ac:dyDescent="0.15">
      <c r="A178" s="38">
        <v>177</v>
      </c>
      <c r="B178" s="94"/>
      <c r="C178" s="47" t="s">
        <v>250</v>
      </c>
      <c r="D178" s="10"/>
      <c r="E178" s="67" t="s">
        <v>528</v>
      </c>
    </row>
    <row r="179" spans="1:33" x14ac:dyDescent="0.15">
      <c r="A179" s="38">
        <v>178</v>
      </c>
      <c r="B179" s="94"/>
      <c r="C179" s="47" t="s">
        <v>251</v>
      </c>
      <c r="D179" s="10"/>
      <c r="E179" s="67" t="s">
        <v>528</v>
      </c>
    </row>
    <row r="180" spans="1:33" x14ac:dyDescent="0.15">
      <c r="A180" s="38">
        <v>179</v>
      </c>
      <c r="B180" s="94"/>
      <c r="C180" s="47" t="s">
        <v>252</v>
      </c>
      <c r="D180" s="10"/>
      <c r="E180" s="67" t="s">
        <v>528</v>
      </c>
    </row>
    <row r="181" spans="1:33" x14ac:dyDescent="0.15">
      <c r="A181" s="40">
        <v>180</v>
      </c>
      <c r="B181" s="95"/>
      <c r="C181" s="44" t="s">
        <v>253</v>
      </c>
      <c r="D181" s="11"/>
      <c r="E181" s="68" t="s">
        <v>528</v>
      </c>
    </row>
    <row r="182" spans="1:33" ht="13.5" customHeight="1" x14ac:dyDescent="0.15">
      <c r="A182" s="42">
        <v>181</v>
      </c>
      <c r="B182" s="96" t="s">
        <v>159</v>
      </c>
      <c r="C182" s="43" t="s">
        <v>160</v>
      </c>
      <c r="D182" s="9"/>
      <c r="E182" s="66" t="s">
        <v>531</v>
      </c>
    </row>
    <row r="183" spans="1:33" x14ac:dyDescent="0.15">
      <c r="A183" s="38">
        <v>182</v>
      </c>
      <c r="B183" s="94"/>
      <c r="C183" s="47" t="s">
        <v>539</v>
      </c>
      <c r="D183" s="10"/>
      <c r="E183" s="67" t="s">
        <v>528</v>
      </c>
    </row>
    <row r="184" spans="1:33" x14ac:dyDescent="0.15">
      <c r="A184" s="38">
        <v>183</v>
      </c>
      <c r="B184" s="94"/>
      <c r="C184" s="47" t="s">
        <v>527</v>
      </c>
      <c r="D184" s="10"/>
      <c r="E184" s="67" t="s">
        <v>531</v>
      </c>
    </row>
    <row r="185" spans="1:33" x14ac:dyDescent="0.15">
      <c r="A185" s="40">
        <v>184</v>
      </c>
      <c r="B185" s="95"/>
      <c r="C185" s="44" t="s">
        <v>540</v>
      </c>
      <c r="D185" s="11"/>
      <c r="E185" s="68" t="s">
        <v>528</v>
      </c>
    </row>
    <row r="186" spans="1:33" s="6" customFormat="1" x14ac:dyDescent="0.15">
      <c r="A186" s="36">
        <v>185</v>
      </c>
      <c r="B186" s="96" t="s">
        <v>480</v>
      </c>
      <c r="C186" s="37" t="s">
        <v>150</v>
      </c>
      <c r="D186" s="9"/>
      <c r="E186" s="62" t="s">
        <v>531</v>
      </c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2"/>
      <c r="AB186" s="92"/>
      <c r="AC186" s="92"/>
      <c r="AD186" s="92"/>
      <c r="AE186" s="92"/>
      <c r="AF186" s="92"/>
      <c r="AG186" s="92"/>
    </row>
    <row r="187" spans="1:33" s="6" customFormat="1" x14ac:dyDescent="0.15">
      <c r="A187" s="38">
        <v>186</v>
      </c>
      <c r="B187" s="94"/>
      <c r="C187" s="39" t="s">
        <v>500</v>
      </c>
      <c r="D187" s="10"/>
      <c r="E187" s="63" t="s">
        <v>531</v>
      </c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  <c r="AB187" s="92"/>
      <c r="AC187" s="92"/>
      <c r="AD187" s="92"/>
      <c r="AE187" s="92"/>
      <c r="AF187" s="92"/>
      <c r="AG187" s="92"/>
    </row>
    <row r="188" spans="1:33" s="6" customFormat="1" x14ac:dyDescent="0.15">
      <c r="A188" s="40">
        <v>187</v>
      </c>
      <c r="B188" s="95"/>
      <c r="C188" s="41" t="s">
        <v>113</v>
      </c>
      <c r="D188" s="11"/>
      <c r="E188" s="64" t="s">
        <v>528</v>
      </c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2"/>
      <c r="AG188" s="92"/>
    </row>
    <row r="189" spans="1:33" s="6" customFormat="1" x14ac:dyDescent="0.15">
      <c r="A189" s="40">
        <v>188</v>
      </c>
      <c r="B189" s="32" t="s">
        <v>481</v>
      </c>
      <c r="C189" s="33" t="s">
        <v>517</v>
      </c>
      <c r="D189" s="24"/>
      <c r="E189" s="61" t="s">
        <v>528</v>
      </c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</row>
    <row r="190" spans="1:33" s="6" customFormat="1" ht="13.5" customHeight="1" x14ac:dyDescent="0.15">
      <c r="A190" s="36">
        <v>189</v>
      </c>
      <c r="B190" s="96" t="s">
        <v>161</v>
      </c>
      <c r="C190" s="43" t="s">
        <v>494</v>
      </c>
      <c r="D190" s="9"/>
      <c r="E190" s="66" t="s">
        <v>531</v>
      </c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</row>
    <row r="191" spans="1:33" s="6" customFormat="1" ht="14.25" customHeight="1" x14ac:dyDescent="0.15">
      <c r="A191" s="38">
        <v>190</v>
      </c>
      <c r="B191" s="94"/>
      <c r="C191" s="47" t="s">
        <v>495</v>
      </c>
      <c r="D191" s="10"/>
      <c r="E191" s="67" t="s">
        <v>531</v>
      </c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</row>
    <row r="192" spans="1:33" s="6" customFormat="1" ht="14.25" customHeight="1" x14ac:dyDescent="0.15">
      <c r="A192" s="40">
        <v>191</v>
      </c>
      <c r="B192" s="95"/>
      <c r="C192" s="44" t="s">
        <v>496</v>
      </c>
      <c r="D192" s="11"/>
      <c r="E192" s="68" t="s">
        <v>531</v>
      </c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2"/>
      <c r="AG192" s="92"/>
    </row>
    <row r="193" spans="1:5" ht="13.5" customHeight="1" x14ac:dyDescent="0.15">
      <c r="A193" s="36">
        <v>192</v>
      </c>
      <c r="B193" s="96" t="s">
        <v>518</v>
      </c>
      <c r="C193" s="37" t="s">
        <v>519</v>
      </c>
      <c r="D193" s="9"/>
      <c r="E193" s="66" t="s">
        <v>528</v>
      </c>
    </row>
    <row r="194" spans="1:5" x14ac:dyDescent="0.15">
      <c r="A194" s="38">
        <v>193</v>
      </c>
      <c r="B194" s="94"/>
      <c r="C194" s="39" t="s">
        <v>520</v>
      </c>
      <c r="D194" s="10"/>
      <c r="E194" s="67" t="s">
        <v>528</v>
      </c>
    </row>
    <row r="195" spans="1:5" x14ac:dyDescent="0.15">
      <c r="A195" s="38">
        <v>194</v>
      </c>
      <c r="B195" s="94"/>
      <c r="C195" s="39" t="s">
        <v>521</v>
      </c>
      <c r="D195" s="10"/>
      <c r="E195" s="67" t="s">
        <v>528</v>
      </c>
    </row>
    <row r="196" spans="1:5" ht="13.5" customHeight="1" x14ac:dyDescent="0.15">
      <c r="A196" s="38">
        <v>195</v>
      </c>
      <c r="B196" s="94"/>
      <c r="C196" s="39" t="s">
        <v>162</v>
      </c>
      <c r="D196" s="10"/>
      <c r="E196" s="67" t="s">
        <v>528</v>
      </c>
    </row>
    <row r="197" spans="1:5" x14ac:dyDescent="0.15">
      <c r="A197" s="38">
        <v>196</v>
      </c>
      <c r="B197" s="94"/>
      <c r="C197" s="39" t="s">
        <v>163</v>
      </c>
      <c r="D197" s="10"/>
      <c r="E197" s="67" t="s">
        <v>528</v>
      </c>
    </row>
    <row r="198" spans="1:5" x14ac:dyDescent="0.15">
      <c r="A198" s="38">
        <v>197</v>
      </c>
      <c r="B198" s="94"/>
      <c r="C198" s="39" t="s">
        <v>164</v>
      </c>
      <c r="D198" s="10"/>
      <c r="E198" s="67" t="s">
        <v>528</v>
      </c>
    </row>
    <row r="199" spans="1:5" x14ac:dyDescent="0.15">
      <c r="A199" s="38">
        <v>198</v>
      </c>
      <c r="B199" s="94"/>
      <c r="C199" s="39" t="s">
        <v>165</v>
      </c>
      <c r="D199" s="10"/>
      <c r="E199" s="67" t="s">
        <v>528</v>
      </c>
    </row>
    <row r="200" spans="1:5" x14ac:dyDescent="0.15">
      <c r="A200" s="38">
        <v>199</v>
      </c>
      <c r="B200" s="94"/>
      <c r="C200" s="39" t="s">
        <v>166</v>
      </c>
      <c r="D200" s="10"/>
      <c r="E200" s="67" t="s">
        <v>528</v>
      </c>
    </row>
    <row r="201" spans="1:5" x14ac:dyDescent="0.15">
      <c r="A201" s="38">
        <v>200</v>
      </c>
      <c r="B201" s="94"/>
      <c r="C201" s="39" t="s">
        <v>167</v>
      </c>
      <c r="D201" s="10"/>
      <c r="E201" s="67" t="s">
        <v>528</v>
      </c>
    </row>
    <row r="202" spans="1:5" x14ac:dyDescent="0.15">
      <c r="A202" s="38">
        <v>201</v>
      </c>
      <c r="B202" s="94"/>
      <c r="C202" s="39" t="s">
        <v>168</v>
      </c>
      <c r="D202" s="10"/>
      <c r="E202" s="67" t="s">
        <v>528</v>
      </c>
    </row>
    <row r="203" spans="1:5" x14ac:dyDescent="0.15">
      <c r="A203" s="38">
        <v>202</v>
      </c>
      <c r="B203" s="94"/>
      <c r="C203" s="39" t="s">
        <v>169</v>
      </c>
      <c r="D203" s="10"/>
      <c r="E203" s="67" t="s">
        <v>528</v>
      </c>
    </row>
    <row r="204" spans="1:5" x14ac:dyDescent="0.15">
      <c r="A204" s="38">
        <v>203</v>
      </c>
      <c r="B204" s="94"/>
      <c r="C204" s="39" t="s">
        <v>170</v>
      </c>
      <c r="D204" s="10"/>
      <c r="E204" s="67" t="s">
        <v>528</v>
      </c>
    </row>
    <row r="205" spans="1:5" x14ac:dyDescent="0.15">
      <c r="A205" s="38">
        <v>204</v>
      </c>
      <c r="B205" s="94"/>
      <c r="C205" s="39" t="s">
        <v>171</v>
      </c>
      <c r="D205" s="10"/>
      <c r="E205" s="67" t="s">
        <v>528</v>
      </c>
    </row>
    <row r="206" spans="1:5" ht="13.5" customHeight="1" x14ac:dyDescent="0.15">
      <c r="A206" s="38">
        <v>205</v>
      </c>
      <c r="B206" s="94"/>
      <c r="C206" s="39" t="s">
        <v>172</v>
      </c>
      <c r="D206" s="10"/>
      <c r="E206" s="67" t="s">
        <v>528</v>
      </c>
    </row>
    <row r="207" spans="1:5" x14ac:dyDescent="0.15">
      <c r="A207" s="38">
        <v>206</v>
      </c>
      <c r="B207" s="94"/>
      <c r="C207" s="39" t="s">
        <v>173</v>
      </c>
      <c r="D207" s="10"/>
      <c r="E207" s="67" t="s">
        <v>528</v>
      </c>
    </row>
    <row r="208" spans="1:5" x14ac:dyDescent="0.15">
      <c r="A208" s="38">
        <v>207</v>
      </c>
      <c r="B208" s="94"/>
      <c r="C208" s="39" t="s">
        <v>174</v>
      </c>
      <c r="D208" s="10"/>
      <c r="E208" s="67" t="s">
        <v>528</v>
      </c>
    </row>
    <row r="209" spans="1:33" x14ac:dyDescent="0.15">
      <c r="A209" s="38">
        <v>208</v>
      </c>
      <c r="B209" s="94"/>
      <c r="C209" s="39" t="s">
        <v>175</v>
      </c>
      <c r="D209" s="10"/>
      <c r="E209" s="67" t="s">
        <v>528</v>
      </c>
    </row>
    <row r="210" spans="1:33" x14ac:dyDescent="0.15">
      <c r="A210" s="40">
        <v>209</v>
      </c>
      <c r="B210" s="95"/>
      <c r="C210" s="41" t="s">
        <v>176</v>
      </c>
      <c r="D210" s="11"/>
      <c r="E210" s="68" t="s">
        <v>528</v>
      </c>
    </row>
    <row r="211" spans="1:33" s="6" customFormat="1" ht="13.5" customHeight="1" x14ac:dyDescent="0.15">
      <c r="A211" s="36">
        <v>210</v>
      </c>
      <c r="B211" s="96" t="s">
        <v>386</v>
      </c>
      <c r="C211" s="37" t="s">
        <v>387</v>
      </c>
      <c r="D211" s="9"/>
      <c r="E211" s="62" t="s">
        <v>528</v>
      </c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  <c r="AA211" s="92"/>
      <c r="AB211" s="92"/>
      <c r="AC211" s="92"/>
      <c r="AD211" s="92"/>
      <c r="AE211" s="92"/>
      <c r="AF211" s="92"/>
      <c r="AG211" s="92"/>
    </row>
    <row r="212" spans="1:33" s="6" customFormat="1" x14ac:dyDescent="0.15">
      <c r="A212" s="38">
        <v>211</v>
      </c>
      <c r="B212" s="94"/>
      <c r="C212" s="39" t="s">
        <v>81</v>
      </c>
      <c r="D212" s="13"/>
      <c r="E212" s="63" t="s">
        <v>528</v>
      </c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  <c r="AA212" s="92"/>
      <c r="AB212" s="92"/>
      <c r="AC212" s="92"/>
      <c r="AD212" s="92"/>
      <c r="AE212" s="92"/>
      <c r="AF212" s="92"/>
      <c r="AG212" s="92"/>
    </row>
    <row r="213" spans="1:33" s="6" customFormat="1" x14ac:dyDescent="0.15">
      <c r="A213" s="38">
        <v>212</v>
      </c>
      <c r="B213" s="94"/>
      <c r="C213" s="39" t="s">
        <v>82</v>
      </c>
      <c r="D213" s="13"/>
      <c r="E213" s="63" t="s">
        <v>528</v>
      </c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  <c r="AA213" s="92"/>
      <c r="AB213" s="92"/>
      <c r="AC213" s="92"/>
      <c r="AD213" s="92"/>
      <c r="AE213" s="92"/>
      <c r="AF213" s="92"/>
      <c r="AG213" s="92"/>
    </row>
    <row r="214" spans="1:33" s="6" customFormat="1" x14ac:dyDescent="0.15">
      <c r="A214" s="38">
        <v>213</v>
      </c>
      <c r="B214" s="94"/>
      <c r="C214" s="39" t="s">
        <v>388</v>
      </c>
      <c r="D214" s="10"/>
      <c r="E214" s="63" t="s">
        <v>528</v>
      </c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  <c r="AA214" s="92"/>
      <c r="AB214" s="92"/>
      <c r="AC214" s="92"/>
      <c r="AD214" s="92"/>
      <c r="AE214" s="92"/>
      <c r="AF214" s="92"/>
      <c r="AG214" s="92"/>
    </row>
    <row r="215" spans="1:33" s="6" customFormat="1" x14ac:dyDescent="0.15">
      <c r="A215" s="38">
        <v>214</v>
      </c>
      <c r="B215" s="94"/>
      <c r="C215" s="39" t="s">
        <v>177</v>
      </c>
      <c r="D215" s="13"/>
      <c r="E215" s="63" t="s">
        <v>528</v>
      </c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  <c r="AA215" s="92"/>
      <c r="AB215" s="92"/>
      <c r="AC215" s="92"/>
      <c r="AD215" s="92"/>
      <c r="AE215" s="92"/>
      <c r="AF215" s="92"/>
      <c r="AG215" s="92"/>
    </row>
    <row r="216" spans="1:33" s="6" customFormat="1" x14ac:dyDescent="0.15">
      <c r="A216" s="38">
        <v>215</v>
      </c>
      <c r="B216" s="94"/>
      <c r="C216" s="39" t="s">
        <v>178</v>
      </c>
      <c r="D216" s="10"/>
      <c r="E216" s="63" t="s">
        <v>528</v>
      </c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  <c r="AA216" s="92"/>
      <c r="AB216" s="92"/>
      <c r="AC216" s="92"/>
      <c r="AD216" s="92"/>
      <c r="AE216" s="92"/>
      <c r="AF216" s="92"/>
      <c r="AG216" s="92"/>
    </row>
    <row r="217" spans="1:33" s="6" customFormat="1" x14ac:dyDescent="0.15">
      <c r="A217" s="38">
        <v>216</v>
      </c>
      <c r="B217" s="94"/>
      <c r="C217" s="39" t="s">
        <v>507</v>
      </c>
      <c r="D217" s="10"/>
      <c r="E217" s="63" t="s">
        <v>528</v>
      </c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</row>
    <row r="218" spans="1:33" s="6" customFormat="1" x14ac:dyDescent="0.15">
      <c r="A218" s="38">
        <v>217</v>
      </c>
      <c r="B218" s="94"/>
      <c r="C218" s="39" t="s">
        <v>508</v>
      </c>
      <c r="D218" s="10"/>
      <c r="E218" s="63" t="s">
        <v>528</v>
      </c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  <c r="AA218" s="92"/>
      <c r="AB218" s="92"/>
      <c r="AC218" s="92"/>
      <c r="AD218" s="92"/>
      <c r="AE218" s="92"/>
      <c r="AF218" s="92"/>
      <c r="AG218" s="92"/>
    </row>
    <row r="219" spans="1:33" s="6" customFormat="1" x14ac:dyDescent="0.15">
      <c r="A219" s="38">
        <v>218</v>
      </c>
      <c r="B219" s="94"/>
      <c r="C219" s="39" t="s">
        <v>389</v>
      </c>
      <c r="D219" s="10"/>
      <c r="E219" s="63" t="s">
        <v>528</v>
      </c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  <c r="AA219" s="92"/>
      <c r="AB219" s="92"/>
      <c r="AC219" s="92"/>
      <c r="AD219" s="92"/>
      <c r="AE219" s="92"/>
      <c r="AF219" s="92"/>
      <c r="AG219" s="92"/>
    </row>
    <row r="220" spans="1:33" s="6" customFormat="1" x14ac:dyDescent="0.15">
      <c r="A220" s="38">
        <v>219</v>
      </c>
      <c r="B220" s="94"/>
      <c r="C220" s="39" t="s">
        <v>179</v>
      </c>
      <c r="D220" s="13"/>
      <c r="E220" s="63" t="s">
        <v>528</v>
      </c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  <c r="AA220" s="92"/>
      <c r="AB220" s="92"/>
      <c r="AC220" s="92"/>
      <c r="AD220" s="92"/>
      <c r="AE220" s="92"/>
      <c r="AF220" s="92"/>
      <c r="AG220" s="92"/>
    </row>
    <row r="221" spans="1:33" s="6" customFormat="1" x14ac:dyDescent="0.15">
      <c r="A221" s="38">
        <v>220</v>
      </c>
      <c r="B221" s="94"/>
      <c r="C221" s="39" t="s">
        <v>180</v>
      </c>
      <c r="D221" s="13"/>
      <c r="E221" s="63" t="s">
        <v>528</v>
      </c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  <c r="AA221" s="92"/>
      <c r="AB221" s="92"/>
      <c r="AC221" s="92"/>
      <c r="AD221" s="92"/>
      <c r="AE221" s="92"/>
      <c r="AF221" s="92"/>
      <c r="AG221" s="92"/>
    </row>
    <row r="222" spans="1:33" s="6" customFormat="1" x14ac:dyDescent="0.15">
      <c r="A222" s="38">
        <v>221</v>
      </c>
      <c r="B222" s="94"/>
      <c r="C222" s="39" t="s">
        <v>181</v>
      </c>
      <c r="D222" s="14" t="e">
        <f>100-D223-D224</f>
        <v>#DIV/0!</v>
      </c>
      <c r="E222" s="97" t="s">
        <v>504</v>
      </c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  <c r="AA222" s="92"/>
      <c r="AB222" s="92"/>
      <c r="AC222" s="92"/>
      <c r="AD222" s="92"/>
      <c r="AE222" s="92"/>
      <c r="AF222" s="92"/>
      <c r="AG222" s="92"/>
    </row>
    <row r="223" spans="1:33" s="6" customFormat="1" x14ac:dyDescent="0.15">
      <c r="A223" s="38">
        <v>222</v>
      </c>
      <c r="B223" s="94"/>
      <c r="C223" s="39" t="s">
        <v>182</v>
      </c>
      <c r="D223" s="14" t="e">
        <f>D212*4*100/D211</f>
        <v>#DIV/0!</v>
      </c>
      <c r="E223" s="97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  <c r="AA223" s="92"/>
      <c r="AB223" s="92"/>
      <c r="AC223" s="92"/>
      <c r="AD223" s="92"/>
      <c r="AE223" s="92"/>
      <c r="AF223" s="92"/>
      <c r="AG223" s="92"/>
    </row>
    <row r="224" spans="1:33" s="6" customFormat="1" x14ac:dyDescent="0.15">
      <c r="A224" s="38">
        <v>223</v>
      </c>
      <c r="B224" s="94"/>
      <c r="C224" s="39" t="s">
        <v>183</v>
      </c>
      <c r="D224" s="14" t="e">
        <f>D213*9*100/D211</f>
        <v>#DIV/0!</v>
      </c>
      <c r="E224" s="97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  <c r="AA224" s="92"/>
      <c r="AB224" s="92"/>
      <c r="AC224" s="92"/>
      <c r="AD224" s="92"/>
      <c r="AE224" s="92"/>
      <c r="AF224" s="92"/>
      <c r="AG224" s="92"/>
    </row>
    <row r="225" spans="1:33" s="6" customFormat="1" x14ac:dyDescent="0.15">
      <c r="A225" s="38">
        <v>224</v>
      </c>
      <c r="B225" s="94"/>
      <c r="C225" s="39" t="s">
        <v>390</v>
      </c>
      <c r="D225" s="91"/>
      <c r="E225" s="70" t="s">
        <v>533</v>
      </c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  <c r="AB225" s="92"/>
      <c r="AC225" s="92"/>
      <c r="AD225" s="92"/>
      <c r="AE225" s="92"/>
      <c r="AF225" s="92"/>
      <c r="AG225" s="92"/>
    </row>
    <row r="226" spans="1:33" s="6" customFormat="1" ht="13.5" customHeight="1" x14ac:dyDescent="0.15">
      <c r="A226" s="38">
        <v>225</v>
      </c>
      <c r="B226" s="94"/>
      <c r="C226" s="39" t="s">
        <v>206</v>
      </c>
      <c r="D226" s="10"/>
      <c r="E226" s="63" t="s">
        <v>528</v>
      </c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  <c r="AA226" s="92"/>
      <c r="AB226" s="92"/>
      <c r="AC226" s="92"/>
      <c r="AD226" s="92"/>
      <c r="AE226" s="92"/>
      <c r="AF226" s="92"/>
      <c r="AG226" s="92"/>
    </row>
    <row r="227" spans="1:33" s="6" customFormat="1" x14ac:dyDescent="0.15">
      <c r="A227" s="38">
        <v>226</v>
      </c>
      <c r="B227" s="94"/>
      <c r="C227" s="39" t="s">
        <v>254</v>
      </c>
      <c r="D227" s="10"/>
      <c r="E227" s="63" t="s">
        <v>528</v>
      </c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  <c r="AA227" s="92"/>
      <c r="AB227" s="92"/>
      <c r="AC227" s="92"/>
      <c r="AD227" s="92"/>
      <c r="AE227" s="92"/>
      <c r="AF227" s="92"/>
      <c r="AG227" s="92"/>
    </row>
    <row r="228" spans="1:33" s="6" customFormat="1" x14ac:dyDescent="0.15">
      <c r="A228" s="38">
        <v>227</v>
      </c>
      <c r="B228" s="94"/>
      <c r="C228" s="39" t="s">
        <v>184</v>
      </c>
      <c r="D228" s="13"/>
      <c r="E228" s="63" t="s">
        <v>528</v>
      </c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  <c r="AA228" s="92"/>
      <c r="AB228" s="92"/>
      <c r="AC228" s="92"/>
      <c r="AD228" s="92"/>
      <c r="AE228" s="92"/>
      <c r="AF228" s="92"/>
      <c r="AG228" s="92"/>
    </row>
    <row r="229" spans="1:33" s="6" customFormat="1" x14ac:dyDescent="0.15">
      <c r="A229" s="40">
        <v>228</v>
      </c>
      <c r="B229" s="95"/>
      <c r="C229" s="41" t="s">
        <v>255</v>
      </c>
      <c r="D229" s="15"/>
      <c r="E229" s="64" t="s">
        <v>528</v>
      </c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  <c r="AA229" s="92"/>
      <c r="AB229" s="92"/>
      <c r="AC229" s="92"/>
      <c r="AD229" s="92"/>
      <c r="AE229" s="92"/>
      <c r="AF229" s="92"/>
      <c r="AG229" s="92"/>
    </row>
    <row r="230" spans="1:33" s="6" customFormat="1" ht="13.5" customHeight="1" x14ac:dyDescent="0.15">
      <c r="A230" s="36">
        <v>229</v>
      </c>
      <c r="B230" s="96" t="s">
        <v>391</v>
      </c>
      <c r="C230" s="37" t="s">
        <v>392</v>
      </c>
      <c r="D230" s="9"/>
      <c r="E230" s="62" t="s">
        <v>528</v>
      </c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</row>
    <row r="231" spans="1:33" s="6" customFormat="1" x14ac:dyDescent="0.15">
      <c r="A231" s="38">
        <v>230</v>
      </c>
      <c r="B231" s="94"/>
      <c r="C231" s="39" t="s">
        <v>81</v>
      </c>
      <c r="D231" s="13"/>
      <c r="E231" s="63" t="s">
        <v>528</v>
      </c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  <c r="AB231" s="92"/>
      <c r="AC231" s="92"/>
      <c r="AD231" s="92"/>
      <c r="AE231" s="92"/>
      <c r="AF231" s="92"/>
      <c r="AG231" s="92"/>
    </row>
    <row r="232" spans="1:33" s="6" customFormat="1" x14ac:dyDescent="0.15">
      <c r="A232" s="38">
        <v>231</v>
      </c>
      <c r="B232" s="94"/>
      <c r="C232" s="39" t="s">
        <v>82</v>
      </c>
      <c r="D232" s="13"/>
      <c r="E232" s="63" t="s">
        <v>528</v>
      </c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2"/>
      <c r="AG232" s="92"/>
    </row>
    <row r="233" spans="1:33" s="6" customFormat="1" x14ac:dyDescent="0.15">
      <c r="A233" s="38">
        <v>232</v>
      </c>
      <c r="B233" s="94"/>
      <c r="C233" s="39" t="s">
        <v>393</v>
      </c>
      <c r="D233" s="10"/>
      <c r="E233" s="63" t="s">
        <v>528</v>
      </c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2"/>
      <c r="AG233" s="92"/>
    </row>
    <row r="234" spans="1:33" s="6" customFormat="1" x14ac:dyDescent="0.15">
      <c r="A234" s="38">
        <v>233</v>
      </c>
      <c r="B234" s="94"/>
      <c r="C234" s="39" t="s">
        <v>177</v>
      </c>
      <c r="D234" s="13"/>
      <c r="E234" s="63" t="s">
        <v>528</v>
      </c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2"/>
      <c r="AG234" s="92"/>
    </row>
    <row r="235" spans="1:33" s="6" customFormat="1" x14ac:dyDescent="0.15">
      <c r="A235" s="38">
        <v>234</v>
      </c>
      <c r="B235" s="94"/>
      <c r="C235" s="39" t="s">
        <v>178</v>
      </c>
      <c r="D235" s="10"/>
      <c r="E235" s="63" t="s">
        <v>528</v>
      </c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  <c r="AA235" s="92"/>
      <c r="AB235" s="92"/>
      <c r="AC235" s="92"/>
      <c r="AD235" s="92"/>
      <c r="AE235" s="92"/>
      <c r="AF235" s="92"/>
      <c r="AG235" s="92"/>
    </row>
    <row r="236" spans="1:33" s="6" customFormat="1" x14ac:dyDescent="0.15">
      <c r="A236" s="38">
        <v>235</v>
      </c>
      <c r="B236" s="94"/>
      <c r="C236" s="39" t="s">
        <v>509</v>
      </c>
      <c r="D236" s="10"/>
      <c r="E236" s="63" t="s">
        <v>528</v>
      </c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  <c r="AA236" s="92"/>
      <c r="AB236" s="92"/>
      <c r="AC236" s="92"/>
      <c r="AD236" s="92"/>
      <c r="AE236" s="92"/>
      <c r="AF236" s="92"/>
      <c r="AG236" s="92"/>
    </row>
    <row r="237" spans="1:33" s="6" customFormat="1" x14ac:dyDescent="0.15">
      <c r="A237" s="38">
        <v>236</v>
      </c>
      <c r="B237" s="94"/>
      <c r="C237" s="39" t="s">
        <v>510</v>
      </c>
      <c r="D237" s="10"/>
      <c r="E237" s="63" t="s">
        <v>528</v>
      </c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  <c r="AA237" s="92"/>
      <c r="AB237" s="92"/>
      <c r="AC237" s="92"/>
      <c r="AD237" s="92"/>
      <c r="AE237" s="92"/>
      <c r="AF237" s="92"/>
      <c r="AG237" s="92"/>
    </row>
    <row r="238" spans="1:33" s="6" customFormat="1" x14ac:dyDescent="0.15">
      <c r="A238" s="38">
        <v>237</v>
      </c>
      <c r="B238" s="94"/>
      <c r="C238" s="39" t="s">
        <v>394</v>
      </c>
      <c r="D238" s="10"/>
      <c r="E238" s="63" t="s">
        <v>528</v>
      </c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  <c r="AA238" s="92"/>
      <c r="AB238" s="92"/>
      <c r="AC238" s="92"/>
      <c r="AD238" s="92"/>
      <c r="AE238" s="92"/>
      <c r="AF238" s="92"/>
      <c r="AG238" s="92"/>
    </row>
    <row r="239" spans="1:33" s="6" customFormat="1" x14ac:dyDescent="0.15">
      <c r="A239" s="38">
        <v>238</v>
      </c>
      <c r="B239" s="94"/>
      <c r="C239" s="39" t="s">
        <v>179</v>
      </c>
      <c r="D239" s="13"/>
      <c r="E239" s="63" t="s">
        <v>528</v>
      </c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  <c r="AA239" s="92"/>
      <c r="AB239" s="92"/>
      <c r="AC239" s="92"/>
      <c r="AD239" s="92"/>
      <c r="AE239" s="92"/>
      <c r="AF239" s="92"/>
      <c r="AG239" s="92"/>
    </row>
    <row r="240" spans="1:33" s="6" customFormat="1" x14ac:dyDescent="0.15">
      <c r="A240" s="38">
        <v>239</v>
      </c>
      <c r="B240" s="94"/>
      <c r="C240" s="39" t="s">
        <v>180</v>
      </c>
      <c r="D240" s="13"/>
      <c r="E240" s="63" t="s">
        <v>528</v>
      </c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92"/>
      <c r="AB240" s="92"/>
      <c r="AC240" s="92"/>
      <c r="AD240" s="92"/>
      <c r="AE240" s="92"/>
      <c r="AF240" s="92"/>
      <c r="AG240" s="92"/>
    </row>
    <row r="241" spans="1:33" s="6" customFormat="1" x14ac:dyDescent="0.15">
      <c r="A241" s="38">
        <v>240</v>
      </c>
      <c r="B241" s="94"/>
      <c r="C241" s="39" t="s">
        <v>181</v>
      </c>
      <c r="D241" s="14" t="e">
        <f>100-D242-D243</f>
        <v>#DIV/0!</v>
      </c>
      <c r="E241" s="97" t="s">
        <v>504</v>
      </c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  <c r="AB241" s="92"/>
      <c r="AC241" s="92"/>
      <c r="AD241" s="92"/>
      <c r="AE241" s="92"/>
      <c r="AF241" s="92"/>
      <c r="AG241" s="92"/>
    </row>
    <row r="242" spans="1:33" s="6" customFormat="1" x14ac:dyDescent="0.15">
      <c r="A242" s="38">
        <v>241</v>
      </c>
      <c r="B242" s="94"/>
      <c r="C242" s="39" t="s">
        <v>182</v>
      </c>
      <c r="D242" s="14" t="e">
        <f>D231*4*100/D230</f>
        <v>#DIV/0!</v>
      </c>
      <c r="E242" s="97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  <c r="AA242" s="92"/>
      <c r="AB242" s="92"/>
      <c r="AC242" s="92"/>
      <c r="AD242" s="92"/>
      <c r="AE242" s="92"/>
      <c r="AF242" s="92"/>
      <c r="AG242" s="92"/>
    </row>
    <row r="243" spans="1:33" s="6" customFormat="1" x14ac:dyDescent="0.15">
      <c r="A243" s="38">
        <v>242</v>
      </c>
      <c r="B243" s="94"/>
      <c r="C243" s="39" t="s">
        <v>183</v>
      </c>
      <c r="D243" s="14" t="e">
        <f>D232*9*100/D230</f>
        <v>#DIV/0!</v>
      </c>
      <c r="E243" s="97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  <c r="AA243" s="92"/>
      <c r="AB243" s="92"/>
      <c r="AC243" s="92"/>
      <c r="AD243" s="92"/>
      <c r="AE243" s="92"/>
      <c r="AF243" s="92"/>
      <c r="AG243" s="92"/>
    </row>
    <row r="244" spans="1:33" s="6" customFormat="1" x14ac:dyDescent="0.15">
      <c r="A244" s="38">
        <v>243</v>
      </c>
      <c r="B244" s="94"/>
      <c r="C244" s="39" t="s">
        <v>390</v>
      </c>
      <c r="D244" s="91"/>
      <c r="E244" s="70" t="s">
        <v>528</v>
      </c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  <c r="AB244" s="92"/>
      <c r="AC244" s="92"/>
      <c r="AD244" s="92"/>
      <c r="AE244" s="92"/>
      <c r="AF244" s="92"/>
      <c r="AG244" s="92"/>
    </row>
    <row r="245" spans="1:33" s="6" customFormat="1" x14ac:dyDescent="0.15">
      <c r="A245" s="38">
        <v>244</v>
      </c>
      <c r="B245" s="94"/>
      <c r="C245" s="39" t="s">
        <v>206</v>
      </c>
      <c r="D245" s="16">
        <f>D226</f>
        <v>0</v>
      </c>
      <c r="E245" s="98" t="s">
        <v>532</v>
      </c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  <c r="AB245" s="92"/>
      <c r="AC245" s="92"/>
      <c r="AD245" s="92"/>
      <c r="AE245" s="92"/>
      <c r="AF245" s="92"/>
      <c r="AG245" s="92"/>
    </row>
    <row r="246" spans="1:33" s="6" customFormat="1" ht="14.25" customHeight="1" x14ac:dyDescent="0.15">
      <c r="A246" s="38">
        <v>245</v>
      </c>
      <c r="B246" s="94"/>
      <c r="C246" s="39" t="s">
        <v>254</v>
      </c>
      <c r="D246" s="16">
        <f>D227</f>
        <v>0</v>
      </c>
      <c r="E246" s="99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  <c r="AB246" s="92"/>
      <c r="AC246" s="92"/>
      <c r="AD246" s="92"/>
      <c r="AE246" s="92"/>
      <c r="AF246" s="92"/>
      <c r="AG246" s="92"/>
    </row>
    <row r="247" spans="1:33" s="6" customFormat="1" x14ac:dyDescent="0.15">
      <c r="A247" s="38">
        <v>246</v>
      </c>
      <c r="B247" s="94"/>
      <c r="C247" s="39" t="s">
        <v>184</v>
      </c>
      <c r="D247" s="13"/>
      <c r="E247" s="63" t="s">
        <v>528</v>
      </c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  <c r="AB247" s="92"/>
      <c r="AC247" s="92"/>
      <c r="AD247" s="92"/>
      <c r="AE247" s="92"/>
      <c r="AF247" s="92"/>
      <c r="AG247" s="92"/>
    </row>
    <row r="248" spans="1:33" s="6" customFormat="1" x14ac:dyDescent="0.15">
      <c r="A248" s="40">
        <v>247</v>
      </c>
      <c r="B248" s="95"/>
      <c r="C248" s="41" t="s">
        <v>255</v>
      </c>
      <c r="D248" s="15"/>
      <c r="E248" s="64" t="s">
        <v>528</v>
      </c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  <c r="AB248" s="92"/>
      <c r="AC248" s="92"/>
      <c r="AD248" s="92"/>
      <c r="AE248" s="92"/>
      <c r="AF248" s="92"/>
      <c r="AG248" s="92"/>
    </row>
    <row r="249" spans="1:33" s="6" customFormat="1" x14ac:dyDescent="0.15">
      <c r="A249" s="40">
        <v>248</v>
      </c>
      <c r="B249" s="32" t="s">
        <v>395</v>
      </c>
      <c r="C249" s="33" t="s">
        <v>522</v>
      </c>
      <c r="D249" s="17"/>
      <c r="E249" s="60" t="s">
        <v>528</v>
      </c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  <c r="AA249" s="92"/>
      <c r="AB249" s="92"/>
      <c r="AC249" s="92"/>
      <c r="AD249" s="92"/>
      <c r="AE249" s="92"/>
      <c r="AF249" s="92"/>
      <c r="AG249" s="92"/>
    </row>
    <row r="250" spans="1:33" s="6" customFormat="1" x14ac:dyDescent="0.15">
      <c r="A250" s="36">
        <v>249</v>
      </c>
      <c r="B250" s="93" t="s">
        <v>185</v>
      </c>
      <c r="C250" s="49" t="s">
        <v>205</v>
      </c>
      <c r="D250" s="12"/>
      <c r="E250" s="69" t="s">
        <v>503</v>
      </c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  <c r="AA250" s="92"/>
      <c r="AB250" s="92"/>
      <c r="AC250" s="92"/>
      <c r="AD250" s="92"/>
      <c r="AE250" s="92"/>
      <c r="AF250" s="92"/>
      <c r="AG250" s="92"/>
    </row>
    <row r="251" spans="1:33" s="6" customFormat="1" ht="14.25" customHeight="1" x14ac:dyDescent="0.15">
      <c r="A251" s="40">
        <v>250</v>
      </c>
      <c r="B251" s="95"/>
      <c r="C251" s="41" t="s">
        <v>186</v>
      </c>
      <c r="D251" s="11"/>
      <c r="E251" s="64" t="s">
        <v>528</v>
      </c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  <c r="AA251" s="92"/>
      <c r="AB251" s="92"/>
      <c r="AC251" s="92"/>
      <c r="AD251" s="92"/>
      <c r="AE251" s="92"/>
      <c r="AF251" s="92"/>
      <c r="AG251" s="92"/>
    </row>
    <row r="252" spans="1:33" s="6" customFormat="1" ht="14.25" customHeight="1" x14ac:dyDescent="0.15">
      <c r="A252" s="40">
        <v>251</v>
      </c>
      <c r="B252" s="52" t="s">
        <v>187</v>
      </c>
      <c r="C252" s="53" t="s">
        <v>106</v>
      </c>
      <c r="D252" s="18"/>
      <c r="E252" s="71" t="s">
        <v>531</v>
      </c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  <c r="AA252" s="92"/>
      <c r="AB252" s="92"/>
      <c r="AC252" s="92"/>
      <c r="AD252" s="92"/>
      <c r="AE252" s="92"/>
      <c r="AF252" s="92"/>
      <c r="AG252" s="92"/>
    </row>
    <row r="253" spans="1:33" s="6" customFormat="1" ht="14.25" customHeight="1" x14ac:dyDescent="0.15">
      <c r="A253" s="40">
        <v>252</v>
      </c>
      <c r="B253" s="52" t="s">
        <v>80</v>
      </c>
      <c r="C253" s="53" t="s">
        <v>106</v>
      </c>
      <c r="D253" s="18"/>
      <c r="E253" s="71" t="s">
        <v>531</v>
      </c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  <c r="AA253" s="92"/>
      <c r="AB253" s="92"/>
      <c r="AC253" s="92"/>
      <c r="AD253" s="92"/>
      <c r="AE253" s="92"/>
      <c r="AF253" s="92"/>
      <c r="AG253" s="92"/>
    </row>
    <row r="254" spans="1:33" s="6" customFormat="1" ht="22.5" x14ac:dyDescent="0.15">
      <c r="A254" s="36">
        <v>253</v>
      </c>
      <c r="B254" s="54" t="s">
        <v>523</v>
      </c>
      <c r="C254" s="37" t="s">
        <v>106</v>
      </c>
      <c r="D254" s="9"/>
      <c r="E254" s="62" t="s">
        <v>531</v>
      </c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  <c r="AA254" s="92"/>
      <c r="AB254" s="92"/>
      <c r="AC254" s="92"/>
      <c r="AD254" s="92"/>
      <c r="AE254" s="92"/>
      <c r="AF254" s="92"/>
      <c r="AG254" s="92"/>
    </row>
    <row r="255" spans="1:33" s="6" customFormat="1" ht="13.5" customHeight="1" x14ac:dyDescent="0.15">
      <c r="A255" s="38">
        <v>254</v>
      </c>
      <c r="B255" s="94" t="s">
        <v>524</v>
      </c>
      <c r="C255" s="39" t="s">
        <v>419</v>
      </c>
      <c r="D255" s="10"/>
      <c r="E255" s="63" t="s">
        <v>528</v>
      </c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  <c r="AB255" s="92"/>
      <c r="AC255" s="92"/>
      <c r="AD255" s="92"/>
      <c r="AE255" s="92"/>
      <c r="AF255" s="92"/>
      <c r="AG255" s="92"/>
    </row>
    <row r="256" spans="1:33" s="6" customFormat="1" ht="14.25" customHeight="1" x14ac:dyDescent="0.15">
      <c r="A256" s="38">
        <v>255</v>
      </c>
      <c r="B256" s="94"/>
      <c r="C256" s="39" t="s">
        <v>420</v>
      </c>
      <c r="D256" s="10"/>
      <c r="E256" s="63" t="s">
        <v>530</v>
      </c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  <c r="AA256" s="92"/>
      <c r="AB256" s="92"/>
      <c r="AC256" s="92"/>
      <c r="AD256" s="92"/>
      <c r="AE256" s="92"/>
      <c r="AF256" s="92"/>
      <c r="AG256" s="92"/>
    </row>
    <row r="257" spans="1:33" s="6" customFormat="1" ht="14.25" customHeight="1" x14ac:dyDescent="0.15">
      <c r="A257" s="38">
        <v>256</v>
      </c>
      <c r="B257" s="94"/>
      <c r="C257" s="39" t="s">
        <v>421</v>
      </c>
      <c r="D257" s="10"/>
      <c r="E257" s="63" t="s">
        <v>528</v>
      </c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  <c r="AA257" s="92"/>
      <c r="AB257" s="92"/>
      <c r="AC257" s="92"/>
      <c r="AD257" s="92"/>
      <c r="AE257" s="92"/>
      <c r="AF257" s="92"/>
      <c r="AG257" s="92"/>
    </row>
    <row r="258" spans="1:33" s="6" customFormat="1" ht="14.25" customHeight="1" x14ac:dyDescent="0.15">
      <c r="A258" s="38">
        <v>257</v>
      </c>
      <c r="B258" s="94"/>
      <c r="C258" s="39" t="s">
        <v>422</v>
      </c>
      <c r="D258" s="10"/>
      <c r="E258" s="63" t="s">
        <v>528</v>
      </c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  <c r="AB258" s="92"/>
      <c r="AC258" s="92"/>
      <c r="AD258" s="92"/>
      <c r="AE258" s="92"/>
      <c r="AF258" s="92"/>
      <c r="AG258" s="92"/>
    </row>
    <row r="259" spans="1:33" s="6" customFormat="1" ht="14.25" customHeight="1" x14ac:dyDescent="0.15">
      <c r="A259" s="38">
        <v>258</v>
      </c>
      <c r="B259" s="94"/>
      <c r="C259" s="39" t="s">
        <v>423</v>
      </c>
      <c r="D259" s="10"/>
      <c r="E259" s="63" t="s">
        <v>528</v>
      </c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  <c r="AB259" s="92"/>
      <c r="AC259" s="92"/>
      <c r="AD259" s="92"/>
      <c r="AE259" s="92"/>
      <c r="AF259" s="92"/>
      <c r="AG259" s="92"/>
    </row>
    <row r="260" spans="1:33" s="6" customFormat="1" ht="14.25" customHeight="1" x14ac:dyDescent="0.15">
      <c r="A260" s="40">
        <v>259</v>
      </c>
      <c r="B260" s="94"/>
      <c r="C260" s="39" t="s">
        <v>424</v>
      </c>
      <c r="D260" s="10"/>
      <c r="E260" s="63" t="s">
        <v>528</v>
      </c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  <c r="AB260" s="92"/>
      <c r="AC260" s="92"/>
      <c r="AD260" s="92"/>
      <c r="AE260" s="92"/>
      <c r="AF260" s="92"/>
      <c r="AG260" s="92"/>
    </row>
    <row r="261" spans="1:33" s="6" customFormat="1" x14ac:dyDescent="0.15">
      <c r="A261" s="36">
        <v>260</v>
      </c>
      <c r="B261" s="93" t="s">
        <v>189</v>
      </c>
      <c r="C261" s="49" t="s">
        <v>425</v>
      </c>
      <c r="D261" s="12"/>
      <c r="E261" s="69" t="s">
        <v>531</v>
      </c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  <c r="AB261" s="92"/>
      <c r="AC261" s="92"/>
      <c r="AD261" s="92"/>
      <c r="AE261" s="92"/>
      <c r="AF261" s="92"/>
      <c r="AG261" s="92"/>
    </row>
    <row r="262" spans="1:33" s="6" customFormat="1" x14ac:dyDescent="0.15">
      <c r="A262" s="38">
        <v>261</v>
      </c>
      <c r="B262" s="94"/>
      <c r="C262" s="39" t="s">
        <v>416</v>
      </c>
      <c r="D262" s="12"/>
      <c r="E262" s="63" t="s">
        <v>531</v>
      </c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  <c r="AB262" s="92"/>
      <c r="AC262" s="92"/>
      <c r="AD262" s="92"/>
      <c r="AE262" s="92"/>
      <c r="AF262" s="92"/>
      <c r="AG262" s="92"/>
    </row>
    <row r="263" spans="1:33" s="6" customFormat="1" x14ac:dyDescent="0.15">
      <c r="A263" s="38">
        <v>262</v>
      </c>
      <c r="B263" s="94"/>
      <c r="C263" s="39" t="s">
        <v>415</v>
      </c>
      <c r="D263" s="12"/>
      <c r="E263" s="63" t="s">
        <v>531</v>
      </c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  <c r="AA263" s="92"/>
      <c r="AB263" s="92"/>
      <c r="AC263" s="92"/>
      <c r="AD263" s="92"/>
      <c r="AE263" s="92"/>
      <c r="AF263" s="92"/>
      <c r="AG263" s="92"/>
    </row>
    <row r="264" spans="1:33" s="6" customFormat="1" x14ac:dyDescent="0.15">
      <c r="A264" s="38">
        <v>263</v>
      </c>
      <c r="B264" s="94"/>
      <c r="C264" s="39" t="s">
        <v>417</v>
      </c>
      <c r="D264" s="12"/>
      <c r="E264" s="63" t="s">
        <v>531</v>
      </c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  <c r="AA264" s="92"/>
      <c r="AB264" s="92"/>
      <c r="AC264" s="92"/>
      <c r="AD264" s="92"/>
      <c r="AE264" s="92"/>
      <c r="AF264" s="92"/>
      <c r="AG264" s="92"/>
    </row>
    <row r="265" spans="1:33" s="6" customFormat="1" x14ac:dyDescent="0.15">
      <c r="A265" s="40">
        <v>264</v>
      </c>
      <c r="B265" s="95"/>
      <c r="C265" s="41" t="s">
        <v>188</v>
      </c>
      <c r="D265" s="11"/>
      <c r="E265" s="64" t="s">
        <v>528</v>
      </c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  <c r="AB265" s="92"/>
      <c r="AC265" s="92"/>
      <c r="AD265" s="92"/>
      <c r="AE265" s="92"/>
      <c r="AF265" s="92"/>
      <c r="AG265" s="92"/>
    </row>
    <row r="266" spans="1:33" s="6" customFormat="1" ht="13.5" customHeight="1" x14ac:dyDescent="0.15">
      <c r="A266" s="36">
        <v>265</v>
      </c>
      <c r="B266" s="50" t="s">
        <v>190</v>
      </c>
      <c r="C266" s="49" t="s">
        <v>106</v>
      </c>
      <c r="D266" s="12"/>
      <c r="E266" s="69" t="s">
        <v>531</v>
      </c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  <c r="AA266" s="92"/>
      <c r="AB266" s="92"/>
      <c r="AC266" s="92"/>
      <c r="AD266" s="92"/>
      <c r="AE266" s="92"/>
      <c r="AF266" s="92"/>
      <c r="AG266" s="92"/>
    </row>
    <row r="267" spans="1:33" s="6" customFormat="1" x14ac:dyDescent="0.15">
      <c r="A267" s="38">
        <v>266</v>
      </c>
      <c r="B267" s="94" t="s">
        <v>191</v>
      </c>
      <c r="C267" s="39" t="s">
        <v>511</v>
      </c>
      <c r="D267" s="12"/>
      <c r="E267" s="63" t="s">
        <v>531</v>
      </c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  <c r="AA267" s="92"/>
      <c r="AB267" s="92"/>
      <c r="AC267" s="92"/>
      <c r="AD267" s="92"/>
      <c r="AE267" s="92"/>
      <c r="AF267" s="92"/>
      <c r="AG267" s="92"/>
    </row>
    <row r="268" spans="1:33" s="6" customFormat="1" x14ac:dyDescent="0.15">
      <c r="A268" s="38">
        <v>267</v>
      </c>
      <c r="B268" s="94"/>
      <c r="C268" s="39" t="s">
        <v>192</v>
      </c>
      <c r="D268" s="12"/>
      <c r="E268" s="63" t="s">
        <v>531</v>
      </c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  <c r="AA268" s="92"/>
      <c r="AB268" s="92"/>
      <c r="AC268" s="92"/>
      <c r="AD268" s="92"/>
      <c r="AE268" s="92"/>
      <c r="AF268" s="92"/>
      <c r="AG268" s="92"/>
    </row>
    <row r="269" spans="1:33" s="6" customFormat="1" x14ac:dyDescent="0.15">
      <c r="A269" s="38">
        <v>268</v>
      </c>
      <c r="B269" s="94"/>
      <c r="C269" s="39" t="s">
        <v>193</v>
      </c>
      <c r="D269" s="12"/>
      <c r="E269" s="63" t="s">
        <v>531</v>
      </c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  <c r="AA269" s="92"/>
      <c r="AB269" s="92"/>
      <c r="AC269" s="92"/>
      <c r="AD269" s="92"/>
      <c r="AE269" s="92"/>
      <c r="AF269" s="92"/>
      <c r="AG269" s="92"/>
    </row>
    <row r="270" spans="1:33" s="6" customFormat="1" x14ac:dyDescent="0.15">
      <c r="A270" s="38">
        <v>269</v>
      </c>
      <c r="B270" s="94"/>
      <c r="C270" s="39" t="s">
        <v>194</v>
      </c>
      <c r="D270" s="12"/>
      <c r="E270" s="63" t="s">
        <v>531</v>
      </c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  <c r="AA270" s="92"/>
      <c r="AB270" s="92"/>
      <c r="AC270" s="92"/>
      <c r="AD270" s="92"/>
      <c r="AE270" s="92"/>
      <c r="AF270" s="92"/>
      <c r="AG270" s="92"/>
    </row>
    <row r="271" spans="1:33" s="6" customFormat="1" x14ac:dyDescent="0.15">
      <c r="A271" s="40">
        <v>270</v>
      </c>
      <c r="B271" s="95"/>
      <c r="C271" s="41" t="s">
        <v>188</v>
      </c>
      <c r="D271" s="11"/>
      <c r="E271" s="64" t="s">
        <v>528</v>
      </c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  <c r="AA271" s="92"/>
      <c r="AB271" s="92"/>
      <c r="AC271" s="92"/>
      <c r="AD271" s="92"/>
      <c r="AE271" s="92"/>
      <c r="AF271" s="92"/>
      <c r="AG271" s="92"/>
    </row>
    <row r="272" spans="1:33" s="6" customFormat="1" ht="14.25" customHeight="1" x14ac:dyDescent="0.15">
      <c r="A272" s="36">
        <v>271</v>
      </c>
      <c r="B272" s="54" t="s">
        <v>396</v>
      </c>
      <c r="C272" s="37" t="s">
        <v>106</v>
      </c>
      <c r="D272" s="9"/>
      <c r="E272" s="62" t="s">
        <v>531</v>
      </c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  <c r="AA272" s="92"/>
      <c r="AB272" s="92"/>
      <c r="AC272" s="92"/>
      <c r="AD272" s="92"/>
      <c r="AE272" s="92"/>
      <c r="AF272" s="92"/>
      <c r="AG272" s="92"/>
    </row>
    <row r="273" spans="1:33" s="6" customFormat="1" ht="23.25" customHeight="1" x14ac:dyDescent="0.15">
      <c r="A273" s="38">
        <v>272</v>
      </c>
      <c r="B273" s="93" t="s">
        <v>195</v>
      </c>
      <c r="C273" s="49" t="s">
        <v>536</v>
      </c>
      <c r="D273" s="12"/>
      <c r="E273" s="69" t="s">
        <v>531</v>
      </c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  <c r="AA273" s="92"/>
      <c r="AB273" s="92"/>
      <c r="AC273" s="92"/>
      <c r="AD273" s="92"/>
      <c r="AE273" s="92"/>
      <c r="AF273" s="92"/>
      <c r="AG273" s="92"/>
    </row>
    <row r="274" spans="1:33" s="6" customFormat="1" x14ac:dyDescent="0.15">
      <c r="A274" s="38">
        <v>273</v>
      </c>
      <c r="B274" s="94"/>
      <c r="C274" s="39" t="s">
        <v>397</v>
      </c>
      <c r="D274" s="10"/>
      <c r="E274" s="63" t="s">
        <v>531</v>
      </c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  <c r="AA274" s="92"/>
      <c r="AB274" s="92"/>
      <c r="AC274" s="92"/>
      <c r="AD274" s="92"/>
      <c r="AE274" s="92"/>
      <c r="AF274" s="92"/>
      <c r="AG274" s="92"/>
    </row>
    <row r="275" spans="1:33" s="6" customFormat="1" x14ac:dyDescent="0.15">
      <c r="A275" s="38">
        <v>274</v>
      </c>
      <c r="B275" s="94"/>
      <c r="C275" s="39" t="s">
        <v>398</v>
      </c>
      <c r="D275" s="10"/>
      <c r="E275" s="63" t="s">
        <v>531</v>
      </c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  <c r="AA275" s="92"/>
      <c r="AB275" s="92"/>
      <c r="AC275" s="92"/>
      <c r="AD275" s="92"/>
      <c r="AE275" s="92"/>
      <c r="AF275" s="92"/>
      <c r="AG275" s="92"/>
    </row>
    <row r="276" spans="1:33" s="6" customFormat="1" x14ac:dyDescent="0.15">
      <c r="A276" s="38">
        <v>275</v>
      </c>
      <c r="B276" s="94"/>
      <c r="C276" s="39" t="s">
        <v>399</v>
      </c>
      <c r="D276" s="10"/>
      <c r="E276" s="63" t="s">
        <v>531</v>
      </c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  <c r="AA276" s="92"/>
      <c r="AB276" s="92"/>
      <c r="AC276" s="92"/>
      <c r="AD276" s="92"/>
      <c r="AE276" s="92"/>
      <c r="AF276" s="92"/>
      <c r="AG276" s="92"/>
    </row>
    <row r="277" spans="1:33" s="6" customFormat="1" x14ac:dyDescent="0.15">
      <c r="A277" s="40">
        <v>276</v>
      </c>
      <c r="B277" s="95"/>
      <c r="C277" s="55" t="s">
        <v>107</v>
      </c>
      <c r="D277" s="11"/>
      <c r="E277" s="64" t="s">
        <v>528</v>
      </c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  <c r="AA277" s="92"/>
      <c r="AB277" s="92"/>
      <c r="AC277" s="92"/>
      <c r="AD277" s="92"/>
      <c r="AE277" s="92"/>
      <c r="AF277" s="92"/>
      <c r="AG277" s="92"/>
    </row>
    <row r="278" spans="1:33" s="6" customFormat="1" ht="13.5" customHeight="1" x14ac:dyDescent="0.15">
      <c r="A278" s="36">
        <v>277</v>
      </c>
      <c r="B278" s="50" t="s">
        <v>400</v>
      </c>
      <c r="C278" s="49" t="s">
        <v>106</v>
      </c>
      <c r="D278" s="12"/>
      <c r="E278" s="63" t="s">
        <v>531</v>
      </c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  <c r="AA278" s="92"/>
      <c r="AB278" s="92"/>
      <c r="AC278" s="92"/>
      <c r="AD278" s="92"/>
      <c r="AE278" s="92"/>
      <c r="AF278" s="92"/>
      <c r="AG278" s="92"/>
    </row>
    <row r="279" spans="1:33" s="6" customFormat="1" x14ac:dyDescent="0.15">
      <c r="A279" s="40">
        <v>278</v>
      </c>
      <c r="B279" s="56" t="s">
        <v>401</v>
      </c>
      <c r="C279" s="41" t="s">
        <v>106</v>
      </c>
      <c r="D279" s="11"/>
      <c r="E279" s="63" t="s">
        <v>531</v>
      </c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  <c r="AA279" s="92"/>
      <c r="AB279" s="92"/>
      <c r="AC279" s="92"/>
      <c r="AD279" s="92"/>
      <c r="AE279" s="92"/>
      <c r="AF279" s="92"/>
      <c r="AG279" s="92"/>
    </row>
    <row r="280" spans="1:33" s="6" customFormat="1" x14ac:dyDescent="0.15">
      <c r="A280" s="36">
        <v>279</v>
      </c>
      <c r="B280" s="54" t="s">
        <v>541</v>
      </c>
      <c r="C280" s="37" t="s">
        <v>106</v>
      </c>
      <c r="D280" s="9"/>
      <c r="E280" s="62" t="s">
        <v>531</v>
      </c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  <c r="AA280" s="92"/>
      <c r="AB280" s="92"/>
      <c r="AC280" s="92"/>
      <c r="AD280" s="92"/>
      <c r="AE280" s="92"/>
      <c r="AF280" s="92"/>
      <c r="AG280" s="92"/>
    </row>
    <row r="281" spans="1:33" s="6" customFormat="1" ht="13.5" customHeight="1" x14ac:dyDescent="0.15">
      <c r="A281" s="38">
        <v>280</v>
      </c>
      <c r="B281" s="93" t="s">
        <v>542</v>
      </c>
      <c r="C281" s="49" t="s">
        <v>196</v>
      </c>
      <c r="D281" s="12"/>
      <c r="E281" s="69" t="s">
        <v>528</v>
      </c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  <c r="AA281" s="92"/>
      <c r="AB281" s="92"/>
      <c r="AC281" s="92"/>
      <c r="AD281" s="92"/>
      <c r="AE281" s="92"/>
      <c r="AF281" s="92"/>
      <c r="AG281" s="92"/>
    </row>
    <row r="282" spans="1:33" s="6" customFormat="1" x14ac:dyDescent="0.15">
      <c r="A282" s="38">
        <v>281</v>
      </c>
      <c r="B282" s="94"/>
      <c r="C282" s="39" t="s">
        <v>197</v>
      </c>
      <c r="D282" s="10"/>
      <c r="E282" s="63" t="s">
        <v>528</v>
      </c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  <c r="AA282" s="92"/>
      <c r="AB282" s="92"/>
      <c r="AC282" s="92"/>
      <c r="AD282" s="92"/>
      <c r="AE282" s="92"/>
      <c r="AF282" s="92"/>
      <c r="AG282" s="92"/>
    </row>
    <row r="283" spans="1:33" s="6" customFormat="1" ht="14.25" customHeight="1" x14ac:dyDescent="0.15">
      <c r="A283" s="38">
        <v>282</v>
      </c>
      <c r="B283" s="50" t="s">
        <v>543</v>
      </c>
      <c r="C283" s="49" t="s">
        <v>106</v>
      </c>
      <c r="D283" s="12"/>
      <c r="E283" s="69" t="s">
        <v>531</v>
      </c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  <c r="AA283" s="92"/>
      <c r="AB283" s="92"/>
      <c r="AC283" s="92"/>
      <c r="AD283" s="92"/>
      <c r="AE283" s="92"/>
      <c r="AF283" s="92"/>
      <c r="AG283" s="92"/>
    </row>
    <row r="284" spans="1:33" s="6" customFormat="1" ht="13.5" customHeight="1" x14ac:dyDescent="0.15">
      <c r="A284" s="38">
        <v>283</v>
      </c>
      <c r="B284" s="93" t="s">
        <v>544</v>
      </c>
      <c r="C284" s="49" t="s">
        <v>198</v>
      </c>
      <c r="D284" s="12"/>
      <c r="E284" s="69" t="s">
        <v>531</v>
      </c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  <c r="AA284" s="92"/>
      <c r="AB284" s="92"/>
      <c r="AC284" s="92"/>
      <c r="AD284" s="92"/>
      <c r="AE284" s="92"/>
      <c r="AF284" s="92"/>
      <c r="AG284" s="92"/>
    </row>
    <row r="285" spans="1:33" s="6" customFormat="1" x14ac:dyDescent="0.15">
      <c r="A285" s="38">
        <v>284</v>
      </c>
      <c r="B285" s="94"/>
      <c r="C285" s="39" t="s">
        <v>199</v>
      </c>
      <c r="D285" s="10"/>
      <c r="E285" s="63" t="s">
        <v>531</v>
      </c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  <c r="AA285" s="92"/>
      <c r="AB285" s="92"/>
      <c r="AC285" s="92"/>
      <c r="AD285" s="92"/>
      <c r="AE285" s="92"/>
      <c r="AF285" s="92"/>
      <c r="AG285" s="92"/>
    </row>
    <row r="286" spans="1:33" s="6" customFormat="1" x14ac:dyDescent="0.15">
      <c r="A286" s="40">
        <v>285</v>
      </c>
      <c r="B286" s="95"/>
      <c r="C286" s="41" t="s">
        <v>200</v>
      </c>
      <c r="D286" s="11"/>
      <c r="E286" s="64" t="s">
        <v>528</v>
      </c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  <c r="AC286" s="92"/>
      <c r="AD286" s="92"/>
      <c r="AE286" s="92"/>
      <c r="AF286" s="92"/>
      <c r="AG286" s="92"/>
    </row>
    <row r="287" spans="1:33" s="6" customFormat="1" x14ac:dyDescent="0.15">
      <c r="A287" s="40">
        <v>286</v>
      </c>
      <c r="B287" s="32" t="s">
        <v>402</v>
      </c>
      <c r="C287" s="33" t="s">
        <v>106</v>
      </c>
      <c r="D287" s="17"/>
      <c r="E287" s="60" t="s">
        <v>531</v>
      </c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  <c r="AC287" s="92"/>
      <c r="AD287" s="92"/>
      <c r="AE287" s="92"/>
      <c r="AF287" s="92"/>
      <c r="AG287" s="92"/>
    </row>
    <row r="288" spans="1:33" s="6" customFormat="1" ht="14.25" customHeight="1" x14ac:dyDescent="0.15">
      <c r="A288" s="40">
        <v>287</v>
      </c>
      <c r="B288" s="32" t="s">
        <v>403</v>
      </c>
      <c r="C288" s="33" t="s">
        <v>106</v>
      </c>
      <c r="D288" s="17"/>
      <c r="E288" s="60" t="s">
        <v>531</v>
      </c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  <c r="AB288" s="92"/>
      <c r="AC288" s="92"/>
      <c r="AD288" s="92"/>
      <c r="AE288" s="92"/>
      <c r="AF288" s="92"/>
      <c r="AG288" s="92"/>
    </row>
    <row r="289" spans="1:33" s="6" customFormat="1" ht="22.5" x14ac:dyDescent="0.15">
      <c r="A289" s="40">
        <v>288</v>
      </c>
      <c r="B289" s="32" t="s">
        <v>404</v>
      </c>
      <c r="C289" s="57" t="s">
        <v>534</v>
      </c>
      <c r="D289" s="17"/>
      <c r="E289" s="60" t="s">
        <v>528</v>
      </c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  <c r="AB289" s="92"/>
      <c r="AC289" s="92"/>
      <c r="AD289" s="92"/>
      <c r="AE289" s="92"/>
      <c r="AF289" s="92"/>
      <c r="AG289" s="92"/>
    </row>
    <row r="290" spans="1:33" s="6" customFormat="1" ht="13.5" customHeight="1" x14ac:dyDescent="0.15">
      <c r="A290" s="36">
        <v>289</v>
      </c>
      <c r="B290" s="93" t="s">
        <v>525</v>
      </c>
      <c r="C290" s="49" t="s">
        <v>201</v>
      </c>
      <c r="D290" s="12"/>
      <c r="E290" s="69" t="s">
        <v>528</v>
      </c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  <c r="AB290" s="92"/>
      <c r="AC290" s="92"/>
      <c r="AD290" s="92"/>
      <c r="AE290" s="92"/>
      <c r="AF290" s="92"/>
      <c r="AG290" s="92"/>
    </row>
    <row r="291" spans="1:33" s="6" customFormat="1" ht="14.25" customHeight="1" x14ac:dyDescent="0.15">
      <c r="A291" s="38">
        <v>290</v>
      </c>
      <c r="B291" s="94"/>
      <c r="C291" s="39" t="s">
        <v>56</v>
      </c>
      <c r="D291" s="10"/>
      <c r="E291" s="63" t="s">
        <v>528</v>
      </c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  <c r="AA291" s="92"/>
      <c r="AB291" s="92"/>
      <c r="AC291" s="92"/>
      <c r="AD291" s="92"/>
      <c r="AE291" s="92"/>
      <c r="AF291" s="92"/>
      <c r="AG291" s="92"/>
    </row>
    <row r="292" spans="1:33" s="6" customFormat="1" ht="14.25" customHeight="1" x14ac:dyDescent="0.15">
      <c r="A292" s="38">
        <v>291</v>
      </c>
      <c r="B292" s="94"/>
      <c r="C292" s="39" t="s">
        <v>57</v>
      </c>
      <c r="D292" s="10"/>
      <c r="E292" s="63" t="s">
        <v>528</v>
      </c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  <c r="AA292" s="92"/>
      <c r="AB292" s="92"/>
      <c r="AC292" s="92"/>
      <c r="AD292" s="92"/>
      <c r="AE292" s="92"/>
      <c r="AF292" s="92"/>
      <c r="AG292" s="92"/>
    </row>
    <row r="293" spans="1:33" s="6" customFormat="1" x14ac:dyDescent="0.15">
      <c r="A293" s="38">
        <v>292</v>
      </c>
      <c r="B293" s="94"/>
      <c r="C293" s="39" t="s">
        <v>537</v>
      </c>
      <c r="D293" s="10"/>
      <c r="E293" s="63" t="s">
        <v>528</v>
      </c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  <c r="AA293" s="92"/>
      <c r="AB293" s="92"/>
      <c r="AC293" s="92"/>
      <c r="AD293" s="92"/>
      <c r="AE293" s="92"/>
      <c r="AF293" s="92"/>
      <c r="AG293" s="92"/>
    </row>
    <row r="294" spans="1:33" s="6" customFormat="1" ht="14.25" customHeight="1" thickBot="1" x14ac:dyDescent="0.2">
      <c r="A294" s="40">
        <v>293</v>
      </c>
      <c r="B294" s="95"/>
      <c r="C294" s="58" t="s">
        <v>109</v>
      </c>
      <c r="D294" s="19"/>
      <c r="E294" s="64" t="s">
        <v>528</v>
      </c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  <c r="AA294" s="92"/>
      <c r="AB294" s="92"/>
      <c r="AC294" s="92"/>
      <c r="AD294" s="92"/>
      <c r="AE294" s="92"/>
      <c r="AF294" s="92"/>
      <c r="AG294" s="92"/>
    </row>
  </sheetData>
  <autoFilter ref="A1:E294"/>
  <mergeCells count="38">
    <mergeCell ref="B161:B181"/>
    <mergeCell ref="B182:B185"/>
    <mergeCell ref="B105:B106"/>
    <mergeCell ref="B155:B157"/>
    <mergeCell ref="B158:B160"/>
    <mergeCell ref="B98:B104"/>
    <mergeCell ref="B107:B141"/>
    <mergeCell ref="B145:B154"/>
    <mergeCell ref="B142:B144"/>
    <mergeCell ref="E136:E141"/>
    <mergeCell ref="E94:E97"/>
    <mergeCell ref="B70:B97"/>
    <mergeCell ref="B35:B42"/>
    <mergeCell ref="B43:B47"/>
    <mergeCell ref="B49:B57"/>
    <mergeCell ref="B58:B66"/>
    <mergeCell ref="B67:B69"/>
    <mergeCell ref="B4:B13"/>
    <mergeCell ref="B32:B34"/>
    <mergeCell ref="B14:B15"/>
    <mergeCell ref="B17:B23"/>
    <mergeCell ref="B24:B31"/>
    <mergeCell ref="B290:B294"/>
    <mergeCell ref="B267:B271"/>
    <mergeCell ref="B273:B277"/>
    <mergeCell ref="B281:B282"/>
    <mergeCell ref="B284:B286"/>
    <mergeCell ref="E222:E224"/>
    <mergeCell ref="B190:B192"/>
    <mergeCell ref="B230:B248"/>
    <mergeCell ref="B250:B251"/>
    <mergeCell ref="E245:E246"/>
    <mergeCell ref="E241:E243"/>
    <mergeCell ref="B261:B265"/>
    <mergeCell ref="B193:B210"/>
    <mergeCell ref="B211:B229"/>
    <mergeCell ref="B186:B188"/>
    <mergeCell ref="B255:B260"/>
  </mergeCells>
  <phoneticPr fontId="2"/>
  <conditionalFormatting sqref="D2:D13">
    <cfRule type="containsBlanks" dxfId="103" priority="123" stopIfTrue="1">
      <formula>LEN(TRIM(D2))=0</formula>
    </cfRule>
  </conditionalFormatting>
  <conditionalFormatting sqref="D14">
    <cfRule type="containsBlanks" dxfId="102" priority="120">
      <formula>LEN(TRIM(D14))=0</formula>
    </cfRule>
  </conditionalFormatting>
  <conditionalFormatting sqref="D15">
    <cfRule type="expression" dxfId="101" priority="115">
      <formula>$D$14="事業所"</formula>
    </cfRule>
    <cfRule type="expression" dxfId="100" priority="116">
      <formula>$D$14="寄宿舎"</formula>
    </cfRule>
    <cfRule type="notContainsBlanks" dxfId="99" priority="119">
      <formula>LEN(TRIM(D15))&gt;0</formula>
    </cfRule>
    <cfRule type="expression" dxfId="98" priority="126" stopIfTrue="1">
      <formula>$D$14="その他"</formula>
    </cfRule>
  </conditionalFormatting>
  <conditionalFormatting sqref="D16:D17">
    <cfRule type="containsBlanks" dxfId="97" priority="114">
      <formula>LEN(TRIM(D16))=0</formula>
    </cfRule>
  </conditionalFormatting>
  <conditionalFormatting sqref="D18:D22">
    <cfRule type="notContainsBlanks" dxfId="96" priority="112">
      <formula>LEN(TRIM(D18))&gt;0</formula>
    </cfRule>
    <cfRule type="expression" dxfId="95" priority="113" stopIfTrue="1">
      <formula>$D$17="有"</formula>
    </cfRule>
  </conditionalFormatting>
  <conditionalFormatting sqref="D18:D23">
    <cfRule type="expression" dxfId="94" priority="30">
      <formula>$D$17="無"</formula>
    </cfRule>
  </conditionalFormatting>
  <conditionalFormatting sqref="D25">
    <cfRule type="expression" dxfId="93" priority="106">
      <formula>$D$24="庶務部門"</formula>
    </cfRule>
    <cfRule type="expression" dxfId="92" priority="107">
      <formula>$D$24="総務部門"</formula>
    </cfRule>
    <cfRule type="expression" dxfId="91" priority="108">
      <formula>$D$24="福利厚生部門"</formula>
    </cfRule>
    <cfRule type="notContainsBlanks" dxfId="90" priority="109">
      <formula>LEN(TRIM(D25))&gt;0</formula>
    </cfRule>
    <cfRule type="expression" dxfId="89" priority="110" stopIfTrue="1">
      <formula>$D$24="その他"</formula>
    </cfRule>
  </conditionalFormatting>
  <conditionalFormatting sqref="D24">
    <cfRule type="containsBlanks" dxfId="88" priority="105">
      <formula>LEN(TRIM(D24))=0</formula>
    </cfRule>
  </conditionalFormatting>
  <conditionalFormatting sqref="D26:D31">
    <cfRule type="containsBlanks" dxfId="87" priority="122">
      <formula>LEN(TRIM(D26))=0</formula>
    </cfRule>
  </conditionalFormatting>
  <conditionalFormatting sqref="D33:D40 D42:D46">
    <cfRule type="expression" dxfId="86" priority="103" stopIfTrue="1">
      <formula>$D$32="有"</formula>
    </cfRule>
  </conditionalFormatting>
  <conditionalFormatting sqref="D32">
    <cfRule type="containsBlanks" dxfId="85" priority="100">
      <formula>LEN(TRIM(D32))=0</formula>
    </cfRule>
  </conditionalFormatting>
  <conditionalFormatting sqref="D33:D47">
    <cfRule type="expression" dxfId="84" priority="28">
      <formula>$D$32="無"</formula>
    </cfRule>
  </conditionalFormatting>
  <conditionalFormatting sqref="D33:D47">
    <cfRule type="notContainsBlanks" dxfId="83" priority="29">
      <formula>LEN(TRIM(D33))&gt;0</formula>
    </cfRule>
  </conditionalFormatting>
  <conditionalFormatting sqref="D48">
    <cfRule type="containsBlanks" dxfId="82" priority="99">
      <formula>LEN(TRIM(D48))=0</formula>
    </cfRule>
  </conditionalFormatting>
  <conditionalFormatting sqref="D49:D65">
    <cfRule type="notContainsBlanks" dxfId="81" priority="97">
      <formula>LEN(TRIM(D49))&gt;0</formula>
    </cfRule>
  </conditionalFormatting>
  <conditionalFormatting sqref="D49:D66">
    <cfRule type="expression" dxfId="80" priority="26">
      <formula>$D$48="直営"</formula>
    </cfRule>
  </conditionalFormatting>
  <conditionalFormatting sqref="D70:D93">
    <cfRule type="containsBlanks" dxfId="79" priority="95">
      <formula>LEN(TRIM(D70))=0</formula>
    </cfRule>
  </conditionalFormatting>
  <conditionalFormatting sqref="D98:D100 D105">
    <cfRule type="containsBlanks" dxfId="78" priority="94">
      <formula>LEN(TRIM(D98))=0</formula>
    </cfRule>
  </conditionalFormatting>
  <conditionalFormatting sqref="D106">
    <cfRule type="expression" dxfId="77" priority="91">
      <formula>$D$105="無"</formula>
    </cfRule>
    <cfRule type="notContainsBlanks" dxfId="76" priority="92">
      <formula>LEN(TRIM(D106))&gt;0</formula>
    </cfRule>
    <cfRule type="expression" dxfId="75" priority="93" stopIfTrue="1">
      <formula>$D$105="有"</formula>
    </cfRule>
  </conditionalFormatting>
  <conditionalFormatting sqref="D143:D144">
    <cfRule type="containsBlanks" dxfId="74" priority="90">
      <formula>LEN(TRIM(D143))=0</formula>
    </cfRule>
  </conditionalFormatting>
  <conditionalFormatting sqref="D145:D146">
    <cfRule type="containsBlanks" dxfId="73" priority="89">
      <formula>LEN(TRIM(D145))=0</formula>
    </cfRule>
  </conditionalFormatting>
  <conditionalFormatting sqref="D155">
    <cfRule type="containsBlanks" dxfId="72" priority="88">
      <formula>LEN(TRIM(D155))=0</formula>
    </cfRule>
  </conditionalFormatting>
  <conditionalFormatting sqref="D156:D160">
    <cfRule type="expression" dxfId="71" priority="21">
      <formula>$D$155="無"</formula>
    </cfRule>
    <cfRule type="notContainsBlanks" dxfId="70" priority="85">
      <formula>LEN(TRIM(D156))&gt;0</formula>
    </cfRule>
  </conditionalFormatting>
  <conditionalFormatting sqref="D156:D159">
    <cfRule type="expression" dxfId="69" priority="87" stopIfTrue="1">
      <formula>$D$155="有"</formula>
    </cfRule>
  </conditionalFormatting>
  <conditionalFormatting sqref="D161 D163 D166 D173">
    <cfRule type="containsBlanks" dxfId="68" priority="84">
      <formula>LEN(TRIM(D161))=0</formula>
    </cfRule>
  </conditionalFormatting>
  <conditionalFormatting sqref="D162">
    <cfRule type="expression" dxfId="67" priority="81">
      <formula>$D$161="無"</formula>
    </cfRule>
    <cfRule type="notContainsBlanks" dxfId="66" priority="82">
      <formula>LEN(TRIM(D162))&gt;0</formula>
    </cfRule>
    <cfRule type="expression" dxfId="65" priority="83" stopIfTrue="1">
      <formula>$D$161="有"</formula>
    </cfRule>
  </conditionalFormatting>
  <conditionalFormatting sqref="D164:D165">
    <cfRule type="expression" dxfId="64" priority="78">
      <formula>$D$163="無"</formula>
    </cfRule>
    <cfRule type="notContainsBlanks" dxfId="63" priority="79">
      <formula>LEN(TRIM(D164))&gt;0</formula>
    </cfRule>
    <cfRule type="expression" dxfId="62" priority="80" stopIfTrue="1">
      <formula>$D$163="有"</formula>
    </cfRule>
  </conditionalFormatting>
  <conditionalFormatting sqref="D174:D181">
    <cfRule type="expression" dxfId="61" priority="16">
      <formula>$D$173="無"</formula>
    </cfRule>
  </conditionalFormatting>
  <conditionalFormatting sqref="D174:D179">
    <cfRule type="notContainsBlanks" dxfId="60" priority="72">
      <formula>LEN(TRIM(D174))&gt;0</formula>
    </cfRule>
    <cfRule type="expression" dxfId="59" priority="73" stopIfTrue="1">
      <formula>$D$173="有"</formula>
    </cfRule>
  </conditionalFormatting>
  <conditionalFormatting sqref="D182">
    <cfRule type="containsBlanks" dxfId="58" priority="67">
      <formula>LEN(TRIM(D182))=0</formula>
    </cfRule>
  </conditionalFormatting>
  <conditionalFormatting sqref="D183">
    <cfRule type="expression" dxfId="57" priority="66">
      <formula>$D$182="無"</formula>
    </cfRule>
    <cfRule type="notContainsBlanks" dxfId="56" priority="68">
      <formula>LEN(TRIM(D183))&gt;0</formula>
    </cfRule>
    <cfRule type="expression" dxfId="55" priority="69" stopIfTrue="1">
      <formula>$D$182="有"</formula>
    </cfRule>
  </conditionalFormatting>
  <conditionalFormatting sqref="D184">
    <cfRule type="containsBlanks" dxfId="54" priority="65">
      <formula>LEN(TRIM(D184))=0</formula>
    </cfRule>
  </conditionalFormatting>
  <conditionalFormatting sqref="D186">
    <cfRule type="containsBlanks" dxfId="53" priority="60">
      <formula>LEN(TRIM(D186))=0</formula>
    </cfRule>
  </conditionalFormatting>
  <conditionalFormatting sqref="D187:D188">
    <cfRule type="expression" dxfId="52" priority="55">
      <formula>$D$186="無"</formula>
    </cfRule>
    <cfRule type="notContainsBlanks" dxfId="51" priority="57">
      <formula>LEN(TRIM(D187))&gt;0</formula>
    </cfRule>
    <cfRule type="expression" dxfId="50" priority="124" stopIfTrue="1">
      <formula>$D$186="有"</formula>
    </cfRule>
  </conditionalFormatting>
  <conditionalFormatting sqref="D189:D192">
    <cfRule type="containsBlanks" dxfId="49" priority="54">
      <formula>LEN(TRIM(D189))=0</formula>
    </cfRule>
  </conditionalFormatting>
  <conditionalFormatting sqref="D193:D221 D230:D240 D249:D254">
    <cfRule type="containsBlanks" dxfId="48" priority="53">
      <formula>LEN(TRIM(D193))=0</formula>
    </cfRule>
  </conditionalFormatting>
  <conditionalFormatting sqref="D255:D265">
    <cfRule type="expression" dxfId="47" priority="13">
      <formula>$D$254="無"</formula>
    </cfRule>
    <cfRule type="notContainsBlanks" dxfId="46" priority="50">
      <formula>LEN(TRIM(D255))&gt;0</formula>
    </cfRule>
  </conditionalFormatting>
  <conditionalFormatting sqref="D255:D264">
    <cfRule type="expression" dxfId="45" priority="52" stopIfTrue="1">
      <formula>$D$254="有"</formula>
    </cfRule>
  </conditionalFormatting>
  <conditionalFormatting sqref="D273:D276">
    <cfRule type="notContainsBlanks" dxfId="44" priority="48">
      <formula>LEN(TRIM(D273))&gt;0</formula>
    </cfRule>
    <cfRule type="expression" dxfId="43" priority="49" stopIfTrue="1">
      <formula>$D$272="有"</formula>
    </cfRule>
  </conditionalFormatting>
  <conditionalFormatting sqref="D290:D292">
    <cfRule type="containsBlanks" dxfId="42" priority="45">
      <formula>LEN(TRIM(D290))=0</formula>
    </cfRule>
  </conditionalFormatting>
  <conditionalFormatting sqref="D272 D278:D280 D287:D288 D290:D292">
    <cfRule type="containsBlanks" dxfId="41" priority="46">
      <formula>LEN(TRIM(D272))=0</formula>
    </cfRule>
  </conditionalFormatting>
  <conditionalFormatting sqref="D273:D277">
    <cfRule type="expression" dxfId="40" priority="9">
      <formula>$D$272="無"</formula>
    </cfRule>
  </conditionalFormatting>
  <conditionalFormatting sqref="D266:D270">
    <cfRule type="containsBlanks" dxfId="39" priority="37">
      <formula>LEN(TRIM(D266))=0</formula>
    </cfRule>
  </conditionalFormatting>
  <conditionalFormatting sqref="D271">
    <cfRule type="expression" dxfId="38" priority="11">
      <formula>$D$266="無"</formula>
    </cfRule>
  </conditionalFormatting>
  <conditionalFormatting sqref="D281:D286">
    <cfRule type="expression" dxfId="37" priority="7">
      <formula>$D$280="無"</formula>
    </cfRule>
  </conditionalFormatting>
  <conditionalFormatting sqref="D281:D285">
    <cfRule type="notContainsBlanks" dxfId="36" priority="35">
      <formula>LEN(TRIM(D281))&gt;0</formula>
    </cfRule>
    <cfRule type="expression" dxfId="35" priority="36" stopIfTrue="1">
      <formula>$D$280="有"</formula>
    </cfRule>
  </conditionalFormatting>
  <conditionalFormatting sqref="D23">
    <cfRule type="notContainsBlanks" dxfId="34" priority="33">
      <formula>LEN(TRIM(D23))&gt;0</formula>
    </cfRule>
    <cfRule type="expression" dxfId="33" priority="111" stopIfTrue="1">
      <formula>$D$17="有"</formula>
    </cfRule>
  </conditionalFormatting>
  <conditionalFormatting sqref="D41">
    <cfRule type="expression" dxfId="32" priority="101" stopIfTrue="1">
      <formula>$D$32="有"</formula>
    </cfRule>
  </conditionalFormatting>
  <conditionalFormatting sqref="D47">
    <cfRule type="expression" dxfId="31" priority="102">
      <formula>$D$32="有"</formula>
    </cfRule>
  </conditionalFormatting>
  <conditionalFormatting sqref="D66">
    <cfRule type="notContainsBlanks" dxfId="30" priority="96">
      <formula>LEN(TRIM(D66))&gt;0</formula>
    </cfRule>
  </conditionalFormatting>
  <conditionalFormatting sqref="D67:D69">
    <cfRule type="containsBlanks" dxfId="29" priority="25">
      <formula>LEN(TRIM(D67))=0</formula>
    </cfRule>
  </conditionalFormatting>
  <conditionalFormatting sqref="D101:D102 D104">
    <cfRule type="containsBlanks" dxfId="28" priority="24">
      <formula>LEN(TRIM(D101))=0</formula>
    </cfRule>
  </conditionalFormatting>
  <conditionalFormatting sqref="D107:D110 D112:D115 D117:D120 D122:D125 D127:D130 D132:D135">
    <cfRule type="containsBlanks" dxfId="27" priority="23">
      <formula>LEN(TRIM(D107))=0</formula>
    </cfRule>
  </conditionalFormatting>
  <conditionalFormatting sqref="D149">
    <cfRule type="containsBlanks" dxfId="26" priority="129">
      <formula>LEN(TRIM(D149))=0</formula>
    </cfRule>
  </conditionalFormatting>
  <conditionalFormatting sqref="D160">
    <cfRule type="expression" dxfId="25" priority="86" stopIfTrue="1">
      <formula>$D$155="有"</formula>
    </cfRule>
  </conditionalFormatting>
  <conditionalFormatting sqref="D172">
    <cfRule type="expression" dxfId="24" priority="130" stopIfTrue="1">
      <formula>$D$166="有"</formula>
    </cfRule>
  </conditionalFormatting>
  <conditionalFormatting sqref="D167:D172">
    <cfRule type="expression" dxfId="23" priority="18">
      <formula>$D$166="無"</formula>
    </cfRule>
    <cfRule type="notContainsBlanks" dxfId="22" priority="77">
      <formula>LEN(TRIM(D167))&gt;0</formula>
    </cfRule>
  </conditionalFormatting>
  <conditionalFormatting sqref="D180:D181">
    <cfRule type="notContainsBlanks" dxfId="21" priority="17">
      <formula>LEN(TRIM(D180))&gt;0</formula>
    </cfRule>
    <cfRule type="expression" dxfId="20" priority="71" stopIfTrue="1">
      <formula>$D$173="有"</formula>
    </cfRule>
  </conditionalFormatting>
  <conditionalFormatting sqref="D225:D229">
    <cfRule type="containsBlanks" dxfId="19" priority="15">
      <formula>LEN(TRIM(D225))=0</formula>
    </cfRule>
  </conditionalFormatting>
  <conditionalFormatting sqref="D244 D247:D248">
    <cfRule type="containsBlanks" dxfId="18" priority="14">
      <formula>LEN(TRIM(D244))=0</formula>
    </cfRule>
  </conditionalFormatting>
  <conditionalFormatting sqref="D265">
    <cfRule type="expression" dxfId="17" priority="51" stopIfTrue="1">
      <formula>$D$254="有"</formula>
    </cfRule>
  </conditionalFormatting>
  <conditionalFormatting sqref="D271">
    <cfRule type="notContainsBlanks" dxfId="16" priority="12">
      <formula>LEN(TRIM(D271))&gt;0</formula>
    </cfRule>
    <cfRule type="expression" dxfId="15" priority="38" stopIfTrue="1">
      <formula>$D$266="有"</formula>
    </cfRule>
  </conditionalFormatting>
  <conditionalFormatting sqref="D277">
    <cfRule type="notContainsBlanks" dxfId="14" priority="10">
      <formula>LEN(TRIM(D277))&gt;0</formula>
    </cfRule>
    <cfRule type="expression" dxfId="13" priority="47" stopIfTrue="1">
      <formula>$D$272="有"</formula>
    </cfRule>
  </conditionalFormatting>
  <conditionalFormatting sqref="D286">
    <cfRule type="notContainsBlanks" dxfId="12" priority="8">
      <formula>LEN(TRIM(D286))&gt;0</formula>
    </cfRule>
    <cfRule type="expression" dxfId="11" priority="34" stopIfTrue="1">
      <formula>$D$280="有"</formula>
    </cfRule>
  </conditionalFormatting>
  <conditionalFormatting sqref="D289 D293:D294">
    <cfRule type="containsBlanks" dxfId="10" priority="6">
      <formula>LEN(TRIM(D289))=0</formula>
    </cfRule>
  </conditionalFormatting>
  <conditionalFormatting sqref="D147:D148">
    <cfRule type="containsBlanks" dxfId="9" priority="5">
      <formula>LEN(TRIM(D147))=0</formula>
    </cfRule>
  </conditionalFormatting>
  <conditionalFormatting sqref="D150:D154">
    <cfRule type="containsBlanks" dxfId="8" priority="4">
      <formula>LEN(TRIM(D150))=0</formula>
    </cfRule>
  </conditionalFormatting>
  <conditionalFormatting sqref="D167:D171">
    <cfRule type="expression" dxfId="7" priority="128" stopIfTrue="1">
      <formula>$D$166="有"</formula>
    </cfRule>
  </conditionalFormatting>
  <conditionalFormatting sqref="D185">
    <cfRule type="expression" dxfId="6" priority="1">
      <formula>$D$184="無"</formula>
    </cfRule>
    <cfRule type="notContainsBlanks" dxfId="5" priority="2">
      <formula>LEN(TRIM(D185))&gt;0</formula>
    </cfRule>
    <cfRule type="expression" dxfId="4" priority="3" stopIfTrue="1">
      <formula>$D$184="有"</formula>
    </cfRule>
  </conditionalFormatting>
  <conditionalFormatting sqref="D49:D56">
    <cfRule type="expression" dxfId="3" priority="98" stopIfTrue="1">
      <formula>$D$48="委託"</formula>
    </cfRule>
  </conditionalFormatting>
  <conditionalFormatting sqref="D57:D66">
    <cfRule type="expression" dxfId="2" priority="127" stopIfTrue="1">
      <formula>$D$48="委託"</formula>
    </cfRule>
  </conditionalFormatting>
  <dataValidations count="14">
    <dataValidation type="list" allowBlank="1" showInputMessage="1" showErrorMessage="1" sqref="D171">
      <formula1>"有,無"</formula1>
    </dataValidation>
    <dataValidation type="list" allowBlank="1" showInputMessage="1" showErrorMessage="1" sqref="D250">
      <formula1>"１食,２食,１日"</formula1>
    </dataValidation>
    <dataValidation type="list" allowBlank="1" showInputMessage="1" showErrorMessage="1" sqref="D68">
      <formula1>"管理栄養士,栄養士"</formula1>
    </dataValidation>
    <dataValidation type="list" allowBlank="1" showInputMessage="1" showErrorMessage="1" sqref="D69">
      <formula1>"専任,兼任"</formula1>
    </dataValidation>
    <dataValidation type="list" allowBlank="1" showInputMessage="1" showErrorMessage="1" sqref="D48">
      <formula1>"直営,委託"</formula1>
    </dataValidation>
    <dataValidation type="list" allowBlank="1" showInputMessage="1" showErrorMessage="1" sqref="D2">
      <formula1>"小規模特定給食施設,特定給食施設"</formula1>
    </dataValidation>
    <dataValidation type="decimal" allowBlank="1" showInputMessage="1" showErrorMessage="1" sqref="D211:D213 D230:D232">
      <formula1>1</formula1>
      <formula2>3000</formula2>
    </dataValidation>
    <dataValidation type="decimal" allowBlank="1" showInputMessage="1" showErrorMessage="1" sqref="D150:D152 D147:D148 D154">
      <formula1>0</formula1>
      <formula2>100</formula2>
    </dataValidation>
    <dataValidation type="list" allowBlank="1" showInputMessage="1" showErrorMessage="1" sqref="D156 D33">
      <formula1>"年,月"</formula1>
    </dataValidation>
    <dataValidation type="list" allowBlank="1" showInputMessage="1" showErrorMessage="1" sqref="D187">
      <formula1>"週,月"</formula1>
    </dataValidation>
    <dataValidation type="list" allowBlank="1" showInputMessage="1" showErrorMessage="1" sqref="D14">
      <formula1>"事業所,寄宿舎,その他"</formula1>
    </dataValidation>
    <dataValidation type="list" allowBlank="1" showInputMessage="1" showErrorMessage="1" sqref="D190:D192 D17:D22 D30:D32 D35:D40 D43:D46 D58:D65 D105 D145:D146 D149 D155 D158:D159 D161 D163 D166 D173 D182 D184 D186 D252:D254 D261:D264 D266:D270 D272 D273 D274 D275 D276 D278 D279 D280 D283 D284 D285 D287 D288 D169 D170">
      <formula1>"有,無"</formula1>
    </dataValidation>
    <dataValidation type="list" allowBlank="1" showInputMessage="1" showErrorMessage="1" sqref="D24">
      <formula1>"福利厚生部門,総務部門,庶務部門,その他"</formula1>
    </dataValidation>
    <dataValidation type="list" allowBlank="1" showInputMessage="1" showErrorMessage="1" sqref="D16">
      <formula1>"有,無"</formula1>
    </dataValidation>
  </dataValidations>
  <pageMargins left="0.19685039370078741" right="0.19685039370078741" top="0.19685039370078741" bottom="0.19685039370078741" header="0.31496062992125984" footer="0.31496062992125984"/>
  <pageSetup paperSize="9" scale="91" fitToHeight="0" orientation="portrait" r:id="rId1"/>
  <rowBreaks count="4" manualBreakCount="4">
    <brk id="57" max="4" man="1"/>
    <brk id="121" max="4" man="1"/>
    <brk id="188" max="4" man="1"/>
    <brk id="25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5"/>
  <sheetViews>
    <sheetView showZeros="0" view="pageBreakPreview" topLeftCell="A82" zoomScale="70" zoomScaleNormal="130" zoomScaleSheetLayoutView="70" workbookViewId="0">
      <selection activeCell="A5" sqref="A5:AB10"/>
    </sheetView>
  </sheetViews>
  <sheetFormatPr defaultColWidth="1.125" defaultRowHeight="17.25" customHeight="1" x14ac:dyDescent="0.15"/>
  <cols>
    <col min="1" max="10" width="1.125" style="74"/>
    <col min="11" max="11" width="1.125" style="74" customWidth="1"/>
    <col min="12" max="16384" width="1.125" style="74"/>
  </cols>
  <sheetData>
    <row r="1" spans="1:91" ht="17.25" customHeight="1" x14ac:dyDescent="0.15">
      <c r="A1" s="343" t="s">
        <v>257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3"/>
      <c r="BG1" s="343"/>
      <c r="BH1" s="343"/>
      <c r="BI1" s="343"/>
      <c r="BJ1" s="343"/>
      <c r="BK1" s="343"/>
      <c r="BL1" s="343"/>
      <c r="BM1" s="343"/>
      <c r="BN1" s="343"/>
      <c r="BO1" s="343"/>
      <c r="BP1" s="343"/>
      <c r="BQ1" s="343"/>
      <c r="BR1" s="343"/>
      <c r="BS1" s="343"/>
      <c r="BT1" s="343"/>
      <c r="BU1" s="343"/>
      <c r="BV1" s="343"/>
      <c r="BW1" s="343"/>
      <c r="BX1" s="343"/>
      <c r="BY1" s="343"/>
      <c r="BZ1" s="343"/>
      <c r="CA1" s="343"/>
      <c r="CB1" s="343"/>
      <c r="CC1" s="343"/>
      <c r="CD1" s="343"/>
      <c r="CE1" s="343"/>
      <c r="CF1" s="343"/>
      <c r="CG1" s="343"/>
      <c r="CH1" s="343"/>
      <c r="CI1" s="343"/>
      <c r="CJ1" s="343"/>
      <c r="CK1" s="343"/>
      <c r="CL1" s="343"/>
      <c r="CM1" s="343"/>
    </row>
    <row r="2" spans="1:91" ht="17.25" customHeight="1" x14ac:dyDescent="0.15">
      <c r="A2" s="343" t="str">
        <f>IF('入力シート（事業所・寄宿舎）'!$D2="特定給食施設","(①特定給食施設　2小規模特定給食施設)",IF('入力シート（事業所・寄宿舎）'!$D2="小規模特定給食施設","(1特定給食施設　②小規模特定給食施設)","(1特定給食施設　2小規模特定給食施設)"))</f>
        <v>(1特定給食施設　2小規模特定給食施設)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AQ2" s="343"/>
      <c r="AR2" s="343"/>
      <c r="AS2" s="343"/>
      <c r="AT2" s="343"/>
      <c r="AU2" s="343"/>
      <c r="AV2" s="343"/>
      <c r="AW2" s="343"/>
      <c r="AX2" s="343"/>
      <c r="AY2" s="343"/>
      <c r="AZ2" s="343"/>
      <c r="BA2" s="343"/>
      <c r="BB2" s="343"/>
      <c r="BC2" s="343"/>
      <c r="BD2" s="343"/>
      <c r="BE2" s="343"/>
      <c r="BF2" s="343"/>
      <c r="BG2" s="343"/>
      <c r="BH2" s="343"/>
      <c r="BI2" s="343"/>
      <c r="BJ2" s="343"/>
      <c r="BK2" s="343"/>
      <c r="BL2" s="343"/>
      <c r="BM2" s="343"/>
      <c r="BN2" s="343"/>
      <c r="BO2" s="343"/>
      <c r="BP2" s="343"/>
      <c r="BQ2" s="343"/>
      <c r="BR2" s="343"/>
      <c r="BS2" s="343"/>
      <c r="BT2" s="343"/>
      <c r="BU2" s="343"/>
      <c r="BV2" s="343"/>
      <c r="BW2" s="343"/>
      <c r="BX2" s="343"/>
      <c r="BY2" s="343"/>
      <c r="BZ2" s="343"/>
      <c r="CA2" s="343"/>
      <c r="CB2" s="343"/>
      <c r="CC2" s="343"/>
      <c r="CD2" s="343"/>
      <c r="CE2" s="343"/>
      <c r="CF2" s="343"/>
      <c r="CG2" s="343"/>
      <c r="CH2" s="343"/>
      <c r="CI2" s="343"/>
      <c r="CJ2" s="343"/>
      <c r="CK2" s="343"/>
      <c r="CL2" s="343"/>
      <c r="CM2" s="343"/>
    </row>
    <row r="3" spans="1:91" ht="17.25" customHeight="1" x14ac:dyDescent="0.15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4"/>
      <c r="AS3" s="344"/>
      <c r="AT3" s="344"/>
      <c r="AU3" s="344"/>
      <c r="AV3" s="344"/>
      <c r="AW3" s="344"/>
      <c r="AX3" s="344"/>
      <c r="AY3" s="344"/>
      <c r="AZ3" s="344"/>
      <c r="BA3" s="344"/>
      <c r="BB3" s="344"/>
      <c r="BC3" s="344"/>
      <c r="BD3" s="344"/>
      <c r="BE3" s="344"/>
      <c r="BF3" s="344"/>
      <c r="BG3" s="344"/>
      <c r="BH3" s="344"/>
      <c r="BI3" s="344"/>
      <c r="BJ3" s="344"/>
      <c r="BK3" s="344"/>
      <c r="BL3" s="344"/>
      <c r="BM3" s="344"/>
      <c r="BN3" s="344"/>
      <c r="BO3" s="344"/>
      <c r="BP3" s="344"/>
      <c r="BQ3" s="344"/>
      <c r="BR3" s="344"/>
      <c r="BS3" s="344"/>
      <c r="BT3" s="344"/>
      <c r="BU3" s="344"/>
      <c r="BV3" s="344"/>
      <c r="BW3" s="344"/>
      <c r="BX3" s="344"/>
      <c r="BY3" s="344"/>
      <c r="BZ3" s="344"/>
      <c r="CA3" s="344"/>
      <c r="CB3" s="344"/>
      <c r="CC3" s="344"/>
      <c r="CD3" s="344"/>
      <c r="CE3" s="344"/>
      <c r="CF3" s="344"/>
      <c r="CG3" s="344"/>
      <c r="CH3" s="344"/>
      <c r="CI3" s="344"/>
      <c r="CJ3" s="344"/>
      <c r="CK3" s="344"/>
      <c r="CL3" s="344"/>
      <c r="CM3" s="344"/>
    </row>
    <row r="4" spans="1:91" ht="17.25" customHeight="1" x14ac:dyDescent="0.15">
      <c r="A4" s="339" t="s">
        <v>258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  <c r="AQ4" s="339"/>
      <c r="AR4" s="339"/>
      <c r="AS4" s="339"/>
      <c r="AT4" s="339"/>
      <c r="AU4" s="339"/>
      <c r="AV4" s="339"/>
      <c r="AW4" s="339"/>
      <c r="AX4" s="339"/>
      <c r="AY4" s="339"/>
      <c r="AZ4" s="339"/>
      <c r="BA4" s="339"/>
      <c r="BB4" s="339"/>
      <c r="BC4" s="339"/>
      <c r="BD4" s="163"/>
      <c r="BE4" s="153" t="s">
        <v>259</v>
      </c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345" t="str">
        <f>IF('入力シート（事業所・寄宿舎）'!$D3="","年　　　月　　　日",'入力シート（事業所・寄宿舎）'!$D3)</f>
        <v>年　　　月　　　日</v>
      </c>
      <c r="BS4" s="346"/>
      <c r="BT4" s="346"/>
      <c r="BU4" s="346"/>
      <c r="BV4" s="346"/>
      <c r="BW4" s="346"/>
      <c r="BX4" s="346"/>
      <c r="BY4" s="346"/>
      <c r="BZ4" s="346"/>
      <c r="CA4" s="346"/>
      <c r="CB4" s="346"/>
      <c r="CC4" s="346"/>
      <c r="CD4" s="346"/>
      <c r="CE4" s="346"/>
      <c r="CF4" s="346"/>
      <c r="CG4" s="346"/>
      <c r="CH4" s="346"/>
      <c r="CI4" s="346"/>
      <c r="CJ4" s="346"/>
      <c r="CK4" s="346"/>
      <c r="CL4" s="346"/>
      <c r="CM4" s="347"/>
    </row>
    <row r="5" spans="1:91" ht="17.25" customHeight="1" x14ac:dyDescent="0.15">
      <c r="A5" s="348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219"/>
      <c r="AC5" s="153" t="s">
        <v>3</v>
      </c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349" t="str">
        <f>IF('入力シート（事業所・寄宿舎）'!$D4="","",'入力シート（事業所・寄宿舎）'!D4)</f>
        <v/>
      </c>
      <c r="AO5" s="349"/>
      <c r="AP5" s="349"/>
      <c r="AQ5" s="349"/>
      <c r="AR5" s="349"/>
      <c r="AS5" s="349"/>
      <c r="AT5" s="349"/>
      <c r="AU5" s="349"/>
      <c r="AV5" s="349"/>
      <c r="AW5" s="349"/>
      <c r="AX5" s="349"/>
      <c r="AY5" s="349"/>
      <c r="AZ5" s="349"/>
      <c r="BA5" s="349"/>
      <c r="BB5" s="349"/>
      <c r="BC5" s="349"/>
      <c r="BD5" s="349"/>
      <c r="BE5" s="349"/>
      <c r="BF5" s="349"/>
      <c r="BG5" s="349"/>
      <c r="BH5" s="349"/>
      <c r="BI5" s="349"/>
      <c r="BJ5" s="349"/>
      <c r="BK5" s="349"/>
      <c r="BL5" s="349"/>
      <c r="BM5" s="349"/>
      <c r="BN5" s="349"/>
      <c r="BO5" s="349"/>
      <c r="BP5" s="349"/>
      <c r="BQ5" s="349"/>
      <c r="BR5" s="349"/>
      <c r="BS5" s="349"/>
      <c r="BT5" s="349"/>
      <c r="BU5" s="349"/>
      <c r="BV5" s="349"/>
      <c r="BW5" s="349"/>
      <c r="BX5" s="349"/>
      <c r="BY5" s="349"/>
      <c r="BZ5" s="349"/>
      <c r="CA5" s="349"/>
      <c r="CB5" s="349"/>
      <c r="CC5" s="349"/>
      <c r="CD5" s="349"/>
      <c r="CE5" s="349"/>
      <c r="CF5" s="349"/>
      <c r="CG5" s="349"/>
      <c r="CH5" s="349"/>
      <c r="CI5" s="349"/>
      <c r="CJ5" s="349"/>
      <c r="CK5" s="349"/>
      <c r="CL5" s="349"/>
      <c r="CM5" s="349"/>
    </row>
    <row r="6" spans="1:91" ht="17.25" customHeight="1" x14ac:dyDescent="0.15">
      <c r="A6" s="348"/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219"/>
      <c r="AC6" s="232" t="s">
        <v>260</v>
      </c>
      <c r="AD6" s="233"/>
      <c r="AE6" s="233"/>
      <c r="AF6" s="233"/>
      <c r="AG6" s="233"/>
      <c r="AH6" s="233"/>
      <c r="AI6" s="233"/>
      <c r="AJ6" s="233"/>
      <c r="AK6" s="233"/>
      <c r="AL6" s="233"/>
      <c r="AM6" s="234"/>
      <c r="AN6" s="336" t="s">
        <v>426</v>
      </c>
      <c r="AO6" s="136"/>
      <c r="AP6" s="136"/>
      <c r="AQ6" s="337" t="str">
        <f>IF('入力シート（事業所・寄宿舎）'!$D5="","",'入力シート（事業所・寄宿舎）'!D5)</f>
        <v/>
      </c>
      <c r="AR6" s="337"/>
      <c r="AS6" s="337"/>
      <c r="AT6" s="337"/>
      <c r="AU6" s="337"/>
      <c r="AV6" s="337"/>
      <c r="AW6" s="337"/>
      <c r="AX6" s="337"/>
      <c r="AY6" s="337"/>
      <c r="AZ6" s="337"/>
      <c r="BA6" s="337"/>
      <c r="BB6" s="337"/>
      <c r="BC6" s="337" t="str">
        <f>IF('入力シート（事業所・寄宿舎）'!$D6="","",'入力シート（事業所・寄宿舎）'!D6)</f>
        <v/>
      </c>
      <c r="BD6" s="337"/>
      <c r="BE6" s="337"/>
      <c r="BF6" s="337"/>
      <c r="BG6" s="337"/>
      <c r="BH6" s="337"/>
      <c r="BI6" s="337"/>
      <c r="BJ6" s="337"/>
      <c r="BK6" s="337"/>
      <c r="BL6" s="337"/>
      <c r="BM6" s="337"/>
      <c r="BN6" s="337"/>
      <c r="BO6" s="337"/>
      <c r="BP6" s="337"/>
      <c r="BQ6" s="337"/>
      <c r="BR6" s="337"/>
      <c r="BS6" s="337"/>
      <c r="BT6" s="337"/>
      <c r="BU6" s="337"/>
      <c r="BV6" s="337"/>
      <c r="BW6" s="337"/>
      <c r="BX6" s="337"/>
      <c r="BY6" s="337"/>
      <c r="BZ6" s="337"/>
      <c r="CA6" s="337"/>
      <c r="CB6" s="337"/>
      <c r="CC6" s="337"/>
      <c r="CD6" s="337"/>
      <c r="CE6" s="337"/>
      <c r="CF6" s="337"/>
      <c r="CG6" s="337"/>
      <c r="CH6" s="337"/>
      <c r="CI6" s="337"/>
      <c r="CJ6" s="337"/>
      <c r="CK6" s="337"/>
      <c r="CL6" s="337"/>
      <c r="CM6" s="338"/>
    </row>
    <row r="7" spans="1:91" ht="17.25" customHeight="1" x14ac:dyDescent="0.15">
      <c r="A7" s="348"/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219"/>
      <c r="AC7" s="310"/>
      <c r="AD7" s="311"/>
      <c r="AE7" s="311"/>
      <c r="AF7" s="311"/>
      <c r="AG7" s="311"/>
      <c r="AH7" s="311"/>
      <c r="AI7" s="311"/>
      <c r="AJ7" s="311"/>
      <c r="AK7" s="311"/>
      <c r="AL7" s="311"/>
      <c r="AM7" s="312"/>
      <c r="AN7" s="149" t="s">
        <v>427</v>
      </c>
      <c r="AO7" s="150"/>
      <c r="AP7" s="150"/>
      <c r="AQ7" s="150"/>
      <c r="AR7" s="150"/>
      <c r="AS7" s="150"/>
      <c r="AT7" s="150"/>
      <c r="AU7" s="150"/>
      <c r="AV7" s="144" t="str">
        <f>IF('入力シート（事業所・寄宿舎）'!$D7="","",'入力シート（事業所・寄宿舎）'!D7)</f>
        <v/>
      </c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50" t="s">
        <v>262</v>
      </c>
      <c r="BM7" s="150"/>
      <c r="BN7" s="150"/>
      <c r="BO7" s="150"/>
      <c r="BP7" s="150"/>
      <c r="BQ7" s="150"/>
      <c r="BR7" s="144" t="str">
        <f>IF('入力シート（事業所・寄宿舎）'!$D8="","",'入力シート（事業所・寄宿舎）'!D8)</f>
        <v/>
      </c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5"/>
    </row>
    <row r="8" spans="1:91" ht="17.25" customHeight="1" x14ac:dyDescent="0.15">
      <c r="A8" s="348"/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219"/>
      <c r="AC8" s="232" t="s">
        <v>263</v>
      </c>
      <c r="AD8" s="233"/>
      <c r="AE8" s="233"/>
      <c r="AF8" s="233"/>
      <c r="AG8" s="233"/>
      <c r="AH8" s="233"/>
      <c r="AI8" s="233"/>
      <c r="AJ8" s="233"/>
      <c r="AK8" s="233"/>
      <c r="AL8" s="233"/>
      <c r="AM8" s="234"/>
      <c r="AN8" s="153" t="s">
        <v>264</v>
      </c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350" t="str">
        <f>IF('入力シート（事業所・寄宿舎）'!$D9="","",'入力シート（事業所・寄宿舎）'!D9)</f>
        <v/>
      </c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5"/>
    </row>
    <row r="9" spans="1:91" ht="17.25" customHeight="1" x14ac:dyDescent="0.15">
      <c r="A9" s="348"/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  <c r="W9" s="348"/>
      <c r="X9" s="348"/>
      <c r="Y9" s="348"/>
      <c r="Z9" s="348"/>
      <c r="AA9" s="348"/>
      <c r="AB9" s="219"/>
      <c r="AC9" s="310"/>
      <c r="AD9" s="311"/>
      <c r="AE9" s="311"/>
      <c r="AF9" s="311"/>
      <c r="AG9" s="311"/>
      <c r="AH9" s="311"/>
      <c r="AI9" s="311"/>
      <c r="AJ9" s="311"/>
      <c r="AK9" s="311"/>
      <c r="AL9" s="311"/>
      <c r="AM9" s="312"/>
      <c r="AN9" s="153" t="s">
        <v>265</v>
      </c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336" t="s">
        <v>261</v>
      </c>
      <c r="BA9" s="136"/>
      <c r="BB9" s="136"/>
      <c r="BC9" s="337" t="str">
        <f>IF('入力シート（事業所・寄宿舎）'!$D10="","",'入力シート（事業所・寄宿舎）'!D10)</f>
        <v/>
      </c>
      <c r="BD9" s="337"/>
      <c r="BE9" s="337"/>
      <c r="BF9" s="337"/>
      <c r="BG9" s="337"/>
      <c r="BH9" s="337"/>
      <c r="BI9" s="337"/>
      <c r="BJ9" s="337"/>
      <c r="BK9" s="337"/>
      <c r="BL9" s="337"/>
      <c r="BM9" s="337"/>
      <c r="BN9" s="337"/>
      <c r="BO9" s="337" t="str">
        <f>IF('入力シート（事業所・寄宿舎）'!$D11="","",'入力シート（事業所・寄宿舎）'!D11)</f>
        <v/>
      </c>
      <c r="BP9" s="337"/>
      <c r="BQ9" s="337"/>
      <c r="BR9" s="337"/>
      <c r="BS9" s="337"/>
      <c r="BT9" s="337"/>
      <c r="BU9" s="337"/>
      <c r="BV9" s="337"/>
      <c r="BW9" s="337"/>
      <c r="BX9" s="337"/>
      <c r="BY9" s="337"/>
      <c r="BZ9" s="337"/>
      <c r="CA9" s="337"/>
      <c r="CB9" s="337"/>
      <c r="CC9" s="337"/>
      <c r="CD9" s="337"/>
      <c r="CE9" s="337"/>
      <c r="CF9" s="337"/>
      <c r="CG9" s="337"/>
      <c r="CH9" s="337"/>
      <c r="CI9" s="337"/>
      <c r="CJ9" s="337"/>
      <c r="CK9" s="337"/>
      <c r="CL9" s="337"/>
      <c r="CM9" s="338"/>
    </row>
    <row r="10" spans="1:91" ht="17.25" customHeight="1" x14ac:dyDescent="0.15">
      <c r="A10" s="348"/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219"/>
      <c r="AC10" s="153" t="s">
        <v>266</v>
      </c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49" t="s">
        <v>267</v>
      </c>
      <c r="AO10" s="150"/>
      <c r="AP10" s="150"/>
      <c r="AQ10" s="150"/>
      <c r="AR10" s="150"/>
      <c r="AS10" s="150"/>
      <c r="AT10" s="150"/>
      <c r="AU10" s="150"/>
      <c r="AV10" s="341" t="str">
        <f>IF('入力シート（事業所・寄宿舎）'!$D12="","",'入力シート（事業所・寄宿舎）'!D12)</f>
        <v/>
      </c>
      <c r="AW10" s="341"/>
      <c r="AX10" s="341"/>
      <c r="AY10" s="341"/>
      <c r="AZ10" s="341"/>
      <c r="BA10" s="341"/>
      <c r="BB10" s="341"/>
      <c r="BC10" s="341"/>
      <c r="BD10" s="341"/>
      <c r="BE10" s="341"/>
      <c r="BF10" s="341"/>
      <c r="BG10" s="341"/>
      <c r="BH10" s="341"/>
      <c r="BI10" s="341"/>
      <c r="BJ10" s="341"/>
      <c r="BK10" s="341"/>
      <c r="BL10" s="150" t="s">
        <v>428</v>
      </c>
      <c r="BM10" s="150"/>
      <c r="BN10" s="150"/>
      <c r="BO10" s="150"/>
      <c r="BP10" s="150"/>
      <c r="BQ10" s="150"/>
      <c r="BR10" s="341" t="str">
        <f>IF('入力シート（事業所・寄宿舎）'!$D13="","",'入力シート（事業所・寄宿舎）'!D13)</f>
        <v/>
      </c>
      <c r="BS10" s="341"/>
      <c r="BT10" s="341"/>
      <c r="BU10" s="341"/>
      <c r="BV10" s="341"/>
      <c r="BW10" s="341"/>
      <c r="BX10" s="341"/>
      <c r="BY10" s="341"/>
      <c r="BZ10" s="341"/>
      <c r="CA10" s="341"/>
      <c r="CB10" s="341"/>
      <c r="CC10" s="341"/>
      <c r="CD10" s="341"/>
      <c r="CE10" s="341"/>
      <c r="CF10" s="341"/>
      <c r="CG10" s="341"/>
      <c r="CH10" s="341"/>
      <c r="CI10" s="341"/>
      <c r="CJ10" s="341"/>
      <c r="CK10" s="341"/>
      <c r="CL10" s="341"/>
      <c r="CM10" s="342"/>
    </row>
    <row r="11" spans="1:91" ht="17.25" customHeight="1" x14ac:dyDescent="0.15">
      <c r="A11" s="75"/>
      <c r="B11" s="339" t="s">
        <v>268</v>
      </c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/>
      <c r="AL11" s="339"/>
      <c r="AM11" s="339"/>
      <c r="AN11" s="339"/>
      <c r="AO11" s="339"/>
      <c r="AP11" s="339"/>
      <c r="AQ11" s="339"/>
      <c r="AR11" s="339"/>
      <c r="AS11" s="339"/>
      <c r="AT11" s="339"/>
      <c r="AU11" s="339"/>
      <c r="AV11" s="339"/>
      <c r="AW11" s="339"/>
      <c r="AX11" s="339"/>
      <c r="AY11" s="339"/>
      <c r="AZ11" s="339"/>
      <c r="BA11" s="339"/>
      <c r="BB11" s="339"/>
      <c r="BC11" s="339"/>
      <c r="BD11" s="339"/>
      <c r="BE11" s="339"/>
      <c r="BF11" s="339"/>
      <c r="BG11" s="339"/>
      <c r="BH11" s="339"/>
      <c r="BI11" s="339"/>
      <c r="BJ11" s="339"/>
      <c r="BK11" s="339"/>
      <c r="BL11" s="339"/>
      <c r="BM11" s="339"/>
      <c r="BN11" s="339"/>
      <c r="BO11" s="339"/>
      <c r="BP11" s="339"/>
      <c r="BQ11" s="339"/>
      <c r="BR11" s="339"/>
      <c r="BS11" s="339"/>
      <c r="BT11" s="339"/>
      <c r="BU11" s="339"/>
      <c r="BV11" s="339"/>
      <c r="BW11" s="339"/>
      <c r="BX11" s="339"/>
      <c r="BY11" s="339"/>
      <c r="BZ11" s="339"/>
      <c r="CA11" s="339"/>
      <c r="CB11" s="339"/>
      <c r="CC11" s="339"/>
      <c r="CD11" s="339"/>
      <c r="CE11" s="339"/>
      <c r="CF11" s="339"/>
      <c r="CG11" s="339"/>
      <c r="CH11" s="339"/>
      <c r="CI11" s="339"/>
      <c r="CJ11" s="339"/>
      <c r="CK11" s="339"/>
      <c r="CL11" s="339"/>
      <c r="CM11" s="339"/>
    </row>
    <row r="12" spans="1:91" ht="17.25" customHeight="1" x14ac:dyDescent="0.15">
      <c r="A12" s="246" t="s">
        <v>269</v>
      </c>
      <c r="B12" s="247"/>
      <c r="C12" s="247"/>
      <c r="D12" s="247"/>
      <c r="E12" s="247"/>
      <c r="F12" s="247"/>
      <c r="G12" s="247"/>
      <c r="H12" s="247"/>
      <c r="I12" s="247"/>
      <c r="J12" s="247"/>
      <c r="K12" s="112">
        <f>IF('入力シート（事業所・寄宿舎）'!$D14="事業所","①",1)</f>
        <v>1</v>
      </c>
      <c r="L12" s="113"/>
      <c r="M12" s="113" t="s">
        <v>446</v>
      </c>
      <c r="N12" s="113"/>
      <c r="O12" s="113"/>
      <c r="P12" s="113"/>
      <c r="Q12" s="113"/>
      <c r="R12" s="113"/>
      <c r="S12" s="113">
        <f>IF('入力シート（事業所・寄宿舎）'!$D14="寄宿舎","②",2)</f>
        <v>2</v>
      </c>
      <c r="T12" s="113"/>
      <c r="U12" s="113" t="s">
        <v>447</v>
      </c>
      <c r="V12" s="113"/>
      <c r="W12" s="113"/>
      <c r="X12" s="113"/>
      <c r="Y12" s="113"/>
      <c r="Z12" s="113"/>
      <c r="AA12" s="113">
        <f>IF('入力シート（事業所・寄宿舎）'!$D14="その他","③",3)</f>
        <v>3</v>
      </c>
      <c r="AB12" s="113"/>
      <c r="AC12" s="113" t="s">
        <v>448</v>
      </c>
      <c r="AD12" s="113"/>
      <c r="AE12" s="113"/>
      <c r="AF12" s="113"/>
      <c r="AG12" s="113"/>
      <c r="AH12" s="113"/>
      <c r="AI12" s="113"/>
      <c r="AJ12" s="113"/>
      <c r="AK12" s="113" t="str">
        <f>IF('入力シート（事業所・寄宿舎）'!$D15="","",'入力シート（事業所・寄宿舎）'!D15)</f>
        <v/>
      </c>
      <c r="AL12" s="113"/>
      <c r="AM12" s="113"/>
      <c r="AN12" s="113"/>
      <c r="AO12" s="113"/>
      <c r="AP12" s="113"/>
      <c r="AQ12" s="113"/>
      <c r="AR12" s="113"/>
      <c r="AS12" s="113"/>
      <c r="AT12" s="113"/>
      <c r="AU12" s="113" t="s">
        <v>449</v>
      </c>
      <c r="AV12" s="114"/>
      <c r="AW12" s="340" t="s">
        <v>270</v>
      </c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8"/>
      <c r="CA12" s="115" t="str">
        <f>IF('入力シート（事業所・寄宿舎）'!$D16="有"," ①有　2 無",IF('入力シート（事業所・寄宿舎）'!$D16="無"," 1 有　②無"," 1 有　　2 無"))</f>
        <v xml:space="preserve"> 1 有　　2 無</v>
      </c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</row>
    <row r="13" spans="1:91" ht="17.25" customHeight="1" x14ac:dyDescent="0.15">
      <c r="A13" s="127" t="s">
        <v>271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9"/>
      <c r="AA13" s="130">
        <f>IF('入力シート（事業所・寄宿舎）'!$D18="有","①",1)</f>
        <v>1</v>
      </c>
      <c r="AB13" s="131"/>
      <c r="AC13" s="131" t="s">
        <v>450</v>
      </c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>
        <f>IF('入力シート（事業所・寄宿舎）'!$D19="有","②",2)</f>
        <v>2</v>
      </c>
      <c r="AX13" s="131"/>
      <c r="AY13" s="131" t="s">
        <v>451</v>
      </c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>
        <f>IF('入力シート（事業所・寄宿舎）'!$D20="有","③",3)</f>
        <v>3</v>
      </c>
      <c r="BN13" s="131"/>
      <c r="BO13" s="131" t="s">
        <v>452</v>
      </c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7"/>
    </row>
    <row r="14" spans="1:91" ht="17.25" customHeight="1" x14ac:dyDescent="0.15">
      <c r="A14" s="119" t="s">
        <v>272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63"/>
      <c r="AA14" s="218">
        <f>IF('入力シート（事業所・寄宿舎）'!$D21="有","④",4)</f>
        <v>4</v>
      </c>
      <c r="AB14" s="147"/>
      <c r="AC14" s="147" t="s">
        <v>453</v>
      </c>
      <c r="AD14" s="147"/>
      <c r="AE14" s="147"/>
      <c r="AF14" s="147"/>
      <c r="AG14" s="147"/>
      <c r="AH14" s="147"/>
      <c r="AI14" s="147"/>
      <c r="AJ14" s="147"/>
      <c r="AK14" s="147">
        <f>IF('入力シート（事業所・寄宿舎）'!$D22="有","⑤",5)</f>
        <v>5</v>
      </c>
      <c r="AL14" s="147"/>
      <c r="AM14" s="351" t="s">
        <v>454</v>
      </c>
      <c r="AN14" s="351"/>
      <c r="AO14" s="351"/>
      <c r="AP14" s="351"/>
      <c r="AQ14" s="351"/>
      <c r="AR14" s="351"/>
      <c r="AS14" s="351"/>
      <c r="AT14" s="351"/>
      <c r="AU14" s="351"/>
      <c r="AV14" s="351"/>
      <c r="AW14" s="351"/>
      <c r="AX14" s="351"/>
      <c r="AY14" s="351"/>
      <c r="AZ14" s="351"/>
      <c r="BA14" s="351"/>
      <c r="BB14" s="351"/>
      <c r="BC14" s="351"/>
      <c r="BD14" s="351"/>
      <c r="BE14" s="351"/>
      <c r="BF14" s="351"/>
      <c r="BG14" s="351"/>
      <c r="BH14" s="351"/>
      <c r="BI14" s="351"/>
      <c r="BJ14" s="351"/>
      <c r="BK14" s="351"/>
      <c r="BL14" s="351"/>
      <c r="BM14" s="351"/>
      <c r="BN14" s="351"/>
      <c r="BO14" s="351"/>
      <c r="BP14" s="351"/>
      <c r="BQ14" s="351"/>
      <c r="BR14" s="351"/>
      <c r="BS14" s="351"/>
      <c r="BT14" s="351"/>
      <c r="BU14" s="351"/>
      <c r="BV14" s="351"/>
      <c r="BW14" s="351"/>
      <c r="BX14" s="351"/>
      <c r="BY14" s="351"/>
      <c r="BZ14" s="351"/>
      <c r="CA14" s="351"/>
      <c r="CB14" s="351"/>
      <c r="CC14" s="351"/>
      <c r="CD14" s="351"/>
      <c r="CE14" s="351"/>
      <c r="CF14" s="351"/>
      <c r="CG14" s="351"/>
      <c r="CH14" s="351"/>
      <c r="CI14" s="351"/>
      <c r="CJ14" s="351"/>
      <c r="CK14" s="351"/>
      <c r="CL14" s="351"/>
      <c r="CM14" s="352"/>
    </row>
    <row r="15" spans="1:91" ht="17.25" customHeight="1" x14ac:dyDescent="0.15">
      <c r="A15" s="110" t="str">
        <f>IF('入力シート（事業所・寄宿舎）'!$D17="有"," ①有　2 無",IF('入力シート（事業所・寄宿舎）'!$D17="無"," 1 有　②無"," 1 有　　2 無"))</f>
        <v xml:space="preserve"> 1 有　　2 無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22"/>
      <c r="AA15" s="143">
        <f>IF('入力シート（事業所・寄宿舎）'!$D23="",6,"⑥")</f>
        <v>6</v>
      </c>
      <c r="AB15" s="123"/>
      <c r="AC15" s="123" t="s">
        <v>455</v>
      </c>
      <c r="AD15" s="123"/>
      <c r="AE15" s="123"/>
      <c r="AF15" s="123"/>
      <c r="AG15" s="123"/>
      <c r="AH15" s="123"/>
      <c r="AI15" s="123"/>
      <c r="AJ15" s="123"/>
      <c r="AK15" s="111" t="str">
        <f>IF('入力シート（事業所・寄宿舎）'!$D23="","",'入力シート（事業所・寄宿舎）'!D23)</f>
        <v/>
      </c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353" t="s">
        <v>273</v>
      </c>
      <c r="CM15" s="354"/>
    </row>
    <row r="16" spans="1:91" ht="17.25" customHeight="1" x14ac:dyDescent="0.15">
      <c r="A16" s="195" t="s">
        <v>274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7"/>
      <c r="AA16" s="232" t="s">
        <v>60</v>
      </c>
      <c r="AB16" s="233"/>
      <c r="AC16" s="233"/>
      <c r="AD16" s="233"/>
      <c r="AE16" s="233"/>
      <c r="AF16" s="233"/>
      <c r="AG16" s="233"/>
      <c r="AH16" s="233"/>
      <c r="AI16" s="234"/>
      <c r="AJ16" s="112">
        <f>IF('入力シート（事業所・寄宿舎）'!$D24="福利厚生部門","①",1)</f>
        <v>1</v>
      </c>
      <c r="AK16" s="113"/>
      <c r="AL16" s="113" t="s">
        <v>456</v>
      </c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31">
        <f>IF('入力シート（事業所・寄宿舎）'!$D24="総務部門","②",2)</f>
        <v>2</v>
      </c>
      <c r="AX16" s="131"/>
      <c r="AY16" s="113" t="s">
        <v>457</v>
      </c>
      <c r="AZ16" s="113"/>
      <c r="BA16" s="113"/>
      <c r="BB16" s="113"/>
      <c r="BC16" s="113"/>
      <c r="BD16" s="113"/>
      <c r="BE16" s="113"/>
      <c r="BF16" s="113"/>
      <c r="BG16" s="131">
        <f>IF('入力シート（事業所・寄宿舎）'!$D24="庶務部門","③",3)</f>
        <v>3</v>
      </c>
      <c r="BH16" s="131"/>
      <c r="BI16" s="113" t="s">
        <v>458</v>
      </c>
      <c r="BJ16" s="113"/>
      <c r="BK16" s="113"/>
      <c r="BL16" s="113"/>
      <c r="BM16" s="113"/>
      <c r="BN16" s="113"/>
      <c r="BO16" s="113"/>
      <c r="BP16" s="113"/>
      <c r="BQ16" s="123">
        <f>IF('入力シート（事業所・寄宿舎）'!$D24="その他","④",4)</f>
        <v>4</v>
      </c>
      <c r="BR16" s="123"/>
      <c r="BS16" s="113" t="s">
        <v>448</v>
      </c>
      <c r="BT16" s="113"/>
      <c r="BU16" s="113"/>
      <c r="BV16" s="113"/>
      <c r="BW16" s="113"/>
      <c r="BX16" s="113"/>
      <c r="BY16" s="113"/>
      <c r="BZ16" s="113"/>
      <c r="CA16" s="113" t="str">
        <f>IF('入力シート（事業所・寄宿舎）'!$D25="","",'入力シート（事業所・寄宿舎）'!D25)</f>
        <v/>
      </c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 t="s">
        <v>273</v>
      </c>
      <c r="CM16" s="114"/>
    </row>
    <row r="17" spans="1:91" ht="17.25" customHeight="1" x14ac:dyDescent="0.15">
      <c r="A17" s="198"/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200"/>
      <c r="AA17" s="307"/>
      <c r="AB17" s="308"/>
      <c r="AC17" s="308"/>
      <c r="AD17" s="308"/>
      <c r="AE17" s="308"/>
      <c r="AF17" s="308"/>
      <c r="AG17" s="308"/>
      <c r="AH17" s="308"/>
      <c r="AI17" s="309"/>
      <c r="AJ17" s="232" t="s">
        <v>59</v>
      </c>
      <c r="AK17" s="233"/>
      <c r="AL17" s="233"/>
      <c r="AM17" s="233"/>
      <c r="AN17" s="233"/>
      <c r="AO17" s="233"/>
      <c r="AP17" s="233"/>
      <c r="AQ17" s="234"/>
      <c r="AR17" s="112" t="s">
        <v>49</v>
      </c>
      <c r="AS17" s="113"/>
      <c r="AT17" s="113"/>
      <c r="AU17" s="113"/>
      <c r="AV17" s="113"/>
      <c r="AW17" s="113"/>
      <c r="AX17" s="113" t="str">
        <f>IF('入力シート（事業所・寄宿舎）'!$D26="","",'入力シート（事業所・寄宿舎）'!D26)</f>
        <v/>
      </c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 t="s">
        <v>39</v>
      </c>
      <c r="BK17" s="113"/>
      <c r="BL17" s="113"/>
      <c r="BM17" s="113"/>
      <c r="BN17" s="113"/>
      <c r="BO17" s="113"/>
      <c r="BP17" s="113" t="str">
        <f>IF('入力シート（事業所・寄宿舎）'!$D27="","",'入力シート（事業所・寄宿舎）'!D27)</f>
        <v/>
      </c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4"/>
    </row>
    <row r="18" spans="1:91" ht="17.25" customHeight="1" x14ac:dyDescent="0.15">
      <c r="A18" s="198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200"/>
      <c r="AA18" s="310"/>
      <c r="AB18" s="311"/>
      <c r="AC18" s="311"/>
      <c r="AD18" s="311"/>
      <c r="AE18" s="311"/>
      <c r="AF18" s="311"/>
      <c r="AG18" s="311"/>
      <c r="AH18" s="311"/>
      <c r="AI18" s="312"/>
      <c r="AJ18" s="310"/>
      <c r="AK18" s="311"/>
      <c r="AL18" s="311"/>
      <c r="AM18" s="311"/>
      <c r="AN18" s="311"/>
      <c r="AO18" s="311"/>
      <c r="AP18" s="311"/>
      <c r="AQ18" s="312"/>
      <c r="AR18" s="112" t="s">
        <v>275</v>
      </c>
      <c r="AS18" s="113"/>
      <c r="AT18" s="113"/>
      <c r="AU18" s="113"/>
      <c r="AV18" s="113"/>
      <c r="AW18" s="113"/>
      <c r="AX18" s="113" t="str">
        <f>IF('入力シート（事業所・寄宿舎）'!$D27="","",'入力シート（事業所・寄宿舎）'!D28)</f>
        <v/>
      </c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4"/>
      <c r="BJ18" s="113" t="s">
        <v>276</v>
      </c>
      <c r="BK18" s="113"/>
      <c r="BL18" s="113"/>
      <c r="BM18" s="113"/>
      <c r="BN18" s="113"/>
      <c r="BO18" s="113"/>
      <c r="BP18" s="113" t="str">
        <f>IF('入力シート（事業所・寄宿舎）'!$D29="","",'入力シート（事業所・寄宿舎）'!D29)</f>
        <v/>
      </c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4"/>
    </row>
    <row r="19" spans="1:91" ht="17.25" customHeight="1" x14ac:dyDescent="0.15">
      <c r="A19" s="201"/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3"/>
      <c r="AA19" s="264" t="s">
        <v>61</v>
      </c>
      <c r="AB19" s="281"/>
      <c r="AC19" s="281"/>
      <c r="AD19" s="281"/>
      <c r="AE19" s="281"/>
      <c r="AF19" s="281"/>
      <c r="AG19" s="281"/>
      <c r="AH19" s="281"/>
      <c r="AI19" s="282"/>
      <c r="AJ19" s="116" t="str">
        <f>IF('入力シート（事業所・寄宿舎）'!$D30="有"," ①有　2 無",IF('入力シート（事業所・寄宿舎）'!$D30="無"," 1 有　②無"," 1 有　　2 無"))</f>
        <v xml:space="preserve"> 1 有　　2 無</v>
      </c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246" t="s">
        <v>277</v>
      </c>
      <c r="AX19" s="247"/>
      <c r="AY19" s="247"/>
      <c r="AZ19" s="247"/>
      <c r="BA19" s="247"/>
      <c r="BB19" s="247"/>
      <c r="BC19" s="247"/>
      <c r="BD19" s="247"/>
      <c r="BE19" s="247"/>
      <c r="BF19" s="247"/>
      <c r="BG19" s="247"/>
      <c r="BH19" s="247"/>
      <c r="BI19" s="247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115" t="str">
        <f>IF('入力シート（事業所・寄宿舎）'!$D31="有"," ①有　2 無",IF('入力シート（事業所・寄宿舎）'!$D31="無"," 1 有　②無"," 1 有　　2 無"))</f>
        <v xml:space="preserve"> 1 有　　2 無</v>
      </c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</row>
    <row r="20" spans="1:91" ht="17.25" customHeight="1" x14ac:dyDescent="0.15">
      <c r="A20" s="164" t="s">
        <v>430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6"/>
      <c r="AA20" s="334" t="s">
        <v>278</v>
      </c>
      <c r="AB20" s="259"/>
      <c r="AC20" s="259"/>
      <c r="AD20" s="259"/>
      <c r="AE20" s="259"/>
      <c r="AF20" s="259"/>
      <c r="AG20" s="259"/>
      <c r="AH20" s="259"/>
      <c r="AI20" s="259"/>
      <c r="AJ20" s="335" t="str">
        <f>IF('入力シート（事業所・寄宿舎）'!$D33="年","年",IF('入力シート（事業所・寄宿舎）'!$D33="月","月",("年・ 月")))</f>
        <v>年・ 月</v>
      </c>
      <c r="AK20" s="335"/>
      <c r="AL20" s="335"/>
      <c r="AM20" s="335"/>
      <c r="AN20" s="335"/>
      <c r="AO20" s="335"/>
      <c r="AP20" s="335"/>
      <c r="AQ20" s="335"/>
      <c r="AR20" s="335"/>
      <c r="AS20" s="335"/>
      <c r="AT20" s="335"/>
      <c r="AU20" s="131" t="s">
        <v>429</v>
      </c>
      <c r="AV20" s="131"/>
      <c r="AW20" s="121" t="str">
        <f>IF('入力シート（事業所・寄宿舎）'!$D34="","",'入力シート（事業所・寄宿舎）'!D34)</f>
        <v/>
      </c>
      <c r="AX20" s="121"/>
      <c r="AY20" s="121"/>
      <c r="AZ20" s="121"/>
      <c r="BA20" s="121"/>
      <c r="BB20" s="121"/>
      <c r="BC20" s="121"/>
      <c r="BD20" s="121"/>
      <c r="BE20" s="332" t="s">
        <v>279</v>
      </c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3"/>
    </row>
    <row r="21" spans="1:91" ht="17.25" customHeight="1" x14ac:dyDescent="0.15">
      <c r="A21" s="167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9"/>
      <c r="AA21" s="218" t="s">
        <v>280</v>
      </c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>
        <f>IF('入力シート（事業所・寄宿舎）'!$D35="有","①",1)</f>
        <v>1</v>
      </c>
      <c r="AM21" s="147"/>
      <c r="AN21" s="120" t="s">
        <v>4</v>
      </c>
      <c r="AO21" s="120"/>
      <c r="AP21" s="120"/>
      <c r="AQ21" s="120"/>
      <c r="AR21" s="120"/>
      <c r="AS21" s="120"/>
      <c r="AT21" s="120"/>
      <c r="AU21" s="147">
        <f>IF('入力シート（事業所・寄宿舎）'!$D36="有","②",2)</f>
        <v>2</v>
      </c>
      <c r="AV21" s="147"/>
      <c r="AW21" s="120" t="s">
        <v>90</v>
      </c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47">
        <f>IF('入力シート（事業所・寄宿舎）'!$D37="有","③",3)</f>
        <v>3</v>
      </c>
      <c r="BO21" s="147"/>
      <c r="BP21" s="120" t="s">
        <v>281</v>
      </c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63"/>
    </row>
    <row r="22" spans="1:91" ht="17.25" customHeight="1" x14ac:dyDescent="0.15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9"/>
      <c r="AA22" s="218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>
        <f>IF('入力シート（事業所・寄宿舎）'!$D38="有","④",4)</f>
        <v>4</v>
      </c>
      <c r="AM22" s="147"/>
      <c r="AN22" s="120" t="s">
        <v>282</v>
      </c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47">
        <f>IF('入力シート（事業所・寄宿舎）'!$D39="有","⑤",5)</f>
        <v>5</v>
      </c>
      <c r="BF22" s="147"/>
      <c r="BG22" s="120" t="s">
        <v>91</v>
      </c>
      <c r="BH22" s="120"/>
      <c r="BI22" s="120"/>
      <c r="BJ22" s="120"/>
      <c r="BK22" s="120"/>
      <c r="BL22" s="120"/>
      <c r="BM22" s="120"/>
      <c r="BN22" s="147">
        <f>IF('入力シート（事業所・寄宿舎）'!$D40="有","⑥",6)</f>
        <v>6</v>
      </c>
      <c r="BO22" s="147"/>
      <c r="BP22" s="120" t="s">
        <v>92</v>
      </c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63"/>
    </row>
    <row r="23" spans="1:91" ht="17.25" customHeight="1" x14ac:dyDescent="0.15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9"/>
      <c r="AA23" s="218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>
        <f>IF('入力シート（事業所・寄宿舎）'!$D41="",7,"⑦")</f>
        <v>7</v>
      </c>
      <c r="AM23" s="147"/>
      <c r="AN23" s="120" t="s">
        <v>42</v>
      </c>
      <c r="AO23" s="120"/>
      <c r="AP23" s="120"/>
      <c r="AQ23" s="120"/>
      <c r="AR23" s="120"/>
      <c r="AS23" s="120"/>
      <c r="AT23" s="120"/>
      <c r="AU23" s="120" t="str">
        <f>IF('入力シート（事業所・寄宿舎）'!$D41="","",'入力シート（事業所・寄宿舎）'!D41)</f>
        <v/>
      </c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 t="s">
        <v>284</v>
      </c>
      <c r="BL23" s="120"/>
      <c r="BM23" s="120"/>
      <c r="BN23" s="123" t="s">
        <v>41</v>
      </c>
      <c r="BO23" s="123"/>
      <c r="BP23" s="123"/>
      <c r="BQ23" s="123"/>
      <c r="BR23" s="123"/>
      <c r="BS23" s="123" t="str">
        <f>IF('入力シート（事業所・寄宿舎）'!$D42="","",'入力シート（事業所・寄宿舎）'!D42)</f>
        <v/>
      </c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11" t="s">
        <v>38</v>
      </c>
      <c r="CF23" s="111"/>
      <c r="CG23" s="111"/>
      <c r="CH23" s="147"/>
      <c r="CI23" s="147"/>
      <c r="CJ23" s="147"/>
      <c r="CK23" s="147"/>
      <c r="CL23" s="147"/>
      <c r="CM23" s="219"/>
    </row>
    <row r="24" spans="1:91" ht="17.25" customHeight="1" x14ac:dyDescent="0.15">
      <c r="A24" s="119" t="str">
        <f>IF('入力シート（事業所・寄宿舎）'!$D32="有","  ①有　　　　2 無",IF('入力シート（事業所・寄宿舎）'!$D32="無","  1 有　　　　②無","  1 有　　　　2 無"))</f>
        <v xml:space="preserve">  1 有　　　　2 無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63"/>
      <c r="AA24" s="167" t="s">
        <v>285</v>
      </c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47">
        <f>IF('入力シート（事業所・寄宿舎）'!$D43="有","①",1)</f>
        <v>1</v>
      </c>
      <c r="AM24" s="147"/>
      <c r="AN24" s="120" t="s">
        <v>102</v>
      </c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63"/>
    </row>
    <row r="25" spans="1:91" ht="17.25" customHeight="1" x14ac:dyDescent="0.15">
      <c r="A25" s="81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2"/>
      <c r="AA25" s="119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47">
        <f>IF('入力シート（事業所・寄宿舎）'!$D44="有","②",2)</f>
        <v>2</v>
      </c>
      <c r="AM25" s="147"/>
      <c r="AN25" s="120" t="s">
        <v>67</v>
      </c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63"/>
    </row>
    <row r="26" spans="1:91" ht="17.25" customHeight="1" x14ac:dyDescent="0.15">
      <c r="A26" s="83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9"/>
      <c r="AA26" s="110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47">
        <f>IF('入力シート（事業所・寄宿舎）'!$D45="有","③",3)</f>
        <v>3</v>
      </c>
      <c r="AM26" s="147"/>
      <c r="AN26" s="111" t="s">
        <v>68</v>
      </c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47">
        <f>IF('入力シート（事業所・寄宿舎）'!$D46="有","④",4)</f>
        <v>4</v>
      </c>
      <c r="AZ26" s="147"/>
      <c r="BA26" s="111" t="s">
        <v>69</v>
      </c>
      <c r="BB26" s="111"/>
      <c r="BC26" s="111"/>
      <c r="BD26" s="111"/>
      <c r="BE26" s="111"/>
      <c r="BF26" s="111"/>
      <c r="BG26" s="111"/>
      <c r="BH26" s="111"/>
      <c r="BI26" s="111"/>
      <c r="BJ26" s="111"/>
      <c r="BK26" s="123">
        <f>IF('入力シート（事業所・寄宿舎）'!$D47="",5,"⑤")</f>
        <v>5</v>
      </c>
      <c r="BL26" s="123"/>
      <c r="BM26" s="111" t="s">
        <v>42</v>
      </c>
      <c r="BN26" s="111"/>
      <c r="BO26" s="111"/>
      <c r="BP26" s="111"/>
      <c r="BQ26" s="111"/>
      <c r="BR26" s="111"/>
      <c r="BS26" s="111"/>
      <c r="BT26" s="111" t="str">
        <f>IF('入力シート（事業所・寄宿舎）'!$D47="","",'入力シート（事業所・寄宿舎）'!D47)</f>
        <v/>
      </c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 t="s">
        <v>286</v>
      </c>
      <c r="CK26" s="111"/>
      <c r="CL26" s="111"/>
      <c r="CM26" s="122"/>
    </row>
    <row r="27" spans="1:91" ht="17.25" customHeight="1" x14ac:dyDescent="0.15">
      <c r="A27" s="246" t="s">
        <v>287</v>
      </c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323" t="s">
        <v>288</v>
      </c>
      <c r="S27" s="324"/>
      <c r="T27" s="324"/>
      <c r="U27" s="153" t="s">
        <v>289</v>
      </c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16" t="str">
        <f>IF('入力シート（事業所・寄宿舎）'!$D49="","",'入力シート（事業所・寄宿舎）'!D49)</f>
        <v/>
      </c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40"/>
    </row>
    <row r="28" spans="1:91" ht="17.25" customHeight="1" x14ac:dyDescent="0.15">
      <c r="A28" s="247"/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325"/>
      <c r="S28" s="326"/>
      <c r="T28" s="326"/>
      <c r="U28" s="153" t="s">
        <v>290</v>
      </c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94" t="s">
        <v>5</v>
      </c>
      <c r="AL28" s="192"/>
      <c r="AM28" s="133" t="str">
        <f>IF('入力シート（事業所・寄宿舎）'!$D50="","",'入力シート（事業所・寄宿舎）'!D50)</f>
        <v/>
      </c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 t="str">
        <f>IF('入力シート（事業所・寄宿舎）'!$D51="","",'入力シート（事業所・寄宿舎）'!D51)</f>
        <v/>
      </c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133"/>
      <c r="CA28" s="133"/>
      <c r="CB28" s="133"/>
      <c r="CC28" s="133"/>
      <c r="CD28" s="133"/>
      <c r="CE28" s="133"/>
      <c r="CF28" s="133"/>
      <c r="CG28" s="133"/>
      <c r="CH28" s="133"/>
      <c r="CI28" s="133"/>
      <c r="CJ28" s="133"/>
      <c r="CK28" s="133"/>
      <c r="CL28" s="133"/>
      <c r="CM28" s="193"/>
    </row>
    <row r="29" spans="1:91" ht="17.25" customHeight="1" x14ac:dyDescent="0.15">
      <c r="A29" s="247"/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325"/>
      <c r="S29" s="326"/>
      <c r="T29" s="326"/>
      <c r="U29" s="153" t="s">
        <v>291</v>
      </c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32" t="s">
        <v>49</v>
      </c>
      <c r="AL29" s="133"/>
      <c r="AM29" s="133"/>
      <c r="AN29" s="133"/>
      <c r="AO29" s="133"/>
      <c r="AP29" s="133"/>
      <c r="AQ29" s="133" t="str">
        <f>IF('入力シート（事業所・寄宿舎）'!$D52="","",'入力シート（事業所・寄宿舎）'!D52)</f>
        <v/>
      </c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6" t="s">
        <v>39</v>
      </c>
      <c r="BH29" s="136"/>
      <c r="BI29" s="136"/>
      <c r="BJ29" s="136"/>
      <c r="BK29" s="136"/>
      <c r="BL29" s="136"/>
      <c r="BM29" s="144" t="str">
        <f>IF('入力シート（事業所・寄宿舎）'!$D53="","",'入力シート（事業所・寄宿舎）'!D53)</f>
        <v/>
      </c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5"/>
    </row>
    <row r="30" spans="1:91" ht="17.25" customHeight="1" x14ac:dyDescent="0.15">
      <c r="A30" s="218" t="str">
        <f>IF('入力シート（事業所・寄宿舎）'!$D48="直営","① 直　営  2 委　託",IF('入力シート（事業所・寄宿舎）'!$D48="委託","1 直　営  ② 委　託","1 直　営  2 委　託"))</f>
        <v>1 直　営  2 委　託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219"/>
      <c r="R30" s="325"/>
      <c r="S30" s="326"/>
      <c r="T30" s="326"/>
      <c r="U30" s="329" t="s">
        <v>292</v>
      </c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132" t="s">
        <v>49</v>
      </c>
      <c r="AL30" s="133"/>
      <c r="AM30" s="133"/>
      <c r="AN30" s="133"/>
      <c r="AO30" s="133"/>
      <c r="AP30" s="133"/>
      <c r="AQ30" s="133" t="str">
        <f>IF('入力シート（事業所・寄宿舎）'!$D54="","",'入力シート（事業所・寄宿舎）'!D54)</f>
        <v/>
      </c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6" t="s">
        <v>39</v>
      </c>
      <c r="BH30" s="136"/>
      <c r="BI30" s="136"/>
      <c r="BJ30" s="136"/>
      <c r="BK30" s="136"/>
      <c r="BL30" s="136"/>
      <c r="BM30" s="144" t="str">
        <f>IF('入力シート（事業所・寄宿舎）'!$D55="","",'入力シート（事業所・寄宿舎）'!D55)</f>
        <v/>
      </c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5"/>
    </row>
    <row r="31" spans="1:91" ht="17.25" customHeight="1" x14ac:dyDescent="0.15">
      <c r="A31" s="218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219"/>
      <c r="R31" s="325"/>
      <c r="S31" s="326"/>
      <c r="T31" s="326"/>
      <c r="U31" s="153" t="s">
        <v>293</v>
      </c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32" t="str">
        <f>IF('入力シート（事業所・寄宿舎）'!$D56=""," （            )",'入力シート（事業所・寄宿舎）'!D56)</f>
        <v xml:space="preserve"> （            )</v>
      </c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6" t="s">
        <v>50</v>
      </c>
      <c r="BS31" s="136"/>
      <c r="BT31" s="136"/>
      <c r="BU31" s="136"/>
      <c r="BV31" s="144" t="str">
        <f>IF('入力シート（事業所・寄宿舎）'!$D57="","",'入力シート（事業所・寄宿舎）'!D57)</f>
        <v/>
      </c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5"/>
    </row>
    <row r="32" spans="1:91" ht="17.25" customHeight="1" x14ac:dyDescent="0.15">
      <c r="A32" s="218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219"/>
      <c r="R32" s="325"/>
      <c r="S32" s="326"/>
      <c r="T32" s="326"/>
      <c r="U32" s="146" t="s">
        <v>93</v>
      </c>
      <c r="V32" s="135"/>
      <c r="W32" s="135"/>
      <c r="X32" s="135"/>
      <c r="Y32" s="135"/>
      <c r="Z32" s="135"/>
      <c r="AA32" s="135"/>
      <c r="AB32" s="135"/>
      <c r="AC32" s="135"/>
      <c r="AD32" s="135"/>
      <c r="AE32" s="84"/>
      <c r="AF32" s="147">
        <f>IF('入力シート（事業所・寄宿舎）'!$D58="有","①",1)</f>
        <v>1</v>
      </c>
      <c r="AG32" s="147"/>
      <c r="AH32" s="368" t="s">
        <v>43</v>
      </c>
      <c r="AI32" s="368"/>
      <c r="AJ32" s="368"/>
      <c r="AK32" s="368"/>
      <c r="AL32" s="368"/>
      <c r="AM32" s="368"/>
      <c r="AN32" s="368"/>
      <c r="AO32" s="368"/>
      <c r="AP32" s="368"/>
      <c r="AQ32" s="147">
        <f>IF('入力シート（事業所・寄宿舎）'!$D59="有","②",2)</f>
        <v>2</v>
      </c>
      <c r="AR32" s="147"/>
      <c r="AS32" s="368" t="s">
        <v>44</v>
      </c>
      <c r="AT32" s="368"/>
      <c r="AU32" s="368"/>
      <c r="AV32" s="368"/>
      <c r="AW32" s="368"/>
      <c r="AX32" s="368"/>
      <c r="AY32" s="368"/>
      <c r="AZ32" s="368"/>
      <c r="BA32" s="368"/>
      <c r="BB32" s="147">
        <f>IF('入力シート（事業所・寄宿舎）'!$D60="有","③",3)</f>
        <v>3</v>
      </c>
      <c r="BC32" s="147"/>
      <c r="BD32" s="368" t="s">
        <v>45</v>
      </c>
      <c r="BE32" s="368"/>
      <c r="BF32" s="368"/>
      <c r="BG32" s="368"/>
      <c r="BH32" s="368"/>
      <c r="BI32" s="147">
        <f>IF('入力シート（事業所・寄宿舎）'!$D61="有","④",4)</f>
        <v>4</v>
      </c>
      <c r="BJ32" s="147"/>
      <c r="BK32" s="366" t="s">
        <v>46</v>
      </c>
      <c r="BL32" s="366"/>
      <c r="BM32" s="366"/>
      <c r="BN32" s="366"/>
      <c r="BO32" s="366"/>
      <c r="BP32" s="147">
        <f>IF('入力シート（事業所・寄宿舎）'!$D62="有","⑤",5)</f>
        <v>5</v>
      </c>
      <c r="BQ32" s="147"/>
      <c r="BR32" s="366" t="s">
        <v>47</v>
      </c>
      <c r="BS32" s="366"/>
      <c r="BT32" s="366"/>
      <c r="BU32" s="366"/>
      <c r="BV32" s="366"/>
      <c r="BW32" s="147">
        <f>IF('入力シート（事業所・寄宿舎）'!$D63="有","⑥",6)</f>
        <v>6</v>
      </c>
      <c r="BX32" s="147"/>
      <c r="BY32" s="366" t="s">
        <v>48</v>
      </c>
      <c r="BZ32" s="366"/>
      <c r="CA32" s="366"/>
      <c r="CB32" s="366"/>
      <c r="CC32" s="366"/>
      <c r="CD32" s="366"/>
      <c r="CE32" s="366"/>
      <c r="CF32" s="366"/>
      <c r="CG32" s="366"/>
      <c r="CH32" s="366"/>
      <c r="CI32" s="366"/>
      <c r="CJ32" s="366"/>
      <c r="CK32" s="366"/>
      <c r="CL32" s="366"/>
      <c r="CM32" s="367"/>
    </row>
    <row r="33" spans="1:91" ht="17.25" customHeight="1" x14ac:dyDescent="0.15">
      <c r="A33" s="14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220"/>
      <c r="R33" s="327"/>
      <c r="S33" s="328"/>
      <c r="T33" s="328"/>
      <c r="U33" s="85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147">
        <f>IF('入力シート（事業所・寄宿舎）'!$D64="有","⑦",7)</f>
        <v>7</v>
      </c>
      <c r="AG33" s="147"/>
      <c r="AH33" s="331" t="s">
        <v>51</v>
      </c>
      <c r="AI33" s="331"/>
      <c r="AJ33" s="331"/>
      <c r="AK33" s="331"/>
      <c r="AL33" s="331"/>
      <c r="AM33" s="331"/>
      <c r="AN33" s="331"/>
      <c r="AO33" s="331"/>
      <c r="AP33" s="331"/>
      <c r="AQ33" s="331"/>
      <c r="AR33" s="331"/>
      <c r="AS33" s="147">
        <f>IF('入力シート（事業所・寄宿舎）'!$D65="有","⑧",8)</f>
        <v>8</v>
      </c>
      <c r="AT33" s="147"/>
      <c r="AU33" s="331" t="s">
        <v>52</v>
      </c>
      <c r="AV33" s="331"/>
      <c r="AW33" s="331"/>
      <c r="AX33" s="331"/>
      <c r="AY33" s="331"/>
      <c r="AZ33" s="331"/>
      <c r="BA33" s="331"/>
      <c r="BB33" s="331"/>
      <c r="BC33" s="331"/>
      <c r="BD33" s="147">
        <f>IF('入力シート（事業所・寄宿舎）'!$D66="",9,"⑨")</f>
        <v>9</v>
      </c>
      <c r="BE33" s="147"/>
      <c r="BF33" s="331" t="s">
        <v>42</v>
      </c>
      <c r="BG33" s="331"/>
      <c r="BH33" s="331"/>
      <c r="BI33" s="331"/>
      <c r="BJ33" s="331"/>
      <c r="BK33" s="331"/>
      <c r="BL33" s="148" t="str">
        <f>IF('入力シート（事業所・寄宿舎）'!$D66="","",'入力シート（事業所・寄宿舎）'!D66)</f>
        <v/>
      </c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369" t="s">
        <v>88</v>
      </c>
      <c r="CM33" s="370"/>
    </row>
    <row r="34" spans="1:91" ht="17.25" customHeight="1" x14ac:dyDescent="0.15">
      <c r="A34" s="298" t="s">
        <v>294</v>
      </c>
      <c r="B34" s="299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  <c r="AL34" s="299"/>
      <c r="AM34" s="299"/>
      <c r="AN34" s="299"/>
      <c r="AO34" s="300"/>
      <c r="AP34" s="232"/>
      <c r="AQ34" s="233"/>
      <c r="AR34" s="233"/>
      <c r="AS34" s="233"/>
      <c r="AT34" s="233"/>
      <c r="AU34" s="233"/>
      <c r="AV34" s="233"/>
      <c r="AW34" s="234"/>
      <c r="AX34" s="153" t="s">
        <v>6</v>
      </c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</row>
    <row r="35" spans="1:91" ht="17.25" customHeight="1" x14ac:dyDescent="0.15">
      <c r="A35" s="301"/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302"/>
      <c r="AL35" s="302"/>
      <c r="AM35" s="302"/>
      <c r="AN35" s="302"/>
      <c r="AO35" s="303"/>
      <c r="AP35" s="307"/>
      <c r="AQ35" s="308"/>
      <c r="AR35" s="308"/>
      <c r="AS35" s="308"/>
      <c r="AT35" s="308"/>
      <c r="AU35" s="308"/>
      <c r="AV35" s="308"/>
      <c r="AW35" s="309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</row>
    <row r="36" spans="1:91" ht="17.25" customHeight="1" x14ac:dyDescent="0.15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6"/>
      <c r="AP36" s="307"/>
      <c r="AQ36" s="308"/>
      <c r="AR36" s="308"/>
      <c r="AS36" s="308"/>
      <c r="AT36" s="308"/>
      <c r="AU36" s="308"/>
      <c r="AV36" s="308"/>
      <c r="AW36" s="309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</row>
    <row r="37" spans="1:91" ht="17.25" customHeight="1" x14ac:dyDescent="0.15">
      <c r="A37" s="246" t="s">
        <v>295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313" t="s">
        <v>296</v>
      </c>
      <c r="AH37" s="314"/>
      <c r="AI37" s="314"/>
      <c r="AJ37" s="314"/>
      <c r="AK37" s="314"/>
      <c r="AL37" s="314"/>
      <c r="AM37" s="314"/>
      <c r="AN37" s="314"/>
      <c r="AO37" s="315"/>
      <c r="AP37" s="307"/>
      <c r="AQ37" s="308"/>
      <c r="AR37" s="308"/>
      <c r="AS37" s="308"/>
      <c r="AT37" s="308"/>
      <c r="AU37" s="308"/>
      <c r="AV37" s="308"/>
      <c r="AW37" s="309"/>
      <c r="AX37" s="319" t="s">
        <v>34</v>
      </c>
      <c r="AY37" s="320"/>
      <c r="AZ37" s="320"/>
      <c r="BA37" s="320"/>
      <c r="BB37" s="320"/>
      <c r="BC37" s="320"/>
      <c r="BD37" s="153" t="s">
        <v>7</v>
      </c>
      <c r="BE37" s="154"/>
      <c r="BF37" s="154"/>
      <c r="BG37" s="154"/>
      <c r="BH37" s="154"/>
      <c r="BI37" s="154"/>
      <c r="BJ37" s="153" t="s">
        <v>8</v>
      </c>
      <c r="BK37" s="154"/>
      <c r="BL37" s="154"/>
      <c r="BM37" s="154"/>
      <c r="BN37" s="154"/>
      <c r="BO37" s="154"/>
      <c r="BP37" s="153" t="s">
        <v>9</v>
      </c>
      <c r="BQ37" s="154"/>
      <c r="BR37" s="154"/>
      <c r="BS37" s="154"/>
      <c r="BT37" s="154"/>
      <c r="BU37" s="154"/>
      <c r="BV37" s="319" t="s">
        <v>35</v>
      </c>
      <c r="BW37" s="320"/>
      <c r="BX37" s="320"/>
      <c r="BY37" s="320"/>
      <c r="BZ37" s="320"/>
      <c r="CA37" s="320"/>
      <c r="CB37" s="153" t="s">
        <v>10</v>
      </c>
      <c r="CC37" s="154"/>
      <c r="CD37" s="154"/>
      <c r="CE37" s="154"/>
      <c r="CF37" s="154"/>
      <c r="CG37" s="154"/>
      <c r="CH37" s="153" t="s">
        <v>11</v>
      </c>
      <c r="CI37" s="154"/>
      <c r="CJ37" s="154"/>
      <c r="CK37" s="154"/>
      <c r="CL37" s="154"/>
      <c r="CM37" s="154"/>
    </row>
    <row r="38" spans="1:91" ht="17.25" customHeight="1" x14ac:dyDescent="0.15">
      <c r="A38" s="207" t="str">
        <f>IF('入力シート（事業所・寄宿舎）'!$D67="","",'入力シート（事業所・寄宿舎）'!D67)</f>
        <v/>
      </c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316"/>
      <c r="AH38" s="317"/>
      <c r="AI38" s="317"/>
      <c r="AJ38" s="317"/>
      <c r="AK38" s="317"/>
      <c r="AL38" s="317"/>
      <c r="AM38" s="317"/>
      <c r="AN38" s="317"/>
      <c r="AO38" s="318"/>
      <c r="AP38" s="310"/>
      <c r="AQ38" s="311"/>
      <c r="AR38" s="311"/>
      <c r="AS38" s="311"/>
      <c r="AT38" s="311"/>
      <c r="AU38" s="311"/>
      <c r="AV38" s="311"/>
      <c r="AW38" s="312"/>
      <c r="AX38" s="320"/>
      <c r="AY38" s="320"/>
      <c r="AZ38" s="320"/>
      <c r="BA38" s="320"/>
      <c r="BB38" s="320"/>
      <c r="BC38" s="320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320"/>
      <c r="BW38" s="320"/>
      <c r="BX38" s="320"/>
      <c r="BY38" s="320"/>
      <c r="BZ38" s="320"/>
      <c r="CA38" s="320"/>
      <c r="CB38" s="154"/>
      <c r="CC38" s="154"/>
      <c r="CD38" s="154"/>
      <c r="CE38" s="154"/>
      <c r="CF38" s="154"/>
      <c r="CG38" s="154"/>
      <c r="CH38" s="154"/>
      <c r="CI38" s="154"/>
      <c r="CJ38" s="154"/>
      <c r="CK38" s="154"/>
      <c r="CL38" s="154"/>
      <c r="CM38" s="154"/>
    </row>
    <row r="39" spans="1:91" ht="17.25" customHeight="1" x14ac:dyDescent="0.15">
      <c r="A39" s="207"/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83" t="str">
        <f>IF('入力シート（事業所・寄宿舎）'!$D69="専任","① 専任
2 兼任",IF('入力シート（事業所・寄宿舎）'!$D69="兼任","1 専任
②兼任","1 専任
2 兼任"))</f>
        <v>1 専任
2 兼任</v>
      </c>
      <c r="AH39" s="284"/>
      <c r="AI39" s="284"/>
      <c r="AJ39" s="284"/>
      <c r="AK39" s="284"/>
      <c r="AL39" s="284"/>
      <c r="AM39" s="284"/>
      <c r="AN39" s="284"/>
      <c r="AO39" s="285"/>
      <c r="AP39" s="289" t="s">
        <v>12</v>
      </c>
      <c r="AQ39" s="290"/>
      <c r="AR39" s="264" t="s">
        <v>13</v>
      </c>
      <c r="AS39" s="281"/>
      <c r="AT39" s="281"/>
      <c r="AU39" s="281"/>
      <c r="AV39" s="281"/>
      <c r="AW39" s="282"/>
      <c r="AX39" s="149" t="str">
        <f>IF('入力シート（事業所・寄宿舎）'!$D70="","",'入力シート（事業所・寄宿舎）'!D70)</f>
        <v/>
      </c>
      <c r="AY39" s="150"/>
      <c r="AZ39" s="150"/>
      <c r="BA39" s="150"/>
      <c r="BB39" s="150"/>
      <c r="BC39" s="151"/>
      <c r="BD39" s="149" t="str">
        <f>IF('入力シート（事業所・寄宿舎）'!$D74="","",'入力シート（事業所・寄宿舎）'!D74)</f>
        <v/>
      </c>
      <c r="BE39" s="150"/>
      <c r="BF39" s="150"/>
      <c r="BG39" s="150"/>
      <c r="BH39" s="150"/>
      <c r="BI39" s="151"/>
      <c r="BJ39" s="149" t="str">
        <f>IF('入力シート（事業所・寄宿舎）'!$D78="","",'入力シート（事業所・寄宿舎）'!D78)</f>
        <v/>
      </c>
      <c r="BK39" s="150"/>
      <c r="BL39" s="150"/>
      <c r="BM39" s="150"/>
      <c r="BN39" s="150"/>
      <c r="BO39" s="151"/>
      <c r="BP39" s="149" t="str">
        <f>IF('入力シート（事業所・寄宿舎）'!$D82="","",'入力シート（事業所・寄宿舎）'!D82)</f>
        <v/>
      </c>
      <c r="BQ39" s="150"/>
      <c r="BR39" s="150"/>
      <c r="BS39" s="150"/>
      <c r="BT39" s="150"/>
      <c r="BU39" s="151"/>
      <c r="BV39" s="149" t="str">
        <f>IF('入力シート（事業所・寄宿舎）'!$D86="","",'入力シート（事業所・寄宿舎）'!D86)</f>
        <v/>
      </c>
      <c r="BW39" s="150"/>
      <c r="BX39" s="150"/>
      <c r="BY39" s="150"/>
      <c r="BZ39" s="150"/>
      <c r="CA39" s="151"/>
      <c r="CB39" s="149" t="str">
        <f>IF('入力シート（事業所・寄宿舎）'!$D90="","",'入力シート（事業所・寄宿舎）'!D90)</f>
        <v/>
      </c>
      <c r="CC39" s="150"/>
      <c r="CD39" s="150"/>
      <c r="CE39" s="150"/>
      <c r="CF39" s="150"/>
      <c r="CG39" s="151"/>
      <c r="CH39" s="322">
        <f>SUM(AX39:CG39)</f>
        <v>0</v>
      </c>
      <c r="CI39" s="322"/>
      <c r="CJ39" s="322"/>
      <c r="CK39" s="322"/>
      <c r="CL39" s="322"/>
      <c r="CM39" s="322"/>
    </row>
    <row r="40" spans="1:91" ht="17.25" customHeight="1" x14ac:dyDescent="0.15">
      <c r="A40" s="246" t="s">
        <v>297</v>
      </c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86"/>
      <c r="AH40" s="287"/>
      <c r="AI40" s="287"/>
      <c r="AJ40" s="287"/>
      <c r="AK40" s="287"/>
      <c r="AL40" s="287"/>
      <c r="AM40" s="287"/>
      <c r="AN40" s="287"/>
      <c r="AO40" s="288"/>
      <c r="AP40" s="321"/>
      <c r="AQ40" s="290"/>
      <c r="AR40" s="264" t="s">
        <v>14</v>
      </c>
      <c r="AS40" s="281"/>
      <c r="AT40" s="281"/>
      <c r="AU40" s="281"/>
      <c r="AV40" s="281"/>
      <c r="AW40" s="282"/>
      <c r="AX40" s="149" t="str">
        <f>IF('入力シート（事業所・寄宿舎）'!$D71="","",'入力シート（事業所・寄宿舎）'!D71)</f>
        <v/>
      </c>
      <c r="AY40" s="150"/>
      <c r="AZ40" s="150"/>
      <c r="BA40" s="150"/>
      <c r="BB40" s="150"/>
      <c r="BC40" s="151"/>
      <c r="BD40" s="149" t="str">
        <f>IF('入力シート（事業所・寄宿舎）'!$D75="","",'入力シート（事業所・寄宿舎）'!D75)</f>
        <v/>
      </c>
      <c r="BE40" s="150"/>
      <c r="BF40" s="150"/>
      <c r="BG40" s="150"/>
      <c r="BH40" s="150"/>
      <c r="BI40" s="151"/>
      <c r="BJ40" s="149" t="str">
        <f>IF('入力シート（事業所・寄宿舎）'!$D79="","",'入力シート（事業所・寄宿舎）'!D79)</f>
        <v/>
      </c>
      <c r="BK40" s="150"/>
      <c r="BL40" s="150"/>
      <c r="BM40" s="150"/>
      <c r="BN40" s="150"/>
      <c r="BO40" s="151"/>
      <c r="BP40" s="149" t="str">
        <f>IF('入力シート（事業所・寄宿舎）'!$D83="","",'入力シート（事業所・寄宿舎）'!D83)</f>
        <v/>
      </c>
      <c r="BQ40" s="150"/>
      <c r="BR40" s="150"/>
      <c r="BS40" s="150"/>
      <c r="BT40" s="150"/>
      <c r="BU40" s="151"/>
      <c r="BV40" s="149" t="str">
        <f>IF('入力シート（事業所・寄宿舎）'!$D87="","",'入力シート（事業所・寄宿舎）'!D87)</f>
        <v/>
      </c>
      <c r="BW40" s="150"/>
      <c r="BX40" s="150"/>
      <c r="BY40" s="150"/>
      <c r="BZ40" s="150"/>
      <c r="CA40" s="151"/>
      <c r="CB40" s="149" t="str">
        <f>IF('入力シート（事業所・寄宿舎）'!$D91="","",'入力シート（事業所・寄宿舎）'!D91)</f>
        <v/>
      </c>
      <c r="CC40" s="150"/>
      <c r="CD40" s="150"/>
      <c r="CE40" s="150"/>
      <c r="CF40" s="150"/>
      <c r="CG40" s="151"/>
      <c r="CH40" s="152">
        <f>SUM(AX40:CG40)</f>
        <v>0</v>
      </c>
      <c r="CI40" s="152"/>
      <c r="CJ40" s="152"/>
      <c r="CK40" s="152"/>
      <c r="CL40" s="152"/>
      <c r="CM40" s="152"/>
    </row>
    <row r="41" spans="1:91" ht="17.25" customHeight="1" x14ac:dyDescent="0.15">
      <c r="A41" s="207" t="str">
        <f>IF('入力シート（事業所・寄宿舎）'!$D68="管理栄養士","① 管理栄養士　　　2 栄 養 士",IF('入力シート（事業所・寄宿舎）'!$D68="栄養士","1 管理栄養士　　　②栄 養 士","1 管理栄養士　　　2 栄 養 士"))</f>
        <v>1 管理栄養士　　　2 栄 養 士</v>
      </c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86"/>
      <c r="AH41" s="287"/>
      <c r="AI41" s="287"/>
      <c r="AJ41" s="287"/>
      <c r="AK41" s="287"/>
      <c r="AL41" s="287"/>
      <c r="AM41" s="287"/>
      <c r="AN41" s="287"/>
      <c r="AO41" s="288"/>
      <c r="AP41" s="289" t="s">
        <v>15</v>
      </c>
      <c r="AQ41" s="290"/>
      <c r="AR41" s="264" t="s">
        <v>13</v>
      </c>
      <c r="AS41" s="281"/>
      <c r="AT41" s="281"/>
      <c r="AU41" s="281"/>
      <c r="AV41" s="281"/>
      <c r="AW41" s="282"/>
      <c r="AX41" s="149" t="str">
        <f>IF('入力シート（事業所・寄宿舎）'!$D72="","",'入力シート（事業所・寄宿舎）'!D72)</f>
        <v/>
      </c>
      <c r="AY41" s="150"/>
      <c r="AZ41" s="150"/>
      <c r="BA41" s="150"/>
      <c r="BB41" s="150"/>
      <c r="BC41" s="151"/>
      <c r="BD41" s="149" t="str">
        <f>IF('入力シート（事業所・寄宿舎）'!$D76="","",'入力シート（事業所・寄宿舎）'!D76)</f>
        <v/>
      </c>
      <c r="BE41" s="150"/>
      <c r="BF41" s="150"/>
      <c r="BG41" s="150"/>
      <c r="BH41" s="150"/>
      <c r="BI41" s="151"/>
      <c r="BJ41" s="149" t="str">
        <f>IF('入力シート（事業所・寄宿舎）'!$D80="","",'入力シート（事業所・寄宿舎）'!D80)</f>
        <v/>
      </c>
      <c r="BK41" s="150"/>
      <c r="BL41" s="150"/>
      <c r="BM41" s="150"/>
      <c r="BN41" s="150"/>
      <c r="BO41" s="151"/>
      <c r="BP41" s="149" t="str">
        <f>IF('入力シート（事業所・寄宿舎）'!$D84="","",'入力シート（事業所・寄宿舎）'!D84)</f>
        <v/>
      </c>
      <c r="BQ41" s="150"/>
      <c r="BR41" s="150"/>
      <c r="BS41" s="150"/>
      <c r="BT41" s="150"/>
      <c r="BU41" s="151"/>
      <c r="BV41" s="149" t="str">
        <f>IF('入力シート（事業所・寄宿舎）'!$D88="","",'入力シート（事業所・寄宿舎）'!D88)</f>
        <v/>
      </c>
      <c r="BW41" s="150"/>
      <c r="BX41" s="150"/>
      <c r="BY41" s="150"/>
      <c r="BZ41" s="150"/>
      <c r="CA41" s="151"/>
      <c r="CB41" s="149" t="str">
        <f>IF('入力シート（事業所・寄宿舎）'!$D92="","",'入力シート（事業所・寄宿舎）'!D92)</f>
        <v/>
      </c>
      <c r="CC41" s="150"/>
      <c r="CD41" s="150"/>
      <c r="CE41" s="150"/>
      <c r="CF41" s="150"/>
      <c r="CG41" s="151"/>
      <c r="CH41" s="152">
        <f t="shared" ref="CH41:CH42" si="0">SUM(AX41:CG41)</f>
        <v>0</v>
      </c>
      <c r="CI41" s="152"/>
      <c r="CJ41" s="152"/>
      <c r="CK41" s="152"/>
      <c r="CL41" s="152"/>
      <c r="CM41" s="152"/>
    </row>
    <row r="42" spans="1:91" ht="17.25" customHeight="1" x14ac:dyDescent="0.15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86"/>
      <c r="AH42" s="287"/>
      <c r="AI42" s="287"/>
      <c r="AJ42" s="287"/>
      <c r="AK42" s="287"/>
      <c r="AL42" s="287"/>
      <c r="AM42" s="287"/>
      <c r="AN42" s="287"/>
      <c r="AO42" s="288"/>
      <c r="AP42" s="291"/>
      <c r="AQ42" s="292"/>
      <c r="AR42" s="264" t="s">
        <v>14</v>
      </c>
      <c r="AS42" s="281"/>
      <c r="AT42" s="281"/>
      <c r="AU42" s="281"/>
      <c r="AV42" s="281"/>
      <c r="AW42" s="282"/>
      <c r="AX42" s="149" t="str">
        <f>IF('入力シート（事業所・寄宿舎）'!$D73="","",'入力シート（事業所・寄宿舎）'!D73)</f>
        <v/>
      </c>
      <c r="AY42" s="150"/>
      <c r="AZ42" s="150"/>
      <c r="BA42" s="150"/>
      <c r="BB42" s="150"/>
      <c r="BC42" s="151"/>
      <c r="BD42" s="149" t="str">
        <f>IF('入力シート（事業所・寄宿舎）'!$D77="","",'入力シート（事業所・寄宿舎）'!D77)</f>
        <v/>
      </c>
      <c r="BE42" s="150"/>
      <c r="BF42" s="150"/>
      <c r="BG42" s="150"/>
      <c r="BH42" s="150"/>
      <c r="BI42" s="151"/>
      <c r="BJ42" s="149" t="str">
        <f>IF('入力シート（事業所・寄宿舎）'!$D81="","",'入力シート（事業所・寄宿舎）'!D81)</f>
        <v/>
      </c>
      <c r="BK42" s="150"/>
      <c r="BL42" s="150"/>
      <c r="BM42" s="150"/>
      <c r="BN42" s="150"/>
      <c r="BO42" s="151"/>
      <c r="BP42" s="149" t="str">
        <f>IF('入力シート（事業所・寄宿舎）'!$D86="","",'入力シート（事業所・寄宿舎）'!D85)</f>
        <v/>
      </c>
      <c r="BQ42" s="150"/>
      <c r="BR42" s="150"/>
      <c r="BS42" s="150"/>
      <c r="BT42" s="150"/>
      <c r="BU42" s="151"/>
      <c r="BV42" s="149" t="str">
        <f>IF('入力シート（事業所・寄宿舎）'!$D89="","",'入力シート（事業所・寄宿舎）'!D89)</f>
        <v/>
      </c>
      <c r="BW42" s="150"/>
      <c r="BX42" s="150"/>
      <c r="BY42" s="150"/>
      <c r="BZ42" s="150"/>
      <c r="CA42" s="151"/>
      <c r="CB42" s="149" t="str">
        <f>IF('入力シート（事業所・寄宿舎）'!$D93="","",'入力シート（事業所・寄宿舎）'!D93)</f>
        <v/>
      </c>
      <c r="CC42" s="150"/>
      <c r="CD42" s="150"/>
      <c r="CE42" s="150"/>
      <c r="CF42" s="150"/>
      <c r="CG42" s="151"/>
      <c r="CH42" s="152">
        <f t="shared" si="0"/>
        <v>0</v>
      </c>
      <c r="CI42" s="152"/>
      <c r="CJ42" s="152"/>
      <c r="CK42" s="152"/>
      <c r="CL42" s="152"/>
      <c r="CM42" s="152"/>
    </row>
    <row r="43" spans="1:91" ht="17.25" customHeight="1" x14ac:dyDescent="0.15">
      <c r="A43" s="195" t="s">
        <v>298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7"/>
      <c r="W43" s="153" t="s">
        <v>62</v>
      </c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264" t="s">
        <v>63</v>
      </c>
      <c r="AL43" s="265"/>
      <c r="AM43" s="265"/>
      <c r="AN43" s="265"/>
      <c r="AO43" s="265"/>
      <c r="AP43" s="265"/>
      <c r="AQ43" s="265"/>
      <c r="AR43" s="265"/>
      <c r="AS43" s="265"/>
      <c r="AT43" s="265"/>
      <c r="AU43" s="266"/>
      <c r="AV43" s="264" t="s">
        <v>64</v>
      </c>
      <c r="AW43" s="265"/>
      <c r="AX43" s="265"/>
      <c r="AY43" s="265"/>
      <c r="AZ43" s="265"/>
      <c r="BA43" s="265"/>
      <c r="BB43" s="265"/>
      <c r="BC43" s="265"/>
      <c r="BD43" s="265"/>
      <c r="BE43" s="265"/>
      <c r="BF43" s="266"/>
      <c r="BG43" s="293" t="s">
        <v>42</v>
      </c>
      <c r="BH43" s="294"/>
      <c r="BI43" s="294"/>
      <c r="BJ43" s="294"/>
      <c r="BK43" s="294"/>
      <c r="BL43" s="294"/>
      <c r="BM43" s="265" t="str">
        <f>IF('入力シート（事業所・寄宿舎）'!$D101="","",'入力シート（事業所・寄宿舎）'!D101)</f>
        <v/>
      </c>
      <c r="BN43" s="281"/>
      <c r="BO43" s="281"/>
      <c r="BP43" s="281"/>
      <c r="BQ43" s="87" t="s">
        <v>283</v>
      </c>
      <c r="BR43" s="264" t="s">
        <v>66</v>
      </c>
      <c r="BS43" s="281"/>
      <c r="BT43" s="281"/>
      <c r="BU43" s="281"/>
      <c r="BV43" s="281"/>
      <c r="BW43" s="281"/>
      <c r="BX43" s="281"/>
      <c r="BY43" s="281"/>
      <c r="BZ43" s="281"/>
      <c r="CA43" s="281"/>
      <c r="CB43" s="282"/>
      <c r="CC43" s="295" t="s">
        <v>65</v>
      </c>
      <c r="CD43" s="296"/>
      <c r="CE43" s="296"/>
      <c r="CF43" s="296"/>
      <c r="CG43" s="296"/>
      <c r="CH43" s="296"/>
      <c r="CI43" s="296"/>
      <c r="CJ43" s="296"/>
      <c r="CK43" s="296"/>
      <c r="CL43" s="296"/>
      <c r="CM43" s="297"/>
    </row>
    <row r="44" spans="1:91" ht="17.25" customHeight="1" x14ac:dyDescent="0.15">
      <c r="A44" s="201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3"/>
      <c r="W44" s="143" t="str">
        <f>IF('入力シート（事業所・寄宿舎）'!$D98="","",'入力シート（事業所・寄宿舎）'!D98)</f>
        <v/>
      </c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220"/>
      <c r="AK44" s="112" t="str">
        <f>IF('入力シート（事業所・寄宿舎）'!$D99="","",'入力シート（事業所・寄宿舎）'!D99)</f>
        <v/>
      </c>
      <c r="AL44" s="113"/>
      <c r="AM44" s="113"/>
      <c r="AN44" s="113"/>
      <c r="AO44" s="113"/>
      <c r="AP44" s="113"/>
      <c r="AQ44" s="113"/>
      <c r="AR44" s="113"/>
      <c r="AS44" s="113"/>
      <c r="AT44" s="113"/>
      <c r="AU44" s="114"/>
      <c r="AV44" s="112" t="str">
        <f>IF('入力シート（事業所・寄宿舎）'!$D100="","",'入力シート（事業所・寄宿舎）'!D100)</f>
        <v/>
      </c>
      <c r="AW44" s="113"/>
      <c r="AX44" s="113"/>
      <c r="AY44" s="113"/>
      <c r="AZ44" s="113"/>
      <c r="BA44" s="113"/>
      <c r="BB44" s="113"/>
      <c r="BC44" s="113"/>
      <c r="BD44" s="113"/>
      <c r="BE44" s="113"/>
      <c r="BF44" s="114"/>
      <c r="BG44" s="112" t="str">
        <f>IF('入力シート（事業所・寄宿舎）'!$D102="","",'入力シート（事業所・寄宿舎）'!D102)</f>
        <v/>
      </c>
      <c r="BH44" s="113"/>
      <c r="BI44" s="113"/>
      <c r="BJ44" s="113"/>
      <c r="BK44" s="113"/>
      <c r="BL44" s="113"/>
      <c r="BM44" s="113"/>
      <c r="BN44" s="113"/>
      <c r="BO44" s="113"/>
      <c r="BP44" s="113"/>
      <c r="BQ44" s="114"/>
      <c r="BR44" s="112">
        <f>SUM(W44:BQ44)</f>
        <v>0</v>
      </c>
      <c r="BS44" s="113"/>
      <c r="BT44" s="113"/>
      <c r="BU44" s="113"/>
      <c r="BV44" s="113"/>
      <c r="BW44" s="113"/>
      <c r="BX44" s="113"/>
      <c r="BY44" s="113"/>
      <c r="BZ44" s="113"/>
      <c r="CA44" s="113"/>
      <c r="CB44" s="114"/>
      <c r="CC44" s="112" t="str">
        <f>IF('入力シート（事業所・寄宿舎）'!$D104="","",'入力シート（事業所・寄宿舎）'!D104)</f>
        <v/>
      </c>
      <c r="CD44" s="113"/>
      <c r="CE44" s="113"/>
      <c r="CF44" s="113"/>
      <c r="CG44" s="113"/>
      <c r="CH44" s="113"/>
      <c r="CI44" s="113"/>
      <c r="CJ44" s="113"/>
      <c r="CK44" s="113"/>
      <c r="CL44" s="113"/>
      <c r="CM44" s="114"/>
    </row>
    <row r="45" spans="1:91" ht="17.25" customHeight="1" x14ac:dyDescent="0.15">
      <c r="A45" s="88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7"/>
      <c r="W45" s="278" t="s">
        <v>70</v>
      </c>
      <c r="X45" s="279"/>
      <c r="Y45" s="279"/>
      <c r="Z45" s="279"/>
      <c r="AA45" s="279"/>
      <c r="AB45" s="279"/>
      <c r="AC45" s="279"/>
      <c r="AD45" s="279"/>
      <c r="AE45" s="279"/>
      <c r="AF45" s="280"/>
      <c r="AG45" s="267" t="s">
        <v>71</v>
      </c>
      <c r="AH45" s="267"/>
      <c r="AI45" s="267"/>
      <c r="AJ45" s="268"/>
      <c r="AK45" s="155" t="s">
        <v>466</v>
      </c>
      <c r="AL45" s="156"/>
      <c r="AM45" s="156"/>
      <c r="AN45" s="156"/>
      <c r="AO45" s="156"/>
      <c r="AP45" s="156"/>
      <c r="AQ45" s="156"/>
      <c r="AR45" s="156"/>
      <c r="AS45" s="156"/>
      <c r="AT45" s="156"/>
      <c r="AU45" s="157"/>
      <c r="AV45" s="155" t="s">
        <v>467</v>
      </c>
      <c r="AW45" s="156"/>
      <c r="AX45" s="156"/>
      <c r="AY45" s="156"/>
      <c r="AZ45" s="156"/>
      <c r="BA45" s="156"/>
      <c r="BB45" s="156"/>
      <c r="BC45" s="156"/>
      <c r="BD45" s="156"/>
      <c r="BE45" s="156"/>
      <c r="BF45" s="157"/>
      <c r="BG45" s="155" t="s">
        <v>468</v>
      </c>
      <c r="BH45" s="156"/>
      <c r="BI45" s="156"/>
      <c r="BJ45" s="156"/>
      <c r="BK45" s="156"/>
      <c r="BL45" s="156"/>
      <c r="BM45" s="156"/>
      <c r="BN45" s="156"/>
      <c r="BO45" s="156"/>
      <c r="BP45" s="156"/>
      <c r="BQ45" s="157"/>
      <c r="BR45" s="155" t="s">
        <v>469</v>
      </c>
      <c r="BS45" s="156"/>
      <c r="BT45" s="156"/>
      <c r="BU45" s="156"/>
      <c r="BV45" s="156"/>
      <c r="BW45" s="156"/>
      <c r="BX45" s="156"/>
      <c r="BY45" s="156"/>
      <c r="BZ45" s="156"/>
      <c r="CA45" s="156"/>
      <c r="CB45" s="157"/>
      <c r="CC45" s="155" t="s">
        <v>41</v>
      </c>
      <c r="CD45" s="156"/>
      <c r="CE45" s="156"/>
      <c r="CF45" s="156"/>
      <c r="CG45" s="156"/>
      <c r="CH45" s="156"/>
      <c r="CI45" s="156"/>
      <c r="CJ45" s="156"/>
      <c r="CK45" s="156"/>
      <c r="CL45" s="156"/>
      <c r="CM45" s="157"/>
    </row>
    <row r="46" spans="1:91" ht="17.25" customHeight="1" x14ac:dyDescent="0.15">
      <c r="A46" s="173" t="s">
        <v>501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74"/>
      <c r="W46" s="269" t="s">
        <v>72</v>
      </c>
      <c r="X46" s="270"/>
      <c r="Y46" s="270"/>
      <c r="Z46" s="270"/>
      <c r="AA46" s="270"/>
      <c r="AB46" s="270"/>
      <c r="AC46" s="270"/>
      <c r="AD46" s="270"/>
      <c r="AE46" s="270"/>
      <c r="AF46" s="271"/>
      <c r="AG46" s="267" t="s">
        <v>74</v>
      </c>
      <c r="AH46" s="267"/>
      <c r="AI46" s="267"/>
      <c r="AJ46" s="268"/>
      <c r="AK46" s="112" t="str">
        <f>IF('入力シート（事業所・寄宿舎）'!$D107="","",'入力シート（事業所・寄宿舎）'!D107)</f>
        <v/>
      </c>
      <c r="AL46" s="113"/>
      <c r="AM46" s="113"/>
      <c r="AN46" s="113"/>
      <c r="AO46" s="113"/>
      <c r="AP46" s="113"/>
      <c r="AQ46" s="113"/>
      <c r="AR46" s="113"/>
      <c r="AS46" s="113"/>
      <c r="AT46" s="113"/>
      <c r="AU46" s="114"/>
      <c r="AV46" s="112" t="str">
        <f>IF('入力シート（事業所・寄宿舎）'!$D108="","",'入力シート（事業所・寄宿舎）'!D108)</f>
        <v/>
      </c>
      <c r="AW46" s="113"/>
      <c r="AX46" s="113"/>
      <c r="AY46" s="113"/>
      <c r="AZ46" s="113"/>
      <c r="BA46" s="113"/>
      <c r="BB46" s="113"/>
      <c r="BC46" s="113"/>
      <c r="BD46" s="113"/>
      <c r="BE46" s="113"/>
      <c r="BF46" s="114"/>
      <c r="BG46" s="112" t="str">
        <f>IF('入力シート（事業所・寄宿舎）'!$D109="","",'入力シート（事業所・寄宿舎）'!D109)</f>
        <v/>
      </c>
      <c r="BH46" s="113"/>
      <c r="BI46" s="113"/>
      <c r="BJ46" s="113"/>
      <c r="BK46" s="113"/>
      <c r="BL46" s="113"/>
      <c r="BM46" s="113"/>
      <c r="BN46" s="113"/>
      <c r="BO46" s="113"/>
      <c r="BP46" s="113"/>
      <c r="BQ46" s="114"/>
      <c r="BR46" s="112" t="str">
        <f>IF('入力シート（事業所・寄宿舎）'!$D110="","",'入力シート（事業所・寄宿舎）'!D110)</f>
        <v/>
      </c>
      <c r="BS46" s="113"/>
      <c r="BT46" s="113"/>
      <c r="BU46" s="113"/>
      <c r="BV46" s="113"/>
      <c r="BW46" s="113"/>
      <c r="BX46" s="113"/>
      <c r="BY46" s="113"/>
      <c r="BZ46" s="113"/>
      <c r="CA46" s="113"/>
      <c r="CB46" s="114"/>
      <c r="CC46" s="112">
        <f>SUM(AK46:CB46)</f>
        <v>0</v>
      </c>
      <c r="CD46" s="113"/>
      <c r="CE46" s="113"/>
      <c r="CF46" s="113"/>
      <c r="CG46" s="113"/>
      <c r="CH46" s="113"/>
      <c r="CI46" s="113"/>
      <c r="CJ46" s="113"/>
      <c r="CK46" s="113"/>
      <c r="CL46" s="113" t="s">
        <v>459</v>
      </c>
      <c r="CM46" s="114"/>
    </row>
    <row r="47" spans="1:91" ht="17.25" customHeight="1" x14ac:dyDescent="0.15">
      <c r="A47" s="85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0"/>
      <c r="V47" s="82"/>
      <c r="W47" s="272"/>
      <c r="X47" s="273"/>
      <c r="Y47" s="273"/>
      <c r="Z47" s="273"/>
      <c r="AA47" s="273"/>
      <c r="AB47" s="273"/>
      <c r="AC47" s="273"/>
      <c r="AD47" s="273"/>
      <c r="AE47" s="273"/>
      <c r="AF47" s="274"/>
      <c r="AG47" s="267" t="s">
        <v>75</v>
      </c>
      <c r="AH47" s="267"/>
      <c r="AI47" s="267"/>
      <c r="AJ47" s="268"/>
      <c r="AK47" s="112" t="str">
        <f>IF('入力シート（事業所・寄宿舎）'!$D112="","",'入力シート（事業所・寄宿舎）'!D112)</f>
        <v/>
      </c>
      <c r="AL47" s="113"/>
      <c r="AM47" s="113"/>
      <c r="AN47" s="113"/>
      <c r="AO47" s="113"/>
      <c r="AP47" s="113"/>
      <c r="AQ47" s="113"/>
      <c r="AR47" s="113"/>
      <c r="AS47" s="113"/>
      <c r="AT47" s="113"/>
      <c r="AU47" s="114"/>
      <c r="AV47" s="112" t="str">
        <f>IF('入力シート（事業所・寄宿舎）'!$D113="","",'入力シート（事業所・寄宿舎）'!D113)</f>
        <v/>
      </c>
      <c r="AW47" s="113"/>
      <c r="AX47" s="113"/>
      <c r="AY47" s="113"/>
      <c r="AZ47" s="113"/>
      <c r="BA47" s="113"/>
      <c r="BB47" s="113"/>
      <c r="BC47" s="113"/>
      <c r="BD47" s="113"/>
      <c r="BE47" s="113"/>
      <c r="BF47" s="114"/>
      <c r="BG47" s="112" t="str">
        <f>IF('入力シート（事業所・寄宿舎）'!$D114="","",'入力シート（事業所・寄宿舎）'!D114)</f>
        <v/>
      </c>
      <c r="BH47" s="113"/>
      <c r="BI47" s="113"/>
      <c r="BJ47" s="113"/>
      <c r="BK47" s="113"/>
      <c r="BL47" s="113"/>
      <c r="BM47" s="113"/>
      <c r="BN47" s="113"/>
      <c r="BO47" s="113"/>
      <c r="BP47" s="113"/>
      <c r="BQ47" s="114"/>
      <c r="BR47" s="112" t="str">
        <f>IF('入力シート（事業所・寄宿舎）'!$D115="","",'入力シート（事業所・寄宿舎）'!D115)</f>
        <v/>
      </c>
      <c r="BS47" s="113"/>
      <c r="BT47" s="113"/>
      <c r="BU47" s="113"/>
      <c r="BV47" s="113"/>
      <c r="BW47" s="113"/>
      <c r="BX47" s="113"/>
      <c r="BY47" s="113"/>
      <c r="BZ47" s="113"/>
      <c r="CA47" s="113"/>
      <c r="CB47" s="114"/>
      <c r="CC47" s="112">
        <f t="shared" ref="CC47:CC51" si="1">SUM(AK47:CB47)</f>
        <v>0</v>
      </c>
      <c r="CD47" s="113"/>
      <c r="CE47" s="113"/>
      <c r="CF47" s="113"/>
      <c r="CG47" s="113"/>
      <c r="CH47" s="113"/>
      <c r="CI47" s="113"/>
      <c r="CJ47" s="113"/>
      <c r="CK47" s="113"/>
      <c r="CL47" s="113" t="s">
        <v>459</v>
      </c>
      <c r="CM47" s="114"/>
    </row>
    <row r="48" spans="1:91" ht="17.25" customHeight="1" x14ac:dyDescent="0.15">
      <c r="A48" s="173" t="str">
        <f>IF('入力シート（事業所・寄宿舎）'!$D105="有","   ①有　2 無",IF('入力シート（事業所・寄宿舎）'!$D105="無","   1 有　②無","   1 有　　2 無"))</f>
        <v xml:space="preserve">   1 有　　2 無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74"/>
      <c r="W48" s="269" t="s">
        <v>460</v>
      </c>
      <c r="X48" s="270"/>
      <c r="Y48" s="270"/>
      <c r="Z48" s="270"/>
      <c r="AA48" s="270"/>
      <c r="AB48" s="270"/>
      <c r="AC48" s="270"/>
      <c r="AD48" s="270"/>
      <c r="AE48" s="270"/>
      <c r="AF48" s="271"/>
      <c r="AG48" s="267" t="s">
        <v>74</v>
      </c>
      <c r="AH48" s="267"/>
      <c r="AI48" s="267"/>
      <c r="AJ48" s="268"/>
      <c r="AK48" s="112" t="str">
        <f>IF('入力シート（事業所・寄宿舎）'!$D117="","",'入力シート（事業所・寄宿舎）'!D117)</f>
        <v/>
      </c>
      <c r="AL48" s="113"/>
      <c r="AM48" s="113"/>
      <c r="AN48" s="113"/>
      <c r="AO48" s="113"/>
      <c r="AP48" s="113"/>
      <c r="AQ48" s="113"/>
      <c r="AR48" s="113"/>
      <c r="AS48" s="113"/>
      <c r="AT48" s="113"/>
      <c r="AU48" s="114"/>
      <c r="AV48" s="112" t="str">
        <f>IF('入力シート（事業所・寄宿舎）'!$D118="","",'入力シート（事業所・寄宿舎）'!D118)</f>
        <v/>
      </c>
      <c r="AW48" s="113"/>
      <c r="AX48" s="113"/>
      <c r="AY48" s="113"/>
      <c r="AZ48" s="113"/>
      <c r="BA48" s="113"/>
      <c r="BB48" s="113"/>
      <c r="BC48" s="113"/>
      <c r="BD48" s="113"/>
      <c r="BE48" s="113"/>
      <c r="BF48" s="114"/>
      <c r="BG48" s="112" t="str">
        <f>IF('入力シート（事業所・寄宿舎）'!$D119="","",'入力シート（事業所・寄宿舎）'!D119)</f>
        <v/>
      </c>
      <c r="BH48" s="113"/>
      <c r="BI48" s="113"/>
      <c r="BJ48" s="113"/>
      <c r="BK48" s="113"/>
      <c r="BL48" s="113"/>
      <c r="BM48" s="113"/>
      <c r="BN48" s="113"/>
      <c r="BO48" s="113"/>
      <c r="BP48" s="113"/>
      <c r="BQ48" s="114"/>
      <c r="BR48" s="112" t="str">
        <f>IF('入力シート（事業所・寄宿舎）'!$D120="","",'入力シート（事業所・寄宿舎）'!D120)</f>
        <v/>
      </c>
      <c r="BS48" s="113"/>
      <c r="BT48" s="113"/>
      <c r="BU48" s="113"/>
      <c r="BV48" s="113"/>
      <c r="BW48" s="113"/>
      <c r="BX48" s="113"/>
      <c r="BY48" s="113"/>
      <c r="BZ48" s="113"/>
      <c r="CA48" s="113"/>
      <c r="CB48" s="114"/>
      <c r="CC48" s="112">
        <f>SUM(AK48:CB48)</f>
        <v>0</v>
      </c>
      <c r="CD48" s="113"/>
      <c r="CE48" s="113"/>
      <c r="CF48" s="113"/>
      <c r="CG48" s="113"/>
      <c r="CH48" s="113"/>
      <c r="CI48" s="113"/>
      <c r="CJ48" s="113"/>
      <c r="CK48" s="113"/>
      <c r="CL48" s="113" t="s">
        <v>459</v>
      </c>
      <c r="CM48" s="114"/>
    </row>
    <row r="49" spans="1:91" ht="17.25" customHeight="1" x14ac:dyDescent="0.15">
      <c r="A49" s="85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0"/>
      <c r="V49" s="82"/>
      <c r="W49" s="272"/>
      <c r="X49" s="273"/>
      <c r="Y49" s="273"/>
      <c r="Z49" s="273"/>
      <c r="AA49" s="273"/>
      <c r="AB49" s="273"/>
      <c r="AC49" s="273"/>
      <c r="AD49" s="273"/>
      <c r="AE49" s="273"/>
      <c r="AF49" s="274"/>
      <c r="AG49" s="267" t="s">
        <v>75</v>
      </c>
      <c r="AH49" s="267"/>
      <c r="AI49" s="267"/>
      <c r="AJ49" s="268"/>
      <c r="AK49" s="112" t="str">
        <f>IF('入力シート（事業所・寄宿舎）'!$D122="","",'入力シート（事業所・寄宿舎）'!D122)</f>
        <v/>
      </c>
      <c r="AL49" s="113"/>
      <c r="AM49" s="113"/>
      <c r="AN49" s="113"/>
      <c r="AO49" s="113"/>
      <c r="AP49" s="113"/>
      <c r="AQ49" s="113"/>
      <c r="AR49" s="113"/>
      <c r="AS49" s="113"/>
      <c r="AT49" s="113"/>
      <c r="AU49" s="114"/>
      <c r="AV49" s="112" t="str">
        <f>IF('入力シート（事業所・寄宿舎）'!$D123="","",'入力シート（事業所・寄宿舎）'!D123)</f>
        <v/>
      </c>
      <c r="AW49" s="113"/>
      <c r="AX49" s="113"/>
      <c r="AY49" s="113"/>
      <c r="AZ49" s="113"/>
      <c r="BA49" s="113"/>
      <c r="BB49" s="113"/>
      <c r="BC49" s="113"/>
      <c r="BD49" s="113"/>
      <c r="BE49" s="113"/>
      <c r="BF49" s="114"/>
      <c r="BG49" s="112" t="str">
        <f>IF('入力シート（事業所・寄宿舎）'!$D124="","",'入力シート（事業所・寄宿舎）'!D124)</f>
        <v/>
      </c>
      <c r="BH49" s="113"/>
      <c r="BI49" s="113"/>
      <c r="BJ49" s="113"/>
      <c r="BK49" s="113"/>
      <c r="BL49" s="113"/>
      <c r="BM49" s="113"/>
      <c r="BN49" s="113"/>
      <c r="BO49" s="113"/>
      <c r="BP49" s="113"/>
      <c r="BQ49" s="114"/>
      <c r="BR49" s="112" t="str">
        <f>IF('入力シート（事業所・寄宿舎）'!$D125="","",'入力シート（事業所・寄宿舎）'!D125)</f>
        <v/>
      </c>
      <c r="BS49" s="113"/>
      <c r="BT49" s="113"/>
      <c r="BU49" s="113"/>
      <c r="BV49" s="113"/>
      <c r="BW49" s="113"/>
      <c r="BX49" s="113"/>
      <c r="BY49" s="113"/>
      <c r="BZ49" s="113"/>
      <c r="CA49" s="113"/>
      <c r="CB49" s="114"/>
      <c r="CC49" s="112">
        <f t="shared" si="1"/>
        <v>0</v>
      </c>
      <c r="CD49" s="113"/>
      <c r="CE49" s="113"/>
      <c r="CF49" s="113"/>
      <c r="CG49" s="113"/>
      <c r="CH49" s="113"/>
      <c r="CI49" s="113"/>
      <c r="CJ49" s="113"/>
      <c r="CK49" s="113"/>
      <c r="CL49" s="113" t="s">
        <v>459</v>
      </c>
      <c r="CM49" s="114"/>
    </row>
    <row r="50" spans="1:91" ht="17.25" customHeight="1" x14ac:dyDescent="0.15">
      <c r="A50" s="374" t="s">
        <v>461</v>
      </c>
      <c r="B50" s="275"/>
      <c r="C50" s="258" t="str">
        <f>IF('入力シート（事業所・寄宿舎）'!$D106="","  年　月",'入力シート（事業所・寄宿舎）'!$D106)</f>
        <v xml:space="preserve">  年　月</v>
      </c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75" t="s">
        <v>53</v>
      </c>
      <c r="O50" s="275"/>
      <c r="P50" s="275"/>
      <c r="Q50" s="275"/>
      <c r="R50" s="275"/>
      <c r="S50" s="275"/>
      <c r="T50" s="275"/>
      <c r="U50" s="275"/>
      <c r="V50" s="276"/>
      <c r="W50" s="269" t="s">
        <v>73</v>
      </c>
      <c r="X50" s="270"/>
      <c r="Y50" s="270"/>
      <c r="Z50" s="270"/>
      <c r="AA50" s="270"/>
      <c r="AB50" s="270"/>
      <c r="AC50" s="270"/>
      <c r="AD50" s="270"/>
      <c r="AE50" s="270"/>
      <c r="AF50" s="271"/>
      <c r="AG50" s="267" t="s">
        <v>74</v>
      </c>
      <c r="AH50" s="267"/>
      <c r="AI50" s="267"/>
      <c r="AJ50" s="268"/>
      <c r="AK50" s="112" t="str">
        <f>IF('入力シート（事業所・寄宿舎）'!$D127="","",'入力シート（事業所・寄宿舎）'!D127)</f>
        <v/>
      </c>
      <c r="AL50" s="113"/>
      <c r="AM50" s="113"/>
      <c r="AN50" s="113"/>
      <c r="AO50" s="113"/>
      <c r="AP50" s="113"/>
      <c r="AQ50" s="113"/>
      <c r="AR50" s="113"/>
      <c r="AS50" s="113"/>
      <c r="AT50" s="113"/>
      <c r="AU50" s="114"/>
      <c r="AV50" s="112" t="str">
        <f>IF('入力シート（事業所・寄宿舎）'!$D128="","",'入力シート（事業所・寄宿舎）'!D128)</f>
        <v/>
      </c>
      <c r="AW50" s="113"/>
      <c r="AX50" s="113"/>
      <c r="AY50" s="113"/>
      <c r="AZ50" s="113"/>
      <c r="BA50" s="113"/>
      <c r="BB50" s="113"/>
      <c r="BC50" s="113"/>
      <c r="BD50" s="113"/>
      <c r="BE50" s="113"/>
      <c r="BF50" s="114"/>
      <c r="BG50" s="112" t="str">
        <f>IF('入力シート（事業所・寄宿舎）'!$D129="","",'入力シート（事業所・寄宿舎）'!D129)</f>
        <v/>
      </c>
      <c r="BH50" s="113"/>
      <c r="BI50" s="113"/>
      <c r="BJ50" s="113"/>
      <c r="BK50" s="113"/>
      <c r="BL50" s="113"/>
      <c r="BM50" s="113"/>
      <c r="BN50" s="113"/>
      <c r="BO50" s="113"/>
      <c r="BP50" s="113"/>
      <c r="BQ50" s="114"/>
      <c r="BR50" s="112" t="str">
        <f>IF('入力シート（事業所・寄宿舎）'!$D130="","",'入力シート（事業所・寄宿舎）'!D130)</f>
        <v/>
      </c>
      <c r="BS50" s="113"/>
      <c r="BT50" s="113"/>
      <c r="BU50" s="113"/>
      <c r="BV50" s="113"/>
      <c r="BW50" s="113"/>
      <c r="BX50" s="113"/>
      <c r="BY50" s="113"/>
      <c r="BZ50" s="113"/>
      <c r="CA50" s="113"/>
      <c r="CB50" s="114"/>
      <c r="CC50" s="112">
        <f t="shared" si="1"/>
        <v>0</v>
      </c>
      <c r="CD50" s="113"/>
      <c r="CE50" s="113"/>
      <c r="CF50" s="113"/>
      <c r="CG50" s="113"/>
      <c r="CH50" s="113"/>
      <c r="CI50" s="113"/>
      <c r="CJ50" s="113"/>
      <c r="CK50" s="113"/>
      <c r="CL50" s="113" t="s">
        <v>459</v>
      </c>
      <c r="CM50" s="114"/>
    </row>
    <row r="51" spans="1:91" ht="17.25" customHeight="1" x14ac:dyDescent="0.15">
      <c r="A51" s="81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2"/>
      <c r="W51" s="272"/>
      <c r="X51" s="273"/>
      <c r="Y51" s="273"/>
      <c r="Z51" s="273"/>
      <c r="AA51" s="273"/>
      <c r="AB51" s="273"/>
      <c r="AC51" s="273"/>
      <c r="AD51" s="273"/>
      <c r="AE51" s="273"/>
      <c r="AF51" s="274"/>
      <c r="AG51" s="267" t="s">
        <v>75</v>
      </c>
      <c r="AH51" s="267"/>
      <c r="AI51" s="267"/>
      <c r="AJ51" s="268"/>
      <c r="AK51" s="112" t="str">
        <f>IF('入力シート（事業所・寄宿舎）'!$D132="","",'入力シート（事業所・寄宿舎）'!D132)</f>
        <v/>
      </c>
      <c r="AL51" s="113"/>
      <c r="AM51" s="113"/>
      <c r="AN51" s="113"/>
      <c r="AO51" s="113"/>
      <c r="AP51" s="113"/>
      <c r="AQ51" s="113"/>
      <c r="AR51" s="113"/>
      <c r="AS51" s="113"/>
      <c r="AT51" s="113"/>
      <c r="AU51" s="114"/>
      <c r="AV51" s="112" t="str">
        <f>IF('入力シート（事業所・寄宿舎）'!$D133="","",'入力シート（事業所・寄宿舎）'!D133)</f>
        <v/>
      </c>
      <c r="AW51" s="113"/>
      <c r="AX51" s="113"/>
      <c r="AY51" s="113"/>
      <c r="AZ51" s="113"/>
      <c r="BA51" s="113"/>
      <c r="BB51" s="113"/>
      <c r="BC51" s="113"/>
      <c r="BD51" s="113"/>
      <c r="BE51" s="113"/>
      <c r="BF51" s="114"/>
      <c r="BG51" s="112" t="str">
        <f>IF('入力シート（事業所・寄宿舎）'!$D134="","",'入力シート（事業所・寄宿舎）'!D134)</f>
        <v/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4"/>
      <c r="BR51" s="112" t="str">
        <f>IF('入力シート（事業所・寄宿舎）'!$D135="","",'入力シート（事業所・寄宿舎）'!D135)</f>
        <v/>
      </c>
      <c r="BS51" s="113"/>
      <c r="BT51" s="113"/>
      <c r="BU51" s="113"/>
      <c r="BV51" s="113"/>
      <c r="BW51" s="113"/>
      <c r="BX51" s="113"/>
      <c r="BY51" s="113"/>
      <c r="BZ51" s="113"/>
      <c r="CA51" s="113"/>
      <c r="CB51" s="114"/>
      <c r="CC51" s="112">
        <f t="shared" si="1"/>
        <v>0</v>
      </c>
      <c r="CD51" s="113"/>
      <c r="CE51" s="113"/>
      <c r="CF51" s="113"/>
      <c r="CG51" s="113"/>
      <c r="CH51" s="113"/>
      <c r="CI51" s="113"/>
      <c r="CJ51" s="113"/>
      <c r="CK51" s="113"/>
      <c r="CL51" s="113" t="s">
        <v>459</v>
      </c>
      <c r="CM51" s="114"/>
    </row>
    <row r="52" spans="1:91" ht="17.25" customHeight="1" x14ac:dyDescent="0.15">
      <c r="A52" s="83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9"/>
      <c r="W52" s="155" t="s">
        <v>66</v>
      </c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7"/>
      <c r="AK52" s="112">
        <f>SUM(AK46:AU51)</f>
        <v>0</v>
      </c>
      <c r="AL52" s="113"/>
      <c r="AM52" s="113"/>
      <c r="AN52" s="113"/>
      <c r="AO52" s="113"/>
      <c r="AP52" s="113"/>
      <c r="AQ52" s="113"/>
      <c r="AR52" s="113"/>
      <c r="AS52" s="113"/>
      <c r="AT52" s="113" t="s">
        <v>38</v>
      </c>
      <c r="AU52" s="114"/>
      <c r="AV52" s="112">
        <f>SUM(AV46:BF51)</f>
        <v>0</v>
      </c>
      <c r="AW52" s="113"/>
      <c r="AX52" s="113"/>
      <c r="AY52" s="113"/>
      <c r="AZ52" s="113"/>
      <c r="BA52" s="113"/>
      <c r="BB52" s="113"/>
      <c r="BC52" s="113"/>
      <c r="BD52" s="113"/>
      <c r="BE52" s="113" t="s">
        <v>38</v>
      </c>
      <c r="BF52" s="114"/>
      <c r="BG52" s="112">
        <f>SUM(BG46:BQ51)</f>
        <v>0</v>
      </c>
      <c r="BH52" s="113"/>
      <c r="BI52" s="113"/>
      <c r="BJ52" s="113"/>
      <c r="BK52" s="113"/>
      <c r="BL52" s="113"/>
      <c r="BM52" s="113"/>
      <c r="BN52" s="113"/>
      <c r="BO52" s="113"/>
      <c r="BP52" s="113" t="s">
        <v>38</v>
      </c>
      <c r="BQ52" s="114"/>
      <c r="BR52" s="112">
        <f>SUM(BR46:CB51)</f>
        <v>0</v>
      </c>
      <c r="BS52" s="113"/>
      <c r="BT52" s="113"/>
      <c r="BU52" s="113"/>
      <c r="BV52" s="113"/>
      <c r="BW52" s="113"/>
      <c r="BX52" s="113"/>
      <c r="BY52" s="113"/>
      <c r="BZ52" s="113"/>
      <c r="CA52" s="113" t="s">
        <v>38</v>
      </c>
      <c r="CB52" s="114"/>
      <c r="CC52" s="112">
        <f>SUM(CC46:CK51)</f>
        <v>0</v>
      </c>
      <c r="CD52" s="113"/>
      <c r="CE52" s="113"/>
      <c r="CF52" s="113"/>
      <c r="CG52" s="113"/>
      <c r="CH52" s="113"/>
      <c r="CI52" s="113"/>
      <c r="CJ52" s="113"/>
      <c r="CK52" s="113"/>
      <c r="CL52" s="113" t="s">
        <v>38</v>
      </c>
      <c r="CM52" s="114"/>
    </row>
    <row r="53" spans="1:91" ht="17.25" customHeight="1" x14ac:dyDescent="0.15">
      <c r="A53" s="261" t="s">
        <v>299</v>
      </c>
      <c r="B53" s="262"/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3"/>
      <c r="W53" s="277" t="e">
        <f>IF('入力シート（事業所・寄宿舎）'!$D142="","",'入力シート（事業所・寄宿舎）'!D142)</f>
        <v>#DIV/0!</v>
      </c>
      <c r="X53" s="277"/>
      <c r="Y53" s="277"/>
      <c r="Z53" s="277"/>
      <c r="AA53" s="277"/>
      <c r="AB53" s="277"/>
      <c r="AC53" s="277"/>
      <c r="AD53" s="277"/>
      <c r="AE53" s="277"/>
      <c r="AF53" s="161" t="s">
        <v>462</v>
      </c>
      <c r="AG53" s="161"/>
      <c r="AH53" s="161"/>
      <c r="AI53" s="161" t="s">
        <v>463</v>
      </c>
      <c r="AJ53" s="161"/>
      <c r="AK53" s="158" t="str">
        <f>IF('入力シート（事業所・寄宿舎）'!$D143="","",'入力シート（事業所・寄宿舎）'!D143)</f>
        <v/>
      </c>
      <c r="AL53" s="158"/>
      <c r="AM53" s="158"/>
      <c r="AN53" s="158"/>
      <c r="AO53" s="158"/>
      <c r="AP53" s="158"/>
      <c r="AQ53" s="161" t="s">
        <v>464</v>
      </c>
      <c r="AR53" s="161"/>
      <c r="AS53" s="161"/>
      <c r="AT53" s="158" t="str">
        <f>IF('入力シート（事業所・寄宿舎）'!$D144="","",'入力シート（事業所・寄宿舎）'!D144)</f>
        <v/>
      </c>
      <c r="AU53" s="158"/>
      <c r="AV53" s="158"/>
      <c r="AW53" s="158"/>
      <c r="AX53" s="158"/>
      <c r="AY53" s="158"/>
      <c r="AZ53" s="158"/>
      <c r="BA53" s="159" t="s">
        <v>465</v>
      </c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60"/>
    </row>
    <row r="54" spans="1:91" ht="17.25" customHeight="1" x14ac:dyDescent="0.15">
      <c r="A54" s="259"/>
      <c r="B54" s="259"/>
      <c r="C54" s="259"/>
      <c r="D54" s="259"/>
      <c r="E54" s="259"/>
      <c r="F54" s="259"/>
      <c r="G54" s="259"/>
      <c r="H54" s="259"/>
      <c r="I54" s="259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9"/>
      <c r="X54" s="259"/>
      <c r="Y54" s="259"/>
      <c r="Z54" s="259"/>
      <c r="AA54" s="259"/>
      <c r="AB54" s="259"/>
      <c r="AC54" s="259"/>
      <c r="AD54" s="259"/>
      <c r="AE54" s="259"/>
      <c r="AF54" s="259"/>
      <c r="AG54" s="259"/>
      <c r="AH54" s="259"/>
      <c r="AI54" s="259"/>
      <c r="AJ54" s="259"/>
      <c r="AK54" s="259"/>
      <c r="AL54" s="259"/>
      <c r="AM54" s="259"/>
      <c r="AN54" s="259"/>
      <c r="AO54" s="259"/>
      <c r="AP54" s="259"/>
      <c r="AQ54" s="259"/>
      <c r="AR54" s="259"/>
      <c r="AS54" s="259"/>
      <c r="AT54" s="259"/>
      <c r="AU54" s="259"/>
      <c r="AV54" s="259"/>
      <c r="AW54" s="259"/>
      <c r="AX54" s="259"/>
      <c r="AY54" s="259"/>
      <c r="AZ54" s="259"/>
      <c r="BA54" s="259"/>
      <c r="BB54" s="259"/>
      <c r="BC54" s="259"/>
      <c r="BD54" s="259"/>
      <c r="BE54" s="259"/>
      <c r="BF54" s="259"/>
      <c r="BG54" s="259"/>
      <c r="BH54" s="259"/>
      <c r="BI54" s="259"/>
      <c r="BJ54" s="259"/>
      <c r="BK54" s="259"/>
      <c r="BL54" s="259"/>
      <c r="BM54" s="259"/>
      <c r="BN54" s="259"/>
      <c r="BO54" s="259"/>
      <c r="BP54" s="259"/>
      <c r="BQ54" s="259"/>
      <c r="BR54" s="259"/>
      <c r="BS54" s="259"/>
      <c r="BT54" s="259"/>
      <c r="BU54" s="259"/>
      <c r="BV54" s="259"/>
      <c r="BW54" s="259"/>
      <c r="BX54" s="259"/>
      <c r="BY54" s="259"/>
      <c r="BZ54" s="259"/>
      <c r="CA54" s="259"/>
      <c r="CB54" s="259"/>
      <c r="CC54" s="259"/>
      <c r="CD54" s="259"/>
      <c r="CE54" s="259"/>
      <c r="CF54" s="259"/>
      <c r="CG54" s="259"/>
      <c r="CH54" s="259"/>
      <c r="CI54" s="259"/>
      <c r="CJ54" s="259"/>
      <c r="CK54" s="259"/>
      <c r="CL54" s="259"/>
      <c r="CM54" s="259"/>
    </row>
    <row r="55" spans="1:91" ht="17.25" customHeight="1" x14ac:dyDescent="0.15">
      <c r="A55" s="382" t="s">
        <v>16</v>
      </c>
      <c r="B55" s="382"/>
      <c r="C55" s="382"/>
      <c r="D55" s="382"/>
      <c r="E55" s="382"/>
      <c r="F55" s="382"/>
      <c r="G55" s="382"/>
      <c r="H55" s="382"/>
      <c r="I55" s="382"/>
      <c r="J55" s="382"/>
      <c r="K55" s="382"/>
      <c r="L55" s="382"/>
      <c r="M55" s="382"/>
      <c r="N55" s="382"/>
      <c r="O55" s="382"/>
      <c r="P55" s="382"/>
      <c r="Q55" s="382"/>
      <c r="R55" s="382"/>
      <c r="S55" s="382"/>
      <c r="T55" s="382"/>
      <c r="U55" s="382"/>
      <c r="V55" s="382"/>
      <c r="W55" s="382"/>
      <c r="X55" s="382"/>
      <c r="Y55" s="382"/>
      <c r="Z55" s="382"/>
      <c r="AA55" s="382"/>
      <c r="AB55" s="382"/>
      <c r="AC55" s="382"/>
      <c r="AD55" s="382"/>
      <c r="AE55" s="382"/>
      <c r="AF55" s="382"/>
      <c r="AG55" s="382"/>
      <c r="AH55" s="382"/>
      <c r="AI55" s="382"/>
      <c r="AJ55" s="382"/>
      <c r="AK55" s="382"/>
      <c r="AL55" s="382"/>
      <c r="AM55" s="382"/>
      <c r="AN55" s="382"/>
      <c r="AO55" s="382"/>
      <c r="AP55" s="382"/>
      <c r="AQ55" s="382"/>
      <c r="AR55" s="382"/>
      <c r="AS55" s="382"/>
      <c r="AT55" s="382"/>
      <c r="AU55" s="382"/>
      <c r="AV55" s="382"/>
      <c r="AW55" s="382"/>
      <c r="AX55" s="382"/>
      <c r="AY55" s="382"/>
      <c r="AZ55" s="382"/>
      <c r="BA55" s="382"/>
      <c r="BB55" s="382"/>
      <c r="BC55" s="382"/>
      <c r="BD55" s="382"/>
      <c r="BE55" s="382"/>
      <c r="BF55" s="382"/>
      <c r="BG55" s="382"/>
      <c r="BH55" s="382"/>
      <c r="BI55" s="382"/>
      <c r="BJ55" s="382"/>
      <c r="BK55" s="382"/>
      <c r="BL55" s="382"/>
      <c r="BM55" s="382"/>
      <c r="BN55" s="382"/>
      <c r="BO55" s="382"/>
      <c r="BP55" s="382"/>
      <c r="BQ55" s="382"/>
      <c r="BR55" s="382"/>
      <c r="BS55" s="382"/>
      <c r="BT55" s="382"/>
      <c r="BU55" s="382"/>
      <c r="BV55" s="382"/>
      <c r="BW55" s="382"/>
      <c r="BX55" s="382"/>
      <c r="BY55" s="382"/>
      <c r="BZ55" s="382"/>
      <c r="CA55" s="382"/>
      <c r="CB55" s="382"/>
      <c r="CC55" s="382"/>
      <c r="CD55" s="382"/>
      <c r="CE55" s="382"/>
      <c r="CF55" s="382"/>
      <c r="CG55" s="382"/>
      <c r="CH55" s="382"/>
      <c r="CI55" s="382"/>
      <c r="CJ55" s="382"/>
      <c r="CK55" s="382"/>
      <c r="CL55" s="382"/>
      <c r="CM55" s="382"/>
    </row>
    <row r="56" spans="1:91" ht="17.25" customHeight="1" x14ac:dyDescent="0.15">
      <c r="A56" s="383" t="s">
        <v>301</v>
      </c>
      <c r="B56" s="384"/>
      <c r="C56" s="384"/>
      <c r="D56" s="384"/>
      <c r="E56" s="384"/>
      <c r="F56" s="384"/>
      <c r="G56" s="384"/>
      <c r="H56" s="384"/>
      <c r="I56" s="384"/>
      <c r="J56" s="130" t="s">
        <v>302</v>
      </c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 t="str">
        <f>IF('入力シート（事業所・寄宿舎）'!$D145="有"," ①有　　2 無",IF('入力シート（事業所・寄宿舎）'!$D145="無"," 1 有　　②無"," 1 有　　　2 無"))</f>
        <v xml:space="preserve"> 1 有　　　2 無</v>
      </c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 t="s">
        <v>303</v>
      </c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62" t="s">
        <v>304</v>
      </c>
      <c r="AZ56" s="128"/>
      <c r="BA56" s="128"/>
      <c r="BB56" s="128"/>
      <c r="BC56" s="128"/>
      <c r="BD56" s="128"/>
      <c r="BE56" s="128"/>
      <c r="BF56" s="128"/>
      <c r="BG56" s="128"/>
      <c r="BH56" s="259" t="str">
        <f>IF('入力シート（事業所・寄宿舎）'!$D147="","",'入力シート（事業所・寄宿舎）'!D147)</f>
        <v/>
      </c>
      <c r="BI56" s="259"/>
      <c r="BJ56" s="259"/>
      <c r="BK56" s="259"/>
      <c r="BL56" s="259"/>
      <c r="BM56" s="259"/>
      <c r="BN56" s="259"/>
      <c r="BO56" s="259"/>
      <c r="BP56" s="162" t="s">
        <v>305</v>
      </c>
      <c r="BQ56" s="162"/>
      <c r="BR56" s="162"/>
      <c r="BS56" s="162" t="s">
        <v>306</v>
      </c>
      <c r="BT56" s="128"/>
      <c r="BU56" s="128"/>
      <c r="BV56" s="128"/>
      <c r="BW56" s="128"/>
      <c r="BX56" s="128"/>
      <c r="BY56" s="128"/>
      <c r="BZ56" s="259" t="str">
        <f>IF('入力シート（事業所・寄宿舎）'!$D148="","",'入力シート（事業所・寄宿舎）'!D148)</f>
        <v/>
      </c>
      <c r="CA56" s="259"/>
      <c r="CB56" s="259"/>
      <c r="CC56" s="259"/>
      <c r="CD56" s="259"/>
      <c r="CE56" s="259"/>
      <c r="CF56" s="259"/>
      <c r="CG56" s="259"/>
      <c r="CH56" s="162" t="s">
        <v>305</v>
      </c>
      <c r="CI56" s="162"/>
      <c r="CJ56" s="162"/>
      <c r="CK56" s="162"/>
      <c r="CL56" s="162"/>
      <c r="CM56" s="260"/>
    </row>
    <row r="57" spans="1:91" ht="17.25" customHeight="1" x14ac:dyDescent="0.15">
      <c r="A57" s="384"/>
      <c r="B57" s="384"/>
      <c r="C57" s="384"/>
      <c r="D57" s="384"/>
      <c r="E57" s="384"/>
      <c r="F57" s="384"/>
      <c r="G57" s="384"/>
      <c r="H57" s="384"/>
      <c r="I57" s="384"/>
      <c r="J57" s="143" t="s">
        <v>307</v>
      </c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 t="str">
        <f>IF('入力シート（事業所・寄宿舎）'!$D146="有"," ①有　　2 無",IF('入力シート（事業所・寄宿舎）'!$D146="無"," 1 有　　②無"," 1 有　　　2 無"))</f>
        <v xml:space="preserve"> 1 有　　　2 無</v>
      </c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23"/>
      <c r="BT57" s="123"/>
      <c r="BU57" s="123"/>
      <c r="BV57" s="123"/>
      <c r="BW57" s="123"/>
      <c r="BX57" s="123"/>
      <c r="BY57" s="123"/>
      <c r="BZ57" s="123"/>
      <c r="CA57" s="123"/>
      <c r="CB57" s="123"/>
      <c r="CC57" s="123"/>
      <c r="CD57" s="123"/>
      <c r="CE57" s="123"/>
      <c r="CF57" s="123"/>
      <c r="CG57" s="123"/>
      <c r="CH57" s="123"/>
      <c r="CI57" s="123"/>
      <c r="CJ57" s="123"/>
      <c r="CK57" s="123"/>
      <c r="CL57" s="123"/>
      <c r="CM57" s="220"/>
    </row>
    <row r="58" spans="1:91" ht="17.25" customHeight="1" x14ac:dyDescent="0.15">
      <c r="A58" s="355" t="s">
        <v>308</v>
      </c>
      <c r="B58" s="356"/>
      <c r="C58" s="356"/>
      <c r="D58" s="356"/>
      <c r="E58" s="356"/>
      <c r="F58" s="356"/>
      <c r="G58" s="356"/>
      <c r="H58" s="356"/>
      <c r="I58" s="356"/>
      <c r="J58" s="207" t="str">
        <f>IF('入力シート（事業所・寄宿舎）'!$D149="有"," ①有　2 無",IF('入力シート（事業所・寄宿舎）'!$D149="無"," 1 有　②無"," 1 有　　2 無"))</f>
        <v xml:space="preserve"> 1 有　　2 無</v>
      </c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130">
        <f>IF('入力シート（事業所・寄宿舎）'!$D150="",1,"①")</f>
        <v>1</v>
      </c>
      <c r="W58" s="131"/>
      <c r="X58" s="128" t="s">
        <v>472</v>
      </c>
      <c r="Y58" s="128"/>
      <c r="Z58" s="128"/>
      <c r="AA58" s="128"/>
      <c r="AB58" s="128"/>
      <c r="AC58" s="128"/>
      <c r="AD58" s="128"/>
      <c r="AE58" s="128"/>
      <c r="AF58" s="128"/>
      <c r="AG58" s="131" t="str">
        <f>IF('入力シート（事業所・寄宿舎）'!$D150="","",'入力シート（事業所・寄宿舎）'!D150)</f>
        <v/>
      </c>
      <c r="AH58" s="131"/>
      <c r="AI58" s="131"/>
      <c r="AJ58" s="131"/>
      <c r="AK58" s="131"/>
      <c r="AL58" s="131" t="s">
        <v>474</v>
      </c>
      <c r="AM58" s="131"/>
      <c r="AN58" s="131"/>
      <c r="AO58" s="131"/>
      <c r="AP58" s="131">
        <f>IF('入力シート（事業所・寄宿舎）'!$D151="",2,"②")</f>
        <v>2</v>
      </c>
      <c r="AQ58" s="131"/>
      <c r="AR58" s="131" t="s">
        <v>475</v>
      </c>
      <c r="AS58" s="131"/>
      <c r="AT58" s="131"/>
      <c r="AU58" s="131"/>
      <c r="AV58" s="131"/>
      <c r="AW58" s="131"/>
      <c r="AX58" s="131"/>
      <c r="AY58" s="131" t="str">
        <f>IF('入力シート（事業所・寄宿舎）'!$D151="","",'入力シート（事業所・寄宿舎）'!D151)</f>
        <v/>
      </c>
      <c r="AZ58" s="131"/>
      <c r="BA58" s="131"/>
      <c r="BB58" s="131"/>
      <c r="BC58" s="131"/>
      <c r="BD58" s="131"/>
      <c r="BE58" s="131" t="s">
        <v>474</v>
      </c>
      <c r="BF58" s="131"/>
      <c r="BG58" s="131"/>
      <c r="BH58" s="131"/>
      <c r="BI58" s="131">
        <f>IF('入力シート（事業所・寄宿舎）'!$D152="",3,"③")</f>
        <v>3</v>
      </c>
      <c r="BJ58" s="131"/>
      <c r="BK58" s="131" t="s">
        <v>476</v>
      </c>
      <c r="BL58" s="131"/>
      <c r="BM58" s="131"/>
      <c r="BN58" s="131"/>
      <c r="BO58" s="131"/>
      <c r="BP58" s="131"/>
      <c r="BQ58" s="131"/>
      <c r="BR58" s="131"/>
      <c r="BS58" s="131"/>
      <c r="BT58" s="131"/>
      <c r="BU58" s="131"/>
      <c r="BV58" s="131" t="str">
        <f>IF('入力シート（事業所・寄宿舎）'!$D152="","",'入力シート（事業所・寄宿舎）'!D152)</f>
        <v/>
      </c>
      <c r="BW58" s="131"/>
      <c r="BX58" s="131"/>
      <c r="BY58" s="131"/>
      <c r="BZ58" s="131"/>
      <c r="CA58" s="131"/>
      <c r="CB58" s="131"/>
      <c r="CC58" s="131" t="s">
        <v>474</v>
      </c>
      <c r="CD58" s="131"/>
      <c r="CE58" s="131"/>
      <c r="CF58" s="131"/>
      <c r="CG58" s="76"/>
      <c r="CH58" s="76"/>
      <c r="CI58" s="76"/>
      <c r="CJ58" s="76"/>
      <c r="CK58" s="76"/>
      <c r="CL58" s="76"/>
      <c r="CM58" s="77"/>
    </row>
    <row r="59" spans="1:91" ht="17.25" customHeight="1" x14ac:dyDescent="0.15">
      <c r="A59" s="356"/>
      <c r="B59" s="356"/>
      <c r="C59" s="356"/>
      <c r="D59" s="356"/>
      <c r="E59" s="356"/>
      <c r="F59" s="356"/>
      <c r="G59" s="356"/>
      <c r="H59" s="356"/>
      <c r="I59" s="356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143">
        <f>IF('入力シート（事業所・寄宿舎）'!$D153="",4,"④")</f>
        <v>4</v>
      </c>
      <c r="W59" s="123"/>
      <c r="X59" s="111" t="s">
        <v>473</v>
      </c>
      <c r="Y59" s="111"/>
      <c r="Z59" s="111"/>
      <c r="AA59" s="111"/>
      <c r="AB59" s="111"/>
      <c r="AC59" s="111"/>
      <c r="AD59" s="111"/>
      <c r="AE59" s="111"/>
      <c r="AF59" s="111"/>
      <c r="AG59" s="123" t="str">
        <f>IF('入力シート（事業所・寄宿舎）'!$D153="","",'入力シート（事業所・寄宿舎）'!D153)</f>
        <v/>
      </c>
      <c r="AH59" s="123"/>
      <c r="AI59" s="123"/>
      <c r="AJ59" s="123"/>
      <c r="AK59" s="123"/>
      <c r="AL59" s="123"/>
      <c r="AM59" s="123"/>
      <c r="AN59" s="123"/>
      <c r="AO59" s="111" t="s">
        <v>310</v>
      </c>
      <c r="AP59" s="111"/>
      <c r="AQ59" s="111"/>
      <c r="AR59" s="123" t="str">
        <f>IF('入力シート（事業所・寄宿舎）'!$D154="","",'入力シート（事業所・寄宿舎）'!D154)</f>
        <v/>
      </c>
      <c r="AS59" s="123"/>
      <c r="AT59" s="123"/>
      <c r="AU59" s="123"/>
      <c r="AV59" s="111" t="s">
        <v>309</v>
      </c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1"/>
      <c r="CC59" s="111"/>
      <c r="CD59" s="111"/>
      <c r="CE59" s="111"/>
      <c r="CF59" s="111"/>
      <c r="CG59" s="111"/>
      <c r="CH59" s="111"/>
      <c r="CI59" s="111"/>
      <c r="CJ59" s="111"/>
      <c r="CK59" s="111"/>
      <c r="CL59" s="111"/>
      <c r="CM59" s="122"/>
    </row>
    <row r="60" spans="1:91" ht="17.25" customHeight="1" x14ac:dyDescent="0.15">
      <c r="A60" s="119" t="s">
        <v>311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63"/>
      <c r="R60" s="120" t="s">
        <v>312</v>
      </c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47" t="str">
        <f>IF('入力シート（事業所・寄宿舎）'!$D156="年","年",IF('入力シート（事業所・寄宿舎）'!$D156="月","月",("年・月")))</f>
        <v>年・月</v>
      </c>
      <c r="AD60" s="147"/>
      <c r="AE60" s="147"/>
      <c r="AF60" s="147"/>
      <c r="AG60" s="147"/>
      <c r="AH60" s="147"/>
      <c r="AI60" s="147"/>
      <c r="AJ60" s="147"/>
      <c r="AK60" s="147"/>
      <c r="AL60" s="131" t="s">
        <v>477</v>
      </c>
      <c r="AM60" s="131"/>
      <c r="AN60" s="147" t="str">
        <f>IF('入力シート（事業所・寄宿舎）'!$D157="","",'入力シート（事業所・寄宿舎）'!D157)</f>
        <v/>
      </c>
      <c r="AO60" s="147"/>
      <c r="AP60" s="147"/>
      <c r="AQ60" s="147"/>
      <c r="AR60" s="147"/>
      <c r="AS60" s="147"/>
      <c r="AT60" s="147"/>
      <c r="AU60" s="375" t="s">
        <v>279</v>
      </c>
      <c r="AV60" s="375"/>
      <c r="AW60" s="375"/>
      <c r="AX60" s="375"/>
      <c r="AY60" s="375"/>
      <c r="AZ60" s="375"/>
      <c r="BA60" s="375"/>
      <c r="BB60" s="375"/>
      <c r="BC60" s="375"/>
      <c r="BD60" s="375"/>
      <c r="BE60" s="375"/>
      <c r="BF60" s="375"/>
      <c r="BG60" s="375"/>
      <c r="BH60" s="375"/>
      <c r="BI60" s="375"/>
      <c r="BJ60" s="375"/>
      <c r="BK60" s="375"/>
      <c r="BL60" s="375"/>
      <c r="BM60" s="375"/>
      <c r="BN60" s="375"/>
      <c r="BO60" s="375"/>
      <c r="BP60" s="375"/>
      <c r="BQ60" s="375"/>
      <c r="BR60" s="375"/>
      <c r="BS60" s="375"/>
      <c r="BT60" s="375"/>
      <c r="BU60" s="375"/>
      <c r="BV60" s="375"/>
      <c r="BW60" s="375"/>
      <c r="BX60" s="375"/>
      <c r="BY60" s="375"/>
      <c r="BZ60" s="375"/>
      <c r="CA60" s="375"/>
      <c r="CB60" s="375"/>
      <c r="CC60" s="375"/>
      <c r="CD60" s="375"/>
      <c r="CE60" s="375"/>
      <c r="CF60" s="375"/>
      <c r="CG60" s="375"/>
      <c r="CH60" s="375"/>
      <c r="CI60" s="375"/>
      <c r="CJ60" s="375"/>
      <c r="CK60" s="375"/>
      <c r="CL60" s="375"/>
      <c r="CM60" s="376"/>
    </row>
    <row r="61" spans="1:91" ht="17.25" customHeight="1" x14ac:dyDescent="0.15">
      <c r="A61" s="119" t="str">
        <f>IF('入力シート（事業所・寄宿舎）'!$D155="有"," ①有　　2 無",IF('入力シート（事業所・寄宿舎）'!$D155="無"," 1 有　　②無"," 1 有　　　2 無"))</f>
        <v xml:space="preserve"> 1 有　　　2 無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63"/>
      <c r="R61" s="111" t="s">
        <v>313</v>
      </c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23">
        <f>IF('入力シート（事業所・寄宿舎）'!$D158="有","①",1)</f>
        <v>1</v>
      </c>
      <c r="AD61" s="123"/>
      <c r="AE61" s="111" t="s">
        <v>54</v>
      </c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>
        <f>IF('入力シート（事業所・寄宿舎）'!$D159="有","②",2)</f>
        <v>2</v>
      </c>
      <c r="AQ61" s="111"/>
      <c r="AR61" s="111" t="s">
        <v>55</v>
      </c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>
        <f>IF('入力シート（事業所・寄宿舎）'!$D160="",3,"③")</f>
        <v>3</v>
      </c>
      <c r="BF61" s="111"/>
      <c r="BG61" s="111" t="s">
        <v>42</v>
      </c>
      <c r="BH61" s="111"/>
      <c r="BI61" s="111"/>
      <c r="BJ61" s="111"/>
      <c r="BK61" s="111"/>
      <c r="BL61" s="111"/>
      <c r="BM61" s="111"/>
      <c r="BN61" s="111" t="str">
        <f>IF('入力シート（事業所・寄宿舎）'!$D160="","",'入力シート（事業所・寄宿舎）'!D160)</f>
        <v/>
      </c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 t="s">
        <v>314</v>
      </c>
      <c r="CF61" s="111"/>
      <c r="CG61" s="111"/>
      <c r="CH61" s="111"/>
      <c r="CI61" s="111"/>
      <c r="CJ61" s="111"/>
      <c r="CK61" s="111"/>
      <c r="CL61" s="111"/>
      <c r="CM61" s="122"/>
    </row>
    <row r="62" spans="1:91" ht="17.25" customHeight="1" x14ac:dyDescent="0.15">
      <c r="A62" s="359" t="s">
        <v>315</v>
      </c>
      <c r="B62" s="360"/>
      <c r="C62" s="360"/>
      <c r="D62" s="360"/>
      <c r="E62" s="360"/>
      <c r="F62" s="360"/>
      <c r="G62" s="360"/>
      <c r="H62" s="360"/>
      <c r="I62" s="360"/>
      <c r="J62" s="130">
        <f>IF('入力シート（事業所・寄宿舎）'!$D161="有","①",1)</f>
        <v>1</v>
      </c>
      <c r="K62" s="131"/>
      <c r="L62" s="128" t="s">
        <v>94</v>
      </c>
      <c r="M62" s="128"/>
      <c r="N62" s="128"/>
      <c r="O62" s="128"/>
      <c r="P62" s="128"/>
      <c r="Q62" s="128"/>
      <c r="R62" s="128"/>
      <c r="S62" s="128"/>
      <c r="T62" s="128"/>
      <c r="U62" s="131" t="str">
        <f>IF('入力シート（事業所・寄宿舎）'!$D162="","",'入力シート（事業所・寄宿舎）'!D162)</f>
        <v/>
      </c>
      <c r="V62" s="131"/>
      <c r="W62" s="131"/>
      <c r="X62" s="131"/>
      <c r="Y62" s="131"/>
      <c r="Z62" s="131"/>
      <c r="AA62" s="131"/>
      <c r="AB62" s="131"/>
      <c r="AC62" s="131"/>
      <c r="AD62" s="131"/>
      <c r="AE62" s="128" t="s">
        <v>95</v>
      </c>
      <c r="AF62" s="128"/>
      <c r="AG62" s="128"/>
      <c r="AH62" s="128"/>
      <c r="AI62" s="128"/>
      <c r="AJ62" s="147">
        <f>IF('入力シート（事業所・寄宿舎）'!$D163="有","②",2)</f>
        <v>2</v>
      </c>
      <c r="AK62" s="147"/>
      <c r="AL62" s="128" t="s">
        <v>96</v>
      </c>
      <c r="AM62" s="128"/>
      <c r="AN62" s="128"/>
      <c r="AO62" s="128"/>
      <c r="AP62" s="128"/>
      <c r="AQ62" s="128"/>
      <c r="AR62" s="128"/>
      <c r="AS62" s="128"/>
      <c r="AT62" s="128"/>
      <c r="AU62" s="131" t="str">
        <f>IF('入力シート（事業所・寄宿舎）'!$D164="","",'入力シート（事業所・寄宿舎）'!D164)</f>
        <v/>
      </c>
      <c r="AV62" s="131"/>
      <c r="AW62" s="131"/>
      <c r="AX62" s="131"/>
      <c r="AY62" s="131"/>
      <c r="AZ62" s="131"/>
      <c r="BA62" s="131"/>
      <c r="BB62" s="131"/>
      <c r="BC62" s="131"/>
      <c r="BD62" s="131"/>
      <c r="BE62" s="131"/>
      <c r="BF62" s="128" t="s">
        <v>97</v>
      </c>
      <c r="BG62" s="128"/>
      <c r="BH62" s="128"/>
      <c r="BI62" s="128"/>
      <c r="BJ62" s="128"/>
      <c r="BK62" s="128"/>
      <c r="BL62" s="131" t="s">
        <v>316</v>
      </c>
      <c r="BM62" s="131"/>
      <c r="BN62" s="131" t="str">
        <f>IF('入力シート（事業所・寄宿舎）'!$D165="","",'入力シート（事業所・寄宿舎）'!D165)</f>
        <v/>
      </c>
      <c r="BO62" s="131"/>
      <c r="BP62" s="131"/>
      <c r="BQ62" s="131"/>
      <c r="BR62" s="131"/>
      <c r="BS62" s="131"/>
      <c r="BT62" s="131"/>
      <c r="BU62" s="131"/>
      <c r="BV62" s="131"/>
      <c r="BW62" s="131"/>
      <c r="BX62" s="128" t="s">
        <v>95</v>
      </c>
      <c r="BY62" s="128"/>
      <c r="BZ62" s="128"/>
      <c r="CA62" s="128"/>
      <c r="CB62" s="128"/>
      <c r="CC62" s="128"/>
      <c r="CD62" s="128"/>
      <c r="CE62" s="128"/>
      <c r="CF62" s="128"/>
      <c r="CG62" s="128"/>
      <c r="CH62" s="128"/>
      <c r="CI62" s="128"/>
      <c r="CJ62" s="128"/>
      <c r="CK62" s="128"/>
      <c r="CL62" s="128"/>
      <c r="CM62" s="129"/>
    </row>
    <row r="63" spans="1:91" ht="17.25" customHeight="1" x14ac:dyDescent="0.15">
      <c r="A63" s="360"/>
      <c r="B63" s="360"/>
      <c r="C63" s="360"/>
      <c r="D63" s="360"/>
      <c r="E63" s="360"/>
      <c r="F63" s="360"/>
      <c r="G63" s="360"/>
      <c r="H63" s="360"/>
      <c r="I63" s="360"/>
      <c r="J63" s="147">
        <f>IF('入力シート（事業所・寄宿舎）'!$D166="有","③",3)</f>
        <v>3</v>
      </c>
      <c r="K63" s="147"/>
      <c r="L63" s="120" t="s">
        <v>317</v>
      </c>
      <c r="M63" s="120"/>
      <c r="N63" s="120"/>
      <c r="O63" s="120"/>
      <c r="P63" s="120"/>
      <c r="Q63" s="120"/>
      <c r="R63" s="120"/>
      <c r="S63" s="120"/>
      <c r="T63" s="120"/>
      <c r="U63" s="120"/>
      <c r="V63" s="147" t="str">
        <f>IF('入力シート（事業所・寄宿舎）'!$D167="","",'入力シート（事業所・寄宿舎）'!D167)</f>
        <v/>
      </c>
      <c r="W63" s="147"/>
      <c r="X63" s="147"/>
      <c r="Y63" s="147"/>
      <c r="Z63" s="147"/>
      <c r="AA63" s="147"/>
      <c r="AB63" s="120" t="s">
        <v>97</v>
      </c>
      <c r="AC63" s="120"/>
      <c r="AD63" s="120"/>
      <c r="AE63" s="120"/>
      <c r="AF63" s="120"/>
      <c r="AG63" s="120"/>
      <c r="AH63" s="147" t="s">
        <v>300</v>
      </c>
      <c r="AI63" s="147"/>
      <c r="AJ63" s="147" t="str">
        <f>IF('入力シート（事業所・寄宿舎）'!$D168="","",'入力シート（事業所・寄宿舎）'!D168)</f>
        <v/>
      </c>
      <c r="AK63" s="147"/>
      <c r="AL63" s="147"/>
      <c r="AM63" s="147"/>
      <c r="AN63" s="147"/>
      <c r="AO63" s="147"/>
      <c r="AP63" s="120" t="s">
        <v>95</v>
      </c>
      <c r="AQ63" s="120"/>
      <c r="AR63" s="120"/>
      <c r="AS63" s="137" t="s">
        <v>300</v>
      </c>
      <c r="AT63" s="137"/>
      <c r="AU63" s="147">
        <f>IF('入力シート（事業所・寄宿舎）'!$D169="有","①",1)</f>
        <v>1</v>
      </c>
      <c r="AV63" s="147"/>
      <c r="AW63" s="120" t="s">
        <v>318</v>
      </c>
      <c r="AX63" s="120"/>
      <c r="AY63" s="120"/>
      <c r="AZ63" s="120"/>
      <c r="BA63" s="120"/>
      <c r="BB63" s="120"/>
      <c r="BC63" s="147">
        <f>IF('入力シート（事業所・寄宿舎）'!$D170="有","②",2)</f>
        <v>2</v>
      </c>
      <c r="BD63" s="147"/>
      <c r="BE63" s="120" t="s">
        <v>98</v>
      </c>
      <c r="BF63" s="120"/>
      <c r="BG63" s="120"/>
      <c r="BH63" s="120"/>
      <c r="BI63" s="147">
        <f>IF('入力シート（事業所・寄宿舎）'!$D171="有","③",3)</f>
        <v>3</v>
      </c>
      <c r="BJ63" s="147"/>
      <c r="BK63" s="120" t="s">
        <v>99</v>
      </c>
      <c r="BL63" s="120"/>
      <c r="BM63" s="120"/>
      <c r="BN63" s="120"/>
      <c r="BO63" s="147">
        <f>IF('入力シート（事業所・寄宿舎）'!$D172="",4,"④")</f>
        <v>4</v>
      </c>
      <c r="BP63" s="147"/>
      <c r="BQ63" s="120" t="s">
        <v>42</v>
      </c>
      <c r="BR63" s="120"/>
      <c r="BS63" s="120"/>
      <c r="BT63" s="120"/>
      <c r="BU63" s="120"/>
      <c r="BV63" s="120"/>
      <c r="BW63" s="120"/>
      <c r="BX63" s="351" t="str">
        <f>IF('入力シート（事業所・寄宿舎）'!$D172="","",'入力シート（事業所・寄宿舎）'!D172)</f>
        <v/>
      </c>
      <c r="BY63" s="351"/>
      <c r="BZ63" s="351"/>
      <c r="CA63" s="351"/>
      <c r="CB63" s="351"/>
      <c r="CC63" s="351"/>
      <c r="CD63" s="351"/>
      <c r="CE63" s="351"/>
      <c r="CF63" s="351"/>
      <c r="CG63" s="351"/>
      <c r="CH63" s="351"/>
      <c r="CI63" s="351"/>
      <c r="CJ63" s="351"/>
      <c r="CK63" s="147" t="s">
        <v>319</v>
      </c>
      <c r="CL63" s="147"/>
      <c r="CM63" s="219"/>
    </row>
    <row r="64" spans="1:91" ht="17.25" customHeight="1" x14ac:dyDescent="0.15">
      <c r="A64" s="360"/>
      <c r="B64" s="360"/>
      <c r="C64" s="360"/>
      <c r="D64" s="360"/>
      <c r="E64" s="360"/>
      <c r="F64" s="360"/>
      <c r="G64" s="360"/>
      <c r="H64" s="360"/>
      <c r="I64" s="360"/>
      <c r="J64" s="147">
        <f>IF('入力シート（事業所・寄宿舎）'!$D173="有","④",4)</f>
        <v>4</v>
      </c>
      <c r="K64" s="147"/>
      <c r="L64" s="256" t="s">
        <v>320</v>
      </c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4" t="s">
        <v>321</v>
      </c>
      <c r="X64" s="254"/>
      <c r="Y64" s="254" t="s">
        <v>322</v>
      </c>
      <c r="Z64" s="254"/>
      <c r="AA64" s="254"/>
      <c r="AB64" s="254"/>
      <c r="AC64" s="254"/>
      <c r="AD64" s="254"/>
      <c r="AE64" s="255" t="str">
        <f>IF('入力シート（事業所・寄宿舎）'!$D174="","",'入力シート（事業所・寄宿舎）'!D174)</f>
        <v/>
      </c>
      <c r="AF64" s="255"/>
      <c r="AG64" s="255"/>
      <c r="AH64" s="255"/>
      <c r="AI64" s="255"/>
      <c r="AJ64" s="255"/>
      <c r="AK64" s="255"/>
      <c r="AL64" s="255" t="s">
        <v>323</v>
      </c>
      <c r="AM64" s="255"/>
      <c r="AN64" s="255" t="str">
        <f>IF('入力シート（事業所・寄宿舎）'!$D175="","",'入力シート（事業所・寄宿舎）'!D175)</f>
        <v/>
      </c>
      <c r="AO64" s="255"/>
      <c r="AP64" s="255"/>
      <c r="AQ64" s="255"/>
      <c r="AR64" s="254" t="s">
        <v>324</v>
      </c>
      <c r="AS64" s="254"/>
      <c r="AT64" s="254"/>
      <c r="AU64" s="254"/>
      <c r="AV64" s="254" t="s">
        <v>325</v>
      </c>
      <c r="AW64" s="254"/>
      <c r="AX64" s="254"/>
      <c r="AY64" s="254"/>
      <c r="AZ64" s="254"/>
      <c r="BA64" s="254"/>
      <c r="BB64" s="254"/>
      <c r="BC64" s="254"/>
      <c r="BD64" s="254"/>
      <c r="BE64" s="255" t="str">
        <f>IF('入力シート（事業所・寄宿舎）'!$D176="","",'入力シート（事業所・寄宿舎）'!D176)</f>
        <v/>
      </c>
      <c r="BF64" s="255"/>
      <c r="BG64" s="255"/>
      <c r="BH64" s="255"/>
      <c r="BI64" s="255" t="s">
        <v>326</v>
      </c>
      <c r="BJ64" s="255"/>
      <c r="BK64" s="255" t="str">
        <f>IF('入力シート（事業所・寄宿舎）'!$D177="","",'入力シート（事業所・寄宿舎）'!D177)</f>
        <v/>
      </c>
      <c r="BL64" s="255"/>
      <c r="BM64" s="255"/>
      <c r="BN64" s="255"/>
      <c r="BO64" s="255"/>
      <c r="BP64" s="254" t="s">
        <v>327</v>
      </c>
      <c r="BQ64" s="254"/>
      <c r="BR64" s="254"/>
      <c r="BS64" s="254"/>
      <c r="BT64" s="254"/>
      <c r="BU64" s="254"/>
      <c r="BV64" s="254"/>
      <c r="BW64" s="254"/>
      <c r="BX64" s="254"/>
      <c r="BY64" s="255" t="str">
        <f>IF('入力シート（事業所・寄宿舎）'!$D178="","",'入力シート（事業所・寄宿舎）'!D178)</f>
        <v/>
      </c>
      <c r="BZ64" s="255"/>
      <c r="CA64" s="255"/>
      <c r="CB64" s="255"/>
      <c r="CC64" s="254" t="s">
        <v>323</v>
      </c>
      <c r="CD64" s="254"/>
      <c r="CE64" s="255" t="str">
        <f>IF('入力シート（事業所・寄宿舎）'!$D179="","",'入力シート（事業所・寄宿舎）'!D179)</f>
        <v/>
      </c>
      <c r="CF64" s="255"/>
      <c r="CG64" s="255"/>
      <c r="CH64" s="255"/>
      <c r="CI64" s="254" t="s">
        <v>324</v>
      </c>
      <c r="CJ64" s="254"/>
      <c r="CK64" s="254"/>
      <c r="CL64" s="254"/>
      <c r="CM64" s="257"/>
    </row>
    <row r="65" spans="1:91" ht="17.25" customHeight="1" x14ac:dyDescent="0.15">
      <c r="A65" s="360"/>
      <c r="B65" s="360"/>
      <c r="C65" s="360"/>
      <c r="D65" s="360"/>
      <c r="E65" s="360"/>
      <c r="F65" s="360"/>
      <c r="G65" s="360"/>
      <c r="H65" s="360"/>
      <c r="I65" s="360"/>
      <c r="J65" s="364"/>
      <c r="K65" s="365"/>
      <c r="L65" s="365"/>
      <c r="M65" s="365"/>
      <c r="N65" s="365"/>
      <c r="O65" s="365"/>
      <c r="P65" s="365"/>
      <c r="Q65" s="365"/>
      <c r="R65" s="365"/>
      <c r="S65" s="365"/>
      <c r="T65" s="365"/>
      <c r="U65" s="365"/>
      <c r="V65" s="365"/>
      <c r="W65" s="365"/>
      <c r="X65" s="365"/>
      <c r="Y65" s="252" t="s">
        <v>328</v>
      </c>
      <c r="Z65" s="252"/>
      <c r="AA65" s="252"/>
      <c r="AB65" s="252"/>
      <c r="AC65" s="252"/>
      <c r="AD65" s="252"/>
      <c r="AE65" s="252"/>
      <c r="AF65" s="251" t="str">
        <f>IF('入力シート（事業所・寄宿舎）'!$D180="","",'入力シート（事業所・寄宿舎）'!D180)</f>
        <v/>
      </c>
      <c r="AG65" s="251"/>
      <c r="AH65" s="251"/>
      <c r="AI65" s="251"/>
      <c r="AJ65" s="251"/>
      <c r="AK65" s="251"/>
      <c r="AL65" s="251"/>
      <c r="AM65" s="251"/>
      <c r="AN65" s="252" t="s">
        <v>326</v>
      </c>
      <c r="AO65" s="252"/>
      <c r="AP65" s="251" t="str">
        <f>IF('入力シート（事業所・寄宿舎）'!$D181="","",'入力シート（事業所・寄宿舎）'!D181)</f>
        <v/>
      </c>
      <c r="AQ65" s="251"/>
      <c r="AR65" s="251"/>
      <c r="AS65" s="251"/>
      <c r="AT65" s="251"/>
      <c r="AU65" s="252" t="s">
        <v>324</v>
      </c>
      <c r="AV65" s="252"/>
      <c r="AW65" s="252"/>
      <c r="AX65" s="252"/>
      <c r="AY65" s="252"/>
      <c r="AZ65" s="252"/>
      <c r="BA65" s="252"/>
      <c r="BB65" s="252"/>
      <c r="BC65" s="252"/>
      <c r="BD65" s="252"/>
      <c r="BE65" s="252"/>
      <c r="BF65" s="252"/>
      <c r="BG65" s="252"/>
      <c r="BH65" s="252"/>
      <c r="BI65" s="252"/>
      <c r="BJ65" s="252"/>
      <c r="BK65" s="252"/>
      <c r="BL65" s="252"/>
      <c r="BM65" s="252"/>
      <c r="BN65" s="252"/>
      <c r="BO65" s="252"/>
      <c r="BP65" s="252"/>
      <c r="BQ65" s="252"/>
      <c r="BR65" s="252"/>
      <c r="BS65" s="252"/>
      <c r="BT65" s="252"/>
      <c r="BU65" s="252"/>
      <c r="BV65" s="252"/>
      <c r="BW65" s="252"/>
      <c r="BX65" s="252"/>
      <c r="BY65" s="252"/>
      <c r="BZ65" s="252"/>
      <c r="CA65" s="252"/>
      <c r="CB65" s="252"/>
      <c r="CC65" s="252"/>
      <c r="CD65" s="252"/>
      <c r="CE65" s="252"/>
      <c r="CF65" s="252"/>
      <c r="CG65" s="252"/>
      <c r="CH65" s="252"/>
      <c r="CI65" s="252"/>
      <c r="CJ65" s="252"/>
      <c r="CK65" s="252"/>
      <c r="CL65" s="252"/>
      <c r="CM65" s="253"/>
    </row>
    <row r="66" spans="1:91" ht="17.25" customHeight="1" x14ac:dyDescent="0.15">
      <c r="A66" s="204" t="s">
        <v>329</v>
      </c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46" t="s">
        <v>330</v>
      </c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112">
        <f>IF('入力シート（事業所・寄宿舎）'!$D182="有","①",1)</f>
        <v>1</v>
      </c>
      <c r="AD66" s="113"/>
      <c r="AE66" s="117" t="s">
        <v>77</v>
      </c>
      <c r="AF66" s="117"/>
      <c r="AG66" s="117"/>
      <c r="AH66" s="113" t="str">
        <f>IF('入力シート（事業所・寄宿舎）'!$D183="","",'入力シート（事業所・寄宿舎）'!D183)</f>
        <v/>
      </c>
      <c r="AI66" s="113"/>
      <c r="AJ66" s="113"/>
      <c r="AK66" s="113"/>
      <c r="AL66" s="117" t="s">
        <v>78</v>
      </c>
      <c r="AM66" s="117"/>
      <c r="AN66" s="117"/>
      <c r="AO66" s="117"/>
      <c r="AP66" s="117"/>
      <c r="AQ66" s="117"/>
      <c r="AR66" s="113">
        <f>IF('入力シート（事業所・寄宿舎）'!$D182="無","②",2)</f>
        <v>2</v>
      </c>
      <c r="AS66" s="113"/>
      <c r="AT66" s="117" t="s">
        <v>79</v>
      </c>
      <c r="AU66" s="117"/>
      <c r="AV66" s="117"/>
      <c r="AW66" s="140"/>
      <c r="AX66" s="204" t="s">
        <v>331</v>
      </c>
      <c r="AY66" s="205"/>
      <c r="AZ66" s="205"/>
      <c r="BA66" s="205"/>
      <c r="BB66" s="205"/>
      <c r="BC66" s="205"/>
      <c r="BD66" s="205"/>
      <c r="BE66" s="205"/>
      <c r="BF66" s="205"/>
      <c r="BG66" s="205"/>
      <c r="BH66" s="205"/>
      <c r="BI66" s="205"/>
      <c r="BJ66" s="205"/>
      <c r="BK66" s="205"/>
      <c r="BL66" s="205"/>
      <c r="BM66" s="205"/>
      <c r="BN66" s="205"/>
      <c r="BO66" s="205"/>
      <c r="BP66" s="205"/>
      <c r="BQ66" s="205"/>
      <c r="BR66" s="208"/>
      <c r="BS66" s="112">
        <f>IF('入力シート（事業所・寄宿舎）'!$D184="有","①",1)</f>
        <v>1</v>
      </c>
      <c r="BT66" s="113"/>
      <c r="BU66" s="377" t="s">
        <v>77</v>
      </c>
      <c r="BV66" s="377"/>
      <c r="BW66" s="377"/>
      <c r="BX66" s="113" t="str">
        <f>IF('入力シート（事業所・寄宿舎）'!$D185="","",'入力シート（事業所・寄宿舎）'!D185)</f>
        <v/>
      </c>
      <c r="BY66" s="113"/>
      <c r="BZ66" s="113"/>
      <c r="CA66" s="113"/>
      <c r="CB66" s="117" t="s">
        <v>78</v>
      </c>
      <c r="CC66" s="117"/>
      <c r="CD66" s="117"/>
      <c r="CE66" s="117"/>
      <c r="CF66" s="117"/>
      <c r="CG66" s="117"/>
      <c r="CH66" s="113">
        <f>IF('入力シート（事業所・寄宿舎）'!$D184="無","②",2)</f>
        <v>2</v>
      </c>
      <c r="CI66" s="113"/>
      <c r="CJ66" s="117" t="s">
        <v>79</v>
      </c>
      <c r="CK66" s="117"/>
      <c r="CL66" s="117"/>
      <c r="CM66" s="140"/>
    </row>
    <row r="67" spans="1:91" ht="17.25" customHeight="1" x14ac:dyDescent="0.15">
      <c r="A67" s="246" t="s">
        <v>332</v>
      </c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113" t="str">
        <f>IF('入力シート（事業所・寄宿舎）'!$D186="有"," ①有　　2 無",IF('入力シート（事業所・寄宿舎）'!$D186="無"," 1 有　　②無"," 1 有　　　2 無"))</f>
        <v xml:space="preserve"> 1 有　　　2 無</v>
      </c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4"/>
      <c r="AC67" s="112" t="s">
        <v>478</v>
      </c>
      <c r="AD67" s="113"/>
      <c r="AE67" s="113"/>
      <c r="AF67" s="113"/>
      <c r="AG67" s="113"/>
      <c r="AH67" s="113"/>
      <c r="AI67" s="113"/>
      <c r="AJ67" s="113"/>
      <c r="AK67" s="113"/>
      <c r="AL67" s="113"/>
      <c r="AM67" s="113" t="str">
        <f>IF('入力シート（事業所・寄宿舎）'!$D187="月","月",IF('入力シート（事業所・寄宿舎）'!$D187="週","週",("月・週")))</f>
        <v>月・週</v>
      </c>
      <c r="AN67" s="113"/>
      <c r="AO67" s="113"/>
      <c r="AP67" s="113"/>
      <c r="AQ67" s="113"/>
      <c r="AR67" s="113"/>
      <c r="AS67" s="113"/>
      <c r="AT67" s="113"/>
      <c r="AU67" s="113" t="s">
        <v>479</v>
      </c>
      <c r="AV67" s="113"/>
      <c r="AW67" s="113" t="str">
        <f>IF('入力シート（事業所・寄宿舎）'!$D188="","",'入力シート（事業所・寄宿舎）'!D188)</f>
        <v/>
      </c>
      <c r="AX67" s="113"/>
      <c r="AY67" s="113"/>
      <c r="AZ67" s="113"/>
      <c r="BA67" s="117" t="s">
        <v>279</v>
      </c>
      <c r="BB67" s="117"/>
      <c r="BC67" s="117"/>
      <c r="BD67" s="140"/>
      <c r="BE67" s="153" t="s">
        <v>333</v>
      </c>
      <c r="BF67" s="154"/>
      <c r="BG67" s="154"/>
      <c r="BH67" s="154"/>
      <c r="BI67" s="154"/>
      <c r="BJ67" s="154"/>
      <c r="BK67" s="154"/>
      <c r="BL67" s="154"/>
      <c r="BM67" s="154"/>
      <c r="BN67" s="154"/>
      <c r="BO67" s="154"/>
      <c r="BP67" s="154"/>
      <c r="BQ67" s="154"/>
      <c r="BR67" s="154"/>
      <c r="BS67" s="154"/>
      <c r="BT67" s="154"/>
      <c r="BU67" s="154"/>
      <c r="BV67" s="154"/>
      <c r="BW67" s="154"/>
      <c r="BX67" s="154"/>
      <c r="BY67" s="154"/>
      <c r="BZ67" s="154"/>
      <c r="CA67" s="248" t="str">
        <f>IF('入力シート（事業所・寄宿舎）'!$D189="","　年　　月",'入力シート（事業所・寄宿舎）'!$D189)</f>
        <v>　年　　月</v>
      </c>
      <c r="CB67" s="249"/>
      <c r="CC67" s="249"/>
      <c r="CD67" s="249"/>
      <c r="CE67" s="249"/>
      <c r="CF67" s="249"/>
      <c r="CG67" s="249"/>
      <c r="CH67" s="249"/>
      <c r="CI67" s="249"/>
      <c r="CJ67" s="249"/>
      <c r="CK67" s="249"/>
      <c r="CL67" s="249"/>
      <c r="CM67" s="250"/>
    </row>
    <row r="68" spans="1:91" ht="17.25" customHeight="1" x14ac:dyDescent="0.15">
      <c r="A68" s="204" t="s">
        <v>334</v>
      </c>
      <c r="B68" s="205"/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205"/>
      <c r="Q68" s="205"/>
      <c r="R68" s="205"/>
      <c r="S68" s="205"/>
      <c r="T68" s="205"/>
      <c r="U68" s="205"/>
      <c r="V68" s="205"/>
      <c r="W68" s="205"/>
      <c r="X68" s="205"/>
      <c r="Y68" s="205"/>
      <c r="Z68" s="205"/>
      <c r="AA68" s="205"/>
      <c r="AB68" s="208"/>
      <c r="AC68" s="378" t="s">
        <v>492</v>
      </c>
      <c r="AD68" s="377"/>
      <c r="AE68" s="377"/>
      <c r="AF68" s="377"/>
      <c r="AG68" s="377"/>
      <c r="AH68" s="377"/>
      <c r="AI68" s="377"/>
      <c r="AJ68" s="113">
        <f>IF('入力シート（事業所・寄宿舎）'!$D190="有","①",1)</f>
        <v>1</v>
      </c>
      <c r="AK68" s="113"/>
      <c r="AL68" s="117" t="s">
        <v>62</v>
      </c>
      <c r="AM68" s="117"/>
      <c r="AN68" s="117"/>
      <c r="AO68" s="117"/>
      <c r="AP68" s="117"/>
      <c r="AQ68" s="113">
        <f>IF('入力シート（事業所・寄宿舎）'!$D191="有","②",2)</f>
        <v>2</v>
      </c>
      <c r="AR68" s="113"/>
      <c r="AS68" s="117" t="s">
        <v>63</v>
      </c>
      <c r="AT68" s="117"/>
      <c r="AU68" s="117"/>
      <c r="AV68" s="117"/>
      <c r="AW68" s="117"/>
      <c r="AX68" s="113">
        <f>IF('入力シート（事業所・寄宿舎）'!$D192="有","③",3)</f>
        <v>3</v>
      </c>
      <c r="AY68" s="113"/>
      <c r="AZ68" s="117" t="s">
        <v>64</v>
      </c>
      <c r="BA68" s="117"/>
      <c r="BB68" s="117"/>
      <c r="BC68" s="117"/>
      <c r="BD68" s="117"/>
      <c r="BE68" s="117" t="s">
        <v>493</v>
      </c>
      <c r="BF68" s="117"/>
      <c r="BG68" s="117"/>
      <c r="BH68" s="117"/>
      <c r="BI68" s="117"/>
      <c r="BJ68" s="117"/>
      <c r="BK68" s="117"/>
      <c r="BL68" s="117"/>
      <c r="BM68" s="117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7"/>
    </row>
    <row r="69" spans="1:91" ht="17.25" customHeight="1" x14ac:dyDescent="0.15">
      <c r="A69" s="221" t="s">
        <v>36</v>
      </c>
      <c r="B69" s="222"/>
      <c r="C69" s="222"/>
      <c r="D69" s="222"/>
      <c r="E69" s="380" t="s">
        <v>17</v>
      </c>
      <c r="F69" s="381"/>
      <c r="G69" s="381"/>
      <c r="H69" s="381"/>
      <c r="I69" s="381"/>
      <c r="J69" s="381"/>
      <c r="K69" s="381"/>
      <c r="L69" s="381"/>
      <c r="M69" s="381"/>
      <c r="N69" s="381"/>
      <c r="O69" s="381"/>
      <c r="P69" s="381"/>
      <c r="Q69" s="381"/>
      <c r="R69" s="381"/>
      <c r="S69" s="381"/>
      <c r="T69" s="381"/>
      <c r="U69" s="381"/>
      <c r="V69" s="264" t="s">
        <v>335</v>
      </c>
      <c r="W69" s="281"/>
      <c r="X69" s="281"/>
      <c r="Y69" s="281"/>
      <c r="Z69" s="281"/>
      <c r="AA69" s="281"/>
      <c r="AB69" s="281"/>
      <c r="AC69" s="281"/>
      <c r="AD69" s="282"/>
      <c r="AE69" s="244" t="s">
        <v>37</v>
      </c>
      <c r="AF69" s="223"/>
      <c r="AG69" s="223"/>
      <c r="AH69" s="223"/>
      <c r="AI69" s="153" t="s">
        <v>18</v>
      </c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232" t="s">
        <v>336</v>
      </c>
      <c r="BE69" s="233"/>
      <c r="BF69" s="233"/>
      <c r="BG69" s="233"/>
      <c r="BH69" s="233"/>
      <c r="BI69" s="233"/>
      <c r="BJ69" s="233"/>
      <c r="BK69" s="233"/>
      <c r="BL69" s="233"/>
      <c r="BM69" s="233"/>
      <c r="BN69" s="233"/>
      <c r="BO69" s="233"/>
      <c r="BP69" s="233"/>
      <c r="BQ69" s="233"/>
      <c r="BR69" s="233"/>
      <c r="BS69" s="233"/>
      <c r="BT69" s="233"/>
      <c r="BU69" s="234"/>
      <c r="BV69" s="232" t="s">
        <v>337</v>
      </c>
      <c r="BW69" s="233"/>
      <c r="BX69" s="233"/>
      <c r="BY69" s="233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4"/>
    </row>
    <row r="70" spans="1:91" ht="17.25" customHeight="1" x14ac:dyDescent="0.15">
      <c r="A70" s="223"/>
      <c r="B70" s="223"/>
      <c r="C70" s="223"/>
      <c r="D70" s="223"/>
      <c r="E70" s="235" t="s">
        <v>338</v>
      </c>
      <c r="F70" s="236"/>
      <c r="G70" s="237"/>
      <c r="H70" s="207" t="s">
        <v>19</v>
      </c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112" t="str">
        <f>IF('入力シート（事業所・寄宿舎）'!$D193="","",'入力シート（事業所・寄宿舎）'!D193)</f>
        <v/>
      </c>
      <c r="W70" s="113"/>
      <c r="X70" s="113"/>
      <c r="Y70" s="113"/>
      <c r="Z70" s="113"/>
      <c r="AA70" s="113"/>
      <c r="AB70" s="113"/>
      <c r="AC70" s="113"/>
      <c r="AD70" s="114"/>
      <c r="AE70" s="223"/>
      <c r="AF70" s="223"/>
      <c r="AG70" s="223"/>
      <c r="AH70" s="223"/>
      <c r="AI70" s="115" t="s">
        <v>339</v>
      </c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2" t="str">
        <f>IF('入力シート（事業所・寄宿舎）'!$D211="","",'入力シート（事業所・寄宿舎）'!D211)</f>
        <v/>
      </c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4"/>
      <c r="BV70" s="112" t="str">
        <f>IF('入力シート（事業所・寄宿舎）'!$D230="","",'入力シート（事業所・寄宿舎）'!D230)</f>
        <v/>
      </c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4"/>
    </row>
    <row r="71" spans="1:91" ht="17.25" customHeight="1" x14ac:dyDescent="0.15">
      <c r="A71" s="223"/>
      <c r="B71" s="223"/>
      <c r="C71" s="223"/>
      <c r="D71" s="223"/>
      <c r="E71" s="238"/>
      <c r="F71" s="239"/>
      <c r="G71" s="240"/>
      <c r="H71" s="207" t="s">
        <v>20</v>
      </c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112" t="str">
        <f>IF('入力シート（事業所・寄宿舎）'!$D194="","",'入力シート（事業所・寄宿舎）'!D194)</f>
        <v/>
      </c>
      <c r="W71" s="113"/>
      <c r="X71" s="113"/>
      <c r="Y71" s="113"/>
      <c r="Z71" s="113"/>
      <c r="AA71" s="113"/>
      <c r="AB71" s="113"/>
      <c r="AC71" s="113"/>
      <c r="AD71" s="114"/>
      <c r="AE71" s="223"/>
      <c r="AF71" s="223"/>
      <c r="AG71" s="223"/>
      <c r="AH71" s="223"/>
      <c r="AI71" s="115" t="s">
        <v>340</v>
      </c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2" t="str">
        <f>IF('入力シート（事業所・寄宿舎）'!$D212="","",'入力シート（事業所・寄宿舎）'!D212)</f>
        <v/>
      </c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4"/>
      <c r="BV71" s="112" t="str">
        <f>IF('入力シート（事業所・寄宿舎）'!$D231="","",'入力シート（事業所・寄宿舎）'!D231)</f>
        <v/>
      </c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4"/>
    </row>
    <row r="72" spans="1:91" ht="17.25" customHeight="1" x14ac:dyDescent="0.15">
      <c r="A72" s="223"/>
      <c r="B72" s="223"/>
      <c r="C72" s="223"/>
      <c r="D72" s="223"/>
      <c r="E72" s="241"/>
      <c r="F72" s="242"/>
      <c r="G72" s="243"/>
      <c r="H72" s="207" t="s">
        <v>21</v>
      </c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112" t="str">
        <f>IF('入力シート（事業所・寄宿舎）'!$D195="","",'入力シート（事業所・寄宿舎）'!D195)</f>
        <v/>
      </c>
      <c r="W72" s="113"/>
      <c r="X72" s="113"/>
      <c r="Y72" s="113"/>
      <c r="Z72" s="113"/>
      <c r="AA72" s="113"/>
      <c r="AB72" s="113"/>
      <c r="AC72" s="113"/>
      <c r="AD72" s="114"/>
      <c r="AE72" s="223"/>
      <c r="AF72" s="223"/>
      <c r="AG72" s="223"/>
      <c r="AH72" s="223"/>
      <c r="AI72" s="115" t="s">
        <v>341</v>
      </c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2" t="str">
        <f>IF('入力シート（事業所・寄宿舎）'!$D213="","",'入力シート（事業所・寄宿舎）'!D213)</f>
        <v/>
      </c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4"/>
      <c r="BV72" s="112" t="str">
        <f>IF('入力シート（事業所・寄宿舎）'!$D232="","",'入力シート（事業所・寄宿舎）'!D232)</f>
        <v/>
      </c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4"/>
    </row>
    <row r="73" spans="1:91" ht="17.25" customHeight="1" x14ac:dyDescent="0.15">
      <c r="A73" s="223"/>
      <c r="B73" s="223"/>
      <c r="C73" s="223"/>
      <c r="D73" s="223"/>
      <c r="E73" s="115" t="s">
        <v>342</v>
      </c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2" t="str">
        <f>IF('入力シート（事業所・寄宿舎）'!$D196="","",'入力シート（事業所・寄宿舎）'!D196)</f>
        <v/>
      </c>
      <c r="W73" s="113"/>
      <c r="X73" s="113"/>
      <c r="Y73" s="113"/>
      <c r="Z73" s="113"/>
      <c r="AA73" s="113"/>
      <c r="AB73" s="113"/>
      <c r="AC73" s="113"/>
      <c r="AD73" s="114"/>
      <c r="AE73" s="223"/>
      <c r="AF73" s="223"/>
      <c r="AG73" s="223"/>
      <c r="AH73" s="223"/>
      <c r="AI73" s="115" t="s">
        <v>343</v>
      </c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2" t="str">
        <f>IF('入力シート（事業所・寄宿舎）'!$D214="","",'入力シート（事業所・寄宿舎）'!D214)</f>
        <v/>
      </c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4"/>
      <c r="BV73" s="112" t="str">
        <f>IF('入力シート（事業所・寄宿舎）'!$D233="","",'入力シート（事業所・寄宿舎）'!D233)</f>
        <v/>
      </c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4"/>
    </row>
    <row r="74" spans="1:91" ht="17.25" customHeight="1" x14ac:dyDescent="0.15">
      <c r="A74" s="223"/>
      <c r="B74" s="223"/>
      <c r="C74" s="223"/>
      <c r="D74" s="223"/>
      <c r="E74" s="115" t="s">
        <v>344</v>
      </c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2" t="str">
        <f>IF('入力シート（事業所・寄宿舎）'!$D197="","",'入力シート（事業所・寄宿舎）'!D197)</f>
        <v/>
      </c>
      <c r="W74" s="113"/>
      <c r="X74" s="113"/>
      <c r="Y74" s="113"/>
      <c r="Z74" s="113"/>
      <c r="AA74" s="113"/>
      <c r="AB74" s="113"/>
      <c r="AC74" s="113"/>
      <c r="AD74" s="114"/>
      <c r="AE74" s="223"/>
      <c r="AF74" s="223"/>
      <c r="AG74" s="223"/>
      <c r="AH74" s="223"/>
      <c r="AI74" s="115" t="s">
        <v>345</v>
      </c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2" t="str">
        <f>IF('入力シート（事業所・寄宿舎）'!$D215="","",'入力シート（事業所・寄宿舎）'!D215)</f>
        <v/>
      </c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4"/>
      <c r="BV74" s="112" t="str">
        <f>IF('入力シート（事業所・寄宿舎）'!$D234="","",'入力シート（事業所・寄宿舎）'!D234)</f>
        <v/>
      </c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4"/>
    </row>
    <row r="75" spans="1:91" ht="17.25" customHeight="1" x14ac:dyDescent="0.15">
      <c r="A75" s="223"/>
      <c r="B75" s="223"/>
      <c r="C75" s="223"/>
      <c r="D75" s="223"/>
      <c r="E75" s="115" t="s">
        <v>346</v>
      </c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2" t="str">
        <f>IF('入力シート（事業所・寄宿舎）'!$D198="","",'入力シート（事業所・寄宿舎）'!D198)</f>
        <v/>
      </c>
      <c r="W75" s="113"/>
      <c r="X75" s="113"/>
      <c r="Y75" s="113"/>
      <c r="Z75" s="113"/>
      <c r="AA75" s="113"/>
      <c r="AB75" s="113"/>
      <c r="AC75" s="113"/>
      <c r="AD75" s="114"/>
      <c r="AE75" s="223"/>
      <c r="AF75" s="223"/>
      <c r="AG75" s="223"/>
      <c r="AH75" s="223"/>
      <c r="AI75" s="115" t="s">
        <v>347</v>
      </c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2" t="str">
        <f>IF('入力シート（事業所・寄宿舎）'!$D216="","",'入力シート（事業所・寄宿舎）'!D216)</f>
        <v/>
      </c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4"/>
      <c r="BV75" s="112" t="str">
        <f>IF('入力シート（事業所・寄宿舎）'!$D235="","",'入力シート（事業所・寄宿舎）'!D235)</f>
        <v/>
      </c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  <c r="CG75" s="113"/>
      <c r="CH75" s="113"/>
      <c r="CI75" s="113"/>
      <c r="CJ75" s="113"/>
      <c r="CK75" s="113"/>
      <c r="CL75" s="113"/>
      <c r="CM75" s="114"/>
    </row>
    <row r="76" spans="1:91" ht="17.25" customHeight="1" x14ac:dyDescent="0.15">
      <c r="A76" s="223"/>
      <c r="B76" s="223"/>
      <c r="C76" s="223"/>
      <c r="D76" s="223"/>
      <c r="E76" s="231" t="s">
        <v>22</v>
      </c>
      <c r="F76" s="231"/>
      <c r="G76" s="231"/>
      <c r="H76" s="207" t="s">
        <v>23</v>
      </c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112" t="str">
        <f>IF('入力シート（事業所・寄宿舎）'!$D199="","",'入力シート（事業所・寄宿舎）'!D199)</f>
        <v/>
      </c>
      <c r="W76" s="113"/>
      <c r="X76" s="113"/>
      <c r="Y76" s="113"/>
      <c r="Z76" s="113"/>
      <c r="AA76" s="113"/>
      <c r="AB76" s="113"/>
      <c r="AC76" s="113"/>
      <c r="AD76" s="114"/>
      <c r="AE76" s="223"/>
      <c r="AF76" s="223"/>
      <c r="AG76" s="223"/>
      <c r="AH76" s="223"/>
      <c r="AI76" s="115" t="s">
        <v>348</v>
      </c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2" t="str">
        <f>IF('入力シート（事業所・寄宿舎）'!$D217="","",'入力シート（事業所・寄宿舎）'!D217)</f>
        <v/>
      </c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4"/>
      <c r="BV76" s="112" t="str">
        <f>IF('入力シート（事業所・寄宿舎）'!$D236="","",'入力シート（事業所・寄宿舎）'!D236)</f>
        <v/>
      </c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4"/>
    </row>
    <row r="77" spans="1:91" ht="17.25" customHeight="1" x14ac:dyDescent="0.15">
      <c r="A77" s="223"/>
      <c r="B77" s="223"/>
      <c r="C77" s="223"/>
      <c r="D77" s="223"/>
      <c r="E77" s="231"/>
      <c r="F77" s="231"/>
      <c r="G77" s="231"/>
      <c r="H77" s="207" t="s">
        <v>24</v>
      </c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  <c r="T77" s="207"/>
      <c r="U77" s="207"/>
      <c r="V77" s="112" t="str">
        <f>IF('入力シート（事業所・寄宿舎）'!$D200="","",'入力シート（事業所・寄宿舎）'!D200)</f>
        <v/>
      </c>
      <c r="W77" s="113"/>
      <c r="X77" s="113"/>
      <c r="Y77" s="113"/>
      <c r="Z77" s="113"/>
      <c r="AA77" s="113"/>
      <c r="AB77" s="113"/>
      <c r="AC77" s="113"/>
      <c r="AD77" s="114"/>
      <c r="AE77" s="223"/>
      <c r="AF77" s="223"/>
      <c r="AG77" s="223"/>
      <c r="AH77" s="223"/>
      <c r="AI77" s="115" t="s">
        <v>349</v>
      </c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2" t="str">
        <f>IF('入力シート（事業所・寄宿舎）'!$D218="","",'入力シート（事業所・寄宿舎）'!D218)</f>
        <v/>
      </c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4"/>
      <c r="BV77" s="112" t="str">
        <f>IF('入力シート（事業所・寄宿舎）'!$D237="","",'入力シート（事業所・寄宿舎）'!D237)</f>
        <v/>
      </c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  <c r="CG77" s="113"/>
      <c r="CH77" s="113"/>
      <c r="CI77" s="113"/>
      <c r="CJ77" s="113"/>
      <c r="CK77" s="113"/>
      <c r="CL77" s="113"/>
      <c r="CM77" s="114"/>
    </row>
    <row r="78" spans="1:91" ht="17.25" customHeight="1" x14ac:dyDescent="0.15">
      <c r="A78" s="223"/>
      <c r="B78" s="223"/>
      <c r="C78" s="223"/>
      <c r="D78" s="223"/>
      <c r="E78" s="231"/>
      <c r="F78" s="231"/>
      <c r="G78" s="231"/>
      <c r="H78" s="207" t="s">
        <v>25</v>
      </c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  <c r="T78" s="207"/>
      <c r="U78" s="207"/>
      <c r="V78" s="112" t="str">
        <f>IF('入力シート（事業所・寄宿舎）'!$D201="","",'入力シート（事業所・寄宿舎）'!D201)</f>
        <v/>
      </c>
      <c r="W78" s="113"/>
      <c r="X78" s="113"/>
      <c r="Y78" s="113"/>
      <c r="Z78" s="113"/>
      <c r="AA78" s="113"/>
      <c r="AB78" s="113"/>
      <c r="AC78" s="113"/>
      <c r="AD78" s="114"/>
      <c r="AE78" s="223"/>
      <c r="AF78" s="223"/>
      <c r="AG78" s="223"/>
      <c r="AH78" s="223"/>
      <c r="AI78" s="115" t="s">
        <v>350</v>
      </c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2" t="str">
        <f>IF('入力シート（事業所・寄宿舎）'!$D219="","",'入力シート（事業所・寄宿舎）'!D219)</f>
        <v/>
      </c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4"/>
      <c r="BV78" s="112" t="str">
        <f>IF('入力シート（事業所・寄宿舎）'!$D238="","",'入力シート（事業所・寄宿舎）'!D238)</f>
        <v/>
      </c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113"/>
      <c r="CJ78" s="113"/>
      <c r="CK78" s="113"/>
      <c r="CL78" s="113"/>
      <c r="CM78" s="114"/>
    </row>
    <row r="79" spans="1:91" ht="17.25" customHeight="1" x14ac:dyDescent="0.15">
      <c r="A79" s="223"/>
      <c r="B79" s="223"/>
      <c r="C79" s="223"/>
      <c r="D79" s="223"/>
      <c r="E79" s="207" t="s">
        <v>26</v>
      </c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  <c r="V79" s="112" t="str">
        <f>IF('入力シート（事業所・寄宿舎）'!$D202="","",'入力シート（事業所・寄宿舎）'!D202)</f>
        <v/>
      </c>
      <c r="W79" s="113"/>
      <c r="X79" s="113"/>
      <c r="Y79" s="113"/>
      <c r="Z79" s="113"/>
      <c r="AA79" s="113"/>
      <c r="AB79" s="113"/>
      <c r="AC79" s="113"/>
      <c r="AD79" s="114"/>
      <c r="AE79" s="223"/>
      <c r="AF79" s="223"/>
      <c r="AG79" s="223"/>
      <c r="AH79" s="223"/>
      <c r="AI79" s="115" t="s">
        <v>351</v>
      </c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2" t="str">
        <f>IF('入力シート（事業所・寄宿舎）'!$D220="","",'入力シート（事業所・寄宿舎）'!D220)</f>
        <v/>
      </c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4"/>
      <c r="BV79" s="112" t="str">
        <f>IF('入力シート（事業所・寄宿舎）'!$D239="","",'入力シート（事業所・寄宿舎）'!D239)</f>
        <v/>
      </c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  <c r="CG79" s="113"/>
      <c r="CH79" s="113"/>
      <c r="CI79" s="113"/>
      <c r="CJ79" s="113"/>
      <c r="CK79" s="113"/>
      <c r="CL79" s="113"/>
      <c r="CM79" s="114"/>
    </row>
    <row r="80" spans="1:91" ht="17.25" customHeight="1" x14ac:dyDescent="0.15">
      <c r="A80" s="223"/>
      <c r="B80" s="223"/>
      <c r="C80" s="223"/>
      <c r="D80" s="223"/>
      <c r="E80" s="207" t="s">
        <v>27</v>
      </c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112" t="str">
        <f>IF('入力シート（事業所・寄宿舎）'!$D203="","",'入力シート（事業所・寄宿舎）'!D203)</f>
        <v/>
      </c>
      <c r="W80" s="113"/>
      <c r="X80" s="113"/>
      <c r="Y80" s="113"/>
      <c r="Z80" s="113"/>
      <c r="AA80" s="113"/>
      <c r="AB80" s="113"/>
      <c r="AC80" s="113"/>
      <c r="AD80" s="114"/>
      <c r="AE80" s="223"/>
      <c r="AF80" s="223"/>
      <c r="AG80" s="223"/>
      <c r="AH80" s="223"/>
      <c r="AI80" s="115" t="s">
        <v>352</v>
      </c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2" t="str">
        <f>IF('入力シート（事業所・寄宿舎）'!$D221="","",'入力シート（事業所・寄宿舎）'!D221)</f>
        <v/>
      </c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4"/>
      <c r="BV80" s="112" t="str">
        <f>IF('入力シート（事業所・寄宿舎）'!$D240="","",'入力シート（事業所・寄宿舎）'!D240)</f>
        <v/>
      </c>
      <c r="BW80" s="113"/>
      <c r="BX80" s="113"/>
      <c r="BY80" s="113"/>
      <c r="BZ80" s="113"/>
      <c r="CA80" s="113"/>
      <c r="CB80" s="113"/>
      <c r="CC80" s="113"/>
      <c r="CD80" s="113"/>
      <c r="CE80" s="113"/>
      <c r="CF80" s="113"/>
      <c r="CG80" s="113"/>
      <c r="CH80" s="113"/>
      <c r="CI80" s="113"/>
      <c r="CJ80" s="113"/>
      <c r="CK80" s="113"/>
      <c r="CL80" s="113"/>
      <c r="CM80" s="114"/>
    </row>
    <row r="81" spans="1:91" ht="17.25" customHeight="1" x14ac:dyDescent="0.15">
      <c r="A81" s="223"/>
      <c r="B81" s="223"/>
      <c r="C81" s="223"/>
      <c r="D81" s="223"/>
      <c r="E81" s="207" t="s">
        <v>28</v>
      </c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112" t="str">
        <f>IF('入力シート（事業所・寄宿舎）'!$D204="","",'入力シート（事業所・寄宿舎）'!D204)</f>
        <v/>
      </c>
      <c r="W81" s="113"/>
      <c r="X81" s="113"/>
      <c r="Y81" s="113"/>
      <c r="Z81" s="113"/>
      <c r="AA81" s="113"/>
      <c r="AB81" s="113"/>
      <c r="AC81" s="113"/>
      <c r="AD81" s="114"/>
      <c r="AE81" s="223"/>
      <c r="AF81" s="223"/>
      <c r="AG81" s="223"/>
      <c r="AH81" s="223"/>
      <c r="AI81" s="115" t="s">
        <v>353</v>
      </c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225" t="e">
        <f>IF('入力シート（事業所・寄宿舎）'!$D222="","",'入力シート（事業所・寄宿舎）'!D222)</f>
        <v>#DIV/0!</v>
      </c>
      <c r="BE81" s="226"/>
      <c r="BF81" s="226"/>
      <c r="BG81" s="226"/>
      <c r="BH81" s="226"/>
      <c r="BI81" s="226"/>
      <c r="BJ81" s="226"/>
      <c r="BK81" s="226"/>
      <c r="BL81" s="226"/>
      <c r="BM81" s="226"/>
      <c r="BN81" s="226"/>
      <c r="BO81" s="226"/>
      <c r="BP81" s="226"/>
      <c r="BQ81" s="226"/>
      <c r="BR81" s="226"/>
      <c r="BS81" s="226"/>
      <c r="BT81" s="226"/>
      <c r="BU81" s="227"/>
      <c r="BV81" s="225" t="e">
        <f>IF('入力シート（事業所・寄宿舎）'!$D241="","",'入力シート（事業所・寄宿舎）'!D241)</f>
        <v>#DIV/0!</v>
      </c>
      <c r="BW81" s="226"/>
      <c r="BX81" s="226"/>
      <c r="BY81" s="226"/>
      <c r="BZ81" s="226"/>
      <c r="CA81" s="226"/>
      <c r="CB81" s="226"/>
      <c r="CC81" s="226"/>
      <c r="CD81" s="226"/>
      <c r="CE81" s="226"/>
      <c r="CF81" s="226"/>
      <c r="CG81" s="226"/>
      <c r="CH81" s="226"/>
      <c r="CI81" s="226"/>
      <c r="CJ81" s="226"/>
      <c r="CK81" s="226"/>
      <c r="CL81" s="226"/>
      <c r="CM81" s="227"/>
    </row>
    <row r="82" spans="1:91" ht="17.25" customHeight="1" x14ac:dyDescent="0.15">
      <c r="A82" s="223"/>
      <c r="B82" s="223"/>
      <c r="C82" s="223"/>
      <c r="D82" s="223"/>
      <c r="E82" s="207" t="s">
        <v>29</v>
      </c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112" t="str">
        <f>IF('入力シート（事業所・寄宿舎）'!$D205="","",'入力シート（事業所・寄宿舎）'!D205)</f>
        <v/>
      </c>
      <c r="W82" s="113"/>
      <c r="X82" s="113"/>
      <c r="Y82" s="113"/>
      <c r="Z82" s="113"/>
      <c r="AA82" s="113"/>
      <c r="AB82" s="113"/>
      <c r="AC82" s="113"/>
      <c r="AD82" s="114"/>
      <c r="AE82" s="223"/>
      <c r="AF82" s="223"/>
      <c r="AG82" s="223"/>
      <c r="AH82" s="223"/>
      <c r="AI82" s="115" t="s">
        <v>354</v>
      </c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225" t="e">
        <f>IF('入力シート（事業所・寄宿舎）'!$D223="","",'入力シート（事業所・寄宿舎）'!D223)</f>
        <v>#DIV/0!</v>
      </c>
      <c r="BE82" s="226"/>
      <c r="BF82" s="226"/>
      <c r="BG82" s="226"/>
      <c r="BH82" s="226"/>
      <c r="BI82" s="226"/>
      <c r="BJ82" s="226"/>
      <c r="BK82" s="226"/>
      <c r="BL82" s="226"/>
      <c r="BM82" s="226"/>
      <c r="BN82" s="226"/>
      <c r="BO82" s="226"/>
      <c r="BP82" s="226"/>
      <c r="BQ82" s="226"/>
      <c r="BR82" s="226"/>
      <c r="BS82" s="226"/>
      <c r="BT82" s="226"/>
      <c r="BU82" s="227"/>
      <c r="BV82" s="225" t="e">
        <f>IF('入力シート（事業所・寄宿舎）'!$D242="","",'入力シート（事業所・寄宿舎）'!D242)</f>
        <v>#DIV/0!</v>
      </c>
      <c r="BW82" s="226"/>
      <c r="BX82" s="226"/>
      <c r="BY82" s="226"/>
      <c r="BZ82" s="226"/>
      <c r="CA82" s="226"/>
      <c r="CB82" s="226"/>
      <c r="CC82" s="226"/>
      <c r="CD82" s="226"/>
      <c r="CE82" s="226"/>
      <c r="CF82" s="226"/>
      <c r="CG82" s="226"/>
      <c r="CH82" s="226"/>
      <c r="CI82" s="226"/>
      <c r="CJ82" s="226"/>
      <c r="CK82" s="226"/>
      <c r="CL82" s="226"/>
      <c r="CM82" s="227"/>
    </row>
    <row r="83" spans="1:91" ht="17.25" customHeight="1" x14ac:dyDescent="0.15">
      <c r="A83" s="223"/>
      <c r="B83" s="223"/>
      <c r="C83" s="223"/>
      <c r="D83" s="223"/>
      <c r="E83" s="207" t="s">
        <v>30</v>
      </c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112" t="str">
        <f>IF('入力シート（事業所・寄宿舎）'!$D206="","",'入力シート（事業所・寄宿舎）'!D206)</f>
        <v/>
      </c>
      <c r="W83" s="113"/>
      <c r="X83" s="113"/>
      <c r="Y83" s="113"/>
      <c r="Z83" s="113"/>
      <c r="AA83" s="113"/>
      <c r="AB83" s="113"/>
      <c r="AC83" s="113"/>
      <c r="AD83" s="114"/>
      <c r="AE83" s="223"/>
      <c r="AF83" s="223"/>
      <c r="AG83" s="223"/>
      <c r="AH83" s="223"/>
      <c r="AI83" s="115" t="s">
        <v>355</v>
      </c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225" t="e">
        <f>IF('入力シート（事業所・寄宿舎）'!$D224="","",'入力シート（事業所・寄宿舎）'!D224)</f>
        <v>#DIV/0!</v>
      </c>
      <c r="BE83" s="226"/>
      <c r="BF83" s="226"/>
      <c r="BG83" s="226"/>
      <c r="BH83" s="226"/>
      <c r="BI83" s="226"/>
      <c r="BJ83" s="226"/>
      <c r="BK83" s="226"/>
      <c r="BL83" s="226"/>
      <c r="BM83" s="226"/>
      <c r="BN83" s="226"/>
      <c r="BO83" s="226"/>
      <c r="BP83" s="226"/>
      <c r="BQ83" s="226"/>
      <c r="BR83" s="226"/>
      <c r="BS83" s="226"/>
      <c r="BT83" s="226"/>
      <c r="BU83" s="227"/>
      <c r="BV83" s="225" t="e">
        <f>IF('入力シート（事業所・寄宿舎）'!$D243="","",'入力シート（事業所・寄宿舎）'!D243)</f>
        <v>#DIV/0!</v>
      </c>
      <c r="BW83" s="226"/>
      <c r="BX83" s="226"/>
      <c r="BY83" s="226"/>
      <c r="BZ83" s="226"/>
      <c r="CA83" s="226"/>
      <c r="CB83" s="226"/>
      <c r="CC83" s="226"/>
      <c r="CD83" s="226"/>
      <c r="CE83" s="226"/>
      <c r="CF83" s="226"/>
      <c r="CG83" s="226"/>
      <c r="CH83" s="226"/>
      <c r="CI83" s="226"/>
      <c r="CJ83" s="226"/>
      <c r="CK83" s="226"/>
      <c r="CL83" s="226"/>
      <c r="CM83" s="227"/>
    </row>
    <row r="84" spans="1:91" ht="17.25" customHeight="1" x14ac:dyDescent="0.15">
      <c r="A84" s="223"/>
      <c r="B84" s="223"/>
      <c r="C84" s="223"/>
      <c r="D84" s="223"/>
      <c r="E84" s="207" t="s">
        <v>356</v>
      </c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112" t="str">
        <f>IF('入力シート（事業所・寄宿舎）'!$D207="","",'入力シート（事業所・寄宿舎）'!D207)</f>
        <v/>
      </c>
      <c r="W84" s="113"/>
      <c r="X84" s="113"/>
      <c r="Y84" s="113"/>
      <c r="Z84" s="113"/>
      <c r="AA84" s="113"/>
      <c r="AB84" s="113"/>
      <c r="AC84" s="113"/>
      <c r="AD84" s="114"/>
      <c r="AE84" s="223"/>
      <c r="AF84" s="223"/>
      <c r="AG84" s="223"/>
      <c r="AH84" s="245"/>
      <c r="AI84" s="116" t="s">
        <v>357</v>
      </c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228" t="str">
        <f>IF('入力シート（事業所・寄宿舎）'!$D225="","",'入力シート（事業所・寄宿舎）'!D225)</f>
        <v/>
      </c>
      <c r="BE84" s="229"/>
      <c r="BF84" s="229"/>
      <c r="BG84" s="229"/>
      <c r="BH84" s="229"/>
      <c r="BI84" s="229"/>
      <c r="BJ84" s="229"/>
      <c r="BK84" s="229"/>
      <c r="BL84" s="229"/>
      <c r="BM84" s="229"/>
      <c r="BN84" s="229"/>
      <c r="BO84" s="229"/>
      <c r="BP84" s="229"/>
      <c r="BQ84" s="229"/>
      <c r="BR84" s="229"/>
      <c r="BS84" s="229"/>
      <c r="BT84" s="229"/>
      <c r="BU84" s="230"/>
      <c r="BV84" s="228" t="str">
        <f>IF('入力シート（事業所・寄宿舎）'!$D244="","",'入力シート（事業所・寄宿舎）'!D244)</f>
        <v/>
      </c>
      <c r="BW84" s="229"/>
      <c r="BX84" s="229"/>
      <c r="BY84" s="229"/>
      <c r="BZ84" s="229"/>
      <c r="CA84" s="229"/>
      <c r="CB84" s="229"/>
      <c r="CC84" s="229"/>
      <c r="CD84" s="229"/>
      <c r="CE84" s="229"/>
      <c r="CF84" s="229"/>
      <c r="CG84" s="229"/>
      <c r="CH84" s="229"/>
      <c r="CI84" s="229"/>
      <c r="CJ84" s="229"/>
      <c r="CK84" s="229"/>
      <c r="CL84" s="229"/>
      <c r="CM84" s="230"/>
    </row>
    <row r="85" spans="1:91" ht="17.25" customHeight="1" x14ac:dyDescent="0.15">
      <c r="A85" s="223"/>
      <c r="B85" s="223"/>
      <c r="C85" s="223"/>
      <c r="D85" s="223"/>
      <c r="E85" s="207" t="s">
        <v>31</v>
      </c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112" t="str">
        <f>IF('入力シート（事業所・寄宿舎）'!$D208="","",'入力シート（事業所・寄宿舎）'!D208)</f>
        <v/>
      </c>
      <c r="W85" s="113"/>
      <c r="X85" s="113"/>
      <c r="Y85" s="113"/>
      <c r="Z85" s="113"/>
      <c r="AA85" s="113"/>
      <c r="AB85" s="113"/>
      <c r="AC85" s="113"/>
      <c r="AD85" s="114"/>
      <c r="AE85" s="223"/>
      <c r="AF85" s="223"/>
      <c r="AG85" s="223"/>
      <c r="AH85" s="245"/>
      <c r="AI85" s="112" t="str">
        <f>IF('入力シート（事業所・寄宿舎）'!$D226="","",'入力シート（事業所・寄宿舎）'!D226)</f>
        <v/>
      </c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4"/>
      <c r="BD85" s="112" t="str">
        <f>IF('入力シート（事業所・寄宿舎）'!$D228="","",'入力シート（事業所・寄宿舎）'!D228)</f>
        <v/>
      </c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4"/>
      <c r="BV85" s="112" t="str">
        <f>IF('入力シート（事業所・寄宿舎）'!$D247="","",'入力シート（事業所・寄宿舎）'!D247)</f>
        <v/>
      </c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  <c r="CG85" s="113"/>
      <c r="CH85" s="113"/>
      <c r="CI85" s="113"/>
      <c r="CJ85" s="113"/>
      <c r="CK85" s="113"/>
      <c r="CL85" s="113"/>
      <c r="CM85" s="114"/>
    </row>
    <row r="86" spans="1:91" ht="17.25" customHeight="1" x14ac:dyDescent="0.15">
      <c r="A86" s="223"/>
      <c r="B86" s="223"/>
      <c r="C86" s="223"/>
      <c r="D86" s="223"/>
      <c r="E86" s="207" t="s">
        <v>32</v>
      </c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112" t="str">
        <f>IF('入力シート（事業所・寄宿舎）'!$D209="","",'入力シート（事業所・寄宿舎）'!D209)</f>
        <v/>
      </c>
      <c r="W86" s="113"/>
      <c r="X86" s="113"/>
      <c r="Y86" s="113"/>
      <c r="Z86" s="113"/>
      <c r="AA86" s="113"/>
      <c r="AB86" s="113"/>
      <c r="AC86" s="113"/>
      <c r="AD86" s="114"/>
      <c r="AE86" s="223"/>
      <c r="AF86" s="223"/>
      <c r="AG86" s="223"/>
      <c r="AH86" s="245"/>
      <c r="AI86" s="112" t="str">
        <f>IF('入力シート（事業所・寄宿舎）'!$D227="","",'入力シート（事業所・寄宿舎）'!D227)</f>
        <v/>
      </c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4"/>
      <c r="BD86" s="112" t="str">
        <f>IF('入力シート（事業所・寄宿舎）'!$D229="","",'入力シート（事業所・寄宿舎）'!D229)</f>
        <v/>
      </c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4"/>
      <c r="BV86" s="112" t="str">
        <f>IF('入力シート（事業所・寄宿舎）'!$D248="","",'入力シート（事業所・寄宿舎）'!D248)</f>
        <v/>
      </c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  <c r="CL86" s="113"/>
      <c r="CM86" s="114"/>
    </row>
    <row r="87" spans="1:91" ht="17.25" customHeight="1" x14ac:dyDescent="0.15">
      <c r="A87" s="224"/>
      <c r="B87" s="224"/>
      <c r="C87" s="224"/>
      <c r="D87" s="224"/>
      <c r="E87" s="206" t="s">
        <v>33</v>
      </c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7"/>
      <c r="S87" s="207"/>
      <c r="T87" s="207"/>
      <c r="U87" s="207"/>
      <c r="V87" s="112" t="str">
        <f>IF('入力シート（事業所・寄宿舎）'!$D210="","",'入力シート（事業所・寄宿舎）'!D210)</f>
        <v/>
      </c>
      <c r="W87" s="113"/>
      <c r="X87" s="113"/>
      <c r="Y87" s="113"/>
      <c r="Z87" s="113"/>
      <c r="AA87" s="113"/>
      <c r="AB87" s="113"/>
      <c r="AC87" s="113"/>
      <c r="AD87" s="114"/>
      <c r="AE87" s="223"/>
      <c r="AF87" s="223"/>
      <c r="AG87" s="223"/>
      <c r="AH87" s="223"/>
      <c r="AI87" s="204" t="s">
        <v>358</v>
      </c>
      <c r="AJ87" s="205"/>
      <c r="AK87" s="205"/>
      <c r="AL87" s="205"/>
      <c r="AM87" s="205"/>
      <c r="AN87" s="205"/>
      <c r="AO87" s="205"/>
      <c r="AP87" s="205"/>
      <c r="AQ87" s="205"/>
      <c r="AR87" s="205"/>
      <c r="AS87" s="205"/>
      <c r="AT87" s="205"/>
      <c r="AU87" s="205"/>
      <c r="AV87" s="205"/>
      <c r="AW87" s="205"/>
      <c r="AX87" s="205"/>
      <c r="AY87" s="205"/>
      <c r="AZ87" s="205"/>
      <c r="BA87" s="205"/>
      <c r="BB87" s="205"/>
      <c r="BC87" s="208"/>
      <c r="BD87" s="209" t="str">
        <f>IF('入力シート（事業所・寄宿舎）'!$D249="","",'入力シート（事業所・寄宿舎）'!D249)</f>
        <v/>
      </c>
      <c r="BE87" s="210"/>
      <c r="BF87" s="210"/>
      <c r="BG87" s="210"/>
      <c r="BH87" s="210"/>
      <c r="BI87" s="210"/>
      <c r="BJ87" s="210"/>
      <c r="BK87" s="210"/>
      <c r="BL87" s="210"/>
      <c r="BM87" s="210"/>
      <c r="BN87" s="210"/>
      <c r="BO87" s="210"/>
      <c r="BP87" s="210"/>
      <c r="BQ87" s="210"/>
      <c r="BR87" s="210"/>
      <c r="BS87" s="210"/>
      <c r="BT87" s="210"/>
      <c r="BU87" s="117" t="s">
        <v>359</v>
      </c>
      <c r="BV87" s="117"/>
      <c r="BW87" s="117"/>
      <c r="BX87" s="117"/>
      <c r="BY87" s="117"/>
      <c r="BZ87" s="117"/>
      <c r="CA87" s="117"/>
      <c r="CB87" s="117"/>
      <c r="CC87" s="117"/>
      <c r="CD87" s="117"/>
      <c r="CE87" s="117"/>
      <c r="CF87" s="117"/>
      <c r="CG87" s="117"/>
      <c r="CH87" s="117"/>
      <c r="CI87" s="117"/>
      <c r="CJ87" s="117"/>
      <c r="CK87" s="117"/>
      <c r="CL87" s="117"/>
      <c r="CM87" s="140"/>
    </row>
    <row r="88" spans="1:91" ht="17.25" customHeight="1" x14ac:dyDescent="0.15">
      <c r="A88" s="204" t="s">
        <v>489</v>
      </c>
      <c r="B88" s="340"/>
      <c r="C88" s="340"/>
      <c r="D88" s="340"/>
      <c r="E88" s="340"/>
      <c r="F88" s="340"/>
      <c r="G88" s="340"/>
      <c r="H88" s="340"/>
      <c r="I88" s="340"/>
      <c r="J88" s="340"/>
      <c r="K88" s="340"/>
      <c r="L88" s="340"/>
      <c r="M88" s="340"/>
      <c r="N88" s="340"/>
      <c r="O88" s="340"/>
      <c r="P88" s="340"/>
      <c r="Q88" s="379"/>
      <c r="R88" s="194" t="s">
        <v>490</v>
      </c>
      <c r="S88" s="192"/>
      <c r="T88" s="192"/>
      <c r="U88" s="192"/>
      <c r="V88" s="192"/>
      <c r="W88" s="192" t="str">
        <f>IF('入力シート（事業所・寄宿舎）'!$D250="１日","１日",IF('入力シート（事業所・寄宿舎）'!$D250="２食","２食",IF('入力シート（事業所・寄宿舎）'!$D250="１食","１食","１食　２食　１日")))</f>
        <v>１食　２食　１日</v>
      </c>
      <c r="X88" s="192"/>
      <c r="Y88" s="192"/>
      <c r="Z88" s="192"/>
      <c r="AA88" s="192"/>
      <c r="AB88" s="192"/>
      <c r="AC88" s="192"/>
      <c r="AD88" s="192"/>
      <c r="AE88" s="192"/>
      <c r="AF88" s="192"/>
      <c r="AG88" s="192"/>
      <c r="AH88" s="192"/>
      <c r="AI88" s="192"/>
      <c r="AJ88" s="192"/>
      <c r="AK88" s="192" t="s">
        <v>491</v>
      </c>
      <c r="AL88" s="192"/>
      <c r="AM88" s="192"/>
      <c r="AN88" s="192"/>
      <c r="AO88" s="192"/>
      <c r="AP88" s="192"/>
      <c r="AQ88" s="192"/>
      <c r="AR88" s="192"/>
      <c r="AS88" s="192"/>
      <c r="AT88" s="192"/>
      <c r="AU88" s="192" t="str">
        <f>IF('入力シート（事業所・寄宿舎）'!$D251="","",'入力シート（事業所・寄宿舎）'!D251)</f>
        <v/>
      </c>
      <c r="AV88" s="192"/>
      <c r="AW88" s="192"/>
      <c r="AX88" s="192"/>
      <c r="AY88" s="192"/>
      <c r="AZ88" s="192"/>
      <c r="BA88" s="192"/>
      <c r="BB88" s="192"/>
      <c r="BC88" s="192"/>
      <c r="BD88" s="192"/>
      <c r="BE88" s="192"/>
      <c r="BF88" s="192"/>
      <c r="BG88" s="192"/>
      <c r="BH88" s="192"/>
      <c r="BI88" s="133" t="s">
        <v>360</v>
      </c>
      <c r="BJ88" s="133"/>
      <c r="BK88" s="133"/>
      <c r="BL88" s="133"/>
      <c r="BM88" s="133"/>
      <c r="BN88" s="133"/>
      <c r="BO88" s="133"/>
      <c r="BP88" s="133"/>
      <c r="BQ88" s="133"/>
      <c r="BR88" s="133"/>
      <c r="BS88" s="133"/>
      <c r="BT88" s="133"/>
      <c r="BU88" s="133"/>
      <c r="BV88" s="133"/>
      <c r="BW88" s="133"/>
      <c r="BX88" s="133"/>
      <c r="BY88" s="133"/>
      <c r="BZ88" s="133"/>
      <c r="CA88" s="133"/>
      <c r="CB88" s="133"/>
      <c r="CC88" s="133"/>
      <c r="CD88" s="133"/>
      <c r="CE88" s="133"/>
      <c r="CF88" s="133"/>
      <c r="CG88" s="133"/>
      <c r="CH88" s="133"/>
      <c r="CI88" s="133"/>
      <c r="CJ88" s="133"/>
      <c r="CK88" s="133"/>
      <c r="CL88" s="133"/>
      <c r="CM88" s="193"/>
    </row>
    <row r="89" spans="1:91" ht="17.25" customHeight="1" x14ac:dyDescent="0.15">
      <c r="A89" s="212" t="s">
        <v>483</v>
      </c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4"/>
      <c r="M89" s="153"/>
      <c r="N89" s="154"/>
      <c r="O89" s="154"/>
      <c r="P89" s="154"/>
      <c r="Q89" s="154"/>
      <c r="R89" s="154"/>
      <c r="S89" s="154"/>
      <c r="T89" s="154"/>
      <c r="U89" s="154"/>
      <c r="V89" s="153" t="s">
        <v>100</v>
      </c>
      <c r="W89" s="154"/>
      <c r="X89" s="154"/>
      <c r="Y89" s="154"/>
      <c r="Z89" s="154"/>
      <c r="AA89" s="154"/>
      <c r="AB89" s="154"/>
      <c r="AC89" s="154"/>
      <c r="AD89" s="154"/>
      <c r="AE89" s="153" t="s">
        <v>101</v>
      </c>
      <c r="AF89" s="154"/>
      <c r="AG89" s="154"/>
      <c r="AH89" s="154"/>
      <c r="AI89" s="154"/>
      <c r="AJ89" s="154"/>
      <c r="AK89" s="154"/>
      <c r="AL89" s="154"/>
      <c r="AM89" s="154"/>
      <c r="AN89" s="204" t="s">
        <v>361</v>
      </c>
      <c r="AO89" s="205"/>
      <c r="AP89" s="205"/>
      <c r="AQ89" s="205"/>
      <c r="AR89" s="205"/>
      <c r="AS89" s="205"/>
      <c r="AT89" s="205"/>
      <c r="AU89" s="205"/>
      <c r="AV89" s="205"/>
      <c r="AW89" s="205"/>
      <c r="AX89" s="205"/>
      <c r="AY89" s="205"/>
      <c r="AZ89" s="115" t="str">
        <f>IF('入力シート（事業所・寄宿舎）'!$D252="有"," ①有　2 無",IF('入力シート（事業所・寄宿舎）'!$D252="無"," 1 有　②無"," 1 有　　2 無"))</f>
        <v xml:space="preserve"> 1 有　　2 無</v>
      </c>
      <c r="BA89" s="115"/>
      <c r="BB89" s="115"/>
      <c r="BC89" s="115"/>
      <c r="BD89" s="115"/>
      <c r="BE89" s="115"/>
      <c r="BF89" s="115"/>
      <c r="BG89" s="115"/>
      <c r="BH89" s="115"/>
      <c r="BI89" s="115"/>
      <c r="BJ89" s="115"/>
      <c r="BK89" s="204" t="s">
        <v>362</v>
      </c>
      <c r="BL89" s="205"/>
      <c r="BM89" s="205"/>
      <c r="BN89" s="205"/>
      <c r="BO89" s="205"/>
      <c r="BP89" s="205"/>
      <c r="BQ89" s="205"/>
      <c r="BR89" s="205"/>
      <c r="BS89" s="205"/>
      <c r="BT89" s="205"/>
      <c r="BU89" s="205"/>
      <c r="BV89" s="208"/>
      <c r="BW89" s="116" t="str">
        <f>IF('入力シート（事業所・寄宿舎）'!$D253="有"," ①有　　2 無",IF('入力シート（事業所・寄宿舎）'!$D253="無"," 1 有　　②無"," 1 有　　　2 無"))</f>
        <v xml:space="preserve"> 1 有　　　2 無</v>
      </c>
      <c r="BX89" s="117"/>
      <c r="BY89" s="117"/>
      <c r="BZ89" s="117"/>
      <c r="CA89" s="117"/>
      <c r="CB89" s="117"/>
      <c r="CC89" s="117"/>
      <c r="CD89" s="117"/>
      <c r="CE89" s="117"/>
      <c r="CF89" s="117"/>
      <c r="CG89" s="117"/>
      <c r="CH89" s="117"/>
      <c r="CI89" s="117"/>
      <c r="CJ89" s="117"/>
      <c r="CK89" s="117"/>
      <c r="CL89" s="117"/>
      <c r="CM89" s="140"/>
    </row>
    <row r="90" spans="1:91" ht="17.25" customHeight="1" x14ac:dyDescent="0.15">
      <c r="A90" s="215"/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7"/>
      <c r="M90" s="153" t="s">
        <v>363</v>
      </c>
      <c r="N90" s="154"/>
      <c r="O90" s="154"/>
      <c r="P90" s="154"/>
      <c r="Q90" s="154"/>
      <c r="R90" s="154"/>
      <c r="S90" s="154"/>
      <c r="T90" s="154"/>
      <c r="U90" s="154"/>
      <c r="V90" s="124" t="str">
        <f>IF('入力シート（事業所・寄宿舎）'!$D255="","",'入力シート（事業所・寄宿舎）'!D255)</f>
        <v/>
      </c>
      <c r="W90" s="125"/>
      <c r="X90" s="125"/>
      <c r="Y90" s="125"/>
      <c r="Z90" s="125"/>
      <c r="AA90" s="125"/>
      <c r="AB90" s="125"/>
      <c r="AC90" s="125" t="s">
        <v>364</v>
      </c>
      <c r="AD90" s="126"/>
      <c r="AE90" s="124" t="str">
        <f>IF('入力シート（事業所・寄宿舎）'!$D258="","",'入力シート（事業所・寄宿舎）'!D258)</f>
        <v/>
      </c>
      <c r="AF90" s="125"/>
      <c r="AG90" s="125"/>
      <c r="AH90" s="125"/>
      <c r="AI90" s="125"/>
      <c r="AJ90" s="125"/>
      <c r="AK90" s="125"/>
      <c r="AL90" s="125" t="s">
        <v>364</v>
      </c>
      <c r="AM90" s="126"/>
      <c r="AN90" s="127" t="s">
        <v>365</v>
      </c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  <c r="CA90" s="128"/>
      <c r="CB90" s="128"/>
      <c r="CC90" s="128"/>
      <c r="CD90" s="128"/>
      <c r="CE90" s="128"/>
      <c r="CF90" s="128"/>
      <c r="CG90" s="128"/>
      <c r="CH90" s="128"/>
      <c r="CI90" s="128"/>
      <c r="CJ90" s="128"/>
      <c r="CK90" s="128"/>
      <c r="CL90" s="128"/>
      <c r="CM90" s="129"/>
    </row>
    <row r="91" spans="1:91" ht="17.25" customHeight="1" x14ac:dyDescent="0.15">
      <c r="A91" s="218" t="str">
        <f>IF('入力シート（事業所・寄宿舎）'!$D254="有"," ①有　2 無",IF('入力シート（事業所・寄宿舎）'!$D254="無"," 1 有　②無"," 1 有　　2 無"))</f>
        <v xml:space="preserve"> 1 有　　2 無</v>
      </c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219"/>
      <c r="M91" s="153" t="s">
        <v>366</v>
      </c>
      <c r="N91" s="154"/>
      <c r="O91" s="154"/>
      <c r="P91" s="154"/>
      <c r="Q91" s="154"/>
      <c r="R91" s="154"/>
      <c r="S91" s="154"/>
      <c r="T91" s="154"/>
      <c r="U91" s="154"/>
      <c r="V91" s="124" t="str">
        <f>IF('入力シート（事業所・寄宿舎）'!$D256="","",'入力シート（事業所・寄宿舎）'!D256)</f>
        <v/>
      </c>
      <c r="W91" s="125"/>
      <c r="X91" s="125"/>
      <c r="Y91" s="125"/>
      <c r="Z91" s="125"/>
      <c r="AA91" s="125"/>
      <c r="AB91" s="125"/>
      <c r="AC91" s="125" t="s">
        <v>40</v>
      </c>
      <c r="AD91" s="126"/>
      <c r="AE91" s="124" t="str">
        <f>IF('入力シート（事業所・寄宿舎）'!$D259="","",'入力シート（事業所・寄宿舎）'!D259)</f>
        <v/>
      </c>
      <c r="AF91" s="125"/>
      <c r="AG91" s="125"/>
      <c r="AH91" s="125"/>
      <c r="AI91" s="125"/>
      <c r="AJ91" s="125"/>
      <c r="AK91" s="125"/>
      <c r="AL91" s="125" t="s">
        <v>40</v>
      </c>
      <c r="AM91" s="126"/>
      <c r="AN91" s="218">
        <f>IF('入力シート（事業所・寄宿舎）'!$D261="有","①",1)</f>
        <v>1</v>
      </c>
      <c r="AO91" s="147"/>
      <c r="AP91" s="211" t="s">
        <v>484</v>
      </c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147">
        <f>IF('入力シート（事業所・寄宿舎）'!$D262="有","②",2)</f>
        <v>2</v>
      </c>
      <c r="BC91" s="147"/>
      <c r="BD91" s="211" t="s">
        <v>485</v>
      </c>
      <c r="BE91" s="211"/>
      <c r="BF91" s="211"/>
      <c r="BG91" s="211"/>
      <c r="BH91" s="211"/>
      <c r="BI91" s="211"/>
      <c r="BJ91" s="211"/>
      <c r="BK91" s="147">
        <f>IF('入力シート（事業所・寄宿舎）'!$D263="有","③",3)</f>
        <v>3</v>
      </c>
      <c r="BL91" s="147"/>
      <c r="BM91" s="211" t="s">
        <v>486</v>
      </c>
      <c r="BN91" s="211"/>
      <c r="BO91" s="211"/>
      <c r="BP91" s="211"/>
      <c r="BQ91" s="211"/>
      <c r="BR91" s="211"/>
      <c r="BS91" s="211"/>
      <c r="BT91" s="211"/>
      <c r="BU91" s="211"/>
      <c r="BV91" s="211"/>
      <c r="BW91" s="147">
        <f>IF('入力シート（事業所・寄宿舎）'!$D264="有","④",4)</f>
        <v>4</v>
      </c>
      <c r="BX91" s="147"/>
      <c r="BY91" s="211" t="s">
        <v>487</v>
      </c>
      <c r="BZ91" s="211"/>
      <c r="CA91" s="211"/>
      <c r="CB91" s="211"/>
      <c r="CC91" s="211"/>
      <c r="CD91" s="211"/>
      <c r="CE91" s="211"/>
      <c r="CF91" s="89"/>
      <c r="CG91" s="89"/>
      <c r="CH91" s="89"/>
      <c r="CI91" s="89"/>
      <c r="CJ91" s="89"/>
      <c r="CK91" s="89"/>
      <c r="CL91" s="89"/>
      <c r="CM91" s="90"/>
    </row>
    <row r="92" spans="1:91" ht="17.25" customHeight="1" x14ac:dyDescent="0.15">
      <c r="A92" s="14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220"/>
      <c r="M92" s="154"/>
      <c r="N92" s="154"/>
      <c r="O92" s="154"/>
      <c r="P92" s="154"/>
      <c r="Q92" s="154"/>
      <c r="R92" s="154"/>
      <c r="S92" s="154"/>
      <c r="T92" s="154"/>
      <c r="U92" s="154"/>
      <c r="V92" s="124" t="str">
        <f>IF('入力シート（事業所・寄宿舎）'!$D257="","",'入力シート（事業所・寄宿舎）'!D257)</f>
        <v/>
      </c>
      <c r="W92" s="125"/>
      <c r="X92" s="125"/>
      <c r="Y92" s="125"/>
      <c r="Z92" s="125"/>
      <c r="AA92" s="125"/>
      <c r="AB92" s="125"/>
      <c r="AC92" s="125" t="s">
        <v>367</v>
      </c>
      <c r="AD92" s="126"/>
      <c r="AE92" s="124" t="str">
        <f>IF('入力シート（事業所・寄宿舎）'!$D260="","",'入力シート（事業所・寄宿舎）'!D260)</f>
        <v/>
      </c>
      <c r="AF92" s="125"/>
      <c r="AG92" s="125"/>
      <c r="AH92" s="125"/>
      <c r="AI92" s="125"/>
      <c r="AJ92" s="125"/>
      <c r="AK92" s="125"/>
      <c r="AL92" s="125" t="s">
        <v>367</v>
      </c>
      <c r="AM92" s="126"/>
      <c r="AN92" s="143">
        <f>IF('入力シート（事業所・寄宿舎）'!$D265="",5,"⑤")</f>
        <v>5</v>
      </c>
      <c r="AO92" s="123"/>
      <c r="AP92" s="141" t="s">
        <v>488</v>
      </c>
      <c r="AQ92" s="141"/>
      <c r="AR92" s="141"/>
      <c r="AS92" s="141"/>
      <c r="AT92" s="141"/>
      <c r="AU92" s="141"/>
      <c r="AV92" s="141"/>
      <c r="AW92" s="363" t="str">
        <f>IF('入力シート（事業所・寄宿舎）'!$D265="","",'入力シート（事業所・寄宿舎）'!D265)</f>
        <v/>
      </c>
      <c r="AX92" s="363"/>
      <c r="AY92" s="363"/>
      <c r="AZ92" s="363"/>
      <c r="BA92" s="363"/>
      <c r="BB92" s="363"/>
      <c r="BC92" s="363"/>
      <c r="BD92" s="363"/>
      <c r="BE92" s="363"/>
      <c r="BF92" s="363"/>
      <c r="BG92" s="363"/>
      <c r="BH92" s="363"/>
      <c r="BI92" s="363"/>
      <c r="BJ92" s="363"/>
      <c r="BK92" s="363"/>
      <c r="BL92" s="363"/>
      <c r="BM92" s="363"/>
      <c r="BN92" s="363"/>
      <c r="BO92" s="363"/>
      <c r="BP92" s="363"/>
      <c r="BQ92" s="363"/>
      <c r="BR92" s="363"/>
      <c r="BS92" s="363"/>
      <c r="BT92" s="363"/>
      <c r="BU92" s="363"/>
      <c r="BV92" s="363"/>
      <c r="BW92" s="363"/>
      <c r="BX92" s="363"/>
      <c r="BY92" s="363"/>
      <c r="BZ92" s="363"/>
      <c r="CA92" s="363"/>
      <c r="CB92" s="363"/>
      <c r="CC92" s="363"/>
      <c r="CD92" s="363"/>
      <c r="CE92" s="363"/>
      <c r="CF92" s="363"/>
      <c r="CG92" s="363"/>
      <c r="CH92" s="363"/>
      <c r="CI92" s="363"/>
      <c r="CJ92" s="363"/>
      <c r="CK92" s="363"/>
      <c r="CL92" s="141" t="s">
        <v>368</v>
      </c>
      <c r="CM92" s="142"/>
    </row>
    <row r="93" spans="1:91" ht="17.25" customHeight="1" x14ac:dyDescent="0.15">
      <c r="A93" s="204" t="s">
        <v>431</v>
      </c>
      <c r="B93" s="205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190"/>
      <c r="N93" s="190"/>
      <c r="O93" s="191"/>
      <c r="P93" s="110" t="str">
        <f>IF('入力シート（事業所・寄宿舎）'!$D266="有"," ①有　2 無",IF('入力シート（事業所・寄宿舎）'!$D266="無"," 1 有　②無"," 1 有　　2 無"))</f>
        <v xml:space="preserve"> 1 有　　2 無</v>
      </c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22"/>
      <c r="AB93" s="112">
        <f>IF('入力シート（事業所・寄宿舎）'!$D267="有","①",1)</f>
        <v>1</v>
      </c>
      <c r="AC93" s="113"/>
      <c r="AD93" s="133" t="s">
        <v>387</v>
      </c>
      <c r="AE93" s="133"/>
      <c r="AF93" s="133"/>
      <c r="AG93" s="133"/>
      <c r="AH93" s="133"/>
      <c r="AI93" s="133"/>
      <c r="AJ93" s="133"/>
      <c r="AK93" s="133"/>
      <c r="AL93" s="133"/>
      <c r="AM93" s="133"/>
      <c r="AN93" s="113">
        <f>IF('入力シート（事業所・寄宿舎）'!$D268="有","②",2)</f>
        <v>2</v>
      </c>
      <c r="AO93" s="113"/>
      <c r="AP93" s="133" t="s">
        <v>81</v>
      </c>
      <c r="AQ93" s="133"/>
      <c r="AR93" s="133"/>
      <c r="AS93" s="133"/>
      <c r="AT93" s="133"/>
      <c r="AU93" s="133"/>
      <c r="AV93" s="133"/>
      <c r="AW93" s="133"/>
      <c r="AX93" s="133"/>
      <c r="AY93" s="133"/>
      <c r="AZ93" s="113">
        <f>IF('入力シート（事業所・寄宿舎）'!$D269="有","③",3)</f>
        <v>3</v>
      </c>
      <c r="BA93" s="113"/>
      <c r="BB93" s="133" t="s">
        <v>82</v>
      </c>
      <c r="BC93" s="133"/>
      <c r="BD93" s="133"/>
      <c r="BE93" s="133"/>
      <c r="BF93" s="113">
        <f>IF('入力シート（事業所・寄宿舎）'!$D270="有","④",4)</f>
        <v>4</v>
      </c>
      <c r="BG93" s="113"/>
      <c r="BH93" s="133" t="s">
        <v>83</v>
      </c>
      <c r="BI93" s="133"/>
      <c r="BJ93" s="133"/>
      <c r="BK93" s="133"/>
      <c r="BL93" s="133"/>
      <c r="BM93" s="133"/>
      <c r="BN93" s="133"/>
      <c r="BO93" s="133"/>
      <c r="BP93" s="133"/>
      <c r="BQ93" s="113">
        <f>IF('入力シート（事業所・寄宿舎）'!$D271="",5,"⑤")</f>
        <v>5</v>
      </c>
      <c r="BR93" s="113"/>
      <c r="BS93" s="133" t="s">
        <v>42</v>
      </c>
      <c r="BT93" s="133"/>
      <c r="BU93" s="133"/>
      <c r="BV93" s="133"/>
      <c r="BW93" s="133"/>
      <c r="BX93" s="133"/>
      <c r="BY93" s="133"/>
      <c r="BZ93" s="136" t="str">
        <f>IF('入力シート（事業所・寄宿舎）'!$D271="","",'入力シート（事業所・寄宿舎）'!D271)</f>
        <v/>
      </c>
      <c r="CA93" s="136"/>
      <c r="CB93" s="136"/>
      <c r="CC93" s="136"/>
      <c r="CD93" s="136"/>
      <c r="CE93" s="136"/>
      <c r="CF93" s="136"/>
      <c r="CG93" s="136"/>
      <c r="CH93" s="136"/>
      <c r="CI93" s="136"/>
      <c r="CJ93" s="136"/>
      <c r="CK93" s="136"/>
      <c r="CL93" s="371" t="s">
        <v>283</v>
      </c>
      <c r="CM93" s="372"/>
    </row>
    <row r="94" spans="1:91" ht="17.25" customHeight="1" x14ac:dyDescent="0.15">
      <c r="A94" s="127" t="s">
        <v>502</v>
      </c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9"/>
      <c r="P94" s="130">
        <f>IF('入力シート（事業所・寄宿舎）'!$D273="有","①",1)</f>
        <v>1</v>
      </c>
      <c r="Q94" s="131"/>
      <c r="R94" s="135" t="s">
        <v>432</v>
      </c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1">
        <f>IF('入力シート（事業所・寄宿舎）'!$D274="有","②",2)</f>
        <v>2</v>
      </c>
      <c r="AG94" s="131"/>
      <c r="AH94" s="135" t="s">
        <v>433</v>
      </c>
      <c r="AI94" s="135"/>
      <c r="AJ94" s="135"/>
      <c r="AK94" s="135"/>
      <c r="AL94" s="135"/>
      <c r="AM94" s="135"/>
      <c r="AN94" s="135"/>
      <c r="AO94" s="135"/>
      <c r="AP94" s="135"/>
      <c r="AQ94" s="131">
        <f>IF('入力シート（事業所・寄宿舎）'!$D275="有","③",3)</f>
        <v>3</v>
      </c>
      <c r="AR94" s="131"/>
      <c r="AS94" s="135" t="s">
        <v>434</v>
      </c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1">
        <f>IF('入力シート（事業所・寄宿舎）'!$D276="有","④",4)</f>
        <v>4</v>
      </c>
      <c r="BF94" s="131"/>
      <c r="BG94" s="135" t="s">
        <v>399</v>
      </c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86"/>
      <c r="CE94" s="86"/>
      <c r="CF94" s="86"/>
      <c r="CG94" s="86"/>
      <c r="CH94" s="86"/>
      <c r="CI94" s="86"/>
      <c r="CJ94" s="86"/>
      <c r="CK94" s="86"/>
      <c r="CL94" s="80"/>
      <c r="CM94" s="82"/>
    </row>
    <row r="95" spans="1:91" ht="17.25" customHeight="1" x14ac:dyDescent="0.15">
      <c r="A95" s="110" t="str">
        <f>IF('入力シート（事業所・寄宿舎）'!$D272="有","  ①有　2 無",IF('入力シート（事業所・寄宿舎）'!$D272="無"," 1 有　②無"," 1 有　　2 無"))</f>
        <v xml:space="preserve"> 1 有　　2 無</v>
      </c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22"/>
      <c r="P95" s="123">
        <f>IF('入力シート（事業所・寄宿舎）'!$D277="",5,"⑤")</f>
        <v>5</v>
      </c>
      <c r="Q95" s="123"/>
      <c r="R95" s="331" t="s">
        <v>42</v>
      </c>
      <c r="S95" s="331"/>
      <c r="T95" s="331"/>
      <c r="U95" s="331"/>
      <c r="V95" s="331"/>
      <c r="W95" s="331"/>
      <c r="X95" s="134" t="str">
        <f>IF('入力シート（事業所・寄宿舎）'!$D277="","",'入力シート（事業所・寄宿舎）'!D277)</f>
        <v/>
      </c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34"/>
      <c r="BR95" s="134"/>
      <c r="BS95" s="134"/>
      <c r="BT95" s="134"/>
      <c r="BU95" s="134"/>
      <c r="BV95" s="134"/>
      <c r="BW95" s="134"/>
      <c r="BX95" s="134"/>
      <c r="BY95" s="134"/>
      <c r="BZ95" s="134"/>
      <c r="CA95" s="134"/>
      <c r="CB95" s="134"/>
      <c r="CC95" s="134"/>
      <c r="CD95" s="134"/>
      <c r="CE95" s="134"/>
      <c r="CF95" s="134"/>
      <c r="CG95" s="134"/>
      <c r="CH95" s="134"/>
      <c r="CI95" s="134"/>
      <c r="CJ95" s="134"/>
      <c r="CK95" s="134"/>
      <c r="CL95" s="331" t="s">
        <v>283</v>
      </c>
      <c r="CM95" s="373"/>
    </row>
    <row r="96" spans="1:91" ht="17.25" customHeight="1" x14ac:dyDescent="0.15">
      <c r="A96" s="195" t="s">
        <v>369</v>
      </c>
      <c r="B96" s="196"/>
      <c r="C96" s="196"/>
      <c r="D96" s="196"/>
      <c r="E96" s="196"/>
      <c r="F96" s="196"/>
      <c r="G96" s="196"/>
      <c r="H96" s="196"/>
      <c r="I96" s="196"/>
      <c r="J96" s="197"/>
      <c r="K96" s="127" t="s">
        <v>435</v>
      </c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35" t="str">
        <f>IF('入力シート（事業所・寄宿舎）'!$D278="有"," ①有　2 無",IF('入力シート（事業所・寄宿舎）'!$D278="無","1 有　②無","1 有　　2 無"))</f>
        <v>1 有　　2 無</v>
      </c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375" t="s">
        <v>436</v>
      </c>
      <c r="AU96" s="375"/>
      <c r="AV96" s="375"/>
      <c r="AW96" s="375"/>
      <c r="AX96" s="375"/>
      <c r="AY96" s="375"/>
      <c r="AZ96" s="375"/>
      <c r="BA96" s="375"/>
      <c r="BB96" s="375"/>
      <c r="BC96" s="375"/>
      <c r="BD96" s="375"/>
      <c r="BE96" s="375"/>
      <c r="BF96" s="375"/>
      <c r="BG96" s="375"/>
      <c r="BH96" s="375"/>
      <c r="BI96" s="375"/>
      <c r="BJ96" s="375"/>
      <c r="BK96" s="375"/>
      <c r="BL96" s="135" t="str">
        <f>IF('入力シート（事業所・寄宿舎）'!$D279="有"," ①有　2 無",IF('入力シート（事業所・寄宿舎）'!$D279="無","1 有　②無","1 有　　2 無"))</f>
        <v>1 有　　2 無</v>
      </c>
      <c r="BM96" s="135"/>
      <c r="BN96" s="135"/>
      <c r="BO96" s="135"/>
      <c r="BP96" s="135"/>
      <c r="BQ96" s="135"/>
      <c r="BR96" s="135"/>
      <c r="BS96" s="135"/>
      <c r="BT96" s="135"/>
      <c r="BU96" s="135"/>
      <c r="BV96" s="135"/>
      <c r="BW96" s="135"/>
      <c r="BX96" s="135"/>
      <c r="BY96" s="135"/>
      <c r="BZ96" s="135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7"/>
    </row>
    <row r="97" spans="1:91" ht="17.25" customHeight="1" x14ac:dyDescent="0.15">
      <c r="A97" s="198"/>
      <c r="B97" s="199"/>
      <c r="C97" s="199"/>
      <c r="D97" s="199"/>
      <c r="E97" s="199"/>
      <c r="F97" s="199"/>
      <c r="G97" s="199"/>
      <c r="H97" s="199"/>
      <c r="I97" s="199"/>
      <c r="J97" s="200"/>
      <c r="K97" s="119" t="s">
        <v>437</v>
      </c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1">
        <f>IF('入力シート（事業所・寄宿舎）'!$D280="有","①",1)</f>
        <v>1</v>
      </c>
      <c r="AB97" s="121"/>
      <c r="AC97" s="120" t="s">
        <v>203</v>
      </c>
      <c r="AD97" s="120"/>
      <c r="AE97" s="120"/>
      <c r="AF97" s="351" t="s">
        <v>438</v>
      </c>
      <c r="AG97" s="351"/>
      <c r="AH97" s="121" t="str">
        <f>IF('入力シート（事業所・寄宿舎）'!$D281="","",'入力シート（事業所・寄宿舎）'!D281)</f>
        <v/>
      </c>
      <c r="AI97" s="121"/>
      <c r="AJ97" s="121"/>
      <c r="AK97" s="121"/>
      <c r="AL97" s="121"/>
      <c r="AM97" s="147" t="s">
        <v>370</v>
      </c>
      <c r="AN97" s="147"/>
      <c r="AO97" s="147"/>
      <c r="AP97" s="147"/>
      <c r="AQ97" s="147"/>
      <c r="AR97" s="147"/>
      <c r="AS97" s="147"/>
      <c r="AT97" s="147"/>
      <c r="AU97" s="147"/>
      <c r="AV97" s="147"/>
      <c r="AW97" s="121" t="str">
        <f>IF('入力シート（事業所・寄宿舎）'!$D282="","",'入力シート（事業所・寄宿舎）'!D282)</f>
        <v/>
      </c>
      <c r="AX97" s="121"/>
      <c r="AY97" s="121"/>
      <c r="AZ97" s="121"/>
      <c r="BA97" s="121"/>
      <c r="BB97" s="120" t="s">
        <v>439</v>
      </c>
      <c r="BC97" s="120"/>
      <c r="BD97" s="120"/>
      <c r="BE97" s="120"/>
      <c r="BF97" s="120"/>
      <c r="BG97" s="120"/>
      <c r="BH97" s="120"/>
      <c r="BI97" s="120"/>
      <c r="BJ97" s="121">
        <f>IF('入力シート（事業所・寄宿舎）'!$D280="無","②",2)</f>
        <v>2</v>
      </c>
      <c r="BK97" s="121"/>
      <c r="BL97" s="120" t="s">
        <v>440</v>
      </c>
      <c r="BM97" s="120"/>
      <c r="BN97" s="120"/>
      <c r="BO97" s="137" t="s">
        <v>84</v>
      </c>
      <c r="BP97" s="137"/>
      <c r="BQ97" s="137"/>
      <c r="BR97" s="137"/>
      <c r="BS97" s="137"/>
      <c r="BT97" s="137"/>
      <c r="BU97" s="137"/>
      <c r="BV97" s="137"/>
      <c r="BW97" s="137"/>
      <c r="BX97" s="137"/>
      <c r="BY97" s="137"/>
      <c r="BZ97" s="137"/>
      <c r="CA97" s="121" t="str">
        <f>IF('入力シート（事業所・寄宿舎）'!$D283="有","①有　2 無",IF('入力シート（事業所・寄宿舎）'!$D283="無","1 有　②無","1 有　2 無"))</f>
        <v>1 有　2 無</v>
      </c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357"/>
    </row>
    <row r="98" spans="1:91" ht="17.25" customHeight="1" x14ac:dyDescent="0.15">
      <c r="A98" s="198"/>
      <c r="B98" s="199"/>
      <c r="C98" s="199"/>
      <c r="D98" s="199"/>
      <c r="E98" s="199"/>
      <c r="F98" s="199"/>
      <c r="G98" s="199"/>
      <c r="H98" s="199"/>
      <c r="I98" s="199"/>
      <c r="J98" s="200"/>
      <c r="K98" s="139" t="s">
        <v>85</v>
      </c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23">
        <f>IF('入力シート（事業所・寄宿舎）'!$D284="有","①",1)</f>
        <v>1</v>
      </c>
      <c r="W98" s="123"/>
      <c r="X98" s="134" t="s">
        <v>86</v>
      </c>
      <c r="Y98" s="134"/>
      <c r="Z98" s="134"/>
      <c r="AA98" s="134"/>
      <c r="AB98" s="134"/>
      <c r="AC98" s="134"/>
      <c r="AD98" s="123">
        <f>IF('入力シート（事業所・寄宿舎）'!$D285="有","②",2)</f>
        <v>2</v>
      </c>
      <c r="AE98" s="123"/>
      <c r="AF98" s="134" t="s">
        <v>87</v>
      </c>
      <c r="AG98" s="134"/>
      <c r="AH98" s="134"/>
      <c r="AI98" s="134"/>
      <c r="AJ98" s="134"/>
      <c r="AK98" s="134"/>
      <c r="AL98" s="134"/>
      <c r="AM98" s="134"/>
      <c r="AN98" s="134"/>
      <c r="AO98" s="134"/>
      <c r="AP98" s="123">
        <f>IF('入力シート（事業所・寄宿舎）'!$D286="",3,"③")</f>
        <v>3</v>
      </c>
      <c r="AQ98" s="123"/>
      <c r="AR98" s="134" t="s">
        <v>42</v>
      </c>
      <c r="AS98" s="134"/>
      <c r="AT98" s="134"/>
      <c r="AU98" s="134"/>
      <c r="AV98" s="134"/>
      <c r="AW98" s="134"/>
      <c r="AX98" s="138" t="str">
        <f>IF('入力シート（事業所・寄宿舎）'!$D286="","",'入力シート（事業所・寄宿舎）'!D286)</f>
        <v/>
      </c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 t="s">
        <v>283</v>
      </c>
      <c r="BJ98" s="138"/>
      <c r="BK98" s="358" t="s">
        <v>441</v>
      </c>
      <c r="BL98" s="358"/>
      <c r="BM98" s="358"/>
      <c r="BN98" s="358"/>
      <c r="BO98" s="358"/>
      <c r="BP98" s="358"/>
      <c r="BQ98" s="358"/>
      <c r="BR98" s="358"/>
      <c r="BS98" s="358"/>
      <c r="BT98" s="358"/>
      <c r="BU98" s="358"/>
      <c r="BV98" s="358"/>
      <c r="BW98" s="358"/>
      <c r="BX98" s="358"/>
      <c r="BY98" s="358"/>
      <c r="BZ98" s="358"/>
      <c r="CA98" s="121" t="str">
        <f>IF('入力シート（事業所・寄宿舎）'!$D287="有","①有　2 無",IF('入力シート（事業所・寄宿舎）'!$D287="無","1 有　②無","1 有　2 無"))</f>
        <v>1 有　2 無</v>
      </c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357"/>
    </row>
    <row r="99" spans="1:91" ht="17.25" customHeight="1" x14ac:dyDescent="0.15">
      <c r="A99" s="201"/>
      <c r="B99" s="202"/>
      <c r="C99" s="202"/>
      <c r="D99" s="202"/>
      <c r="E99" s="202"/>
      <c r="F99" s="202"/>
      <c r="G99" s="202"/>
      <c r="H99" s="202"/>
      <c r="I99" s="202"/>
      <c r="J99" s="203"/>
      <c r="K99" s="116" t="s">
        <v>442</v>
      </c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7"/>
      <c r="AU99" s="118" t="str">
        <f>IF('入力シート（事業所・寄宿舎）'!$D288="有","①有　2 無",IF('入力シート（事業所・寄宿舎）'!$D288="無","1 有　②無","1 有　2 無"))</f>
        <v>1 有　2 無</v>
      </c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7"/>
    </row>
    <row r="100" spans="1:91" ht="17.25" customHeight="1" x14ac:dyDescent="0.15">
      <c r="A100" s="175" t="s">
        <v>371</v>
      </c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7" t="str">
        <f>IF('入力シート（事業所・寄宿舎）'!$D289="","",'入力シート（事業所・寄宿舎）'!D289)</f>
        <v/>
      </c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  <c r="AD100" s="178"/>
      <c r="AE100" s="178"/>
      <c r="AF100" s="178"/>
      <c r="AG100" s="178"/>
      <c r="AH100" s="178"/>
      <c r="AI100" s="178"/>
      <c r="AJ100" s="178"/>
      <c r="AK100" s="178"/>
      <c r="AL100" s="178"/>
      <c r="AM100" s="178"/>
      <c r="AN100" s="178"/>
      <c r="AO100" s="178"/>
      <c r="AP100" s="178"/>
      <c r="AQ100" s="178"/>
      <c r="AR100" s="178"/>
      <c r="AS100" s="178"/>
      <c r="AT100" s="178"/>
      <c r="AU100" s="178"/>
      <c r="AV100" s="178"/>
      <c r="AW100" s="178"/>
      <c r="AX100" s="178"/>
      <c r="AY100" s="178"/>
      <c r="AZ100" s="178"/>
      <c r="BA100" s="178"/>
      <c r="BB100" s="178"/>
      <c r="BC100" s="178"/>
      <c r="BD100" s="178"/>
      <c r="BE100" s="178"/>
      <c r="BF100" s="178"/>
      <c r="BG100" s="178"/>
      <c r="BH100" s="178"/>
      <c r="BI100" s="178"/>
      <c r="BJ100" s="178"/>
      <c r="BK100" s="178"/>
      <c r="BL100" s="178"/>
      <c r="BM100" s="178"/>
      <c r="BN100" s="178"/>
      <c r="BO100" s="178"/>
      <c r="BP100" s="178"/>
      <c r="BQ100" s="178"/>
      <c r="BR100" s="178"/>
      <c r="BS100" s="178"/>
      <c r="BT100" s="178"/>
      <c r="BU100" s="178"/>
      <c r="BV100" s="178"/>
      <c r="BW100" s="178"/>
      <c r="BX100" s="178"/>
      <c r="BY100" s="178"/>
      <c r="BZ100" s="178"/>
      <c r="CA100" s="178"/>
      <c r="CB100" s="178"/>
      <c r="CC100" s="178"/>
      <c r="CD100" s="178"/>
      <c r="CE100" s="178"/>
      <c r="CF100" s="178"/>
      <c r="CG100" s="178"/>
      <c r="CH100" s="178"/>
      <c r="CI100" s="178"/>
      <c r="CJ100" s="178"/>
      <c r="CK100" s="178"/>
      <c r="CL100" s="178"/>
      <c r="CM100" s="179"/>
    </row>
    <row r="101" spans="1:91" ht="17.25" customHeight="1" x14ac:dyDescent="0.15">
      <c r="A101" s="176"/>
      <c r="B101" s="176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80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1"/>
      <c r="AL101" s="181"/>
      <c r="AM101" s="181"/>
      <c r="AN101" s="181"/>
      <c r="AO101" s="181"/>
      <c r="AP101" s="181"/>
      <c r="AQ101" s="181"/>
      <c r="AR101" s="181"/>
      <c r="AS101" s="181"/>
      <c r="AT101" s="181"/>
      <c r="AU101" s="181"/>
      <c r="AV101" s="181"/>
      <c r="AW101" s="181"/>
      <c r="AX101" s="181"/>
      <c r="AY101" s="181"/>
      <c r="AZ101" s="181"/>
      <c r="BA101" s="181"/>
      <c r="BB101" s="181"/>
      <c r="BC101" s="181"/>
      <c r="BD101" s="181"/>
      <c r="BE101" s="181"/>
      <c r="BF101" s="181"/>
      <c r="BG101" s="181"/>
      <c r="BH101" s="181"/>
      <c r="BI101" s="181"/>
      <c r="BJ101" s="181"/>
      <c r="BK101" s="181"/>
      <c r="BL101" s="181"/>
      <c r="BM101" s="181"/>
      <c r="BN101" s="181"/>
      <c r="BO101" s="181"/>
      <c r="BP101" s="181"/>
      <c r="BQ101" s="181"/>
      <c r="BR101" s="181"/>
      <c r="BS101" s="181"/>
      <c r="BT101" s="181"/>
      <c r="BU101" s="181"/>
      <c r="BV101" s="181"/>
      <c r="BW101" s="181"/>
      <c r="BX101" s="181"/>
      <c r="BY101" s="181"/>
      <c r="BZ101" s="181"/>
      <c r="CA101" s="181"/>
      <c r="CB101" s="181"/>
      <c r="CC101" s="181"/>
      <c r="CD101" s="181"/>
      <c r="CE101" s="181"/>
      <c r="CF101" s="181"/>
      <c r="CG101" s="181"/>
      <c r="CH101" s="181"/>
      <c r="CI101" s="181"/>
      <c r="CJ101" s="181"/>
      <c r="CK101" s="181"/>
      <c r="CL101" s="181"/>
      <c r="CM101" s="182"/>
    </row>
    <row r="102" spans="1:91" ht="17.25" customHeight="1" x14ac:dyDescent="0.15">
      <c r="A102" s="183" t="s">
        <v>443</v>
      </c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5"/>
      <c r="R102" s="132" t="s">
        <v>444</v>
      </c>
      <c r="S102" s="133"/>
      <c r="T102" s="133"/>
      <c r="U102" s="133"/>
      <c r="V102" s="133"/>
      <c r="W102" s="133"/>
      <c r="X102" s="192" t="str">
        <f>IF('入力シート（事業所・寄宿舎）'!$D290="","",'入力シート（事業所・寄宿舎）'!D290)</f>
        <v/>
      </c>
      <c r="Y102" s="192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  <c r="AJ102" s="192"/>
      <c r="AK102" s="192"/>
      <c r="AL102" s="192"/>
      <c r="AM102" s="192"/>
      <c r="AN102" s="192"/>
      <c r="AO102" s="192"/>
      <c r="AP102" s="192"/>
      <c r="AQ102" s="192"/>
      <c r="AR102" s="192"/>
      <c r="AS102" s="371" t="s">
        <v>56</v>
      </c>
      <c r="AT102" s="371"/>
      <c r="AU102" s="371"/>
      <c r="AV102" s="371"/>
      <c r="AW102" s="133" t="str">
        <f>IF('入力シート（事業所・寄宿舎）'!$D291="","",'入力シート（事業所・寄宿舎）'!D291)</f>
        <v/>
      </c>
      <c r="AX102" s="133"/>
      <c r="AY102" s="133"/>
      <c r="AZ102" s="133"/>
      <c r="BA102" s="133"/>
      <c r="BB102" s="133"/>
      <c r="BC102" s="133"/>
      <c r="BD102" s="133"/>
      <c r="BE102" s="133"/>
      <c r="BF102" s="133"/>
      <c r="BG102" s="133"/>
      <c r="BH102" s="133"/>
      <c r="BI102" s="133"/>
      <c r="BJ102" s="133"/>
      <c r="BK102" s="371" t="s">
        <v>57</v>
      </c>
      <c r="BL102" s="371"/>
      <c r="BM102" s="371"/>
      <c r="BN102" s="371"/>
      <c r="BO102" s="133" t="str">
        <f>IF('入力シート（事業所・寄宿舎）'!$D292="","",'入力シート（事業所・寄宿舎）'!D292)</f>
        <v/>
      </c>
      <c r="BP102" s="133"/>
      <c r="BQ102" s="133"/>
      <c r="BR102" s="133"/>
      <c r="BS102" s="133"/>
      <c r="BT102" s="133"/>
      <c r="BU102" s="133"/>
      <c r="BV102" s="133"/>
      <c r="BW102" s="133"/>
      <c r="BX102" s="133"/>
      <c r="BY102" s="133"/>
      <c r="BZ102" s="133"/>
      <c r="CA102" s="133"/>
      <c r="CB102" s="133"/>
      <c r="CC102" s="133"/>
      <c r="CD102" s="133"/>
      <c r="CE102" s="133"/>
      <c r="CF102" s="133"/>
      <c r="CG102" s="133"/>
      <c r="CH102" s="133"/>
      <c r="CI102" s="133"/>
      <c r="CJ102" s="133"/>
      <c r="CK102" s="133"/>
      <c r="CL102" s="133"/>
      <c r="CM102" s="193"/>
    </row>
    <row r="103" spans="1:91" ht="17.25" customHeight="1" x14ac:dyDescent="0.15">
      <c r="A103" s="186"/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8"/>
      <c r="R103" s="170" t="s">
        <v>445</v>
      </c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1"/>
      <c r="AS103" s="171"/>
      <c r="AT103" s="171"/>
      <c r="AU103" s="171"/>
      <c r="AV103" s="171"/>
      <c r="AW103" s="171"/>
      <c r="AX103" s="171"/>
      <c r="AY103" s="171"/>
      <c r="AZ103" s="171"/>
      <c r="BA103" s="171"/>
      <c r="BB103" s="171"/>
      <c r="BC103" s="171"/>
      <c r="BD103" s="171"/>
      <c r="BE103" s="171"/>
      <c r="BF103" s="171"/>
      <c r="BG103" s="171"/>
      <c r="BH103" s="171"/>
      <c r="BI103" s="171"/>
      <c r="BJ103" s="171"/>
      <c r="BK103" s="171"/>
      <c r="BL103" s="171"/>
      <c r="BM103" s="171"/>
      <c r="BN103" s="171"/>
      <c r="BO103" s="171"/>
      <c r="BP103" s="171"/>
      <c r="BQ103" s="171"/>
      <c r="BR103" s="171"/>
      <c r="BS103" s="171"/>
      <c r="BT103" s="171"/>
      <c r="BU103" s="171"/>
      <c r="BV103" s="171"/>
      <c r="BW103" s="171"/>
      <c r="BX103" s="171"/>
      <c r="BY103" s="171"/>
      <c r="BZ103" s="171"/>
      <c r="CA103" s="171"/>
      <c r="CB103" s="171"/>
      <c r="CC103" s="171"/>
      <c r="CD103" s="171"/>
      <c r="CE103" s="171"/>
      <c r="CF103" s="171"/>
      <c r="CG103" s="171"/>
      <c r="CH103" s="171"/>
      <c r="CI103" s="171"/>
      <c r="CJ103" s="171"/>
      <c r="CK103" s="171"/>
      <c r="CL103" s="171"/>
      <c r="CM103" s="172"/>
    </row>
    <row r="104" spans="1:91" ht="17.25" customHeight="1" x14ac:dyDescent="0.15">
      <c r="A104" s="186"/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8"/>
      <c r="R104" s="173" t="str">
        <f>IF('入力シート（事業所・寄宿舎）'!$D293="","",'入力シート（事業所・寄宿舎）'!D293)</f>
        <v/>
      </c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118"/>
      <c r="BS104" s="118"/>
      <c r="BT104" s="118"/>
      <c r="BU104" s="118"/>
      <c r="BV104" s="118"/>
      <c r="BW104" s="118"/>
      <c r="BX104" s="118"/>
      <c r="BY104" s="118"/>
      <c r="BZ104" s="118"/>
      <c r="CA104" s="118"/>
      <c r="CB104" s="118"/>
      <c r="CC104" s="118"/>
      <c r="CD104" s="118"/>
      <c r="CE104" s="118"/>
      <c r="CF104" s="118"/>
      <c r="CG104" s="118"/>
      <c r="CH104" s="118"/>
      <c r="CI104" s="118"/>
      <c r="CJ104" s="118"/>
      <c r="CK104" s="118"/>
      <c r="CL104" s="118"/>
      <c r="CM104" s="174"/>
    </row>
    <row r="105" spans="1:91" ht="17.25" customHeight="1" x14ac:dyDescent="0.15">
      <c r="A105" s="189"/>
      <c r="B105" s="190"/>
      <c r="C105" s="190"/>
      <c r="D105" s="190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1"/>
      <c r="R105" s="110" t="s">
        <v>372</v>
      </c>
      <c r="S105" s="111"/>
      <c r="T105" s="111"/>
      <c r="U105" s="111"/>
      <c r="V105" s="111"/>
      <c r="W105" s="111"/>
      <c r="X105" s="111"/>
      <c r="Y105" s="111"/>
      <c r="Z105" s="361" t="str">
        <f>IF('入力シート（事業所・寄宿舎）'!$D294=""," （            ）",'入力シート（事業所・寄宿舎）'!D294)</f>
        <v xml:space="preserve"> （            ）</v>
      </c>
      <c r="AA105" s="361"/>
      <c r="AB105" s="361"/>
      <c r="AC105" s="361"/>
      <c r="AD105" s="361"/>
      <c r="AE105" s="361"/>
      <c r="AF105" s="361"/>
      <c r="AG105" s="361"/>
      <c r="AH105" s="361"/>
      <c r="AI105" s="361"/>
      <c r="AJ105" s="361"/>
      <c r="AK105" s="361"/>
      <c r="AL105" s="361"/>
      <c r="AM105" s="361"/>
      <c r="AN105" s="361"/>
      <c r="AO105" s="361"/>
      <c r="AP105" s="361"/>
      <c r="AQ105" s="361"/>
      <c r="AR105" s="361"/>
      <c r="AS105" s="361"/>
      <c r="AT105" s="361"/>
      <c r="AU105" s="361"/>
      <c r="AV105" s="361"/>
      <c r="AW105" s="361"/>
      <c r="AX105" s="361"/>
      <c r="AY105" s="361"/>
      <c r="AZ105" s="361"/>
      <c r="BA105" s="361"/>
      <c r="BB105" s="361"/>
      <c r="BC105" s="361"/>
      <c r="BD105" s="361"/>
      <c r="BE105" s="361"/>
      <c r="BF105" s="361"/>
      <c r="BG105" s="361"/>
      <c r="BH105" s="361"/>
      <c r="BI105" s="361"/>
      <c r="BJ105" s="361"/>
      <c r="BK105" s="361"/>
      <c r="BL105" s="361"/>
      <c r="BM105" s="361"/>
      <c r="BN105" s="361"/>
      <c r="BO105" s="361"/>
      <c r="BP105" s="361"/>
      <c r="BQ105" s="361"/>
      <c r="BR105" s="361"/>
      <c r="BS105" s="361"/>
      <c r="BT105" s="361"/>
      <c r="BU105" s="361"/>
      <c r="BV105" s="361"/>
      <c r="BW105" s="361"/>
      <c r="BX105" s="361"/>
      <c r="BY105" s="361"/>
      <c r="BZ105" s="361"/>
      <c r="CA105" s="361"/>
      <c r="CB105" s="361"/>
      <c r="CC105" s="361"/>
      <c r="CD105" s="361"/>
      <c r="CE105" s="361"/>
      <c r="CF105" s="361"/>
      <c r="CG105" s="361"/>
      <c r="CH105" s="361"/>
      <c r="CI105" s="361"/>
      <c r="CJ105" s="361"/>
      <c r="CK105" s="361"/>
      <c r="CL105" s="361"/>
      <c r="CM105" s="362"/>
    </row>
  </sheetData>
  <mergeCells count="661">
    <mergeCell ref="BK102:BN102"/>
    <mergeCell ref="AS102:AV102"/>
    <mergeCell ref="AF97:AG97"/>
    <mergeCell ref="CL93:CM93"/>
    <mergeCell ref="CL95:CM95"/>
    <mergeCell ref="A50:B50"/>
    <mergeCell ref="AU60:CM60"/>
    <mergeCell ref="AS63:AT63"/>
    <mergeCell ref="BX63:CJ63"/>
    <mergeCell ref="BU66:BW66"/>
    <mergeCell ref="AC68:AI68"/>
    <mergeCell ref="A88:Q88"/>
    <mergeCell ref="AT96:BK96"/>
    <mergeCell ref="R95:W95"/>
    <mergeCell ref="AZ68:BD68"/>
    <mergeCell ref="M90:U90"/>
    <mergeCell ref="E69:U69"/>
    <mergeCell ref="V69:AD69"/>
    <mergeCell ref="A55:CM55"/>
    <mergeCell ref="A56:I57"/>
    <mergeCell ref="J56:U56"/>
    <mergeCell ref="V56:AJ56"/>
    <mergeCell ref="AK56:AX56"/>
    <mergeCell ref="BE61:BF61"/>
    <mergeCell ref="BY32:CM32"/>
    <mergeCell ref="BR32:BV32"/>
    <mergeCell ref="BK32:BO32"/>
    <mergeCell ref="BD32:BH32"/>
    <mergeCell ref="AS32:BA32"/>
    <mergeCell ref="AH32:AP32"/>
    <mergeCell ref="AA22:AK22"/>
    <mergeCell ref="AA23:AK23"/>
    <mergeCell ref="CL33:CM33"/>
    <mergeCell ref="AN26:AX26"/>
    <mergeCell ref="AY26:AZ26"/>
    <mergeCell ref="BA26:BJ26"/>
    <mergeCell ref="BE22:BF22"/>
    <mergeCell ref="BG22:BM22"/>
    <mergeCell ref="BN22:BO22"/>
    <mergeCell ref="BP22:CM22"/>
    <mergeCell ref="AL23:AM23"/>
    <mergeCell ref="AN23:AT23"/>
    <mergeCell ref="AU23:BJ23"/>
    <mergeCell ref="BK23:BM23"/>
    <mergeCell ref="BN23:BR23"/>
    <mergeCell ref="BS23:CD23"/>
    <mergeCell ref="AL22:AM22"/>
    <mergeCell ref="AN22:BD22"/>
    <mergeCell ref="Z105:CM105"/>
    <mergeCell ref="V59:W59"/>
    <mergeCell ref="X59:AF59"/>
    <mergeCell ref="AP58:AQ58"/>
    <mergeCell ref="X58:AF58"/>
    <mergeCell ref="AR58:AX58"/>
    <mergeCell ref="AL58:AO58"/>
    <mergeCell ref="BK91:BL91"/>
    <mergeCell ref="BM91:BV91"/>
    <mergeCell ref="AN92:AO92"/>
    <mergeCell ref="AP92:AV92"/>
    <mergeCell ref="AW92:CK92"/>
    <mergeCell ref="BK89:BV89"/>
    <mergeCell ref="BW89:CM89"/>
    <mergeCell ref="V90:AB90"/>
    <mergeCell ref="AC90:AD90"/>
    <mergeCell ref="AE90:AK90"/>
    <mergeCell ref="AL90:AM90"/>
    <mergeCell ref="AN90:CM90"/>
    <mergeCell ref="BI58:BJ58"/>
    <mergeCell ref="BK58:BU58"/>
    <mergeCell ref="J65:X65"/>
    <mergeCell ref="Y65:AE65"/>
    <mergeCell ref="AF65:AM65"/>
    <mergeCell ref="U62:AD62"/>
    <mergeCell ref="AE62:AI62"/>
    <mergeCell ref="AL60:AM60"/>
    <mergeCell ref="A62:I65"/>
    <mergeCell ref="J64:K64"/>
    <mergeCell ref="BX62:CM62"/>
    <mergeCell ref="J63:K63"/>
    <mergeCell ref="L63:U63"/>
    <mergeCell ref="V63:AA63"/>
    <mergeCell ref="A60:Q60"/>
    <mergeCell ref="A61:Q61"/>
    <mergeCell ref="R61:AB61"/>
    <mergeCell ref="AC61:AD61"/>
    <mergeCell ref="AE61:AO61"/>
    <mergeCell ref="AP61:AQ61"/>
    <mergeCell ref="AR61:BD61"/>
    <mergeCell ref="AB63:AG63"/>
    <mergeCell ref="AH63:AI63"/>
    <mergeCell ref="AJ63:AO63"/>
    <mergeCell ref="AP63:AR63"/>
    <mergeCell ref="AU63:AV63"/>
    <mergeCell ref="AW63:BB63"/>
    <mergeCell ref="AJ62:AK62"/>
    <mergeCell ref="AL62:AT62"/>
    <mergeCell ref="CA97:CM97"/>
    <mergeCell ref="V98:W98"/>
    <mergeCell ref="AD98:AE98"/>
    <mergeCell ref="AP98:AQ98"/>
    <mergeCell ref="BK98:BZ98"/>
    <mergeCell ref="CA98:CM98"/>
    <mergeCell ref="BE58:BH58"/>
    <mergeCell ref="CC58:CF58"/>
    <mergeCell ref="V58:W58"/>
    <mergeCell ref="AN91:AO91"/>
    <mergeCell ref="AP91:BA91"/>
    <mergeCell ref="BB91:BC91"/>
    <mergeCell ref="R88:V88"/>
    <mergeCell ref="W88:AJ88"/>
    <mergeCell ref="AK88:AT88"/>
    <mergeCell ref="AJ68:AK68"/>
    <mergeCell ref="AL68:AP68"/>
    <mergeCell ref="AQ68:AR68"/>
    <mergeCell ref="AS68:AW68"/>
    <mergeCell ref="J58:U59"/>
    <mergeCell ref="AG58:AK58"/>
    <mergeCell ref="AY58:BD58"/>
    <mergeCell ref="J62:K62"/>
    <mergeCell ref="L62:T62"/>
    <mergeCell ref="AX68:AY68"/>
    <mergeCell ref="BM13:BN13"/>
    <mergeCell ref="CA19:CM19"/>
    <mergeCell ref="A13:Z13"/>
    <mergeCell ref="BO13:BY13"/>
    <mergeCell ref="AA13:AB13"/>
    <mergeCell ref="AC13:AV13"/>
    <mergeCell ref="AW13:AX13"/>
    <mergeCell ref="AY13:BL13"/>
    <mergeCell ref="CL16:CM16"/>
    <mergeCell ref="AJ17:AQ18"/>
    <mergeCell ref="AR17:AW17"/>
    <mergeCell ref="AX17:BI17"/>
    <mergeCell ref="BJ17:BO17"/>
    <mergeCell ref="BP17:CM17"/>
    <mergeCell ref="A15:Z15"/>
    <mergeCell ref="AM14:CM14"/>
    <mergeCell ref="CL15:CM15"/>
    <mergeCell ref="BJ18:BO18"/>
    <mergeCell ref="BP18:CM18"/>
    <mergeCell ref="A14:Z14"/>
    <mergeCell ref="AA14:AB14"/>
    <mergeCell ref="AC14:AJ14"/>
    <mergeCell ref="A58:I59"/>
    <mergeCell ref="A1:CM1"/>
    <mergeCell ref="A2:CM2"/>
    <mergeCell ref="A3:CM3"/>
    <mergeCell ref="A4:BD4"/>
    <mergeCell ref="BE4:BQ4"/>
    <mergeCell ref="BR4:CM4"/>
    <mergeCell ref="A5:AB10"/>
    <mergeCell ref="AC5:AM5"/>
    <mergeCell ref="AN5:CM5"/>
    <mergeCell ref="AC6:AM7"/>
    <mergeCell ref="AN7:AU7"/>
    <mergeCell ref="AV7:BK7"/>
    <mergeCell ref="BL7:BQ7"/>
    <mergeCell ref="BR7:CM7"/>
    <mergeCell ref="AC8:AM9"/>
    <mergeCell ref="AN8:AY8"/>
    <mergeCell ref="AZ8:CM8"/>
    <mergeCell ref="AQ6:BB6"/>
    <mergeCell ref="BC6:CM6"/>
    <mergeCell ref="AZ9:BB9"/>
    <mergeCell ref="BC9:BN9"/>
    <mergeCell ref="AN9:AY9"/>
    <mergeCell ref="AC10:AM10"/>
    <mergeCell ref="AV10:BK10"/>
    <mergeCell ref="AN6:AP6"/>
    <mergeCell ref="BO9:CM9"/>
    <mergeCell ref="AA12:AB12"/>
    <mergeCell ref="AC12:AJ12"/>
    <mergeCell ref="AU12:AV12"/>
    <mergeCell ref="AK12:AT12"/>
    <mergeCell ref="B11:CM11"/>
    <mergeCell ref="A12:J12"/>
    <mergeCell ref="AW12:BZ12"/>
    <mergeCell ref="CA12:CM12"/>
    <mergeCell ref="K12:L12"/>
    <mergeCell ref="S12:T12"/>
    <mergeCell ref="M12:R12"/>
    <mergeCell ref="U12:Z12"/>
    <mergeCell ref="AN10:AU10"/>
    <mergeCell ref="BL10:BQ10"/>
    <mergeCell ref="BR10:CM10"/>
    <mergeCell ref="AK14:AL14"/>
    <mergeCell ref="AA20:AI20"/>
    <mergeCell ref="AJ20:AT20"/>
    <mergeCell ref="AU20:AV20"/>
    <mergeCell ref="AW20:BD20"/>
    <mergeCell ref="AR18:AW18"/>
    <mergeCell ref="AX18:BI18"/>
    <mergeCell ref="AA19:AI19"/>
    <mergeCell ref="AJ19:AV19"/>
    <mergeCell ref="AW19:BZ19"/>
    <mergeCell ref="A16:Z19"/>
    <mergeCell ref="AA16:AI18"/>
    <mergeCell ref="BE20:CM20"/>
    <mergeCell ref="AA21:AI21"/>
    <mergeCell ref="AJ21:AK21"/>
    <mergeCell ref="AL21:AM21"/>
    <mergeCell ref="AN21:AT21"/>
    <mergeCell ref="AU21:AV21"/>
    <mergeCell ref="AW21:BM21"/>
    <mergeCell ref="BN21:BO21"/>
    <mergeCell ref="BP21:CM21"/>
    <mergeCell ref="CE23:CG23"/>
    <mergeCell ref="CH23:CM23"/>
    <mergeCell ref="CJ26:CM26"/>
    <mergeCell ref="BT26:CI26"/>
    <mergeCell ref="AL24:AM24"/>
    <mergeCell ref="AN24:CM24"/>
    <mergeCell ref="AA25:AK26"/>
    <mergeCell ref="AL25:AM25"/>
    <mergeCell ref="AN25:CM25"/>
    <mergeCell ref="AL26:AM26"/>
    <mergeCell ref="BK26:BL26"/>
    <mergeCell ref="BM26:BS26"/>
    <mergeCell ref="AA24:AK24"/>
    <mergeCell ref="A27:Q29"/>
    <mergeCell ref="R27:T33"/>
    <mergeCell ref="U27:AJ27"/>
    <mergeCell ref="AK27:CM27"/>
    <mergeCell ref="U28:AJ28"/>
    <mergeCell ref="U31:AJ31"/>
    <mergeCell ref="U29:AJ29"/>
    <mergeCell ref="A30:Q33"/>
    <mergeCell ref="AQ32:AR32"/>
    <mergeCell ref="U30:AJ30"/>
    <mergeCell ref="AK30:AP30"/>
    <mergeCell ref="AQ30:BF30"/>
    <mergeCell ref="AK29:AP29"/>
    <mergeCell ref="AQ29:BF29"/>
    <mergeCell ref="AF33:AG33"/>
    <mergeCell ref="BI32:BJ32"/>
    <mergeCell ref="BP32:BQ32"/>
    <mergeCell ref="AS33:AT33"/>
    <mergeCell ref="BD33:BE33"/>
    <mergeCell ref="BW32:BX32"/>
    <mergeCell ref="AF32:AG32"/>
    <mergeCell ref="BF33:BK33"/>
    <mergeCell ref="AU33:BC33"/>
    <mergeCell ref="AH33:AR33"/>
    <mergeCell ref="CC43:CM43"/>
    <mergeCell ref="A38:AF39"/>
    <mergeCell ref="BD37:BI38"/>
    <mergeCell ref="BJ37:BO38"/>
    <mergeCell ref="A34:AO36"/>
    <mergeCell ref="AP34:AW38"/>
    <mergeCell ref="AX34:CM36"/>
    <mergeCell ref="A37:AF37"/>
    <mergeCell ref="AG37:AO38"/>
    <mergeCell ref="AX37:BC38"/>
    <mergeCell ref="AP39:AQ40"/>
    <mergeCell ref="BP39:BU39"/>
    <mergeCell ref="BV40:CA40"/>
    <mergeCell ref="CB39:CG39"/>
    <mergeCell ref="BV39:CA39"/>
    <mergeCell ref="AR39:AW39"/>
    <mergeCell ref="AX39:BC39"/>
    <mergeCell ref="BD39:BI39"/>
    <mergeCell ref="BJ39:BO39"/>
    <mergeCell ref="CH39:CM39"/>
    <mergeCell ref="BV37:CA38"/>
    <mergeCell ref="CB37:CG38"/>
    <mergeCell ref="CH37:CM38"/>
    <mergeCell ref="A40:AF40"/>
    <mergeCell ref="A43:V44"/>
    <mergeCell ref="CC44:CM44"/>
    <mergeCell ref="CH41:CM41"/>
    <mergeCell ref="AR42:AW42"/>
    <mergeCell ref="AX42:BC42"/>
    <mergeCell ref="BD42:BI42"/>
    <mergeCell ref="BP42:BU42"/>
    <mergeCell ref="BV42:CA42"/>
    <mergeCell ref="AG39:AO42"/>
    <mergeCell ref="CB40:CG40"/>
    <mergeCell ref="CH40:CM40"/>
    <mergeCell ref="AP41:AQ42"/>
    <mergeCell ref="AR41:AW41"/>
    <mergeCell ref="AR40:AW40"/>
    <mergeCell ref="AX40:BC40"/>
    <mergeCell ref="BD40:BI40"/>
    <mergeCell ref="BJ40:BO40"/>
    <mergeCell ref="BP40:BU40"/>
    <mergeCell ref="BV41:CA41"/>
    <mergeCell ref="BG43:BL43"/>
    <mergeCell ref="BM43:BP43"/>
    <mergeCell ref="W43:AJ43"/>
    <mergeCell ref="BR43:CB43"/>
    <mergeCell ref="CB41:CG41"/>
    <mergeCell ref="N50:V50"/>
    <mergeCell ref="W53:AE53"/>
    <mergeCell ref="A41:AF42"/>
    <mergeCell ref="BJ41:BO41"/>
    <mergeCell ref="BP41:BU41"/>
    <mergeCell ref="W46:AF47"/>
    <mergeCell ref="AG46:AJ46"/>
    <mergeCell ref="AK46:AU46"/>
    <mergeCell ref="AV46:BF46"/>
    <mergeCell ref="BG46:BQ46"/>
    <mergeCell ref="BR46:CB46"/>
    <mergeCell ref="BJ42:BO42"/>
    <mergeCell ref="BR45:CB45"/>
    <mergeCell ref="AX41:BC41"/>
    <mergeCell ref="BD41:BI41"/>
    <mergeCell ref="BG44:BQ44"/>
    <mergeCell ref="W44:AJ44"/>
    <mergeCell ref="W45:AF45"/>
    <mergeCell ref="BR44:CB44"/>
    <mergeCell ref="AG45:AJ45"/>
    <mergeCell ref="AG47:AJ47"/>
    <mergeCell ref="AK47:AU47"/>
    <mergeCell ref="AV47:BF47"/>
    <mergeCell ref="BG47:BQ47"/>
    <mergeCell ref="AV43:BF43"/>
    <mergeCell ref="AV44:BF44"/>
    <mergeCell ref="AK43:AU43"/>
    <mergeCell ref="AK44:AU44"/>
    <mergeCell ref="AF53:AH53"/>
    <mergeCell ref="AI53:AJ53"/>
    <mergeCell ref="AG49:AJ49"/>
    <mergeCell ref="AK50:AU50"/>
    <mergeCell ref="AG50:AJ50"/>
    <mergeCell ref="AV50:BF50"/>
    <mergeCell ref="W50:AF51"/>
    <mergeCell ref="AG51:AJ51"/>
    <mergeCell ref="AV52:BD52"/>
    <mergeCell ref="BE52:BF52"/>
    <mergeCell ref="W48:AF49"/>
    <mergeCell ref="AG48:AJ48"/>
    <mergeCell ref="W52:AJ52"/>
    <mergeCell ref="AK52:AS52"/>
    <mergeCell ref="AT52:AU52"/>
    <mergeCell ref="A46:V46"/>
    <mergeCell ref="C50:M50"/>
    <mergeCell ref="AV49:BF49"/>
    <mergeCell ref="R60:AB60"/>
    <mergeCell ref="AC60:AK60"/>
    <mergeCell ref="AN60:AT60"/>
    <mergeCell ref="AK48:AU48"/>
    <mergeCell ref="AV48:BF48"/>
    <mergeCell ref="J57:U57"/>
    <mergeCell ref="V57:AJ57"/>
    <mergeCell ref="AK57:CM57"/>
    <mergeCell ref="A54:CM54"/>
    <mergeCell ref="CL46:CM46"/>
    <mergeCell ref="CL47:CM47"/>
    <mergeCell ref="CC47:CK47"/>
    <mergeCell ref="CC50:CK50"/>
    <mergeCell ref="CL50:CM50"/>
    <mergeCell ref="BH56:BO56"/>
    <mergeCell ref="BP56:BR56"/>
    <mergeCell ref="BS56:BY56"/>
    <mergeCell ref="BZ56:CG56"/>
    <mergeCell ref="CH56:CM56"/>
    <mergeCell ref="A53:V53"/>
    <mergeCell ref="A48:V48"/>
    <mergeCell ref="AU62:BE62"/>
    <mergeCell ref="BF62:BK62"/>
    <mergeCell ref="BL62:BM62"/>
    <mergeCell ref="BN62:BW62"/>
    <mergeCell ref="CC64:CD64"/>
    <mergeCell ref="CE64:CH64"/>
    <mergeCell ref="CI64:CM64"/>
    <mergeCell ref="BQ63:BW63"/>
    <mergeCell ref="BC63:BD63"/>
    <mergeCell ref="BE63:BH63"/>
    <mergeCell ref="BO63:BP63"/>
    <mergeCell ref="CK63:CM63"/>
    <mergeCell ref="AP65:AT65"/>
    <mergeCell ref="AU65:CM65"/>
    <mergeCell ref="AV64:BD64"/>
    <mergeCell ref="BE64:BH64"/>
    <mergeCell ref="BI64:BJ64"/>
    <mergeCell ref="BK64:BO64"/>
    <mergeCell ref="BP64:BX64"/>
    <mergeCell ref="BY64:CB64"/>
    <mergeCell ref="L64:V64"/>
    <mergeCell ref="W64:X64"/>
    <mergeCell ref="Y64:AD64"/>
    <mergeCell ref="AE64:AK64"/>
    <mergeCell ref="AL64:AM64"/>
    <mergeCell ref="AN64:AQ64"/>
    <mergeCell ref="AR64:AU64"/>
    <mergeCell ref="AN65:AO65"/>
    <mergeCell ref="CB66:CG66"/>
    <mergeCell ref="A66:N66"/>
    <mergeCell ref="O66:AB66"/>
    <mergeCell ref="AC66:AD66"/>
    <mergeCell ref="AE66:AG66"/>
    <mergeCell ref="AH66:AK66"/>
    <mergeCell ref="AL66:AQ66"/>
    <mergeCell ref="A68:AB68"/>
    <mergeCell ref="A67:N67"/>
    <mergeCell ref="O67:AB67"/>
    <mergeCell ref="AW67:AZ67"/>
    <mergeCell ref="BA67:BD67"/>
    <mergeCell ref="BE67:BZ67"/>
    <mergeCell ref="AR66:AS66"/>
    <mergeCell ref="AT66:AW66"/>
    <mergeCell ref="AX66:BR66"/>
    <mergeCell ref="BS66:BT66"/>
    <mergeCell ref="BX66:CA66"/>
    <mergeCell ref="AC67:AL67"/>
    <mergeCell ref="AU67:AV67"/>
    <mergeCell ref="AM67:AT67"/>
    <mergeCell ref="CA67:CM67"/>
    <mergeCell ref="BE68:BM68"/>
    <mergeCell ref="CH66:CI66"/>
    <mergeCell ref="BV71:CM71"/>
    <mergeCell ref="H72:U72"/>
    <mergeCell ref="V72:AD72"/>
    <mergeCell ref="AI72:BC72"/>
    <mergeCell ref="BD72:BU72"/>
    <mergeCell ref="BV72:CM72"/>
    <mergeCell ref="BV69:CM69"/>
    <mergeCell ref="E70:G72"/>
    <mergeCell ref="H70:U70"/>
    <mergeCell ref="V70:AD70"/>
    <mergeCell ref="AI70:BC70"/>
    <mergeCell ref="BD70:BU70"/>
    <mergeCell ref="BV70:CM70"/>
    <mergeCell ref="H71:U71"/>
    <mergeCell ref="V71:AD71"/>
    <mergeCell ref="AE69:AH87"/>
    <mergeCell ref="AI69:BC69"/>
    <mergeCell ref="BD69:BU69"/>
    <mergeCell ref="BD71:BU71"/>
    <mergeCell ref="E73:U73"/>
    <mergeCell ref="V73:AD73"/>
    <mergeCell ref="AI73:BC73"/>
    <mergeCell ref="BD73:BU73"/>
    <mergeCell ref="BV73:CM73"/>
    <mergeCell ref="E74:U74"/>
    <mergeCell ref="V74:AD74"/>
    <mergeCell ref="AI74:BC74"/>
    <mergeCell ref="BD74:BU74"/>
    <mergeCell ref="BV74:CM74"/>
    <mergeCell ref="H77:U77"/>
    <mergeCell ref="V77:AD77"/>
    <mergeCell ref="AI77:BC77"/>
    <mergeCell ref="BD77:BU77"/>
    <mergeCell ref="BV77:CM77"/>
    <mergeCell ref="E75:U75"/>
    <mergeCell ref="V75:AD75"/>
    <mergeCell ref="AI75:BC75"/>
    <mergeCell ref="BD75:BU75"/>
    <mergeCell ref="BV75:CM75"/>
    <mergeCell ref="E76:G78"/>
    <mergeCell ref="H76:U76"/>
    <mergeCell ref="V76:AD76"/>
    <mergeCell ref="AI76:BC76"/>
    <mergeCell ref="BD76:BU76"/>
    <mergeCell ref="H78:U78"/>
    <mergeCell ref="V78:AD78"/>
    <mergeCell ref="AI78:BC78"/>
    <mergeCell ref="BD78:BU78"/>
    <mergeCell ref="BV78:CM78"/>
    <mergeCell ref="E79:U79"/>
    <mergeCell ref="V79:AD79"/>
    <mergeCell ref="AI79:BC79"/>
    <mergeCell ref="BD79:BU79"/>
    <mergeCell ref="BV79:CM79"/>
    <mergeCell ref="E80:U80"/>
    <mergeCell ref="V80:AD80"/>
    <mergeCell ref="AI80:BC80"/>
    <mergeCell ref="BD80:BU80"/>
    <mergeCell ref="BV80:CM80"/>
    <mergeCell ref="E81:U81"/>
    <mergeCell ref="V81:AD81"/>
    <mergeCell ref="AI81:BC81"/>
    <mergeCell ref="BD81:BU81"/>
    <mergeCell ref="BV81:CM81"/>
    <mergeCell ref="E82:U82"/>
    <mergeCell ref="V82:AD82"/>
    <mergeCell ref="AI82:BC82"/>
    <mergeCell ref="BD82:BU82"/>
    <mergeCell ref="BV82:CM82"/>
    <mergeCell ref="E83:U83"/>
    <mergeCell ref="V83:AD83"/>
    <mergeCell ref="AI83:BC83"/>
    <mergeCell ref="BD83:BU83"/>
    <mergeCell ref="BV83:CM83"/>
    <mergeCell ref="E84:U84"/>
    <mergeCell ref="V84:AD84"/>
    <mergeCell ref="AI84:BC84"/>
    <mergeCell ref="BD84:BU84"/>
    <mergeCell ref="BV84:CM84"/>
    <mergeCell ref="E85:U85"/>
    <mergeCell ref="V85:AD85"/>
    <mergeCell ref="AI85:BC85"/>
    <mergeCell ref="BD85:BU85"/>
    <mergeCell ref="BV85:CM85"/>
    <mergeCell ref="E86:U86"/>
    <mergeCell ref="V86:AD86"/>
    <mergeCell ref="AI86:BC86"/>
    <mergeCell ref="BD86:BU86"/>
    <mergeCell ref="BV86:CM86"/>
    <mergeCell ref="E87:U87"/>
    <mergeCell ref="V87:AD87"/>
    <mergeCell ref="AI87:BC87"/>
    <mergeCell ref="BD87:BT87"/>
    <mergeCell ref="BU87:CM87"/>
    <mergeCell ref="AF94:AG94"/>
    <mergeCell ref="AH94:AP94"/>
    <mergeCell ref="AQ94:AR94"/>
    <mergeCell ref="AS94:BD94"/>
    <mergeCell ref="BE94:BF94"/>
    <mergeCell ref="BG94:CC94"/>
    <mergeCell ref="AU88:BH88"/>
    <mergeCell ref="BI88:CM88"/>
    <mergeCell ref="M89:U89"/>
    <mergeCell ref="V89:AD89"/>
    <mergeCell ref="AE89:AM89"/>
    <mergeCell ref="AN89:AY89"/>
    <mergeCell ref="AZ89:BJ89"/>
    <mergeCell ref="BW91:BX91"/>
    <mergeCell ref="BY91:CE91"/>
    <mergeCell ref="BD91:BJ91"/>
    <mergeCell ref="A89:L90"/>
    <mergeCell ref="A91:L92"/>
    <mergeCell ref="A69:D87"/>
    <mergeCell ref="A24:Z24"/>
    <mergeCell ref="A20:Z23"/>
    <mergeCell ref="R103:CM103"/>
    <mergeCell ref="R104:CM104"/>
    <mergeCell ref="A100:Q101"/>
    <mergeCell ref="R100:CM101"/>
    <mergeCell ref="A102:Q105"/>
    <mergeCell ref="X102:AR102"/>
    <mergeCell ref="AW102:BJ102"/>
    <mergeCell ref="BO102:CM102"/>
    <mergeCell ref="AW97:BA97"/>
    <mergeCell ref="AK28:AL28"/>
    <mergeCell ref="AM28:AW28"/>
    <mergeCell ref="AX28:CM28"/>
    <mergeCell ref="BG29:BL29"/>
    <mergeCell ref="BM29:CM29"/>
    <mergeCell ref="BG30:BL30"/>
    <mergeCell ref="BM30:CM30"/>
    <mergeCell ref="AK31:BQ31"/>
    <mergeCell ref="A96:J99"/>
    <mergeCell ref="AM97:AV97"/>
    <mergeCell ref="AN93:AO93"/>
    <mergeCell ref="A93:O93"/>
    <mergeCell ref="M91:U92"/>
    <mergeCell ref="BG61:BM61"/>
    <mergeCell ref="BN61:CD61"/>
    <mergeCell ref="AK51:AU51"/>
    <mergeCell ref="AV51:BF51"/>
    <mergeCell ref="BG51:BQ51"/>
    <mergeCell ref="BR51:CB51"/>
    <mergeCell ref="CC51:CK51"/>
    <mergeCell ref="CE61:CM61"/>
    <mergeCell ref="AT53:AZ53"/>
    <mergeCell ref="BA53:CM53"/>
    <mergeCell ref="AK53:AP53"/>
    <mergeCell ref="AQ53:AS53"/>
    <mergeCell ref="CL51:CM51"/>
    <mergeCell ref="BP52:BQ52"/>
    <mergeCell ref="BR52:BZ52"/>
    <mergeCell ref="CA52:CB52"/>
    <mergeCell ref="CC52:CK52"/>
    <mergeCell ref="CL52:CM52"/>
    <mergeCell ref="BV58:CB58"/>
    <mergeCell ref="AY56:BG56"/>
    <mergeCell ref="CC45:CM45"/>
    <mergeCell ref="BR48:CB48"/>
    <mergeCell ref="BG52:BO52"/>
    <mergeCell ref="AG59:AN59"/>
    <mergeCell ref="AO59:AQ59"/>
    <mergeCell ref="AR59:AU59"/>
    <mergeCell ref="AV59:CM59"/>
    <mergeCell ref="AK49:AU49"/>
    <mergeCell ref="CC46:CK46"/>
    <mergeCell ref="BG45:BQ45"/>
    <mergeCell ref="CC48:CK48"/>
    <mergeCell ref="CC49:CK49"/>
    <mergeCell ref="BG50:BQ50"/>
    <mergeCell ref="CL49:CM49"/>
    <mergeCell ref="BR50:CB50"/>
    <mergeCell ref="BG49:BQ49"/>
    <mergeCell ref="BR49:CB49"/>
    <mergeCell ref="BG48:BQ48"/>
    <mergeCell ref="CL48:CM48"/>
    <mergeCell ref="AK45:AU45"/>
    <mergeCell ref="AV45:BF45"/>
    <mergeCell ref="BR47:CB47"/>
    <mergeCell ref="CJ66:CM66"/>
    <mergeCell ref="CL92:CM92"/>
    <mergeCell ref="AA15:AB15"/>
    <mergeCell ref="AC15:AJ15"/>
    <mergeCell ref="AK15:CK15"/>
    <mergeCell ref="AJ16:AK16"/>
    <mergeCell ref="AL16:AV16"/>
    <mergeCell ref="AW16:AX16"/>
    <mergeCell ref="AY16:BF16"/>
    <mergeCell ref="BG16:BH16"/>
    <mergeCell ref="BI16:BP16"/>
    <mergeCell ref="BQ16:BR16"/>
    <mergeCell ref="BS16:BZ16"/>
    <mergeCell ref="CA16:CK16"/>
    <mergeCell ref="BR31:BU31"/>
    <mergeCell ref="BV31:CM31"/>
    <mergeCell ref="U32:AD32"/>
    <mergeCell ref="BB32:BC32"/>
    <mergeCell ref="BL33:CK33"/>
    <mergeCell ref="CB42:CG42"/>
    <mergeCell ref="CH42:CM42"/>
    <mergeCell ref="BI63:BJ63"/>
    <mergeCell ref="BK63:BN63"/>
    <mergeCell ref="BP37:BU38"/>
    <mergeCell ref="R102:W102"/>
    <mergeCell ref="X95:CK95"/>
    <mergeCell ref="AD93:AM93"/>
    <mergeCell ref="AP93:AY93"/>
    <mergeCell ref="BB93:BE93"/>
    <mergeCell ref="BH93:BP93"/>
    <mergeCell ref="BS93:BY93"/>
    <mergeCell ref="BL96:BZ96"/>
    <mergeCell ref="BB97:BI97"/>
    <mergeCell ref="AZ93:BA93"/>
    <mergeCell ref="BF93:BG93"/>
    <mergeCell ref="BQ93:BR93"/>
    <mergeCell ref="BZ93:CK93"/>
    <mergeCell ref="R94:AE94"/>
    <mergeCell ref="BL97:BN97"/>
    <mergeCell ref="BO97:BZ97"/>
    <mergeCell ref="K96:AF96"/>
    <mergeCell ref="AG96:AS96"/>
    <mergeCell ref="AX98:BH98"/>
    <mergeCell ref="K98:U98"/>
    <mergeCell ref="X98:AC98"/>
    <mergeCell ref="AF98:AO98"/>
    <mergeCell ref="AR98:AW98"/>
    <mergeCell ref="BI98:BJ98"/>
    <mergeCell ref="R105:Y105"/>
    <mergeCell ref="BV76:CM76"/>
    <mergeCell ref="AI71:BC71"/>
    <mergeCell ref="K99:AT99"/>
    <mergeCell ref="AU99:BG99"/>
    <mergeCell ref="K97:Z97"/>
    <mergeCell ref="AA97:AB97"/>
    <mergeCell ref="AC97:AE97"/>
    <mergeCell ref="AH97:AL97"/>
    <mergeCell ref="BJ97:BK97"/>
    <mergeCell ref="A95:O95"/>
    <mergeCell ref="P95:Q95"/>
    <mergeCell ref="V91:AB91"/>
    <mergeCell ref="AC91:AD91"/>
    <mergeCell ref="AE91:AK91"/>
    <mergeCell ref="AL91:AM91"/>
    <mergeCell ref="V92:AB92"/>
    <mergeCell ref="AC92:AD92"/>
    <mergeCell ref="AE92:AK92"/>
    <mergeCell ref="AL92:AM92"/>
    <mergeCell ref="P93:AA93"/>
    <mergeCell ref="AB93:AC93"/>
    <mergeCell ref="A94:O94"/>
    <mergeCell ref="P94:Q94"/>
  </mergeCells>
  <phoneticPr fontId="2"/>
  <conditionalFormatting sqref="W53:AE53">
    <cfRule type="containsErrors" dxfId="1" priority="2">
      <formula>ISERROR(W53)</formula>
    </cfRule>
  </conditionalFormatting>
  <conditionalFormatting sqref="BD81:CM83">
    <cfRule type="containsErrors" dxfId="0" priority="1">
      <formula>ISERROR(BD81)</formula>
    </cfRule>
  </conditionalFormatting>
  <pageMargins left="0.31496062992125984" right="0.31496062992125984" top="0.35433070866141736" bottom="0.35433070866141736" header="0.31496062992125984" footer="0.31496062992125984"/>
  <pageSetup paperSize="9" scale="90" fitToHeight="0" orientation="portrait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入力シート（事業所・寄宿舎）</vt:lpstr>
      <vt:lpstr>印刷用シート</vt:lpstr>
      <vt:lpstr>'入力シート（事業所・寄宿舎）'!Print_Area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2024-01-11T05:41:44Z</dcterms:modified>
</cp:coreProperties>
</file>