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F15" i="34" l="1"/>
  <c r="E15" i="34"/>
  <c r="D15" i="34"/>
  <c r="C15" i="34"/>
  <c r="D13" i="34"/>
  <c r="D12" i="34"/>
  <c r="D11" i="34"/>
  <c r="D10" i="34"/>
  <c r="D9" i="34"/>
  <c r="D8" i="34"/>
  <c r="D7" i="34"/>
  <c r="D6" i="34"/>
  <c r="K21" i="33"/>
  <c r="J21" i="33"/>
  <c r="I21" i="33"/>
  <c r="G21" i="33"/>
  <c r="F21" i="33"/>
  <c r="E21" i="33"/>
  <c r="C21" i="33"/>
  <c r="B21" i="33"/>
  <c r="L20" i="33"/>
  <c r="H20" i="33"/>
  <c r="M20" i="33" s="1"/>
  <c r="D20" i="33"/>
  <c r="N20" i="33" s="1"/>
  <c r="L19" i="33"/>
  <c r="H19" i="33"/>
  <c r="M19" i="33" s="1"/>
  <c r="D19" i="33"/>
  <c r="N19" i="33" s="1"/>
  <c r="L18" i="33"/>
  <c r="H18" i="33"/>
  <c r="M18" i="33" s="1"/>
  <c r="N18" i="33" s="1"/>
  <c r="D18" i="33"/>
  <c r="L17" i="33"/>
  <c r="H17" i="33"/>
  <c r="M17" i="33" s="1"/>
  <c r="D17" i="33"/>
  <c r="N17" i="33" s="1"/>
  <c r="L16" i="33"/>
  <c r="H16" i="33"/>
  <c r="M16" i="33" s="1"/>
  <c r="D16" i="33"/>
  <c r="N16" i="33" s="1"/>
  <c r="L15" i="33"/>
  <c r="H15" i="33"/>
  <c r="M15" i="33" s="1"/>
  <c r="D15" i="33"/>
  <c r="N15" i="33" s="1"/>
  <c r="L14" i="33"/>
  <c r="H14" i="33"/>
  <c r="M14" i="33" s="1"/>
  <c r="D14" i="33"/>
  <c r="N14" i="33" s="1"/>
  <c r="L13" i="33"/>
  <c r="H13" i="33"/>
  <c r="M13" i="33" s="1"/>
  <c r="D13" i="33"/>
  <c r="N13" i="33" s="1"/>
  <c r="L12" i="33"/>
  <c r="H12" i="33"/>
  <c r="M12" i="33" s="1"/>
  <c r="D12" i="33"/>
  <c r="N12" i="33" s="1"/>
  <c r="L11" i="33"/>
  <c r="H11" i="33"/>
  <c r="M11" i="33" s="1"/>
  <c r="D11" i="33"/>
  <c r="N11" i="33" s="1"/>
  <c r="L10" i="33"/>
  <c r="H10" i="33"/>
  <c r="M10" i="33" s="1"/>
  <c r="D10" i="33"/>
  <c r="N10" i="33" s="1"/>
  <c r="L9" i="33"/>
  <c r="H9" i="33"/>
  <c r="M9" i="33" s="1"/>
  <c r="N9" i="33" s="1"/>
  <c r="D9" i="33"/>
  <c r="L8" i="33"/>
  <c r="H8" i="33"/>
  <c r="M8" i="33" s="1"/>
  <c r="D8" i="33"/>
  <c r="N8" i="33" s="1"/>
  <c r="L7" i="33"/>
  <c r="H7" i="33"/>
  <c r="M7" i="33" s="1"/>
  <c r="D7" i="33"/>
  <c r="N7" i="33" s="1"/>
  <c r="L6" i="33"/>
  <c r="L21" i="33" s="1"/>
  <c r="H6" i="33"/>
  <c r="H21" i="33" s="1"/>
  <c r="D6" i="33"/>
  <c r="D21" i="33" s="1"/>
  <c r="M6" i="33" l="1"/>
  <c r="M21" i="33" s="1"/>
  <c r="N6" i="33"/>
  <c r="N21" i="33" s="1"/>
  <c r="H73" i="32" l="1"/>
  <c r="G73" i="32"/>
  <c r="F73" i="32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H75" i="32" s="1"/>
  <c r="G10" i="32"/>
  <c r="G75" i="32" s="1"/>
  <c r="F10" i="32"/>
  <c r="F75" i="32" s="1"/>
  <c r="F9" i="32"/>
  <c r="F8" i="32"/>
  <c r="F7" i="32"/>
  <c r="F6" i="32"/>
  <c r="F5" i="32"/>
  <c r="H4" i="32"/>
  <c r="H74" i="32" s="1"/>
  <c r="H70" i="32" s="1"/>
  <c r="G4" i="32"/>
  <c r="G74" i="32" s="1"/>
  <c r="G70" i="32" s="1"/>
  <c r="F4" i="32"/>
  <c r="F74" i="32" s="1"/>
  <c r="F70" i="32" s="1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I19" i="31"/>
  <c r="H19" i="31"/>
  <c r="F19" i="31"/>
  <c r="E19" i="31"/>
  <c r="D19" i="31"/>
  <c r="B19" i="31"/>
  <c r="G18" i="31"/>
  <c r="C18" i="31"/>
  <c r="K18" i="31" s="1"/>
  <c r="G17" i="31"/>
  <c r="C17" i="31"/>
  <c r="J17" i="31" s="1"/>
  <c r="G16" i="31"/>
  <c r="C16" i="31"/>
  <c r="K16" i="31" s="1"/>
  <c r="G15" i="31"/>
  <c r="C15" i="31"/>
  <c r="J15" i="31" s="1"/>
  <c r="G14" i="31"/>
  <c r="C14" i="31"/>
  <c r="K14" i="31" s="1"/>
  <c r="G13" i="31"/>
  <c r="C13" i="31"/>
  <c r="K13" i="31" s="1"/>
  <c r="G12" i="31"/>
  <c r="C12" i="31"/>
  <c r="J12" i="31" s="1"/>
  <c r="G11" i="31"/>
  <c r="C11" i="31"/>
  <c r="K11" i="31" s="1"/>
  <c r="G10" i="31"/>
  <c r="C10" i="31"/>
  <c r="J10" i="31" s="1"/>
  <c r="G9" i="31"/>
  <c r="C9" i="31"/>
  <c r="K9" i="31" s="1"/>
  <c r="G8" i="31"/>
  <c r="C8" i="31"/>
  <c r="K8" i="31" s="1"/>
  <c r="G7" i="31"/>
  <c r="C7" i="31"/>
  <c r="K7" i="31" s="1"/>
  <c r="G6" i="31"/>
  <c r="G19" i="31" s="1"/>
  <c r="C6" i="31"/>
  <c r="C19" i="31" s="1"/>
  <c r="I110" i="30"/>
  <c r="J110" i="30"/>
  <c r="K110" i="30"/>
  <c r="H110" i="30"/>
  <c r="C112" i="30"/>
  <c r="K19" i="31" l="1"/>
  <c r="J19" i="31"/>
  <c r="J9" i="31"/>
  <c r="K15" i="31"/>
  <c r="J16" i="31"/>
  <c r="K10" i="31"/>
  <c r="J11" i="31"/>
  <c r="K17" i="31"/>
  <c r="J6" i="31"/>
  <c r="J18" i="31"/>
  <c r="K12" i="31"/>
  <c r="J7" i="31"/>
  <c r="J13" i="31"/>
  <c r="J8" i="31"/>
  <c r="J14" i="31"/>
  <c r="K6" i="31"/>
  <c r="C5" i="2" l="1"/>
  <c r="I5" i="2"/>
  <c r="J5" i="2"/>
  <c r="C6" i="2"/>
  <c r="F6" i="2"/>
  <c r="G6" i="2"/>
  <c r="H6" i="2"/>
  <c r="I6" i="2"/>
  <c r="J6" i="2"/>
  <c r="C7" i="2"/>
  <c r="F7" i="2"/>
  <c r="G7" i="2"/>
  <c r="H7" i="2"/>
  <c r="I7" i="2"/>
  <c r="J7" i="2"/>
  <c r="C8" i="2"/>
  <c r="F8" i="2"/>
  <c r="G8" i="2"/>
  <c r="H8" i="2"/>
  <c r="I8" i="2"/>
  <c r="J8" i="2"/>
  <c r="C9" i="2"/>
  <c r="I9" i="2" s="1"/>
  <c r="F9" i="2"/>
  <c r="G9" i="2"/>
  <c r="H9" i="2" s="1"/>
  <c r="J10" i="2"/>
  <c r="C11" i="2"/>
  <c r="G11" i="2"/>
  <c r="H11" i="2"/>
  <c r="I11" i="2"/>
  <c r="J11" i="2"/>
  <c r="C12" i="2"/>
  <c r="F12" i="2"/>
  <c r="G12" i="2"/>
  <c r="H12" i="2"/>
  <c r="I12" i="2"/>
  <c r="J12" i="2"/>
  <c r="C13" i="2"/>
  <c r="F13" i="2"/>
  <c r="G13" i="2"/>
  <c r="H13" i="2"/>
  <c r="I13" i="2"/>
  <c r="J13" i="2"/>
  <c r="C14" i="2"/>
  <c r="G14" i="2" s="1"/>
  <c r="H14" i="2" s="1"/>
  <c r="F14" i="2"/>
  <c r="C15" i="2"/>
  <c r="G16" i="2" s="1"/>
  <c r="H16" i="2" s="1"/>
  <c r="F15" i="2"/>
  <c r="I15" i="2"/>
  <c r="J15" i="2"/>
  <c r="C16" i="2"/>
  <c r="F16" i="2"/>
  <c r="I16" i="2"/>
  <c r="J16" i="2"/>
  <c r="C17" i="2"/>
  <c r="F17" i="2"/>
  <c r="G17" i="2"/>
  <c r="H17" i="2"/>
  <c r="I17" i="2"/>
  <c r="J17" i="2"/>
  <c r="C18" i="2"/>
  <c r="G18" i="2" s="1"/>
  <c r="H18" i="2" s="1"/>
  <c r="F18" i="2"/>
  <c r="C19" i="2"/>
  <c r="F19" i="2"/>
  <c r="I19" i="2"/>
  <c r="J19" i="2"/>
  <c r="C20" i="2"/>
  <c r="G21" i="2" s="1"/>
  <c r="H21" i="2" s="1"/>
  <c r="F20" i="2"/>
  <c r="G20" i="2"/>
  <c r="H20" i="2"/>
  <c r="I20" i="2"/>
  <c r="J20" i="2"/>
  <c r="C21" i="2"/>
  <c r="F21" i="2"/>
  <c r="I21" i="2"/>
  <c r="J21" i="2"/>
  <c r="C22" i="2"/>
  <c r="G22" i="2" s="1"/>
  <c r="H22" i="2" s="1"/>
  <c r="F22" i="2"/>
  <c r="C23" i="2"/>
  <c r="F23" i="2"/>
  <c r="I23" i="2"/>
  <c r="J23" i="2"/>
  <c r="C24" i="2"/>
  <c r="F24" i="2"/>
  <c r="G24" i="2"/>
  <c r="H24" i="2"/>
  <c r="I24" i="2"/>
  <c r="J24" i="2"/>
  <c r="C25" i="2"/>
  <c r="F25" i="2"/>
  <c r="G25" i="2"/>
  <c r="H25" i="2"/>
  <c r="I25" i="2"/>
  <c r="J25" i="2"/>
  <c r="C26" i="2"/>
  <c r="F26" i="2"/>
  <c r="F27" i="2"/>
  <c r="I27" i="2"/>
  <c r="J27" i="2"/>
  <c r="F28" i="2"/>
  <c r="I28" i="2" l="1"/>
  <c r="G26" i="2"/>
  <c r="H26" i="2" s="1"/>
  <c r="G23" i="2"/>
  <c r="H23" i="2" s="1"/>
  <c r="G19" i="2"/>
  <c r="H19" i="2" s="1"/>
  <c r="G15" i="2"/>
  <c r="H15" i="2" s="1"/>
  <c r="G27" i="2"/>
  <c r="H27" i="2" s="1"/>
  <c r="J26" i="2"/>
  <c r="J22" i="2"/>
  <c r="J18" i="2"/>
  <c r="J14" i="2"/>
  <c r="I26" i="2"/>
  <c r="I22" i="2"/>
  <c r="I18" i="2"/>
  <c r="I14" i="2"/>
  <c r="G10" i="2"/>
  <c r="H10" i="2" s="1"/>
  <c r="J9" i="2"/>
  <c r="J28" i="2" l="1"/>
  <c r="G28" i="2"/>
  <c r="H28" i="2" s="1"/>
</calcChain>
</file>

<file path=xl/sharedStrings.xml><?xml version="1.0" encoding="utf-8"?>
<sst xmlns="http://schemas.openxmlformats.org/spreadsheetml/2006/main" count="397" uniqueCount="308">
  <si>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</si>
  <si>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</si>
  <si>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</si>
  <si>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</si>
  <si>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</si>
  <si>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</si>
  <si>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</si>
  <si>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</si>
  <si>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</si>
  <si>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</si>
  <si>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</si>
  <si>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</si>
  <si>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</si>
  <si>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</si>
  <si>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</si>
  <si>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</si>
  <si>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</si>
  <si>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</si>
  <si>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</si>
  <si>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</si>
  <si>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</si>
  <si>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</si>
  <si>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</si>
  <si>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</si>
  <si>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</si>
  <si>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</si>
  <si>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</si>
  <si>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</si>
  <si>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</si>
  <si>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</si>
  <si>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</si>
  <si>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</si>
  <si>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</si>
  <si>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</si>
  <si>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</si>
  <si>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</si>
  <si>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</si>
  <si>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</si>
  <si>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</si>
  <si>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</si>
  <si>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</si>
  <si>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</si>
  <si>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</si>
  <si>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</si>
  <si>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</si>
  <si>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</si>
  <si>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</si>
  <si>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</si>
  <si>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</si>
  <si>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</si>
  <si>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</si>
  <si>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</si>
  <si>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</si>
  <si>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</si>
  <si>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</si>
  <si>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</si>
  <si>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</si>
  <si>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</si>
  <si>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</si>
  <si>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</si>
  <si>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</si>
  <si>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</si>
  <si>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</si>
  <si>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</si>
  <si>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</si>
  <si>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</si>
  <si>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</si>
  <si>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</si>
  <si>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</si>
  <si>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</si>
  <si>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</si>
  <si>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</si>
  <si>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</si>
  <si>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</si>
  <si>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</si>
  <si>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</si>
  <si>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</si>
  <si>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</si>
  <si>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</si>
  <si>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</si>
  <si>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</si>
  <si>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</si>
  <si>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</si>
  <si>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</si>
  <si>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</si>
  <si>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</si>
  <si>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</si>
  <si>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</si>
  <si>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</si>
  <si>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</si>
  <si>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</si>
  <si>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</si>
  <si>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</si>
  <si>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</si>
  <si>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</si>
  <si>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</si>
  <si>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</si>
  <si>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</si>
  <si>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</si>
  <si>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</si>
  <si>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</si>
  <si>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</si>
  <si>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</si>
  <si>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</si>
  <si>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</si>
  <si>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</si>
  <si>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</si>
  <si>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</si>
  <si>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</si>
  <si>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</si>
  <si>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</si>
  <si>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</si>
  <si>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</si>
  <si>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</si>
  <si>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</si>
  <si>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</si>
  <si>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</si>
  <si>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</si>
  <si>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</si>
  <si>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</si>
  <si>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</si>
  <si>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</si>
  <si>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</si>
  <si>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</si>
  <si>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</si>
  <si>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</si>
  <si>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</si>
  <si>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</si>
  <si>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</si>
  <si>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</si>
  <si>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</si>
  <si>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</si>
  <si>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</si>
  <si>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</si>
  <si>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</si>
  <si>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</si>
  <si>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</si>
  <si>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</si>
  <si>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</si>
  <si>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</si>
  <si>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</si>
  <si>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</si>
  <si>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</si>
  <si>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</si>
  <si>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</si>
  <si>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</si>
  <si>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</si>
  <si>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</si>
  <si>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</si>
  <si>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</si>
  <si>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</si>
  <si>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</si>
  <si>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</si>
  <si>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</si>
  <si>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</si>
  <si>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</si>
  <si>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</si>
  <si>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</si>
  <si>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</si>
  <si>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</si>
  <si>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</si>
  <si>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</si>
  <si>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</si>
  <si>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</si>
  <si>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</si>
  <si>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</si>
  <si>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</si>
  <si>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</si>
  <si>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</si>
  <si>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</si>
  <si>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</si>
  <si>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</si>
  <si>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</si>
  <si>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</si>
  <si>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</si>
  <si>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</si>
  <si>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</si>
  <si>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</si>
  <si>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</si>
  <si>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</si>
  <si>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</si>
  <si>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</si>
  <si>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</si>
  <si>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</si>
  <si>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</si>
  <si>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</si>
  <si>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</si>
  <si>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</si>
  <si>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</si>
  <si>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</si>
  <si>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</si>
  <si>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</si>
  <si>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</si>
  <si>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</si>
  <si>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</si>
  <si>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</si>
  <si>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</si>
  <si>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</si>
  <si>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</si>
  <si>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</si>
  <si>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</si>
  <si>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</si>
  <si>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</si>
  <si>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</si>
  <si>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</si>
  <si>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</si>
  <si>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</si>
  <si>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</si>
  <si>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</si>
  <si>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</si>
  <si>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</si>
  <si>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</si>
  <si>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</si>
  <si>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</si>
  <si>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</si>
  <si>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</si>
  <si>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</si>
  <si>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</si>
  <si>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</si>
  <si>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</si>
  <si>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</si>
  <si>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</si>
  <si>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</si>
  <si>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</si>
  <si>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</si>
  <si>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</si>
  <si>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</si>
  <si>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</si>
  <si>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</si>
  <si>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</si>
  <si>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</si>
  <si>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</si>
  <si>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</si>
  <si>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</si>
  <si>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</si>
  <si>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</si>
  <si>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</si>
  <si>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</si>
  <si>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</si>
  <si>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</si>
  <si>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</si>
  <si>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</si>
  <si>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</si>
  <si>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</si>
  <si>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</si>
  <si>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</si>
  <si>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</si>
  <si>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</si>
  <si>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</si>
  <si>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</si>
  <si>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</si>
  <si>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</si>
  <si>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</si>
  <si>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</si>
  <si>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</si>
  <si>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</si>
  <si>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</si>
  <si>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</si>
  <si>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</si>
  <si>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</si>
  <si>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</si>
  <si>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</si>
  <si>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</si>
  <si>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</si>
  <si>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</si>
  <si>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</si>
  <si>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</si>
  <si>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</si>
  <si>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</si>
  <si>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</si>
  <si>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</si>
  <si>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</si>
  <si>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</si>
  <si>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</si>
  <si>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...</t>
    <phoneticPr fontId="5"/>
  </si>
  <si>
    <t>－</t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</si>
  <si>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</si>
  <si>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</si>
  <si>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</si>
  <si>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</si>
  <si>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</si>
  <si>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</si>
  <si>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</si>
  <si>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</si>
  <si>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</si>
  <si>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</si>
  <si>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</si>
  <si>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</si>
  <si>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</si>
  <si>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</si>
  <si>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</si>
  <si>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</si>
  <si>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◆辻堂新町4丁目は，世帯数が少ないため秘匿しています。人口と世帯数は，辻堂新町3丁目に含んでいます。</t>
    <rPh sb="1" eb="5">
      <t>ツジドウシンマチ</t>
    </rPh>
    <rPh sb="6" eb="8">
      <t>チョウメ</t>
    </rPh>
    <rPh sb="10" eb="13">
      <t>セタイスウ</t>
    </rPh>
    <rPh sb="14" eb="15">
      <t>スク</t>
    </rPh>
    <rPh sb="19" eb="21">
      <t>ヒトク</t>
    </rPh>
    <rPh sb="27" eb="29">
      <t>ジンコウ</t>
    </rPh>
    <rPh sb="30" eb="33">
      <t>セタイスウ</t>
    </rPh>
    <rPh sb="35" eb="39">
      <t>ツジドウシンマチ</t>
    </rPh>
    <rPh sb="40" eb="42">
      <t>チョウメ</t>
    </rPh>
    <rPh sb="43" eb="44">
      <t>フク</t>
    </rPh>
    <phoneticPr fontId="6"/>
  </si>
  <si>
    <t>2015.7.1</t>
    <phoneticPr fontId="15"/>
  </si>
  <si>
    <t>藤沢市の１３地区別人口と世帯</t>
    <rPh sb="0" eb="3">
      <t>フジサワシ</t>
    </rPh>
    <phoneticPr fontId="2"/>
  </si>
  <si>
    <t>2015.7.1</t>
    <phoneticPr fontId="15"/>
  </si>
  <si>
    <t>藤沢市の年齢別人口（住民基本台帳による）</t>
    <rPh sb="0" eb="3">
      <t>フジサワシ</t>
    </rPh>
    <phoneticPr fontId="2"/>
  </si>
  <si>
    <t>105～109歳　</t>
  </si>
  <si>
    <t>（参考）</t>
    <rPh sb="1" eb="3">
      <t>サンコウ</t>
    </rPh>
    <phoneticPr fontId="15"/>
  </si>
  <si>
    <t>世帯数</t>
    <rPh sb="0" eb="3">
      <t>セタイスウ</t>
    </rPh>
    <phoneticPr fontId="15"/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</si>
  <si>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</si>
  <si>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</si>
  <si>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2015年6月中</t>
    <phoneticPr fontId="15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</si>
  <si>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</si>
  <si>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</si>
  <si>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</si>
  <si>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</si>
  <si>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2015.7.1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</si>
</sst>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0" xfId="0" applyNumberFormat="1" applyFont="1" applyFill="1" applyBorder="1" applyAlignment="1">
      <alignment horizontal="right"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20" xfId="1" applyNumberFormat="1" applyFont="1" applyBorder="1" applyAlignment="1">
      <alignment horizontal="right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177" fontId="4" fillId="0" borderId="9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31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8" t="s">
        <v>273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3.5" customHeight="1">
      <c r="A2" s="109" t="s">
        <v>2</v>
      </c>
      <c r="B2" s="109" t="s">
        <v>3</v>
      </c>
      <c r="C2" s="112" t="s">
        <v>0</v>
      </c>
      <c r="D2" s="113"/>
      <c r="E2" s="114"/>
      <c r="F2" s="112" t="s">
        <v>272</v>
      </c>
      <c r="G2" s="113"/>
      <c r="H2" s="114"/>
      <c r="I2" s="42" t="s">
        <v>1</v>
      </c>
      <c r="J2" s="42" t="s">
        <v>0</v>
      </c>
    </row>
    <row r="3" spans="1:10" ht="13.5" customHeight="1">
      <c r="A3" s="110"/>
      <c r="B3" s="110"/>
      <c r="C3" s="115"/>
      <c r="D3" s="116"/>
      <c r="E3" s="117"/>
      <c r="F3" s="115"/>
      <c r="G3" s="116"/>
      <c r="H3" s="117"/>
      <c r="I3" s="43" t="s">
        <v>4</v>
      </c>
      <c r="J3" s="47" t="s">
        <v>5</v>
      </c>
    </row>
    <row r="4" spans="1:10" ht="13.5" customHeight="1">
      <c r="A4" s="111"/>
      <c r="B4" s="111"/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44" t="s">
        <v>12</v>
      </c>
      <c r="J4" s="48" t="s">
        <v>13</v>
      </c>
    </row>
    <row r="5" spans="1:10" ht="17.25" customHeight="1">
      <c r="A5" s="30">
        <v>7580</v>
      </c>
      <c r="B5" s="35">
        <v>6072</v>
      </c>
      <c r="C5" s="35">
        <f>SUM(D5:E5)</f>
        <v>35057</v>
      </c>
      <c r="D5" s="35">
        <v>17563</v>
      </c>
      <c r="E5" s="35">
        <v>17494</v>
      </c>
      <c r="F5" s="36" t="s">
        <v>275</v>
      </c>
      <c r="G5" s="36" t="s">
        <v>275</v>
      </c>
      <c r="H5" s="36" t="s">
        <v>275</v>
      </c>
      <c r="I5" s="45">
        <f>C5/B5</f>
        <v>5.7735507246376816</v>
      </c>
      <c r="J5" s="35">
        <f t="shared" ref="J5:J28" si="0">C5/69.57</f>
        <v>503.90973120597965</v>
      </c>
    </row>
    <row r="6" spans="1:10" ht="17.25" customHeight="1">
      <c r="A6" s="30">
        <v>9406</v>
      </c>
      <c r="B6" s="35">
        <v>7332</v>
      </c>
      <c r="C6" s="35">
        <f>SUM(D6:E6)</f>
        <v>40183</v>
      </c>
      <c r="D6" s="35">
        <v>20257</v>
      </c>
      <c r="E6" s="35">
        <v>19926</v>
      </c>
      <c r="F6" s="35">
        <f t="shared" ref="F6:G9" si="1">B6-B5</f>
        <v>1260</v>
      </c>
      <c r="G6" s="35">
        <f t="shared" si="1"/>
        <v>5126</v>
      </c>
      <c r="H6" s="39">
        <f t="shared" ref="H6:H20" si="2">G6/C5</f>
        <v>0.14621901474741136</v>
      </c>
      <c r="I6" s="45">
        <f>C6/B6</f>
        <v>5.4804964539007095</v>
      </c>
      <c r="J6" s="35">
        <f t="shared" si="0"/>
        <v>577.59091562455092</v>
      </c>
    </row>
    <row r="7" spans="1:10" ht="17.25" customHeight="1">
      <c r="A7" s="30">
        <v>11232</v>
      </c>
      <c r="B7" s="35">
        <v>8025</v>
      </c>
      <c r="C7" s="35">
        <f>SUM(D7:E7)</f>
        <v>45133</v>
      </c>
      <c r="D7" s="35">
        <v>22650</v>
      </c>
      <c r="E7" s="35">
        <v>22483</v>
      </c>
      <c r="F7" s="35">
        <f t="shared" si="1"/>
        <v>693</v>
      </c>
      <c r="G7" s="35">
        <f t="shared" si="1"/>
        <v>4950</v>
      </c>
      <c r="H7" s="39">
        <f t="shared" si="2"/>
        <v>0.12318642211880645</v>
      </c>
      <c r="I7" s="45">
        <f>C7/B7</f>
        <v>5.6240498442367599</v>
      </c>
      <c r="J7" s="35">
        <f t="shared" si="0"/>
        <v>648.74227396866468</v>
      </c>
    </row>
    <row r="8" spans="1:10" ht="17.25" customHeight="1">
      <c r="A8" s="30">
        <v>13058</v>
      </c>
      <c r="B8" s="35">
        <v>9186</v>
      </c>
      <c r="C8" s="35">
        <f>SUM(D8:E8)</f>
        <v>50798</v>
      </c>
      <c r="D8" s="35">
        <v>25141</v>
      </c>
      <c r="E8" s="35">
        <v>25657</v>
      </c>
      <c r="F8" s="35">
        <f t="shared" si="1"/>
        <v>1161</v>
      </c>
      <c r="G8" s="35">
        <f t="shared" si="1"/>
        <v>5665</v>
      </c>
      <c r="H8" s="39">
        <f t="shared" si="2"/>
        <v>0.12551791372166707</v>
      </c>
      <c r="I8" s="45">
        <f>C8/B8</f>
        <v>5.5299368604397996</v>
      </c>
      <c r="J8" s="35">
        <f t="shared" si="0"/>
        <v>730.17105074026165</v>
      </c>
    </row>
    <row r="9" spans="1:10" ht="17.25" customHeight="1">
      <c r="A9" s="30">
        <v>14885</v>
      </c>
      <c r="B9" s="35">
        <v>11126</v>
      </c>
      <c r="C9" s="35">
        <f>SUM(D9:E9)</f>
        <v>59277</v>
      </c>
      <c r="D9" s="35">
        <v>29500</v>
      </c>
      <c r="E9" s="35">
        <v>29777</v>
      </c>
      <c r="F9" s="35">
        <f t="shared" si="1"/>
        <v>1940</v>
      </c>
      <c r="G9" s="35">
        <f t="shared" si="1"/>
        <v>8479</v>
      </c>
      <c r="H9" s="39">
        <f t="shared" si="2"/>
        <v>0.16691602031576047</v>
      </c>
      <c r="I9" s="45">
        <f>C9/B9</f>
        <v>5.327790760381089</v>
      </c>
      <c r="J9" s="35">
        <f t="shared" si="0"/>
        <v>852.04829667960337</v>
      </c>
    </row>
    <row r="10" spans="1:10" ht="17.25" customHeight="1">
      <c r="A10" s="30">
        <v>17441</v>
      </c>
      <c r="B10" s="36" t="s">
        <v>274</v>
      </c>
      <c r="C10" s="35">
        <v>90971</v>
      </c>
      <c r="D10" s="36" t="s">
        <v>274</v>
      </c>
      <c r="E10" s="36" t="s">
        <v>274</v>
      </c>
      <c r="F10" s="36" t="s">
        <v>274</v>
      </c>
      <c r="G10" s="35">
        <f t="shared" ref="G10:G20" si="3">C10-C9</f>
        <v>31694</v>
      </c>
      <c r="H10" s="39">
        <f t="shared" si="2"/>
        <v>0.53467618131821781</v>
      </c>
      <c r="I10" s="36" t="s">
        <v>274</v>
      </c>
      <c r="J10" s="35">
        <f t="shared" si="0"/>
        <v>1307.6182262469456</v>
      </c>
    </row>
    <row r="11" spans="1:10" ht="17.25" customHeight="1">
      <c r="A11" s="30">
        <v>18537</v>
      </c>
      <c r="B11" s="35">
        <v>19800</v>
      </c>
      <c r="C11" s="35">
        <f t="shared" ref="C11:C26" si="4">SUM(D11:E11)</f>
        <v>96878</v>
      </c>
      <c r="D11" s="35">
        <v>47704</v>
      </c>
      <c r="E11" s="35">
        <v>49174</v>
      </c>
      <c r="F11" s="36" t="s">
        <v>274</v>
      </c>
      <c r="G11" s="35">
        <f t="shared" si="3"/>
        <v>5907</v>
      </c>
      <c r="H11" s="39">
        <f t="shared" si="2"/>
        <v>6.4932780776291346E-2</v>
      </c>
      <c r="I11" s="45">
        <f t="shared" ref="I11:I28" si="5">C11/B11</f>
        <v>4.8928282828282832</v>
      </c>
      <c r="J11" s="35">
        <f t="shared" si="0"/>
        <v>1392.5255138709215</v>
      </c>
    </row>
    <row r="12" spans="1:10" ht="17.25" customHeight="1">
      <c r="A12" s="30">
        <v>20363</v>
      </c>
      <c r="B12" s="35">
        <v>22694</v>
      </c>
      <c r="C12" s="35">
        <f t="shared" si="4"/>
        <v>109101</v>
      </c>
      <c r="D12" s="35">
        <v>53567</v>
      </c>
      <c r="E12" s="35">
        <v>55534</v>
      </c>
      <c r="F12" s="35">
        <f t="shared" ref="F12:F20" si="6">B12-B11</f>
        <v>2894</v>
      </c>
      <c r="G12" s="35">
        <f t="shared" si="3"/>
        <v>12223</v>
      </c>
      <c r="H12" s="39">
        <f t="shared" si="2"/>
        <v>0.1261689960568963</v>
      </c>
      <c r="I12" s="45">
        <f t="shared" si="5"/>
        <v>4.8074821538732708</v>
      </c>
      <c r="J12" s="35">
        <f t="shared" si="0"/>
        <v>1568.2190599396292</v>
      </c>
    </row>
    <row r="13" spans="1:10" ht="17.25" customHeight="1">
      <c r="A13" s="30">
        <v>22190</v>
      </c>
      <c r="B13" s="35">
        <v>28089</v>
      </c>
      <c r="C13" s="35">
        <f t="shared" si="4"/>
        <v>124601</v>
      </c>
      <c r="D13" s="35">
        <v>61058</v>
      </c>
      <c r="E13" s="35">
        <v>63543</v>
      </c>
      <c r="F13" s="35">
        <f t="shared" si="6"/>
        <v>5395</v>
      </c>
      <c r="G13" s="35">
        <f t="shared" si="3"/>
        <v>15500</v>
      </c>
      <c r="H13" s="39">
        <f t="shared" si="2"/>
        <v>0.14207019184058808</v>
      </c>
      <c r="I13" s="45">
        <f t="shared" si="5"/>
        <v>4.435935775570508</v>
      </c>
      <c r="J13" s="35">
        <f t="shared" si="0"/>
        <v>1791.0162426333191</v>
      </c>
    </row>
    <row r="14" spans="1:10" ht="17.25" customHeight="1">
      <c r="A14" s="30">
        <v>24016</v>
      </c>
      <c r="B14" s="35">
        <v>43908</v>
      </c>
      <c r="C14" s="35">
        <f t="shared" si="4"/>
        <v>175183</v>
      </c>
      <c r="D14" s="35">
        <v>88314</v>
      </c>
      <c r="E14" s="35">
        <v>86869</v>
      </c>
      <c r="F14" s="35">
        <f t="shared" si="6"/>
        <v>15819</v>
      </c>
      <c r="G14" s="35">
        <f t="shared" si="3"/>
        <v>50582</v>
      </c>
      <c r="H14" s="39">
        <f t="shared" si="2"/>
        <v>0.40595179813966181</v>
      </c>
      <c r="I14" s="45">
        <f t="shared" si="5"/>
        <v>3.9897740730618567</v>
      </c>
      <c r="J14" s="35">
        <f t="shared" si="0"/>
        <v>2518.0825068276558</v>
      </c>
    </row>
    <row r="15" spans="1:10" ht="17.25" customHeight="1">
      <c r="A15" s="30">
        <v>25842</v>
      </c>
      <c r="B15" s="35">
        <v>62169</v>
      </c>
      <c r="C15" s="35">
        <f t="shared" si="4"/>
        <v>228978</v>
      </c>
      <c r="D15" s="35">
        <v>116298</v>
      </c>
      <c r="E15" s="35">
        <v>112680</v>
      </c>
      <c r="F15" s="35">
        <f t="shared" si="6"/>
        <v>18261</v>
      </c>
      <c r="G15" s="35">
        <f t="shared" si="3"/>
        <v>53795</v>
      </c>
      <c r="H15" s="39">
        <f t="shared" si="2"/>
        <v>0.30707888322497046</v>
      </c>
      <c r="I15" s="45">
        <f t="shared" si="5"/>
        <v>3.6831539834965978</v>
      </c>
      <c r="J15" s="35">
        <f t="shared" si="0"/>
        <v>3291.3324708926266</v>
      </c>
    </row>
    <row r="16" spans="1:10" ht="17.25" customHeight="1">
      <c r="A16" s="30">
        <v>27668</v>
      </c>
      <c r="B16" s="35">
        <v>77281</v>
      </c>
      <c r="C16" s="35">
        <f t="shared" si="4"/>
        <v>265975</v>
      </c>
      <c r="D16" s="35">
        <v>134919</v>
      </c>
      <c r="E16" s="35">
        <v>131056</v>
      </c>
      <c r="F16" s="35">
        <f t="shared" si="6"/>
        <v>15112</v>
      </c>
      <c r="G16" s="35">
        <f t="shared" si="3"/>
        <v>36997</v>
      </c>
      <c r="H16" s="39">
        <f t="shared" si="2"/>
        <v>0.16157447440365449</v>
      </c>
      <c r="I16" s="45">
        <f t="shared" si="5"/>
        <v>3.4416609515922412</v>
      </c>
      <c r="J16" s="35">
        <f t="shared" si="0"/>
        <v>3823.127784964784</v>
      </c>
    </row>
    <row r="17" spans="1:10" ht="17.25" customHeight="1">
      <c r="A17" s="30">
        <v>29495</v>
      </c>
      <c r="B17" s="35">
        <v>96757</v>
      </c>
      <c r="C17" s="35">
        <f t="shared" si="4"/>
        <v>300248</v>
      </c>
      <c r="D17" s="35">
        <v>152281</v>
      </c>
      <c r="E17" s="35">
        <v>147967</v>
      </c>
      <c r="F17" s="35">
        <f t="shared" si="6"/>
        <v>19476</v>
      </c>
      <c r="G17" s="35">
        <f t="shared" si="3"/>
        <v>34273</v>
      </c>
      <c r="H17" s="39">
        <f t="shared" si="2"/>
        <v>0.12885797537362534</v>
      </c>
      <c r="I17" s="45">
        <f t="shared" si="5"/>
        <v>3.1031139865849497</v>
      </c>
      <c r="J17" s="35">
        <f t="shared" si="0"/>
        <v>4315.7682909299992</v>
      </c>
    </row>
    <row r="18" spans="1:10" ht="17.25" customHeight="1">
      <c r="A18" s="30">
        <v>31321</v>
      </c>
      <c r="B18" s="35">
        <v>108775</v>
      </c>
      <c r="C18" s="35">
        <f t="shared" si="4"/>
        <v>328387</v>
      </c>
      <c r="D18" s="35">
        <v>167306</v>
      </c>
      <c r="E18" s="35">
        <v>161081</v>
      </c>
      <c r="F18" s="35">
        <f t="shared" si="6"/>
        <v>12018</v>
      </c>
      <c r="G18" s="35">
        <f t="shared" si="3"/>
        <v>28139</v>
      </c>
      <c r="H18" s="39">
        <f t="shared" si="2"/>
        <v>9.3719192134502138E-2</v>
      </c>
      <c r="I18" s="45">
        <f t="shared" si="5"/>
        <v>3.0189565617099516</v>
      </c>
      <c r="J18" s="35">
        <f t="shared" si="0"/>
        <v>4720.2386085956596</v>
      </c>
    </row>
    <row r="19" spans="1:10" ht="17.25" customHeight="1">
      <c r="A19" s="30">
        <v>33147</v>
      </c>
      <c r="B19" s="35">
        <v>124261</v>
      </c>
      <c r="C19" s="35">
        <f t="shared" si="4"/>
        <v>350330</v>
      </c>
      <c r="D19" s="35">
        <v>178914</v>
      </c>
      <c r="E19" s="35">
        <v>171416</v>
      </c>
      <c r="F19" s="35">
        <f t="shared" si="6"/>
        <v>15486</v>
      </c>
      <c r="G19" s="35">
        <f t="shared" si="3"/>
        <v>21943</v>
      </c>
      <c r="H19" s="39">
        <f t="shared" si="2"/>
        <v>6.6820550143580598E-2</v>
      </c>
      <c r="I19" s="45">
        <f t="shared" si="5"/>
        <v>2.8193077474026444</v>
      </c>
      <c r="J19" s="35">
        <f t="shared" si="0"/>
        <v>5035.647549230991</v>
      </c>
    </row>
    <row r="20" spans="1:10" ht="17.25" customHeight="1">
      <c r="A20" s="30">
        <v>34973</v>
      </c>
      <c r="B20" s="35">
        <v>137993</v>
      </c>
      <c r="C20" s="35">
        <f t="shared" si="4"/>
        <v>368651</v>
      </c>
      <c r="D20" s="35">
        <v>186962</v>
      </c>
      <c r="E20" s="35">
        <v>181689</v>
      </c>
      <c r="F20" s="35">
        <f t="shared" si="6"/>
        <v>13732</v>
      </c>
      <c r="G20" s="35">
        <f t="shared" si="3"/>
        <v>18321</v>
      </c>
      <c r="H20" s="39">
        <f t="shared" si="2"/>
        <v>5.2296406245539918E-2</v>
      </c>
      <c r="I20" s="45">
        <f t="shared" si="5"/>
        <v>2.6715195698332526</v>
      </c>
      <c r="J20" s="35">
        <f t="shared" si="0"/>
        <v>5298.9938191749325</v>
      </c>
    </row>
    <row r="21" spans="1:10" s="23" customFormat="1" ht="17.25" customHeight="1">
      <c r="A21" s="30">
        <v>36800</v>
      </c>
      <c r="B21" s="35">
        <v>148455</v>
      </c>
      <c r="C21" s="35">
        <f t="shared" si="4"/>
        <v>379185</v>
      </c>
      <c r="D21" s="35">
        <v>190927</v>
      </c>
      <c r="E21" s="35">
        <v>188258</v>
      </c>
      <c r="F21" s="35">
        <f t="shared" ref="F21:G23" si="7">B21-B20</f>
        <v>10462</v>
      </c>
      <c r="G21" s="35">
        <f t="shared" si="7"/>
        <v>10534</v>
      </c>
      <c r="H21" s="39">
        <f t="shared" ref="H21:H24" si="8">G21/C20</f>
        <v>2.8574451174688254E-2</v>
      </c>
      <c r="I21" s="45">
        <f t="shared" si="5"/>
        <v>2.5542083459634233</v>
      </c>
      <c r="J21" s="35">
        <f t="shared" si="0"/>
        <v>5450.4096593359209</v>
      </c>
    </row>
    <row r="22" spans="1:10" s="23" customFormat="1" ht="17.25" customHeight="1">
      <c r="A22" s="31">
        <v>38626</v>
      </c>
      <c r="B22" s="37">
        <v>161232</v>
      </c>
      <c r="C22" s="37">
        <f t="shared" si="4"/>
        <v>396014</v>
      </c>
      <c r="D22" s="37">
        <v>198365</v>
      </c>
      <c r="E22" s="37">
        <v>197649</v>
      </c>
      <c r="F22" s="37">
        <f t="shared" si="7"/>
        <v>12777</v>
      </c>
      <c r="G22" s="37">
        <f t="shared" si="7"/>
        <v>16829</v>
      </c>
      <c r="H22" s="40">
        <f t="shared" si="8"/>
        <v>4.4382029879873941E-2</v>
      </c>
      <c r="I22" s="46">
        <f t="shared" si="5"/>
        <v>2.4561749528629551</v>
      </c>
      <c r="J22" s="37">
        <f t="shared" si="0"/>
        <v>5692.3099036941212</v>
      </c>
    </row>
    <row r="23" spans="1:10" s="23" customFormat="1" ht="17.25" customHeight="1">
      <c r="A23" s="30">
        <v>40452</v>
      </c>
      <c r="B23" s="35">
        <v>171981</v>
      </c>
      <c r="C23" s="35">
        <f t="shared" si="4"/>
        <v>409657</v>
      </c>
      <c r="D23" s="35">
        <v>203778</v>
      </c>
      <c r="E23" s="35">
        <v>205879</v>
      </c>
      <c r="F23" s="36">
        <f t="shared" si="7"/>
        <v>10749</v>
      </c>
      <c r="G23" s="36">
        <f t="shared" si="7"/>
        <v>13643</v>
      </c>
      <c r="H23" s="41">
        <f t="shared" si="8"/>
        <v>3.44508022443651E-2</v>
      </c>
      <c r="I23" s="45">
        <f>C23/B23</f>
        <v>2.3819898709741194</v>
      </c>
      <c r="J23" s="35">
        <f t="shared" si="0"/>
        <v>5888.4145464999283</v>
      </c>
    </row>
    <row r="24" spans="1:10" s="23" customFormat="1" ht="17.25" customHeight="1">
      <c r="A24" s="30">
        <v>40817</v>
      </c>
      <c r="B24" s="35">
        <v>174752</v>
      </c>
      <c r="C24" s="35">
        <f t="shared" si="4"/>
        <v>413826</v>
      </c>
      <c r="D24" s="35">
        <v>205755</v>
      </c>
      <c r="E24" s="35">
        <v>208071</v>
      </c>
      <c r="F24" s="36">
        <f t="shared" ref="F24:G24" si="9">B24-B23</f>
        <v>2771</v>
      </c>
      <c r="G24" s="36">
        <f t="shared" si="9"/>
        <v>4169</v>
      </c>
      <c r="H24" s="41">
        <f t="shared" si="8"/>
        <v>1.0176806450274254E-2</v>
      </c>
      <c r="I24" s="45">
        <f t="shared" si="5"/>
        <v>2.3680759018494779</v>
      </c>
      <c r="J24" s="35">
        <f t="shared" si="0"/>
        <v>5948.3398016386382</v>
      </c>
    </row>
    <row r="25" spans="1:10" s="23" customFormat="1" ht="17.25" customHeight="1">
      <c r="A25" s="32">
        <v>41183</v>
      </c>
      <c r="B25" s="35">
        <v>177240</v>
      </c>
      <c r="C25" s="35">
        <f t="shared" si="4"/>
        <v>416756</v>
      </c>
      <c r="D25" s="35">
        <v>206997</v>
      </c>
      <c r="E25" s="35">
        <v>209759</v>
      </c>
      <c r="F25" s="36">
        <f t="shared" ref="F25:G26" si="10">B25-B24</f>
        <v>2488</v>
      </c>
      <c r="G25" s="36">
        <f t="shared" si="10"/>
        <v>2930</v>
      </c>
      <c r="H25" s="41">
        <f>G25/C24</f>
        <v>7.0802704518324122E-3</v>
      </c>
      <c r="I25" s="45">
        <f t="shared" si="5"/>
        <v>2.3513653802753329</v>
      </c>
      <c r="J25" s="35">
        <f t="shared" si="0"/>
        <v>5990.455656173639</v>
      </c>
    </row>
    <row r="26" spans="1:10" s="23" customFormat="1" ht="17.25" customHeight="1">
      <c r="A26" s="32">
        <v>41548</v>
      </c>
      <c r="B26" s="35">
        <v>178887</v>
      </c>
      <c r="C26" s="35">
        <f t="shared" si="4"/>
        <v>418269</v>
      </c>
      <c r="D26" s="35">
        <v>207463</v>
      </c>
      <c r="E26" s="35">
        <v>210806</v>
      </c>
      <c r="F26" s="36">
        <f t="shared" si="10"/>
        <v>1647</v>
      </c>
      <c r="G26" s="36">
        <f t="shared" si="10"/>
        <v>1513</v>
      </c>
      <c r="H26" s="41">
        <f>G26/C25</f>
        <v>3.6304216376008983E-3</v>
      </c>
      <c r="I26" s="45">
        <f t="shared" si="5"/>
        <v>2.3381743782387763</v>
      </c>
      <c r="J26" s="35">
        <f t="shared" si="0"/>
        <v>6012.2035360069003</v>
      </c>
    </row>
    <row r="27" spans="1:10" s="23" customFormat="1" ht="17.25" customHeight="1">
      <c r="A27" s="33">
        <v>41913</v>
      </c>
      <c r="B27" s="35">
        <v>180758</v>
      </c>
      <c r="C27" s="35">
        <v>419916</v>
      </c>
      <c r="D27" s="35">
        <v>208234</v>
      </c>
      <c r="E27" s="35">
        <v>211682</v>
      </c>
      <c r="F27" s="35">
        <f t="shared" ref="F27" si="11">B27-B26</f>
        <v>1871</v>
      </c>
      <c r="G27" s="35">
        <f t="shared" ref="G27" si="12">C27-C26</f>
        <v>1647</v>
      </c>
      <c r="H27" s="39">
        <f>G27/C26</f>
        <v>3.9376573449143972E-3</v>
      </c>
      <c r="I27" s="45">
        <f t="shared" ref="I27" si="13">C27/B27</f>
        <v>2.3230839022339258</v>
      </c>
      <c r="J27" s="35">
        <f t="shared" si="0"/>
        <v>6035.877533419578</v>
      </c>
    </row>
    <row r="28" spans="1:10" ht="17.25" customHeight="1">
      <c r="A28" s="34">
        <v>42186</v>
      </c>
      <c r="B28" s="35">
        <v>182716</v>
      </c>
      <c r="C28" s="35">
        <v>421907</v>
      </c>
      <c r="D28" s="35">
        <v>208988</v>
      </c>
      <c r="E28" s="35">
        <v>212919</v>
      </c>
      <c r="F28" s="36">
        <f>B28-B27</f>
        <v>1958</v>
      </c>
      <c r="G28" s="36">
        <f>C28-C27</f>
        <v>1991</v>
      </c>
      <c r="H28" s="41">
        <f>G28/C27</f>
        <v>4.7414244753712651E-3</v>
      </c>
      <c r="I28" s="45">
        <f t="shared" si="5"/>
        <v>2.3090862321854684</v>
      </c>
      <c r="J28" s="35">
        <f t="shared" si="0"/>
        <v>6064.4961908868772</v>
      </c>
    </row>
    <row r="29" spans="1:10">
      <c r="A29" s="24"/>
      <c r="B29" s="25"/>
      <c r="C29" s="25"/>
      <c r="D29" s="25"/>
      <c r="E29" s="25"/>
      <c r="F29" s="26"/>
      <c r="G29" s="26"/>
      <c r="H29" s="26"/>
      <c r="I29" s="27"/>
      <c r="J29" s="25"/>
    </row>
    <row r="30" spans="1:10">
      <c r="A30" s="2" t="s">
        <v>276</v>
      </c>
    </row>
    <row r="31" spans="1:10" ht="13.5" customHeight="1">
      <c r="A31" s="2" t="s">
        <v>277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75" zoomScaleNormal="75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3" t="s">
        <v>278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8" customHeight="1">
      <c r="A2" s="5" t="s">
        <v>293</v>
      </c>
      <c r="B2" s="5"/>
      <c r="C2" s="5"/>
      <c r="D2" s="5"/>
      <c r="E2" s="49"/>
      <c r="F2" s="5"/>
      <c r="G2" s="5"/>
      <c r="H2" s="50"/>
      <c r="I2" s="28"/>
      <c r="J2" s="28"/>
      <c r="K2" s="7"/>
    </row>
    <row r="3" spans="1:11" ht="20.100000000000001" customHeight="1">
      <c r="A3" s="118" t="s">
        <v>79</v>
      </c>
      <c r="B3" s="51" t="s">
        <v>78</v>
      </c>
      <c r="C3" s="120" t="s">
        <v>0</v>
      </c>
      <c r="D3" s="121"/>
      <c r="E3" s="122"/>
      <c r="F3" s="8"/>
      <c r="G3" s="118" t="s">
        <v>79</v>
      </c>
      <c r="H3" s="51" t="s">
        <v>78</v>
      </c>
      <c r="I3" s="120" t="s">
        <v>0</v>
      </c>
      <c r="J3" s="121"/>
      <c r="K3" s="122"/>
    </row>
    <row r="4" spans="1:11" ht="20.100000000000001" customHeight="1">
      <c r="A4" s="119"/>
      <c r="B4" s="52" t="s">
        <v>3</v>
      </c>
      <c r="C4" s="53" t="s">
        <v>6</v>
      </c>
      <c r="D4" s="53" t="s">
        <v>7</v>
      </c>
      <c r="E4" s="53" t="s">
        <v>8</v>
      </c>
      <c r="F4" s="8"/>
      <c r="G4" s="119"/>
      <c r="H4" s="52" t="s">
        <v>3</v>
      </c>
      <c r="I4" s="53" t="s">
        <v>6</v>
      </c>
      <c r="J4" s="53" t="s">
        <v>7</v>
      </c>
      <c r="K4" s="53" t="s">
        <v>8</v>
      </c>
    </row>
    <row r="5" spans="1:11" ht="18.95" customHeight="1">
      <c r="A5" s="54" t="s">
        <v>80</v>
      </c>
      <c r="B5" s="55">
        <v>650</v>
      </c>
      <c r="C5" s="55">
        <v>1250</v>
      </c>
      <c r="D5" s="56">
        <v>607</v>
      </c>
      <c r="E5" s="56">
        <v>643</v>
      </c>
      <c r="F5" s="8"/>
      <c r="G5" s="57" t="s">
        <v>85</v>
      </c>
      <c r="H5" s="55">
        <v>710</v>
      </c>
      <c r="I5" s="55">
        <v>1555</v>
      </c>
      <c r="J5" s="56">
        <v>711</v>
      </c>
      <c r="K5" s="56">
        <v>844</v>
      </c>
    </row>
    <row r="6" spans="1:11" ht="18.95" customHeight="1">
      <c r="A6" s="54" t="s">
        <v>82</v>
      </c>
      <c r="B6" s="124">
        <v>4201</v>
      </c>
      <c r="C6" s="124">
        <v>7910</v>
      </c>
      <c r="D6" s="126">
        <v>3816</v>
      </c>
      <c r="E6" s="126">
        <v>4094</v>
      </c>
      <c r="F6" s="8"/>
      <c r="G6" s="57" t="s">
        <v>87</v>
      </c>
      <c r="H6" s="55">
        <v>458</v>
      </c>
      <c r="I6" s="55">
        <v>1131</v>
      </c>
      <c r="J6" s="56">
        <v>539</v>
      </c>
      <c r="K6" s="56">
        <v>592</v>
      </c>
    </row>
    <row r="7" spans="1:11" ht="18.95" customHeight="1">
      <c r="A7" s="54" t="s">
        <v>84</v>
      </c>
      <c r="B7" s="125"/>
      <c r="C7" s="125"/>
      <c r="D7" s="127"/>
      <c r="E7" s="127"/>
      <c r="F7" s="8"/>
      <c r="G7" s="57" t="s">
        <v>89</v>
      </c>
      <c r="H7" s="55">
        <v>695</v>
      </c>
      <c r="I7" s="55">
        <v>1678</v>
      </c>
      <c r="J7" s="56">
        <v>799</v>
      </c>
      <c r="K7" s="56">
        <v>879</v>
      </c>
    </row>
    <row r="8" spans="1:11" ht="18.95" customHeight="1">
      <c r="A8" s="54" t="s">
        <v>86</v>
      </c>
      <c r="B8" s="55">
        <v>594</v>
      </c>
      <c r="C8" s="55">
        <v>1153</v>
      </c>
      <c r="D8" s="56">
        <v>603</v>
      </c>
      <c r="E8" s="56">
        <v>550</v>
      </c>
      <c r="F8" s="8"/>
      <c r="G8" s="57" t="s">
        <v>91</v>
      </c>
      <c r="H8" s="55">
        <v>470</v>
      </c>
      <c r="I8" s="55">
        <v>1290</v>
      </c>
      <c r="J8" s="56">
        <v>611</v>
      </c>
      <c r="K8" s="56">
        <v>679</v>
      </c>
    </row>
    <row r="9" spans="1:11" ht="18.95" customHeight="1">
      <c r="A9" s="54" t="s">
        <v>88</v>
      </c>
      <c r="B9" s="55">
        <v>332</v>
      </c>
      <c r="C9" s="55">
        <v>700</v>
      </c>
      <c r="D9" s="56">
        <v>350</v>
      </c>
      <c r="E9" s="56">
        <v>350</v>
      </c>
      <c r="F9" s="8"/>
      <c r="G9" s="57" t="s">
        <v>93</v>
      </c>
      <c r="H9" s="55">
        <v>826</v>
      </c>
      <c r="I9" s="55">
        <v>1967</v>
      </c>
      <c r="J9" s="56">
        <v>908</v>
      </c>
      <c r="K9" s="56">
        <v>1059</v>
      </c>
    </row>
    <row r="10" spans="1:11" ht="18.95" customHeight="1">
      <c r="A10" s="54" t="s">
        <v>90</v>
      </c>
      <c r="B10" s="55">
        <v>1269</v>
      </c>
      <c r="C10" s="55">
        <v>1783</v>
      </c>
      <c r="D10" s="56">
        <v>1307</v>
      </c>
      <c r="E10" s="56">
        <v>476</v>
      </c>
      <c r="F10" s="8"/>
      <c r="G10" s="57" t="s">
        <v>95</v>
      </c>
      <c r="H10" s="55">
        <v>624</v>
      </c>
      <c r="I10" s="55">
        <v>1394</v>
      </c>
      <c r="J10" s="56">
        <v>667</v>
      </c>
      <c r="K10" s="56">
        <v>727</v>
      </c>
    </row>
    <row r="11" spans="1:11" ht="18.95" customHeight="1">
      <c r="A11" s="54" t="s">
        <v>92</v>
      </c>
      <c r="B11" s="55">
        <v>577</v>
      </c>
      <c r="C11" s="55">
        <v>1275</v>
      </c>
      <c r="D11" s="56">
        <v>631</v>
      </c>
      <c r="E11" s="56">
        <v>644</v>
      </c>
      <c r="F11" s="8"/>
      <c r="G11" s="57" t="s">
        <v>97</v>
      </c>
      <c r="H11" s="55">
        <v>522</v>
      </c>
      <c r="I11" s="55">
        <v>1200</v>
      </c>
      <c r="J11" s="56">
        <v>553</v>
      </c>
      <c r="K11" s="56">
        <v>647</v>
      </c>
    </row>
    <row r="12" spans="1:11" ht="18.95" customHeight="1">
      <c r="A12" s="54" t="s">
        <v>94</v>
      </c>
      <c r="B12" s="55">
        <v>150</v>
      </c>
      <c r="C12" s="55">
        <v>331</v>
      </c>
      <c r="D12" s="56">
        <v>167</v>
      </c>
      <c r="E12" s="56">
        <v>164</v>
      </c>
      <c r="F12" s="8"/>
      <c r="G12" s="57" t="s">
        <v>99</v>
      </c>
      <c r="H12" s="55">
        <v>542</v>
      </c>
      <c r="I12" s="55">
        <v>1367</v>
      </c>
      <c r="J12" s="56">
        <v>637</v>
      </c>
      <c r="K12" s="56">
        <v>730</v>
      </c>
    </row>
    <row r="13" spans="1:11" ht="18.95" customHeight="1">
      <c r="A13" s="54" t="s">
        <v>96</v>
      </c>
      <c r="B13" s="55">
        <v>655</v>
      </c>
      <c r="C13" s="55">
        <v>1410</v>
      </c>
      <c r="D13" s="56">
        <v>708</v>
      </c>
      <c r="E13" s="56">
        <v>702</v>
      </c>
      <c r="F13" s="8"/>
      <c r="G13" s="57" t="s">
        <v>101</v>
      </c>
      <c r="H13" s="55">
        <v>558</v>
      </c>
      <c r="I13" s="55">
        <v>1442</v>
      </c>
      <c r="J13" s="56">
        <v>695</v>
      </c>
      <c r="K13" s="56">
        <v>747</v>
      </c>
    </row>
    <row r="14" spans="1:11" ht="18.95" customHeight="1">
      <c r="A14" s="54" t="s">
        <v>98</v>
      </c>
      <c r="B14" s="55">
        <v>632</v>
      </c>
      <c r="C14" s="55">
        <v>1286</v>
      </c>
      <c r="D14" s="56">
        <v>630</v>
      </c>
      <c r="E14" s="56">
        <v>656</v>
      </c>
      <c r="F14" s="8"/>
      <c r="G14" s="57" t="s">
        <v>103</v>
      </c>
      <c r="H14" s="55">
        <v>784</v>
      </c>
      <c r="I14" s="55">
        <v>1850</v>
      </c>
      <c r="J14" s="56">
        <v>901</v>
      </c>
      <c r="K14" s="56">
        <v>949</v>
      </c>
    </row>
    <row r="15" spans="1:11" ht="18.95" customHeight="1">
      <c r="A15" s="54" t="s">
        <v>100</v>
      </c>
      <c r="B15" s="55">
        <v>833</v>
      </c>
      <c r="C15" s="55">
        <v>1945</v>
      </c>
      <c r="D15" s="56">
        <v>951</v>
      </c>
      <c r="E15" s="56">
        <v>994</v>
      </c>
      <c r="F15" s="8"/>
      <c r="G15" s="57" t="s">
        <v>105</v>
      </c>
      <c r="H15" s="55">
        <v>170</v>
      </c>
      <c r="I15" s="55">
        <v>406</v>
      </c>
      <c r="J15" s="56">
        <v>199</v>
      </c>
      <c r="K15" s="56">
        <v>207</v>
      </c>
    </row>
    <row r="16" spans="1:11" ht="18.95" customHeight="1">
      <c r="A16" s="54" t="s">
        <v>102</v>
      </c>
      <c r="B16" s="55">
        <v>382</v>
      </c>
      <c r="C16" s="55">
        <v>772</v>
      </c>
      <c r="D16" s="56">
        <v>387</v>
      </c>
      <c r="E16" s="56">
        <v>385</v>
      </c>
      <c r="F16" s="8"/>
      <c r="G16" s="57" t="s">
        <v>107</v>
      </c>
      <c r="H16" s="55">
        <v>600</v>
      </c>
      <c r="I16" s="55">
        <v>1464</v>
      </c>
      <c r="J16" s="56">
        <v>720</v>
      </c>
      <c r="K16" s="56">
        <v>744</v>
      </c>
    </row>
    <row r="17" spans="1:11" ht="18.95" customHeight="1">
      <c r="A17" s="54" t="s">
        <v>104</v>
      </c>
      <c r="B17" s="55">
        <v>1156</v>
      </c>
      <c r="C17" s="55">
        <v>1905</v>
      </c>
      <c r="D17" s="56">
        <v>937</v>
      </c>
      <c r="E17" s="56">
        <v>968</v>
      </c>
      <c r="F17" s="8"/>
      <c r="G17" s="57" t="s">
        <v>109</v>
      </c>
      <c r="H17" s="55">
        <v>348</v>
      </c>
      <c r="I17" s="55">
        <v>704</v>
      </c>
      <c r="J17" s="56">
        <v>398</v>
      </c>
      <c r="K17" s="56">
        <v>306</v>
      </c>
    </row>
    <row r="18" spans="1:11" ht="18.95" customHeight="1">
      <c r="A18" s="54" t="s">
        <v>106</v>
      </c>
      <c r="B18" s="55">
        <v>891</v>
      </c>
      <c r="C18" s="55">
        <v>2039</v>
      </c>
      <c r="D18" s="56">
        <v>1017</v>
      </c>
      <c r="E18" s="56">
        <v>1022</v>
      </c>
      <c r="F18" s="8"/>
      <c r="G18" s="57" t="s">
        <v>111</v>
      </c>
      <c r="H18" s="55">
        <v>651</v>
      </c>
      <c r="I18" s="55">
        <v>1618</v>
      </c>
      <c r="J18" s="56">
        <v>795</v>
      </c>
      <c r="K18" s="56">
        <v>823</v>
      </c>
    </row>
    <row r="19" spans="1:11" ht="18.95" customHeight="1">
      <c r="A19" s="54" t="s">
        <v>108</v>
      </c>
      <c r="B19" s="55">
        <v>338</v>
      </c>
      <c r="C19" s="55">
        <v>707</v>
      </c>
      <c r="D19" s="56">
        <v>366</v>
      </c>
      <c r="E19" s="56">
        <v>341</v>
      </c>
      <c r="F19" s="8"/>
      <c r="G19" s="57" t="s">
        <v>113</v>
      </c>
      <c r="H19" s="55">
        <v>476</v>
      </c>
      <c r="I19" s="55">
        <v>992</v>
      </c>
      <c r="J19" s="56">
        <v>506</v>
      </c>
      <c r="K19" s="56">
        <v>486</v>
      </c>
    </row>
    <row r="20" spans="1:11" ht="18.95" customHeight="1">
      <c r="A20" s="54" t="s">
        <v>110</v>
      </c>
      <c r="B20" s="55">
        <v>207</v>
      </c>
      <c r="C20" s="55">
        <v>464</v>
      </c>
      <c r="D20" s="56">
        <v>235</v>
      </c>
      <c r="E20" s="56">
        <v>229</v>
      </c>
      <c r="F20" s="8"/>
      <c r="G20" s="57" t="s">
        <v>115</v>
      </c>
      <c r="H20" s="55">
        <v>1216</v>
      </c>
      <c r="I20" s="55">
        <v>2997</v>
      </c>
      <c r="J20" s="56">
        <v>1451</v>
      </c>
      <c r="K20" s="56">
        <v>1546</v>
      </c>
    </row>
    <row r="21" spans="1:11" ht="18.95" customHeight="1">
      <c r="A21" s="54" t="s">
        <v>112</v>
      </c>
      <c r="B21" s="55">
        <v>419</v>
      </c>
      <c r="C21" s="55">
        <v>1050</v>
      </c>
      <c r="D21" s="56">
        <v>534</v>
      </c>
      <c r="E21" s="56">
        <v>516</v>
      </c>
      <c r="F21" s="8"/>
      <c r="G21" s="57" t="s">
        <v>117</v>
      </c>
      <c r="H21" s="55">
        <v>947</v>
      </c>
      <c r="I21" s="55">
        <v>2184</v>
      </c>
      <c r="J21" s="56">
        <v>1065</v>
      </c>
      <c r="K21" s="56">
        <v>1119</v>
      </c>
    </row>
    <row r="22" spans="1:11" ht="18.95" customHeight="1">
      <c r="A22" s="54" t="s">
        <v>114</v>
      </c>
      <c r="B22" s="55">
        <v>833</v>
      </c>
      <c r="C22" s="55">
        <v>1844</v>
      </c>
      <c r="D22" s="56">
        <v>941</v>
      </c>
      <c r="E22" s="56">
        <v>903</v>
      </c>
      <c r="F22" s="8"/>
      <c r="G22" s="57" t="s">
        <v>119</v>
      </c>
      <c r="H22" s="55">
        <v>691</v>
      </c>
      <c r="I22" s="55">
        <v>1610</v>
      </c>
      <c r="J22" s="56">
        <v>763</v>
      </c>
      <c r="K22" s="56">
        <v>847</v>
      </c>
    </row>
    <row r="23" spans="1:11" ht="18.95" customHeight="1">
      <c r="A23" s="54" t="s">
        <v>116</v>
      </c>
      <c r="B23" s="55">
        <v>631</v>
      </c>
      <c r="C23" s="55">
        <v>1131</v>
      </c>
      <c r="D23" s="56">
        <v>552</v>
      </c>
      <c r="E23" s="56">
        <v>579</v>
      </c>
      <c r="F23" s="8"/>
      <c r="G23" s="57" t="s">
        <v>121</v>
      </c>
      <c r="H23" s="55">
        <v>746</v>
      </c>
      <c r="I23" s="55">
        <v>1792</v>
      </c>
      <c r="J23" s="56">
        <v>855</v>
      </c>
      <c r="K23" s="56">
        <v>937</v>
      </c>
    </row>
    <row r="24" spans="1:11" ht="18.95" customHeight="1">
      <c r="A24" s="54" t="s">
        <v>118</v>
      </c>
      <c r="B24" s="55">
        <v>449</v>
      </c>
      <c r="C24" s="55">
        <v>1095</v>
      </c>
      <c r="D24" s="56">
        <v>514</v>
      </c>
      <c r="E24" s="56">
        <v>581</v>
      </c>
      <c r="F24" s="8"/>
      <c r="G24" s="57" t="s">
        <v>123</v>
      </c>
      <c r="H24" s="55">
        <v>622</v>
      </c>
      <c r="I24" s="55">
        <v>1606</v>
      </c>
      <c r="J24" s="56">
        <v>800</v>
      </c>
      <c r="K24" s="56">
        <v>806</v>
      </c>
    </row>
    <row r="25" spans="1:11" ht="18.95" customHeight="1">
      <c r="A25" s="54" t="s">
        <v>120</v>
      </c>
      <c r="B25" s="55">
        <v>639</v>
      </c>
      <c r="C25" s="55">
        <v>1646</v>
      </c>
      <c r="D25" s="56">
        <v>841</v>
      </c>
      <c r="E25" s="56">
        <v>805</v>
      </c>
      <c r="F25" s="8"/>
      <c r="G25" s="57" t="s">
        <v>125</v>
      </c>
      <c r="H25" s="55">
        <v>663</v>
      </c>
      <c r="I25" s="55">
        <v>1239</v>
      </c>
      <c r="J25" s="56">
        <v>610</v>
      </c>
      <c r="K25" s="56">
        <v>629</v>
      </c>
    </row>
    <row r="26" spans="1:11" ht="18.95" customHeight="1">
      <c r="A26" s="54" t="s">
        <v>122</v>
      </c>
      <c r="B26" s="55">
        <v>463</v>
      </c>
      <c r="C26" s="55">
        <v>1149</v>
      </c>
      <c r="D26" s="56">
        <v>521</v>
      </c>
      <c r="E26" s="56">
        <v>628</v>
      </c>
      <c r="F26" s="8"/>
      <c r="G26" s="57" t="s">
        <v>127</v>
      </c>
      <c r="H26" s="55">
        <v>740</v>
      </c>
      <c r="I26" s="55">
        <v>1599</v>
      </c>
      <c r="J26" s="56">
        <v>761</v>
      </c>
      <c r="K26" s="56">
        <v>838</v>
      </c>
    </row>
    <row r="27" spans="1:11" ht="18.95" customHeight="1">
      <c r="A27" s="54" t="s">
        <v>124</v>
      </c>
      <c r="B27" s="55">
        <v>0</v>
      </c>
      <c r="C27" s="55">
        <v>0</v>
      </c>
      <c r="D27" s="56">
        <v>0</v>
      </c>
      <c r="E27" s="56">
        <v>0</v>
      </c>
      <c r="F27" s="8"/>
      <c r="G27" s="57" t="s">
        <v>129</v>
      </c>
      <c r="H27" s="55">
        <v>697</v>
      </c>
      <c r="I27" s="55">
        <v>1673</v>
      </c>
      <c r="J27" s="56">
        <v>805</v>
      </c>
      <c r="K27" s="56">
        <v>868</v>
      </c>
    </row>
    <row r="28" spans="1:11" ht="18.95" customHeight="1">
      <c r="A28" s="54" t="s">
        <v>126</v>
      </c>
      <c r="B28" s="55">
        <v>648</v>
      </c>
      <c r="C28" s="55">
        <v>1732</v>
      </c>
      <c r="D28" s="56">
        <v>865</v>
      </c>
      <c r="E28" s="56">
        <v>867</v>
      </c>
      <c r="F28" s="8"/>
      <c r="G28" s="57" t="s">
        <v>131</v>
      </c>
      <c r="H28" s="55">
        <v>373</v>
      </c>
      <c r="I28" s="55">
        <v>615</v>
      </c>
      <c r="J28" s="56">
        <v>272</v>
      </c>
      <c r="K28" s="56">
        <v>343</v>
      </c>
    </row>
    <row r="29" spans="1:11" ht="18.95" customHeight="1">
      <c r="A29" s="54" t="s">
        <v>128</v>
      </c>
      <c r="B29" s="55">
        <v>408</v>
      </c>
      <c r="C29" s="55">
        <v>1043</v>
      </c>
      <c r="D29" s="56">
        <v>537</v>
      </c>
      <c r="E29" s="56">
        <v>506</v>
      </c>
      <c r="F29" s="8"/>
      <c r="G29" s="57" t="s">
        <v>133</v>
      </c>
      <c r="H29" s="55">
        <v>493</v>
      </c>
      <c r="I29" s="55">
        <v>992</v>
      </c>
      <c r="J29" s="56">
        <v>461</v>
      </c>
      <c r="K29" s="56">
        <v>531</v>
      </c>
    </row>
    <row r="30" spans="1:11" ht="18.95" customHeight="1">
      <c r="A30" s="54" t="s">
        <v>130</v>
      </c>
      <c r="B30" s="55">
        <v>225</v>
      </c>
      <c r="C30" s="55">
        <v>482</v>
      </c>
      <c r="D30" s="56">
        <v>243</v>
      </c>
      <c r="E30" s="56">
        <v>239</v>
      </c>
      <c r="F30" s="8"/>
      <c r="G30" s="57" t="s">
        <v>135</v>
      </c>
      <c r="H30" s="55">
        <v>443</v>
      </c>
      <c r="I30" s="55">
        <v>822</v>
      </c>
      <c r="J30" s="56">
        <v>422</v>
      </c>
      <c r="K30" s="56">
        <v>400</v>
      </c>
    </row>
    <row r="31" spans="1:11" ht="18.95" customHeight="1">
      <c r="A31" s="54" t="s">
        <v>132</v>
      </c>
      <c r="B31" s="55">
        <v>2360</v>
      </c>
      <c r="C31" s="55">
        <v>4348</v>
      </c>
      <c r="D31" s="56">
        <v>2085</v>
      </c>
      <c r="E31" s="56">
        <v>2263</v>
      </c>
      <c r="F31" s="8"/>
      <c r="G31" s="54" t="s">
        <v>137</v>
      </c>
      <c r="H31" s="55">
        <v>787</v>
      </c>
      <c r="I31" s="55">
        <v>1995</v>
      </c>
      <c r="J31" s="56">
        <v>1014</v>
      </c>
      <c r="K31" s="56">
        <v>981</v>
      </c>
    </row>
    <row r="32" spans="1:11" ht="18.95" customHeight="1">
      <c r="A32" s="54" t="s">
        <v>134</v>
      </c>
      <c r="B32" s="55">
        <v>636</v>
      </c>
      <c r="C32" s="55">
        <v>1510</v>
      </c>
      <c r="D32" s="56">
        <v>744</v>
      </c>
      <c r="E32" s="56">
        <v>766</v>
      </c>
      <c r="F32" s="8"/>
      <c r="G32" s="54" t="s">
        <v>139</v>
      </c>
      <c r="H32" s="55">
        <v>250</v>
      </c>
      <c r="I32" s="55">
        <v>526</v>
      </c>
      <c r="J32" s="56">
        <v>274</v>
      </c>
      <c r="K32" s="56">
        <v>252</v>
      </c>
    </row>
    <row r="33" spans="1:11" ht="18.95" customHeight="1">
      <c r="A33" s="54" t="s">
        <v>136</v>
      </c>
      <c r="B33" s="55">
        <v>305</v>
      </c>
      <c r="C33" s="55">
        <v>736</v>
      </c>
      <c r="D33" s="56">
        <v>365</v>
      </c>
      <c r="E33" s="56">
        <v>371</v>
      </c>
      <c r="F33" s="8"/>
      <c r="G33" s="54" t="s">
        <v>141</v>
      </c>
      <c r="H33" s="55">
        <v>524</v>
      </c>
      <c r="I33" s="55">
        <v>1236</v>
      </c>
      <c r="J33" s="56">
        <v>603</v>
      </c>
      <c r="K33" s="56">
        <v>633</v>
      </c>
    </row>
    <row r="34" spans="1:11" ht="18.95" customHeight="1">
      <c r="A34" s="54" t="s">
        <v>138</v>
      </c>
      <c r="B34" s="55">
        <v>22</v>
      </c>
      <c r="C34" s="55">
        <v>65</v>
      </c>
      <c r="D34" s="56">
        <v>34</v>
      </c>
      <c r="E34" s="56">
        <v>31</v>
      </c>
      <c r="F34" s="8"/>
      <c r="G34" s="54" t="s">
        <v>143</v>
      </c>
      <c r="H34" s="55">
        <v>1656</v>
      </c>
      <c r="I34" s="55">
        <v>4112</v>
      </c>
      <c r="J34" s="56">
        <v>2001</v>
      </c>
      <c r="K34" s="56">
        <v>2111</v>
      </c>
    </row>
    <row r="35" spans="1:11" ht="18.95" customHeight="1">
      <c r="A35" s="54" t="s">
        <v>140</v>
      </c>
      <c r="B35" s="56" t="s">
        <v>279</v>
      </c>
      <c r="C35" s="56" t="s">
        <v>279</v>
      </c>
      <c r="D35" s="56" t="s">
        <v>279</v>
      </c>
      <c r="E35" s="56" t="s">
        <v>279</v>
      </c>
      <c r="F35" s="8"/>
      <c r="G35" s="54" t="s">
        <v>145</v>
      </c>
      <c r="H35" s="55">
        <v>1031</v>
      </c>
      <c r="I35" s="55">
        <v>2197</v>
      </c>
      <c r="J35" s="56">
        <v>1121</v>
      </c>
      <c r="K35" s="56">
        <v>1076</v>
      </c>
    </row>
    <row r="36" spans="1:11" ht="18.95" customHeight="1">
      <c r="A36" s="54" t="s">
        <v>142</v>
      </c>
      <c r="B36" s="55">
        <v>756</v>
      </c>
      <c r="C36" s="55">
        <v>1613</v>
      </c>
      <c r="D36" s="56">
        <v>813</v>
      </c>
      <c r="E36" s="56">
        <v>800</v>
      </c>
      <c r="F36" s="8"/>
      <c r="G36" s="54" t="s">
        <v>147</v>
      </c>
      <c r="H36" s="55">
        <v>432</v>
      </c>
      <c r="I36" s="55">
        <v>797</v>
      </c>
      <c r="J36" s="56">
        <v>399</v>
      </c>
      <c r="K36" s="56">
        <v>398</v>
      </c>
    </row>
    <row r="37" spans="1:11" ht="18.95" customHeight="1">
      <c r="A37" s="54" t="s">
        <v>144</v>
      </c>
      <c r="B37" s="55">
        <v>384</v>
      </c>
      <c r="C37" s="55">
        <v>1079</v>
      </c>
      <c r="D37" s="56">
        <v>530</v>
      </c>
      <c r="E37" s="56">
        <v>549</v>
      </c>
      <c r="F37" s="8"/>
      <c r="G37" s="54" t="s">
        <v>149</v>
      </c>
      <c r="H37" s="55">
        <v>849</v>
      </c>
      <c r="I37" s="55">
        <v>2061</v>
      </c>
      <c r="J37" s="56">
        <v>1009</v>
      </c>
      <c r="K37" s="56">
        <v>1052</v>
      </c>
    </row>
    <row r="38" spans="1:11" ht="18.95" customHeight="1">
      <c r="A38" s="54" t="s">
        <v>146</v>
      </c>
      <c r="B38" s="55">
        <v>1238</v>
      </c>
      <c r="C38" s="55">
        <v>3001</v>
      </c>
      <c r="D38" s="56">
        <v>1502</v>
      </c>
      <c r="E38" s="56">
        <v>1499</v>
      </c>
      <c r="F38" s="8"/>
      <c r="G38" s="54" t="s">
        <v>151</v>
      </c>
      <c r="H38" s="55">
        <v>184</v>
      </c>
      <c r="I38" s="55">
        <v>335</v>
      </c>
      <c r="J38" s="56">
        <v>185</v>
      </c>
      <c r="K38" s="56">
        <v>150</v>
      </c>
    </row>
    <row r="39" spans="1:11" ht="18.95" customHeight="1">
      <c r="A39" s="54" t="s">
        <v>148</v>
      </c>
      <c r="B39" s="55">
        <v>817</v>
      </c>
      <c r="C39" s="55">
        <v>2174</v>
      </c>
      <c r="D39" s="56">
        <v>1114</v>
      </c>
      <c r="E39" s="56">
        <v>1060</v>
      </c>
      <c r="F39" s="8"/>
      <c r="G39" s="54" t="s">
        <v>153</v>
      </c>
      <c r="H39" s="55">
        <v>891</v>
      </c>
      <c r="I39" s="55">
        <v>1840</v>
      </c>
      <c r="J39" s="56">
        <v>947</v>
      </c>
      <c r="K39" s="56">
        <v>893</v>
      </c>
    </row>
    <row r="40" spans="1:11" ht="18.95" customHeight="1">
      <c r="A40" s="54" t="s">
        <v>150</v>
      </c>
      <c r="B40" s="55">
        <v>562</v>
      </c>
      <c r="C40" s="55">
        <v>1572</v>
      </c>
      <c r="D40" s="56">
        <v>707</v>
      </c>
      <c r="E40" s="56">
        <v>865</v>
      </c>
      <c r="F40" s="8"/>
      <c r="G40" s="54" t="s">
        <v>155</v>
      </c>
      <c r="H40" s="55">
        <v>272</v>
      </c>
      <c r="I40" s="55">
        <v>735</v>
      </c>
      <c r="J40" s="56">
        <v>363</v>
      </c>
      <c r="K40" s="56">
        <v>372</v>
      </c>
    </row>
    <row r="41" spans="1:11" ht="18.95" customHeight="1">
      <c r="A41" s="54" t="s">
        <v>152</v>
      </c>
      <c r="B41" s="55">
        <v>382</v>
      </c>
      <c r="C41" s="55">
        <v>898</v>
      </c>
      <c r="D41" s="56">
        <v>430</v>
      </c>
      <c r="E41" s="56">
        <v>468</v>
      </c>
      <c r="F41" s="8"/>
      <c r="G41" s="54" t="s">
        <v>157</v>
      </c>
      <c r="H41" s="55">
        <v>994</v>
      </c>
      <c r="I41" s="55">
        <v>2262</v>
      </c>
      <c r="J41" s="56">
        <v>1115</v>
      </c>
      <c r="K41" s="56">
        <v>1147</v>
      </c>
    </row>
    <row r="42" spans="1:11" ht="18.95" customHeight="1">
      <c r="A42" s="54" t="s">
        <v>154</v>
      </c>
      <c r="B42" s="55">
        <v>451</v>
      </c>
      <c r="C42" s="55">
        <v>1044</v>
      </c>
      <c r="D42" s="56">
        <v>508</v>
      </c>
      <c r="E42" s="56">
        <v>536</v>
      </c>
      <c r="F42" s="8"/>
      <c r="G42" s="54" t="s">
        <v>158</v>
      </c>
      <c r="H42" s="55">
        <v>556</v>
      </c>
      <c r="I42" s="55">
        <v>1360</v>
      </c>
      <c r="J42" s="56">
        <v>640</v>
      </c>
      <c r="K42" s="56">
        <v>720</v>
      </c>
    </row>
    <row r="43" spans="1:11" ht="18.95" customHeight="1">
      <c r="A43" s="54" t="s">
        <v>156</v>
      </c>
      <c r="B43" s="55">
        <v>450</v>
      </c>
      <c r="C43" s="55">
        <v>1063</v>
      </c>
      <c r="D43" s="56">
        <v>546</v>
      </c>
      <c r="E43" s="56">
        <v>517</v>
      </c>
      <c r="F43" s="8"/>
      <c r="G43" s="54" t="s">
        <v>160</v>
      </c>
      <c r="H43" s="55">
        <v>688</v>
      </c>
      <c r="I43" s="55">
        <v>1573</v>
      </c>
      <c r="J43" s="56">
        <v>801</v>
      </c>
      <c r="K43" s="56">
        <v>772</v>
      </c>
    </row>
    <row r="44" spans="1:11" ht="18.95" customHeight="1">
      <c r="A44" s="57" t="s">
        <v>17</v>
      </c>
      <c r="B44" s="55">
        <v>202</v>
      </c>
      <c r="C44" s="55">
        <v>591</v>
      </c>
      <c r="D44" s="56">
        <v>249</v>
      </c>
      <c r="E44" s="56">
        <v>342</v>
      </c>
      <c r="F44" s="8"/>
      <c r="G44" s="54" t="s">
        <v>162</v>
      </c>
      <c r="H44" s="55">
        <v>158</v>
      </c>
      <c r="I44" s="55">
        <v>991</v>
      </c>
      <c r="J44" s="56">
        <v>484</v>
      </c>
      <c r="K44" s="56">
        <v>507</v>
      </c>
    </row>
    <row r="45" spans="1:11" ht="18.95" customHeight="1">
      <c r="A45" s="54" t="s">
        <v>159</v>
      </c>
      <c r="B45" s="55">
        <v>1292</v>
      </c>
      <c r="C45" s="55">
        <v>2367</v>
      </c>
      <c r="D45" s="56">
        <v>1171</v>
      </c>
      <c r="E45" s="56">
        <v>1196</v>
      </c>
      <c r="F45" s="8"/>
      <c r="G45" s="54" t="s">
        <v>280</v>
      </c>
      <c r="H45" s="55">
        <v>345</v>
      </c>
      <c r="I45" s="55">
        <v>849</v>
      </c>
      <c r="J45" s="56">
        <v>417</v>
      </c>
      <c r="K45" s="56">
        <v>432</v>
      </c>
    </row>
    <row r="46" spans="1:11" ht="18.95" customHeight="1">
      <c r="A46" s="57" t="s">
        <v>161</v>
      </c>
      <c r="B46" s="55">
        <v>685</v>
      </c>
      <c r="C46" s="55">
        <v>1391</v>
      </c>
      <c r="D46" s="56">
        <v>620</v>
      </c>
      <c r="E46" s="56">
        <v>771</v>
      </c>
      <c r="F46" s="8"/>
      <c r="G46" s="54" t="s">
        <v>166</v>
      </c>
      <c r="H46" s="55">
        <v>30</v>
      </c>
      <c r="I46" s="55">
        <v>93</v>
      </c>
      <c r="J46" s="56">
        <v>46</v>
      </c>
      <c r="K46" s="56">
        <v>47</v>
      </c>
    </row>
    <row r="47" spans="1:11" ht="18.95" customHeight="1">
      <c r="A47" s="57" t="s">
        <v>163</v>
      </c>
      <c r="B47" s="55">
        <v>641</v>
      </c>
      <c r="C47" s="55">
        <v>1363</v>
      </c>
      <c r="D47" s="56">
        <v>651</v>
      </c>
      <c r="E47" s="56">
        <v>712</v>
      </c>
      <c r="F47" s="8"/>
      <c r="G47" s="54" t="s">
        <v>168</v>
      </c>
      <c r="H47" s="55">
        <v>335</v>
      </c>
      <c r="I47" s="55">
        <v>885</v>
      </c>
      <c r="J47" s="56">
        <v>445</v>
      </c>
      <c r="K47" s="56">
        <v>440</v>
      </c>
    </row>
    <row r="48" spans="1:11" ht="18.95" customHeight="1">
      <c r="A48" s="57" t="s">
        <v>164</v>
      </c>
      <c r="B48" s="55">
        <v>903</v>
      </c>
      <c r="C48" s="55">
        <v>1927</v>
      </c>
      <c r="D48" s="56">
        <v>871</v>
      </c>
      <c r="E48" s="56">
        <v>1056</v>
      </c>
      <c r="F48" s="8"/>
      <c r="G48" s="54" t="s">
        <v>170</v>
      </c>
      <c r="H48" s="55">
        <v>454</v>
      </c>
      <c r="I48" s="55">
        <v>1103</v>
      </c>
      <c r="J48" s="56">
        <v>538</v>
      </c>
      <c r="K48" s="56">
        <v>565</v>
      </c>
    </row>
    <row r="49" spans="1:11" ht="18.95" customHeight="1">
      <c r="A49" s="57" t="s">
        <v>165</v>
      </c>
      <c r="B49" s="55">
        <v>647</v>
      </c>
      <c r="C49" s="55">
        <v>1466</v>
      </c>
      <c r="D49" s="56">
        <v>695</v>
      </c>
      <c r="E49" s="56">
        <v>771</v>
      </c>
      <c r="F49" s="8"/>
      <c r="G49" s="54" t="s">
        <v>172</v>
      </c>
      <c r="H49" s="55">
        <v>272</v>
      </c>
      <c r="I49" s="55">
        <v>759</v>
      </c>
      <c r="J49" s="56">
        <v>337</v>
      </c>
      <c r="K49" s="56">
        <v>422</v>
      </c>
    </row>
    <row r="50" spans="1:11" ht="18.95" customHeight="1">
      <c r="A50" s="57" t="s">
        <v>167</v>
      </c>
      <c r="B50" s="55">
        <v>676</v>
      </c>
      <c r="C50" s="55">
        <v>1741</v>
      </c>
      <c r="D50" s="56">
        <v>850</v>
      </c>
      <c r="E50" s="56">
        <v>891</v>
      </c>
      <c r="F50" s="8"/>
      <c r="G50" s="54" t="s">
        <v>281</v>
      </c>
      <c r="H50" s="55">
        <v>384</v>
      </c>
      <c r="I50" s="55">
        <v>1083</v>
      </c>
      <c r="J50" s="56">
        <v>512</v>
      </c>
      <c r="K50" s="56">
        <v>571</v>
      </c>
    </row>
    <row r="51" spans="1:11" ht="18.95" customHeight="1">
      <c r="A51" s="57" t="s">
        <v>169</v>
      </c>
      <c r="B51" s="55">
        <v>821</v>
      </c>
      <c r="C51" s="55">
        <v>1959</v>
      </c>
      <c r="D51" s="56">
        <v>943</v>
      </c>
      <c r="E51" s="56">
        <v>1016</v>
      </c>
      <c r="F51" s="8"/>
      <c r="G51" s="54" t="s">
        <v>174</v>
      </c>
      <c r="H51" s="55">
        <v>1690</v>
      </c>
      <c r="I51" s="55">
        <v>4599</v>
      </c>
      <c r="J51" s="56">
        <v>2192</v>
      </c>
      <c r="K51" s="56">
        <v>2407</v>
      </c>
    </row>
    <row r="52" spans="1:11" ht="18.75" customHeight="1">
      <c r="A52" s="57" t="s">
        <v>171</v>
      </c>
      <c r="B52" s="55">
        <v>868</v>
      </c>
      <c r="C52" s="55">
        <v>2163</v>
      </c>
      <c r="D52" s="56">
        <v>1041</v>
      </c>
      <c r="E52" s="56">
        <v>1122</v>
      </c>
      <c r="F52" s="8"/>
      <c r="G52" s="54" t="s">
        <v>176</v>
      </c>
      <c r="H52" s="55">
        <v>416</v>
      </c>
      <c r="I52" s="55">
        <v>892</v>
      </c>
      <c r="J52" s="56">
        <v>494</v>
      </c>
      <c r="K52" s="56">
        <v>398</v>
      </c>
    </row>
    <row r="53" spans="1:11" ht="18.95" customHeight="1">
      <c r="A53" s="57" t="s">
        <v>173</v>
      </c>
      <c r="B53" s="55">
        <v>981</v>
      </c>
      <c r="C53" s="55">
        <v>2199</v>
      </c>
      <c r="D53" s="56">
        <v>1043</v>
      </c>
      <c r="E53" s="56">
        <v>1156</v>
      </c>
      <c r="F53" s="8"/>
      <c r="G53" s="54" t="s">
        <v>177</v>
      </c>
      <c r="H53" s="55">
        <v>532</v>
      </c>
      <c r="I53" s="55">
        <v>1368</v>
      </c>
      <c r="J53" s="56">
        <v>682</v>
      </c>
      <c r="K53" s="56">
        <v>686</v>
      </c>
    </row>
    <row r="54" spans="1:11" ht="18.95" customHeight="1">
      <c r="A54" s="57" t="s">
        <v>175</v>
      </c>
      <c r="B54" s="55">
        <v>522</v>
      </c>
      <c r="C54" s="55">
        <v>1367</v>
      </c>
      <c r="D54" s="56">
        <v>619</v>
      </c>
      <c r="E54" s="56">
        <v>748</v>
      </c>
      <c r="F54" s="8"/>
      <c r="G54" s="54" t="s">
        <v>179</v>
      </c>
      <c r="H54" s="55">
        <v>659</v>
      </c>
      <c r="I54" s="55">
        <v>1611</v>
      </c>
      <c r="J54" s="56">
        <v>813</v>
      </c>
      <c r="K54" s="56">
        <v>798</v>
      </c>
    </row>
    <row r="55" spans="1:11" ht="18.95" customHeight="1">
      <c r="A55" s="57" t="s">
        <v>81</v>
      </c>
      <c r="B55" s="55">
        <v>655</v>
      </c>
      <c r="C55" s="55">
        <v>1616</v>
      </c>
      <c r="D55" s="56">
        <v>737</v>
      </c>
      <c r="E55" s="56">
        <v>879</v>
      </c>
      <c r="F55" s="8"/>
      <c r="G55" s="54" t="s">
        <v>181</v>
      </c>
      <c r="H55" s="55">
        <v>422</v>
      </c>
      <c r="I55" s="55">
        <v>1201</v>
      </c>
      <c r="J55" s="56">
        <v>602</v>
      </c>
      <c r="K55" s="56">
        <v>599</v>
      </c>
    </row>
    <row r="56" spans="1:11" ht="18.75" customHeight="1">
      <c r="A56" s="57" t="s">
        <v>83</v>
      </c>
      <c r="B56" s="55">
        <v>864</v>
      </c>
      <c r="C56" s="55">
        <v>2120</v>
      </c>
      <c r="D56" s="56">
        <v>967</v>
      </c>
      <c r="E56" s="56">
        <v>1153</v>
      </c>
      <c r="F56" s="8"/>
      <c r="G56" s="54" t="s">
        <v>183</v>
      </c>
      <c r="H56" s="55">
        <v>1747</v>
      </c>
      <c r="I56" s="55">
        <v>4218</v>
      </c>
      <c r="J56" s="56">
        <v>2146</v>
      </c>
      <c r="K56" s="56">
        <v>2072</v>
      </c>
    </row>
    <row r="57" spans="1:11" ht="18.75" customHeight="1">
      <c r="A57" s="58" t="s">
        <v>282</v>
      </c>
      <c r="B57" s="9"/>
      <c r="C57" s="9"/>
      <c r="D57" s="59"/>
      <c r="E57" s="59"/>
      <c r="F57" s="8"/>
      <c r="G57" s="60"/>
      <c r="H57" s="9"/>
      <c r="I57" s="9"/>
      <c r="J57" s="59"/>
      <c r="K57" s="59"/>
    </row>
    <row r="58" spans="1:11" ht="20.100000000000001" customHeight="1">
      <c r="A58" s="118" t="s">
        <v>79</v>
      </c>
      <c r="B58" s="51" t="s">
        <v>78</v>
      </c>
      <c r="C58" s="120" t="s">
        <v>283</v>
      </c>
      <c r="D58" s="121"/>
      <c r="E58" s="122"/>
      <c r="F58" s="8"/>
      <c r="G58" s="118" t="s">
        <v>79</v>
      </c>
      <c r="H58" s="51" t="s">
        <v>78</v>
      </c>
      <c r="I58" s="120" t="s">
        <v>0</v>
      </c>
      <c r="J58" s="121"/>
      <c r="K58" s="122"/>
    </row>
    <row r="59" spans="1:11" ht="20.100000000000001" customHeight="1">
      <c r="A59" s="119"/>
      <c r="B59" s="52" t="s">
        <v>3</v>
      </c>
      <c r="C59" s="53" t="s">
        <v>6</v>
      </c>
      <c r="D59" s="53" t="s">
        <v>7</v>
      </c>
      <c r="E59" s="53" t="s">
        <v>8</v>
      </c>
      <c r="F59" s="8"/>
      <c r="G59" s="119"/>
      <c r="H59" s="52" t="s">
        <v>3</v>
      </c>
      <c r="I59" s="53" t="s">
        <v>6</v>
      </c>
      <c r="J59" s="53" t="s">
        <v>7</v>
      </c>
      <c r="K59" s="53" t="s">
        <v>8</v>
      </c>
    </row>
    <row r="60" spans="1:11" ht="18.95" customHeight="1">
      <c r="A60" s="54" t="s">
        <v>185</v>
      </c>
      <c r="B60" s="55">
        <v>578</v>
      </c>
      <c r="C60" s="55">
        <v>1256</v>
      </c>
      <c r="D60" s="56">
        <v>604</v>
      </c>
      <c r="E60" s="56">
        <v>652</v>
      </c>
      <c r="F60" s="8"/>
      <c r="G60" s="54" t="s">
        <v>180</v>
      </c>
      <c r="H60" s="55">
        <v>855</v>
      </c>
      <c r="I60" s="55">
        <v>2340</v>
      </c>
      <c r="J60" s="56">
        <v>1186</v>
      </c>
      <c r="K60" s="56">
        <v>1154</v>
      </c>
    </row>
    <row r="61" spans="1:11" ht="18.95" customHeight="1">
      <c r="A61" s="54" t="s">
        <v>187</v>
      </c>
      <c r="B61" s="55">
        <v>206</v>
      </c>
      <c r="C61" s="55">
        <v>425</v>
      </c>
      <c r="D61" s="56">
        <v>238</v>
      </c>
      <c r="E61" s="56">
        <v>187</v>
      </c>
      <c r="F61" s="8"/>
      <c r="G61" s="54" t="s">
        <v>182</v>
      </c>
      <c r="H61" s="55">
        <v>914</v>
      </c>
      <c r="I61" s="55">
        <v>2408</v>
      </c>
      <c r="J61" s="56">
        <v>1202</v>
      </c>
      <c r="K61" s="56">
        <v>1206</v>
      </c>
    </row>
    <row r="62" spans="1:11" ht="18.95" customHeight="1">
      <c r="A62" s="54" t="s">
        <v>189</v>
      </c>
      <c r="B62" s="55">
        <v>995</v>
      </c>
      <c r="C62" s="55">
        <v>2107</v>
      </c>
      <c r="D62" s="56">
        <v>1010</v>
      </c>
      <c r="E62" s="56">
        <v>1097</v>
      </c>
      <c r="F62" s="8"/>
      <c r="G62" s="54" t="s">
        <v>184</v>
      </c>
      <c r="H62" s="55">
        <v>954</v>
      </c>
      <c r="I62" s="55">
        <v>2445</v>
      </c>
      <c r="J62" s="56">
        <v>1195</v>
      </c>
      <c r="K62" s="56">
        <v>1250</v>
      </c>
    </row>
    <row r="63" spans="1:11" ht="18.95" customHeight="1">
      <c r="A63" s="54" t="s">
        <v>191</v>
      </c>
      <c r="B63" s="55">
        <v>1131</v>
      </c>
      <c r="C63" s="55">
        <v>2636</v>
      </c>
      <c r="D63" s="56">
        <v>1279</v>
      </c>
      <c r="E63" s="56">
        <v>1357</v>
      </c>
      <c r="F63" s="8"/>
      <c r="G63" s="54" t="s">
        <v>186</v>
      </c>
      <c r="H63" s="55">
        <v>553</v>
      </c>
      <c r="I63" s="55">
        <v>1114</v>
      </c>
      <c r="J63" s="56">
        <v>581</v>
      </c>
      <c r="K63" s="56">
        <v>533</v>
      </c>
    </row>
    <row r="64" spans="1:11" ht="18.95" customHeight="1">
      <c r="A64" s="54" t="s">
        <v>193</v>
      </c>
      <c r="B64" s="55">
        <v>664</v>
      </c>
      <c r="C64" s="55">
        <v>1713</v>
      </c>
      <c r="D64" s="56">
        <v>867</v>
      </c>
      <c r="E64" s="56">
        <v>846</v>
      </c>
      <c r="F64" s="8"/>
      <c r="G64" s="54" t="s">
        <v>188</v>
      </c>
      <c r="H64" s="55">
        <v>701</v>
      </c>
      <c r="I64" s="55">
        <v>1822</v>
      </c>
      <c r="J64" s="56">
        <v>906</v>
      </c>
      <c r="K64" s="56">
        <v>916</v>
      </c>
    </row>
    <row r="65" spans="1:11" ht="18.95" customHeight="1">
      <c r="A65" s="54" t="s">
        <v>16</v>
      </c>
      <c r="B65" s="55">
        <v>490</v>
      </c>
      <c r="C65" s="55">
        <v>1147</v>
      </c>
      <c r="D65" s="56">
        <v>536</v>
      </c>
      <c r="E65" s="56">
        <v>611</v>
      </c>
      <c r="F65" s="8"/>
      <c r="G65" s="54" t="s">
        <v>190</v>
      </c>
      <c r="H65" s="55">
        <v>591</v>
      </c>
      <c r="I65" s="55">
        <v>1215</v>
      </c>
      <c r="J65" s="56">
        <v>684</v>
      </c>
      <c r="K65" s="56">
        <v>531</v>
      </c>
    </row>
    <row r="66" spans="1:11" ht="18.95" customHeight="1">
      <c r="A66" s="54" t="s">
        <v>196</v>
      </c>
      <c r="B66" s="55">
        <v>491</v>
      </c>
      <c r="C66" s="55">
        <v>1245</v>
      </c>
      <c r="D66" s="56">
        <v>590</v>
      </c>
      <c r="E66" s="56">
        <v>655</v>
      </c>
      <c r="F66" s="8"/>
      <c r="G66" s="54" t="s">
        <v>192</v>
      </c>
      <c r="H66" s="55">
        <v>282</v>
      </c>
      <c r="I66" s="55">
        <v>652</v>
      </c>
      <c r="J66" s="56">
        <v>342</v>
      </c>
      <c r="K66" s="56">
        <v>310</v>
      </c>
    </row>
    <row r="67" spans="1:11" ht="18.95" customHeight="1">
      <c r="A67" s="54" t="s">
        <v>198</v>
      </c>
      <c r="B67" s="55">
        <v>912</v>
      </c>
      <c r="C67" s="55">
        <v>2345</v>
      </c>
      <c r="D67" s="56">
        <v>1125</v>
      </c>
      <c r="E67" s="56">
        <v>1220</v>
      </c>
      <c r="F67" s="8"/>
      <c r="G67" s="54" t="s">
        <v>194</v>
      </c>
      <c r="H67" s="55">
        <v>8964</v>
      </c>
      <c r="I67" s="55">
        <v>21994</v>
      </c>
      <c r="J67" s="56">
        <v>10626</v>
      </c>
      <c r="K67" s="56">
        <v>11368</v>
      </c>
    </row>
    <row r="68" spans="1:11" ht="18.95" customHeight="1">
      <c r="A68" s="54" t="s">
        <v>200</v>
      </c>
      <c r="B68" s="55">
        <v>668</v>
      </c>
      <c r="C68" s="55">
        <v>1484</v>
      </c>
      <c r="D68" s="56">
        <v>729</v>
      </c>
      <c r="E68" s="56">
        <v>755</v>
      </c>
      <c r="F68" s="8"/>
      <c r="G68" s="54" t="s">
        <v>195</v>
      </c>
      <c r="H68" s="55">
        <v>8</v>
      </c>
      <c r="I68" s="55">
        <v>81</v>
      </c>
      <c r="J68" s="56">
        <v>30</v>
      </c>
      <c r="K68" s="56">
        <v>51</v>
      </c>
    </row>
    <row r="69" spans="1:11" ht="18.95" customHeight="1">
      <c r="A69" s="54" t="s">
        <v>202</v>
      </c>
      <c r="B69" s="55">
        <v>816</v>
      </c>
      <c r="C69" s="55">
        <v>1958</v>
      </c>
      <c r="D69" s="56">
        <v>918</v>
      </c>
      <c r="E69" s="56">
        <v>1040</v>
      </c>
      <c r="F69" s="8"/>
      <c r="G69" s="54" t="s">
        <v>197</v>
      </c>
      <c r="H69" s="55">
        <v>970</v>
      </c>
      <c r="I69" s="55">
        <v>2946</v>
      </c>
      <c r="J69" s="56">
        <v>1436</v>
      </c>
      <c r="K69" s="56">
        <v>1510</v>
      </c>
    </row>
    <row r="70" spans="1:11" ht="18.95" customHeight="1">
      <c r="A70" s="54" t="s">
        <v>204</v>
      </c>
      <c r="B70" s="55">
        <v>921</v>
      </c>
      <c r="C70" s="55">
        <v>2242</v>
      </c>
      <c r="D70" s="56">
        <v>1099</v>
      </c>
      <c r="E70" s="56">
        <v>1143</v>
      </c>
      <c r="F70" s="8"/>
      <c r="G70" s="54" t="s">
        <v>199</v>
      </c>
      <c r="H70" s="55">
        <v>6086</v>
      </c>
      <c r="I70" s="55">
        <v>13533</v>
      </c>
      <c r="J70" s="56">
        <v>6880</v>
      </c>
      <c r="K70" s="56">
        <v>6653</v>
      </c>
    </row>
    <row r="71" spans="1:11" ht="18.95" customHeight="1">
      <c r="A71" s="54" t="s">
        <v>206</v>
      </c>
      <c r="B71" s="55">
        <v>1128</v>
      </c>
      <c r="C71" s="55">
        <v>2373</v>
      </c>
      <c r="D71" s="56">
        <v>1118</v>
      </c>
      <c r="E71" s="56">
        <v>1255</v>
      </c>
      <c r="F71" s="8"/>
      <c r="G71" s="54" t="s">
        <v>201</v>
      </c>
      <c r="H71" s="55">
        <v>837</v>
      </c>
      <c r="I71" s="55">
        <v>1512</v>
      </c>
      <c r="J71" s="56">
        <v>736</v>
      </c>
      <c r="K71" s="56">
        <v>776</v>
      </c>
    </row>
    <row r="72" spans="1:11" ht="18.95" customHeight="1">
      <c r="A72" s="54" t="s">
        <v>208</v>
      </c>
      <c r="B72" s="55">
        <v>694</v>
      </c>
      <c r="C72" s="55">
        <v>1418</v>
      </c>
      <c r="D72" s="56">
        <v>680</v>
      </c>
      <c r="E72" s="56">
        <v>738</v>
      </c>
      <c r="F72" s="8"/>
      <c r="G72" s="54" t="s">
        <v>203</v>
      </c>
      <c r="H72" s="55">
        <v>1118</v>
      </c>
      <c r="I72" s="55">
        <v>2013</v>
      </c>
      <c r="J72" s="56">
        <v>1009</v>
      </c>
      <c r="K72" s="56">
        <v>1004</v>
      </c>
    </row>
    <row r="73" spans="1:11" ht="18.95" customHeight="1">
      <c r="A73" s="54" t="s">
        <v>210</v>
      </c>
      <c r="B73" s="55">
        <v>942</v>
      </c>
      <c r="C73" s="55">
        <v>2169</v>
      </c>
      <c r="D73" s="56">
        <v>1060</v>
      </c>
      <c r="E73" s="56">
        <v>1109</v>
      </c>
      <c r="F73" s="8"/>
      <c r="G73" s="54" t="s">
        <v>205</v>
      </c>
      <c r="H73" s="55">
        <v>720</v>
      </c>
      <c r="I73" s="55">
        <v>1626</v>
      </c>
      <c r="J73" s="56">
        <v>797</v>
      </c>
      <c r="K73" s="56">
        <v>829</v>
      </c>
    </row>
    <row r="74" spans="1:11" ht="18.95" customHeight="1">
      <c r="A74" s="54" t="s">
        <v>212</v>
      </c>
      <c r="B74" s="55">
        <v>327</v>
      </c>
      <c r="C74" s="55">
        <v>765</v>
      </c>
      <c r="D74" s="56">
        <v>362</v>
      </c>
      <c r="E74" s="56">
        <v>403</v>
      </c>
      <c r="F74" s="8"/>
      <c r="G74" s="54" t="s">
        <v>207</v>
      </c>
      <c r="H74" s="55">
        <v>383</v>
      </c>
      <c r="I74" s="55">
        <v>790</v>
      </c>
      <c r="J74" s="56">
        <v>381</v>
      </c>
      <c r="K74" s="56">
        <v>409</v>
      </c>
    </row>
    <row r="75" spans="1:11" ht="18.95" customHeight="1">
      <c r="A75" s="54" t="s">
        <v>214</v>
      </c>
      <c r="B75" s="55">
        <v>271</v>
      </c>
      <c r="C75" s="55">
        <v>625</v>
      </c>
      <c r="D75" s="56">
        <v>270</v>
      </c>
      <c r="E75" s="56">
        <v>355</v>
      </c>
      <c r="F75" s="8"/>
      <c r="G75" s="54" t="s">
        <v>209</v>
      </c>
      <c r="H75" s="55">
        <v>363</v>
      </c>
      <c r="I75" s="55">
        <v>975</v>
      </c>
      <c r="J75" s="56">
        <v>500</v>
      </c>
      <c r="K75" s="56">
        <v>475</v>
      </c>
    </row>
    <row r="76" spans="1:11" ht="18.95" customHeight="1">
      <c r="A76" s="54" t="s">
        <v>216</v>
      </c>
      <c r="B76" s="55">
        <v>504</v>
      </c>
      <c r="C76" s="55">
        <v>1164</v>
      </c>
      <c r="D76" s="56">
        <v>508</v>
      </c>
      <c r="E76" s="56">
        <v>656</v>
      </c>
      <c r="F76" s="8"/>
      <c r="G76" s="54" t="s">
        <v>211</v>
      </c>
      <c r="H76" s="55">
        <v>754</v>
      </c>
      <c r="I76" s="55">
        <v>1627</v>
      </c>
      <c r="J76" s="56">
        <v>875</v>
      </c>
      <c r="K76" s="56">
        <v>752</v>
      </c>
    </row>
    <row r="77" spans="1:11" ht="18.95" customHeight="1">
      <c r="A77" s="54" t="s">
        <v>218</v>
      </c>
      <c r="B77" s="55">
        <v>320</v>
      </c>
      <c r="C77" s="55">
        <v>737</v>
      </c>
      <c r="D77" s="56">
        <v>315</v>
      </c>
      <c r="E77" s="56">
        <v>422</v>
      </c>
      <c r="F77" s="8"/>
      <c r="G77" s="54" t="s">
        <v>213</v>
      </c>
      <c r="H77" s="55">
        <v>1023</v>
      </c>
      <c r="I77" s="55">
        <v>2360</v>
      </c>
      <c r="J77" s="56">
        <v>1337</v>
      </c>
      <c r="K77" s="56">
        <v>1023</v>
      </c>
    </row>
    <row r="78" spans="1:11" ht="18.95" customHeight="1">
      <c r="A78" s="54" t="s">
        <v>220</v>
      </c>
      <c r="B78" s="55">
        <v>304</v>
      </c>
      <c r="C78" s="55">
        <v>746</v>
      </c>
      <c r="D78" s="56">
        <v>344</v>
      </c>
      <c r="E78" s="56">
        <v>402</v>
      </c>
      <c r="F78" s="8"/>
      <c r="G78" s="54" t="s">
        <v>215</v>
      </c>
      <c r="H78" s="55">
        <v>1113</v>
      </c>
      <c r="I78" s="55">
        <v>2413</v>
      </c>
      <c r="J78" s="56">
        <v>1228</v>
      </c>
      <c r="K78" s="56">
        <v>1185</v>
      </c>
    </row>
    <row r="79" spans="1:11" ht="18.95" customHeight="1">
      <c r="A79" s="54" t="s">
        <v>222</v>
      </c>
      <c r="B79" s="55">
        <v>112</v>
      </c>
      <c r="C79" s="55">
        <v>287</v>
      </c>
      <c r="D79" s="56">
        <v>131</v>
      </c>
      <c r="E79" s="56">
        <v>156</v>
      </c>
      <c r="F79" s="8"/>
      <c r="G79" s="54" t="s">
        <v>217</v>
      </c>
      <c r="H79" s="55">
        <v>967</v>
      </c>
      <c r="I79" s="55">
        <v>2678</v>
      </c>
      <c r="J79" s="56">
        <v>1338</v>
      </c>
      <c r="K79" s="56">
        <v>1340</v>
      </c>
    </row>
    <row r="80" spans="1:11" ht="18.95" customHeight="1">
      <c r="A80" s="54" t="s">
        <v>224</v>
      </c>
      <c r="B80" s="55">
        <v>107</v>
      </c>
      <c r="C80" s="55">
        <v>252</v>
      </c>
      <c r="D80" s="56">
        <v>120</v>
      </c>
      <c r="E80" s="56">
        <v>132</v>
      </c>
      <c r="F80" s="8"/>
      <c r="G80" s="54" t="s">
        <v>219</v>
      </c>
      <c r="H80" s="55">
        <v>841</v>
      </c>
      <c r="I80" s="55">
        <v>2144</v>
      </c>
      <c r="J80" s="56">
        <v>1107</v>
      </c>
      <c r="K80" s="56">
        <v>1037</v>
      </c>
    </row>
    <row r="81" spans="1:11" ht="18.95" customHeight="1">
      <c r="A81" s="54" t="s">
        <v>226</v>
      </c>
      <c r="B81" s="55">
        <v>44</v>
      </c>
      <c r="C81" s="55">
        <v>109</v>
      </c>
      <c r="D81" s="56">
        <v>56</v>
      </c>
      <c r="E81" s="56">
        <v>53</v>
      </c>
      <c r="F81" s="8"/>
      <c r="G81" s="54" t="s">
        <v>221</v>
      </c>
      <c r="H81" s="55">
        <v>742</v>
      </c>
      <c r="I81" s="55">
        <v>1848</v>
      </c>
      <c r="J81" s="56">
        <v>976</v>
      </c>
      <c r="K81" s="56">
        <v>872</v>
      </c>
    </row>
    <row r="82" spans="1:11" ht="18.95" customHeight="1">
      <c r="A82" s="57" t="s">
        <v>284</v>
      </c>
      <c r="B82" s="55">
        <v>827</v>
      </c>
      <c r="C82" s="55">
        <v>1576</v>
      </c>
      <c r="D82" s="56">
        <v>815</v>
      </c>
      <c r="E82" s="56">
        <v>761</v>
      </c>
      <c r="F82" s="8"/>
      <c r="G82" s="54" t="s">
        <v>285</v>
      </c>
      <c r="H82" s="55">
        <v>845</v>
      </c>
      <c r="I82" s="55">
        <v>2289</v>
      </c>
      <c r="J82" s="56">
        <v>1153</v>
      </c>
      <c r="K82" s="56">
        <v>1136</v>
      </c>
    </row>
    <row r="83" spans="1:11" ht="18.95" customHeight="1">
      <c r="A83" s="57" t="s">
        <v>286</v>
      </c>
      <c r="B83" s="55">
        <v>905</v>
      </c>
      <c r="C83" s="55">
        <v>1583</v>
      </c>
      <c r="D83" s="56">
        <v>755</v>
      </c>
      <c r="E83" s="56">
        <v>828</v>
      </c>
      <c r="F83" s="8"/>
      <c r="G83" s="54" t="s">
        <v>223</v>
      </c>
      <c r="H83" s="55">
        <v>1391</v>
      </c>
      <c r="I83" s="55">
        <v>3487</v>
      </c>
      <c r="J83" s="56">
        <v>1800</v>
      </c>
      <c r="K83" s="56">
        <v>1687</v>
      </c>
    </row>
    <row r="84" spans="1:11" ht="18.95" customHeight="1">
      <c r="A84" s="57" t="s">
        <v>287</v>
      </c>
      <c r="B84" s="55">
        <v>848</v>
      </c>
      <c r="C84" s="55">
        <v>1969</v>
      </c>
      <c r="D84" s="56">
        <v>972</v>
      </c>
      <c r="E84" s="56">
        <v>997</v>
      </c>
      <c r="F84" s="8"/>
      <c r="G84" s="54" t="s">
        <v>225</v>
      </c>
      <c r="H84" s="55">
        <v>1218</v>
      </c>
      <c r="I84" s="55">
        <v>2642</v>
      </c>
      <c r="J84" s="56">
        <v>1428</v>
      </c>
      <c r="K84" s="56">
        <v>1214</v>
      </c>
    </row>
    <row r="85" spans="1:11" ht="18.95" customHeight="1">
      <c r="A85" s="57" t="s">
        <v>288</v>
      </c>
      <c r="B85" s="55">
        <v>671</v>
      </c>
      <c r="C85" s="55">
        <v>1447</v>
      </c>
      <c r="D85" s="56">
        <v>781</v>
      </c>
      <c r="E85" s="56">
        <v>666</v>
      </c>
      <c r="F85" s="8"/>
      <c r="G85" s="54" t="s">
        <v>227</v>
      </c>
      <c r="H85" s="55">
        <v>1234</v>
      </c>
      <c r="I85" s="55">
        <v>2788</v>
      </c>
      <c r="J85" s="56">
        <v>1479</v>
      </c>
      <c r="K85" s="56">
        <v>1309</v>
      </c>
    </row>
    <row r="86" spans="1:11" ht="18.95" customHeight="1">
      <c r="A86" s="57" t="s">
        <v>289</v>
      </c>
      <c r="B86" s="55">
        <v>693</v>
      </c>
      <c r="C86" s="55">
        <v>1649</v>
      </c>
      <c r="D86" s="56">
        <v>812</v>
      </c>
      <c r="E86" s="56">
        <v>837</v>
      </c>
      <c r="F86" s="8"/>
      <c r="G86" s="54" t="s">
        <v>228</v>
      </c>
      <c r="H86" s="55">
        <v>854</v>
      </c>
      <c r="I86" s="55">
        <v>2246</v>
      </c>
      <c r="J86" s="56">
        <v>1159</v>
      </c>
      <c r="K86" s="56">
        <v>1087</v>
      </c>
    </row>
    <row r="87" spans="1:11" ht="18.95" customHeight="1">
      <c r="A87" s="57" t="s">
        <v>290</v>
      </c>
      <c r="B87" s="55">
        <v>995</v>
      </c>
      <c r="C87" s="55">
        <v>2564</v>
      </c>
      <c r="D87" s="56">
        <v>1228</v>
      </c>
      <c r="E87" s="56">
        <v>1336</v>
      </c>
      <c r="F87" s="8"/>
      <c r="G87" s="54" t="s">
        <v>230</v>
      </c>
      <c r="H87" s="55">
        <v>0</v>
      </c>
      <c r="I87" s="55">
        <v>0</v>
      </c>
      <c r="J87" s="56">
        <v>0</v>
      </c>
      <c r="K87" s="56">
        <v>0</v>
      </c>
    </row>
    <row r="88" spans="1:11" ht="18.95" customHeight="1">
      <c r="A88" s="57" t="s">
        <v>229</v>
      </c>
      <c r="B88" s="55">
        <v>592</v>
      </c>
      <c r="C88" s="55">
        <v>1284</v>
      </c>
      <c r="D88" s="56">
        <v>621</v>
      </c>
      <c r="E88" s="56">
        <v>663</v>
      </c>
      <c r="F88" s="8"/>
      <c r="G88" s="54" t="s">
        <v>232</v>
      </c>
      <c r="H88" s="55">
        <v>399</v>
      </c>
      <c r="I88" s="55">
        <v>986</v>
      </c>
      <c r="J88" s="56">
        <v>489</v>
      </c>
      <c r="K88" s="56">
        <v>497</v>
      </c>
    </row>
    <row r="89" spans="1:11" ht="18.95" customHeight="1">
      <c r="A89" s="57" t="s">
        <v>231</v>
      </c>
      <c r="B89" s="55">
        <v>1135</v>
      </c>
      <c r="C89" s="55">
        <v>2569</v>
      </c>
      <c r="D89" s="56">
        <v>1288</v>
      </c>
      <c r="E89" s="56">
        <v>1281</v>
      </c>
      <c r="F89" s="8"/>
      <c r="G89" s="54" t="s">
        <v>234</v>
      </c>
      <c r="H89" s="55">
        <v>636</v>
      </c>
      <c r="I89" s="55">
        <v>1589</v>
      </c>
      <c r="J89" s="56">
        <v>839</v>
      </c>
      <c r="K89" s="56">
        <v>750</v>
      </c>
    </row>
    <row r="90" spans="1:11" ht="18.95" customHeight="1">
      <c r="A90" s="57" t="s">
        <v>233</v>
      </c>
      <c r="B90" s="55">
        <v>757</v>
      </c>
      <c r="C90" s="55">
        <v>1678</v>
      </c>
      <c r="D90" s="56">
        <v>863</v>
      </c>
      <c r="E90" s="56">
        <v>815</v>
      </c>
      <c r="F90" s="8"/>
      <c r="G90" s="54" t="s">
        <v>236</v>
      </c>
      <c r="H90" s="55">
        <v>680</v>
      </c>
      <c r="I90" s="55">
        <v>1609</v>
      </c>
      <c r="J90" s="56">
        <v>832</v>
      </c>
      <c r="K90" s="56">
        <v>777</v>
      </c>
    </row>
    <row r="91" spans="1:11" ht="18.95" customHeight="1">
      <c r="A91" s="57" t="s">
        <v>235</v>
      </c>
      <c r="B91" s="55">
        <v>825</v>
      </c>
      <c r="C91" s="55">
        <v>1809</v>
      </c>
      <c r="D91" s="56">
        <v>929</v>
      </c>
      <c r="E91" s="56">
        <v>880</v>
      </c>
      <c r="F91" s="8"/>
      <c r="G91" s="54" t="s">
        <v>238</v>
      </c>
      <c r="H91" s="55">
        <v>1980</v>
      </c>
      <c r="I91" s="55">
        <v>3798</v>
      </c>
      <c r="J91" s="56">
        <v>1884</v>
      </c>
      <c r="K91" s="56">
        <v>1914</v>
      </c>
    </row>
    <row r="92" spans="1:11" ht="18.95" customHeight="1">
      <c r="A92" s="57" t="s">
        <v>237</v>
      </c>
      <c r="B92" s="55">
        <v>961</v>
      </c>
      <c r="C92" s="55">
        <v>2260</v>
      </c>
      <c r="D92" s="56">
        <v>1128</v>
      </c>
      <c r="E92" s="56">
        <v>1132</v>
      </c>
      <c r="F92" s="8"/>
      <c r="G92" s="54" t="s">
        <v>240</v>
      </c>
      <c r="H92" s="55">
        <v>2358</v>
      </c>
      <c r="I92" s="55">
        <v>3843</v>
      </c>
      <c r="J92" s="56">
        <v>1868</v>
      </c>
      <c r="K92" s="56">
        <v>1975</v>
      </c>
    </row>
    <row r="93" spans="1:11" ht="18.95" customHeight="1">
      <c r="A93" s="57" t="s">
        <v>239</v>
      </c>
      <c r="B93" s="55">
        <v>403</v>
      </c>
      <c r="C93" s="55">
        <v>1181</v>
      </c>
      <c r="D93" s="56">
        <v>563</v>
      </c>
      <c r="E93" s="56">
        <v>618</v>
      </c>
      <c r="F93" s="8"/>
      <c r="G93" s="54" t="s">
        <v>242</v>
      </c>
      <c r="H93" s="55">
        <v>1256</v>
      </c>
      <c r="I93" s="55">
        <v>2469</v>
      </c>
      <c r="J93" s="56">
        <v>1258</v>
      </c>
      <c r="K93" s="56">
        <v>1211</v>
      </c>
    </row>
    <row r="94" spans="1:11" ht="18.95" customHeight="1">
      <c r="A94" s="57" t="s">
        <v>241</v>
      </c>
      <c r="B94" s="55">
        <v>875</v>
      </c>
      <c r="C94" s="55">
        <v>2354</v>
      </c>
      <c r="D94" s="56">
        <v>1175</v>
      </c>
      <c r="E94" s="56">
        <v>1179</v>
      </c>
      <c r="F94" s="8"/>
      <c r="G94" s="54" t="s">
        <v>244</v>
      </c>
      <c r="H94" s="55">
        <v>2411</v>
      </c>
      <c r="I94" s="55">
        <v>5387</v>
      </c>
      <c r="J94" s="56">
        <v>2626</v>
      </c>
      <c r="K94" s="56">
        <v>2761</v>
      </c>
    </row>
    <row r="95" spans="1:11" ht="18.95" customHeight="1">
      <c r="A95" s="57" t="s">
        <v>243</v>
      </c>
      <c r="B95" s="55">
        <v>915</v>
      </c>
      <c r="C95" s="55">
        <v>2360</v>
      </c>
      <c r="D95" s="56">
        <v>1164</v>
      </c>
      <c r="E95" s="56">
        <v>1196</v>
      </c>
      <c r="F95" s="8"/>
      <c r="G95" s="54" t="s">
        <v>246</v>
      </c>
      <c r="H95" s="55">
        <v>1543</v>
      </c>
      <c r="I95" s="55">
        <v>3340</v>
      </c>
      <c r="J95" s="56">
        <v>1599</v>
      </c>
      <c r="K95" s="56">
        <v>1741</v>
      </c>
    </row>
    <row r="96" spans="1:11" ht="18.95" customHeight="1">
      <c r="A96" s="57" t="s">
        <v>245</v>
      </c>
      <c r="B96" s="55">
        <v>921</v>
      </c>
      <c r="C96" s="55">
        <v>2308</v>
      </c>
      <c r="D96" s="56">
        <v>1119</v>
      </c>
      <c r="E96" s="56">
        <v>1189</v>
      </c>
      <c r="F96" s="8"/>
      <c r="G96" s="54" t="s">
        <v>248</v>
      </c>
      <c r="H96" s="55">
        <v>1323</v>
      </c>
      <c r="I96" s="55">
        <v>2925</v>
      </c>
      <c r="J96" s="56">
        <v>1489</v>
      </c>
      <c r="K96" s="56">
        <v>1436</v>
      </c>
    </row>
    <row r="97" spans="1:17" ht="18.95" customHeight="1">
      <c r="A97" s="57" t="s">
        <v>247</v>
      </c>
      <c r="B97" s="55">
        <v>725</v>
      </c>
      <c r="C97" s="55">
        <v>1961</v>
      </c>
      <c r="D97" s="56">
        <v>959</v>
      </c>
      <c r="E97" s="56">
        <v>1002</v>
      </c>
      <c r="F97" s="8"/>
      <c r="G97" s="54" t="s">
        <v>250</v>
      </c>
      <c r="H97" s="55">
        <v>1406</v>
      </c>
      <c r="I97" s="55">
        <v>2837</v>
      </c>
      <c r="J97" s="56">
        <v>1450</v>
      </c>
      <c r="K97" s="56">
        <v>1387</v>
      </c>
    </row>
    <row r="98" spans="1:17" ht="18.95" customHeight="1">
      <c r="A98" s="57" t="s">
        <v>249</v>
      </c>
      <c r="B98" s="55">
        <v>688</v>
      </c>
      <c r="C98" s="55">
        <v>1816</v>
      </c>
      <c r="D98" s="56">
        <v>856</v>
      </c>
      <c r="E98" s="56">
        <v>960</v>
      </c>
      <c r="F98" s="8"/>
      <c r="G98" s="54" t="s">
        <v>27</v>
      </c>
      <c r="H98" s="55">
        <v>5326</v>
      </c>
      <c r="I98" s="55">
        <v>12558</v>
      </c>
      <c r="J98" s="56">
        <v>6251</v>
      </c>
      <c r="K98" s="56">
        <v>6307</v>
      </c>
    </row>
    <row r="99" spans="1:17" ht="18.95" customHeight="1">
      <c r="A99" s="57" t="s">
        <v>251</v>
      </c>
      <c r="B99" s="55">
        <v>383</v>
      </c>
      <c r="C99" s="55">
        <v>992</v>
      </c>
      <c r="D99" s="56">
        <v>484</v>
      </c>
      <c r="E99" s="56">
        <v>508</v>
      </c>
      <c r="F99" s="8"/>
      <c r="G99" s="54" t="s">
        <v>253</v>
      </c>
      <c r="H99" s="55">
        <v>5286</v>
      </c>
      <c r="I99" s="55">
        <v>12200</v>
      </c>
      <c r="J99" s="56">
        <v>6220</v>
      </c>
      <c r="K99" s="56">
        <v>5980</v>
      </c>
    </row>
    <row r="100" spans="1:17" ht="18.95" customHeight="1">
      <c r="A100" s="57" t="s">
        <v>252</v>
      </c>
      <c r="B100" s="55">
        <v>869</v>
      </c>
      <c r="C100" s="55">
        <v>2168</v>
      </c>
      <c r="D100" s="56">
        <v>1068</v>
      </c>
      <c r="E100" s="56">
        <v>1100</v>
      </c>
      <c r="F100" s="8"/>
      <c r="G100" s="54" t="s">
        <v>255</v>
      </c>
      <c r="H100" s="55">
        <v>3514</v>
      </c>
      <c r="I100" s="55">
        <v>8043</v>
      </c>
      <c r="J100" s="56">
        <v>4046</v>
      </c>
      <c r="K100" s="56">
        <v>3997</v>
      </c>
    </row>
    <row r="101" spans="1:17" ht="18.95" customHeight="1">
      <c r="A101" s="57" t="s">
        <v>254</v>
      </c>
      <c r="B101" s="55">
        <v>1921</v>
      </c>
      <c r="C101" s="55">
        <v>3690</v>
      </c>
      <c r="D101" s="56">
        <v>1761</v>
      </c>
      <c r="E101" s="56">
        <v>1929</v>
      </c>
      <c r="F101" s="8"/>
      <c r="G101" s="54" t="s">
        <v>257</v>
      </c>
      <c r="H101" s="55">
        <v>162</v>
      </c>
      <c r="I101" s="55">
        <v>342</v>
      </c>
      <c r="J101" s="56">
        <v>175</v>
      </c>
      <c r="K101" s="56">
        <v>167</v>
      </c>
    </row>
    <row r="102" spans="1:17" ht="18.95" customHeight="1">
      <c r="A102" s="57" t="s">
        <v>256</v>
      </c>
      <c r="B102" s="55">
        <v>597</v>
      </c>
      <c r="C102" s="55">
        <v>1715</v>
      </c>
      <c r="D102" s="56">
        <v>856</v>
      </c>
      <c r="E102" s="56">
        <v>859</v>
      </c>
      <c r="F102" s="8"/>
      <c r="G102" s="54" t="s">
        <v>259</v>
      </c>
      <c r="H102" s="55">
        <v>1467</v>
      </c>
      <c r="I102" s="55">
        <v>3911</v>
      </c>
      <c r="J102" s="56">
        <v>1948</v>
      </c>
      <c r="K102" s="56">
        <v>1963</v>
      </c>
    </row>
    <row r="103" spans="1:17" ht="18.95" customHeight="1">
      <c r="A103" s="57" t="s">
        <v>258</v>
      </c>
      <c r="B103" s="55">
        <v>529</v>
      </c>
      <c r="C103" s="55">
        <v>1245</v>
      </c>
      <c r="D103" s="56">
        <v>606</v>
      </c>
      <c r="E103" s="56">
        <v>639</v>
      </c>
      <c r="F103" s="8"/>
      <c r="G103" s="54" t="s">
        <v>261</v>
      </c>
      <c r="H103" s="55">
        <v>1245</v>
      </c>
      <c r="I103" s="55">
        <v>3158</v>
      </c>
      <c r="J103" s="56">
        <v>1648</v>
      </c>
      <c r="K103" s="56">
        <v>1510</v>
      </c>
    </row>
    <row r="104" spans="1:17" ht="18.95" customHeight="1">
      <c r="A104" s="57" t="s">
        <v>260</v>
      </c>
      <c r="B104" s="55">
        <v>844</v>
      </c>
      <c r="C104" s="55">
        <v>1791</v>
      </c>
      <c r="D104" s="56">
        <v>886</v>
      </c>
      <c r="E104" s="56">
        <v>905</v>
      </c>
      <c r="F104" s="8"/>
      <c r="G104" s="54" t="s">
        <v>263</v>
      </c>
      <c r="H104" s="55">
        <v>2084</v>
      </c>
      <c r="I104" s="55">
        <v>4201</v>
      </c>
      <c r="J104" s="56">
        <v>2359</v>
      </c>
      <c r="K104" s="56">
        <v>1842</v>
      </c>
      <c r="M104" s="6" t="s">
        <v>47</v>
      </c>
    </row>
    <row r="105" spans="1:17" ht="18.95" customHeight="1">
      <c r="A105" s="57" t="s">
        <v>262</v>
      </c>
      <c r="B105" s="55">
        <v>1393</v>
      </c>
      <c r="C105" s="55">
        <v>3029</v>
      </c>
      <c r="D105" s="56">
        <v>1471</v>
      </c>
      <c r="E105" s="56">
        <v>1558</v>
      </c>
      <c r="F105" s="8"/>
      <c r="G105" s="54" t="s">
        <v>265</v>
      </c>
      <c r="H105" s="55">
        <v>1226</v>
      </c>
      <c r="I105" s="55">
        <v>3017</v>
      </c>
      <c r="J105" s="56">
        <v>1472</v>
      </c>
      <c r="K105" s="56">
        <v>1545</v>
      </c>
    </row>
    <row r="106" spans="1:17" ht="18.95" customHeight="1">
      <c r="A106" s="57" t="s">
        <v>264</v>
      </c>
      <c r="B106" s="55">
        <v>1062</v>
      </c>
      <c r="C106" s="55">
        <v>2445</v>
      </c>
      <c r="D106" s="56">
        <v>1192</v>
      </c>
      <c r="E106" s="56">
        <v>1253</v>
      </c>
      <c r="F106" s="8"/>
      <c r="G106" s="54" t="s">
        <v>267</v>
      </c>
      <c r="H106" s="55">
        <v>483</v>
      </c>
      <c r="I106" s="55">
        <v>1561</v>
      </c>
      <c r="J106" s="56">
        <v>746</v>
      </c>
      <c r="K106" s="56">
        <v>815</v>
      </c>
    </row>
    <row r="107" spans="1:17" ht="18.95" customHeight="1">
      <c r="A107" s="57" t="s">
        <v>266</v>
      </c>
      <c r="B107" s="55">
        <v>973</v>
      </c>
      <c r="C107" s="55">
        <v>2345</v>
      </c>
      <c r="D107" s="56">
        <v>1123</v>
      </c>
      <c r="E107" s="56">
        <v>1222</v>
      </c>
      <c r="F107" s="8"/>
      <c r="G107" s="54" t="s">
        <v>269</v>
      </c>
      <c r="H107" s="55">
        <v>879</v>
      </c>
      <c r="I107" s="55">
        <v>2380</v>
      </c>
      <c r="J107" s="56">
        <v>1208</v>
      </c>
      <c r="K107" s="56">
        <v>1172</v>
      </c>
    </row>
    <row r="108" spans="1:17" ht="18.95" customHeight="1">
      <c r="A108" s="57" t="s">
        <v>268</v>
      </c>
      <c r="B108" s="56">
        <v>0</v>
      </c>
      <c r="C108" s="55">
        <v>0</v>
      </c>
      <c r="D108" s="56">
        <v>0</v>
      </c>
      <c r="E108" s="56">
        <v>0</v>
      </c>
      <c r="F108" s="8"/>
      <c r="G108" s="54" t="s">
        <v>26</v>
      </c>
      <c r="H108" s="55">
        <v>6151</v>
      </c>
      <c r="I108" s="55">
        <v>15655</v>
      </c>
      <c r="J108" s="56">
        <v>7747</v>
      </c>
      <c r="K108" s="56">
        <v>7908</v>
      </c>
    </row>
    <row r="109" spans="1:17" ht="18.95" customHeight="1">
      <c r="A109" s="54" t="s">
        <v>270</v>
      </c>
      <c r="B109" s="55">
        <v>503</v>
      </c>
      <c r="C109" s="55">
        <v>1216</v>
      </c>
      <c r="D109" s="56">
        <v>588</v>
      </c>
      <c r="E109" s="56">
        <v>628</v>
      </c>
      <c r="F109" s="8"/>
      <c r="G109" s="54"/>
      <c r="H109" s="61"/>
      <c r="I109" s="61"/>
      <c r="J109" s="62"/>
      <c r="K109" s="62"/>
    </row>
    <row r="110" spans="1:17" ht="18.95" customHeight="1">
      <c r="A110" s="54" t="s">
        <v>271</v>
      </c>
      <c r="B110" s="55">
        <v>747</v>
      </c>
      <c r="C110" s="55">
        <v>1647</v>
      </c>
      <c r="D110" s="56">
        <v>819</v>
      </c>
      <c r="E110" s="56">
        <v>828</v>
      </c>
      <c r="F110" s="8"/>
      <c r="G110" s="63" t="s">
        <v>291</v>
      </c>
      <c r="H110" s="64">
        <f>SUM(B5:B56)+SUM(B60:B111)+SUM(H5:H56)+SUM(H60:H108)</f>
        <v>182716</v>
      </c>
      <c r="I110" s="64">
        <f t="shared" ref="I110:K110" si="0">SUM(C5:C56)+SUM(C60:C111)+SUM(I5:I56)+SUM(I60:I108)</f>
        <v>421907</v>
      </c>
      <c r="J110" s="64">
        <f t="shared" si="0"/>
        <v>208988</v>
      </c>
      <c r="K110" s="64">
        <f t="shared" si="0"/>
        <v>212919</v>
      </c>
    </row>
    <row r="111" spans="1:17" ht="18.95" customHeight="1">
      <c r="A111" s="54" t="s">
        <v>178</v>
      </c>
      <c r="B111" s="55">
        <v>1113</v>
      </c>
      <c r="C111" s="55">
        <v>2913</v>
      </c>
      <c r="D111" s="56">
        <v>1443</v>
      </c>
      <c r="E111" s="56">
        <v>1470</v>
      </c>
      <c r="F111" s="8"/>
      <c r="N111" s="10"/>
      <c r="O111" s="11"/>
      <c r="P111" s="11"/>
      <c r="Q111" s="11"/>
    </row>
    <row r="112" spans="1:17" ht="18.75" hidden="1" customHeight="1">
      <c r="A112" s="49" t="s">
        <v>292</v>
      </c>
      <c r="B112" s="49"/>
      <c r="C112" s="55">
        <f t="shared" ref="C112" si="1">SUM(D112:E112)</f>
        <v>0</v>
      </c>
      <c r="D112" s="49"/>
      <c r="E112" s="49"/>
      <c r="F112" s="49"/>
      <c r="G112" s="49"/>
      <c r="H112" s="49"/>
      <c r="K112" s="65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65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8" t="s">
        <v>294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s="3" customFormat="1" ht="24" customHeight="1">
      <c r="A2" s="128" t="s">
        <v>295</v>
      </c>
      <c r="B2" s="129"/>
      <c r="C2" s="29"/>
      <c r="G2" s="66"/>
      <c r="H2" s="29"/>
      <c r="I2" s="29"/>
      <c r="J2" s="29"/>
      <c r="K2" s="66"/>
    </row>
    <row r="3" spans="1:11" s="3" customFormat="1" ht="20.100000000000001" customHeight="1">
      <c r="A3" s="130" t="s">
        <v>15</v>
      </c>
      <c r="B3" s="130" t="s">
        <v>3</v>
      </c>
      <c r="C3" s="133" t="s">
        <v>0</v>
      </c>
      <c r="D3" s="134"/>
      <c r="E3" s="135"/>
      <c r="F3" s="133" t="s">
        <v>14</v>
      </c>
      <c r="G3" s="134"/>
      <c r="H3" s="134"/>
      <c r="I3" s="135"/>
      <c r="J3" s="67" t="s">
        <v>1</v>
      </c>
      <c r="K3" s="67" t="s">
        <v>0</v>
      </c>
    </row>
    <row r="4" spans="1:11" s="3" customFormat="1" ht="20.100000000000001" customHeight="1">
      <c r="A4" s="131"/>
      <c r="B4" s="131"/>
      <c r="C4" s="136"/>
      <c r="D4" s="137"/>
      <c r="E4" s="138"/>
      <c r="F4" s="136"/>
      <c r="G4" s="137"/>
      <c r="H4" s="137"/>
      <c r="I4" s="138"/>
      <c r="J4" s="68" t="s">
        <v>4</v>
      </c>
      <c r="K4" s="68" t="s">
        <v>5</v>
      </c>
    </row>
    <row r="5" spans="1:11" s="3" customFormat="1" ht="20.100000000000001" customHeight="1">
      <c r="A5" s="132"/>
      <c r="B5" s="132"/>
      <c r="C5" s="69" t="s">
        <v>6</v>
      </c>
      <c r="D5" s="69" t="s">
        <v>7</v>
      </c>
      <c r="E5" s="69" t="s">
        <v>8</v>
      </c>
      <c r="F5" s="69" t="s">
        <v>3</v>
      </c>
      <c r="G5" s="70" t="s">
        <v>6</v>
      </c>
      <c r="H5" s="69" t="s">
        <v>7</v>
      </c>
      <c r="I5" s="69" t="s">
        <v>8</v>
      </c>
      <c r="J5" s="71" t="s">
        <v>12</v>
      </c>
      <c r="K5" s="71" t="s">
        <v>13</v>
      </c>
    </row>
    <row r="6" spans="1:11" s="3" customFormat="1" ht="20.100000000000001" customHeight="1">
      <c r="A6" s="69" t="s">
        <v>16</v>
      </c>
      <c r="B6" s="35">
        <v>8561</v>
      </c>
      <c r="C6" s="35">
        <f>D6+E6</f>
        <v>19919</v>
      </c>
      <c r="D6" s="36">
        <v>9425</v>
      </c>
      <c r="E6" s="36">
        <v>10494</v>
      </c>
      <c r="F6" s="72">
        <v>4</v>
      </c>
      <c r="G6" s="73">
        <f>H6+I6</f>
        <v>-3</v>
      </c>
      <c r="H6" s="73">
        <v>-3</v>
      </c>
      <c r="I6" s="73">
        <v>0</v>
      </c>
      <c r="J6" s="45">
        <f>C6/B6</f>
        <v>2.3267141689055015</v>
      </c>
      <c r="K6" s="35">
        <f>C6/3.02</f>
        <v>6595.6953642384105</v>
      </c>
    </row>
    <row r="7" spans="1:11" s="3" customFormat="1" ht="20.100000000000001" customHeight="1">
      <c r="A7" s="69" t="s">
        <v>17</v>
      </c>
      <c r="B7" s="35">
        <v>23888</v>
      </c>
      <c r="C7" s="35">
        <f t="shared" ref="C7:C18" si="0">D7+E7</f>
        <v>54887</v>
      </c>
      <c r="D7" s="36">
        <v>26061</v>
      </c>
      <c r="E7" s="36">
        <v>28826</v>
      </c>
      <c r="F7" s="72">
        <v>17</v>
      </c>
      <c r="G7" s="73">
        <f t="shared" ref="G7:G18" si="1">H7+I7</f>
        <v>17</v>
      </c>
      <c r="H7" s="73">
        <v>17</v>
      </c>
      <c r="I7" s="73">
        <v>0</v>
      </c>
      <c r="J7" s="45">
        <f t="shared" ref="J7:J19" si="2">C7/B7</f>
        <v>2.2976808439383789</v>
      </c>
      <c r="K7" s="35">
        <f>C7/5.55</f>
        <v>9889.5495495495506</v>
      </c>
    </row>
    <row r="8" spans="1:11" s="3" customFormat="1" ht="20.100000000000001" customHeight="1">
      <c r="A8" s="69" t="s">
        <v>18</v>
      </c>
      <c r="B8" s="35">
        <v>17506</v>
      </c>
      <c r="C8" s="35">
        <f t="shared" si="0"/>
        <v>40933</v>
      </c>
      <c r="D8" s="36">
        <v>20197</v>
      </c>
      <c r="E8" s="36">
        <v>20736</v>
      </c>
      <c r="F8" s="72">
        <v>44</v>
      </c>
      <c r="G8" s="73">
        <f t="shared" si="1"/>
        <v>73</v>
      </c>
      <c r="H8" s="73">
        <v>37</v>
      </c>
      <c r="I8" s="73">
        <v>36</v>
      </c>
      <c r="J8" s="45">
        <f t="shared" si="2"/>
        <v>2.3382268936364676</v>
      </c>
      <c r="K8" s="35">
        <f>C8/4.46</f>
        <v>9177.8026905829593</v>
      </c>
    </row>
    <row r="9" spans="1:11" s="3" customFormat="1" ht="20.100000000000001" customHeight="1">
      <c r="A9" s="69" t="s">
        <v>19</v>
      </c>
      <c r="B9" s="35">
        <v>11813</v>
      </c>
      <c r="C9" s="35">
        <f t="shared" si="0"/>
        <v>29438</v>
      </c>
      <c r="D9" s="36">
        <v>14601</v>
      </c>
      <c r="E9" s="36">
        <v>14837</v>
      </c>
      <c r="F9" s="72">
        <v>6</v>
      </c>
      <c r="G9" s="73">
        <f t="shared" si="1"/>
        <v>-2</v>
      </c>
      <c r="H9" s="73">
        <v>-15</v>
      </c>
      <c r="I9" s="73">
        <v>13</v>
      </c>
      <c r="J9" s="45">
        <f t="shared" si="2"/>
        <v>2.4920003386100058</v>
      </c>
      <c r="K9" s="35">
        <f>C9/4.08</f>
        <v>7215.1960784313724</v>
      </c>
    </row>
    <row r="10" spans="1:11" s="3" customFormat="1" ht="20.100000000000001" customHeight="1">
      <c r="A10" s="69" t="s">
        <v>20</v>
      </c>
      <c r="B10" s="35">
        <v>21013</v>
      </c>
      <c r="C10" s="35">
        <f t="shared" si="0"/>
        <v>44904</v>
      </c>
      <c r="D10" s="36">
        <v>22565</v>
      </c>
      <c r="E10" s="36">
        <v>22339</v>
      </c>
      <c r="F10" s="72">
        <v>-24</v>
      </c>
      <c r="G10" s="73">
        <f t="shared" si="1"/>
        <v>-35</v>
      </c>
      <c r="H10" s="73">
        <v>-37</v>
      </c>
      <c r="I10" s="73">
        <v>2</v>
      </c>
      <c r="J10" s="45">
        <f t="shared" si="2"/>
        <v>2.1369628325322418</v>
      </c>
      <c r="K10" s="35">
        <f>C10/4.7</f>
        <v>9554.0425531914898</v>
      </c>
    </row>
    <row r="11" spans="1:11" s="3" customFormat="1" ht="20.100000000000001" customHeight="1">
      <c r="A11" s="69" t="s">
        <v>21</v>
      </c>
      <c r="B11" s="35">
        <v>12014</v>
      </c>
      <c r="C11" s="35">
        <f t="shared" si="0"/>
        <v>28627</v>
      </c>
      <c r="D11" s="36">
        <v>14224</v>
      </c>
      <c r="E11" s="36">
        <v>14403</v>
      </c>
      <c r="F11" s="72">
        <v>6</v>
      </c>
      <c r="G11" s="73">
        <f t="shared" si="1"/>
        <v>-21</v>
      </c>
      <c r="H11" s="73">
        <v>-15</v>
      </c>
      <c r="I11" s="73">
        <v>-6</v>
      </c>
      <c r="J11" s="45">
        <f t="shared" si="2"/>
        <v>2.3828033960379558</v>
      </c>
      <c r="K11" s="35">
        <f>C11/2.92</f>
        <v>9803.767123287671</v>
      </c>
    </row>
    <row r="12" spans="1:11" s="3" customFormat="1" ht="20.100000000000001" customHeight="1">
      <c r="A12" s="69" t="s">
        <v>22</v>
      </c>
      <c r="B12" s="35">
        <v>18358</v>
      </c>
      <c r="C12" s="35">
        <f t="shared" si="0"/>
        <v>42224</v>
      </c>
      <c r="D12" s="36">
        <v>20802</v>
      </c>
      <c r="E12" s="36">
        <v>21422</v>
      </c>
      <c r="F12" s="72">
        <v>-16</v>
      </c>
      <c r="G12" s="73">
        <f t="shared" si="1"/>
        <v>-22</v>
      </c>
      <c r="H12" s="73">
        <v>-14</v>
      </c>
      <c r="I12" s="73">
        <v>-8</v>
      </c>
      <c r="J12" s="45">
        <f t="shared" si="2"/>
        <v>2.3000326832988343</v>
      </c>
      <c r="K12" s="35">
        <f>C12/6.08</f>
        <v>6944.7368421052633</v>
      </c>
    </row>
    <row r="13" spans="1:11" s="3" customFormat="1" ht="20.100000000000001" customHeight="1">
      <c r="A13" s="69" t="s">
        <v>23</v>
      </c>
      <c r="B13" s="35">
        <v>13039</v>
      </c>
      <c r="C13" s="35">
        <f t="shared" si="0"/>
        <v>32091</v>
      </c>
      <c r="D13" s="36">
        <v>15469</v>
      </c>
      <c r="E13" s="36">
        <v>16622</v>
      </c>
      <c r="F13" s="72">
        <v>22</v>
      </c>
      <c r="G13" s="73">
        <f t="shared" si="1"/>
        <v>-16</v>
      </c>
      <c r="H13" s="73">
        <v>-14</v>
      </c>
      <c r="I13" s="73">
        <v>-2</v>
      </c>
      <c r="J13" s="45">
        <f t="shared" si="2"/>
        <v>2.4611549965488151</v>
      </c>
      <c r="K13" s="35">
        <f>C13/5.16</f>
        <v>6219.1860465116279</v>
      </c>
    </row>
    <row r="14" spans="1:11" s="3" customFormat="1" ht="20.100000000000001" customHeight="1">
      <c r="A14" s="69" t="s">
        <v>24</v>
      </c>
      <c r="B14" s="35">
        <v>15260</v>
      </c>
      <c r="C14" s="35">
        <f t="shared" si="0"/>
        <v>35592</v>
      </c>
      <c r="D14" s="36">
        <v>18237</v>
      </c>
      <c r="E14" s="36">
        <v>17355</v>
      </c>
      <c r="F14" s="72">
        <v>7</v>
      </c>
      <c r="G14" s="73">
        <f t="shared" si="1"/>
        <v>0</v>
      </c>
      <c r="H14" s="73">
        <v>-14</v>
      </c>
      <c r="I14" s="73">
        <v>14</v>
      </c>
      <c r="J14" s="45">
        <f t="shared" si="2"/>
        <v>2.3323722149410222</v>
      </c>
      <c r="K14" s="35">
        <f>C14/7.22</f>
        <v>4929.6398891966764</v>
      </c>
    </row>
    <row r="15" spans="1:11" s="3" customFormat="1" ht="20.100000000000001" customHeight="1">
      <c r="A15" s="69" t="s">
        <v>25</v>
      </c>
      <c r="B15" s="35">
        <v>15044</v>
      </c>
      <c r="C15" s="35">
        <f t="shared" si="0"/>
        <v>30736</v>
      </c>
      <c r="D15" s="36">
        <v>15466</v>
      </c>
      <c r="E15" s="36">
        <v>15270</v>
      </c>
      <c r="F15" s="72">
        <v>14</v>
      </c>
      <c r="G15" s="73">
        <f t="shared" si="1"/>
        <v>47</v>
      </c>
      <c r="H15" s="73">
        <v>13</v>
      </c>
      <c r="I15" s="73">
        <v>34</v>
      </c>
      <c r="J15" s="45">
        <f t="shared" si="2"/>
        <v>2.0430736506248337</v>
      </c>
      <c r="K15" s="35">
        <f>C15/4.46</f>
        <v>6891.4798206278028</v>
      </c>
    </row>
    <row r="16" spans="1:11" s="3" customFormat="1" ht="20.100000000000001" customHeight="1">
      <c r="A16" s="69" t="s">
        <v>26</v>
      </c>
      <c r="B16" s="35">
        <v>4710</v>
      </c>
      <c r="C16" s="35">
        <f t="shared" si="0"/>
        <v>11527</v>
      </c>
      <c r="D16" s="36">
        <v>6043</v>
      </c>
      <c r="E16" s="36">
        <v>5484</v>
      </c>
      <c r="F16" s="72">
        <v>7</v>
      </c>
      <c r="G16" s="73">
        <f t="shared" si="1"/>
        <v>9</v>
      </c>
      <c r="H16" s="73">
        <v>7</v>
      </c>
      <c r="I16" s="73">
        <v>2</v>
      </c>
      <c r="J16" s="45">
        <f t="shared" si="2"/>
        <v>2.4473460721868365</v>
      </c>
      <c r="K16" s="35">
        <f>C16/4.96</f>
        <v>2323.9919354838712</v>
      </c>
    </row>
    <row r="17" spans="1:11" s="3" customFormat="1" ht="20.100000000000001" customHeight="1">
      <c r="A17" s="69" t="s">
        <v>27</v>
      </c>
      <c r="B17" s="35">
        <v>14126</v>
      </c>
      <c r="C17" s="35">
        <f t="shared" si="0"/>
        <v>32801</v>
      </c>
      <c r="D17" s="36">
        <v>16517</v>
      </c>
      <c r="E17" s="36">
        <v>16284</v>
      </c>
      <c r="F17" s="72">
        <v>24</v>
      </c>
      <c r="G17" s="73">
        <f t="shared" si="1"/>
        <v>49</v>
      </c>
      <c r="H17" s="73">
        <v>37</v>
      </c>
      <c r="I17" s="73">
        <v>12</v>
      </c>
      <c r="J17" s="45">
        <f t="shared" si="2"/>
        <v>2.3220302987399122</v>
      </c>
      <c r="K17" s="35">
        <f>C17/5.21</f>
        <v>6295.7773512476006</v>
      </c>
    </row>
    <row r="18" spans="1:11" s="3" customFormat="1" ht="20.100000000000001" customHeight="1">
      <c r="A18" s="69" t="s">
        <v>28</v>
      </c>
      <c r="B18" s="35">
        <v>7384</v>
      </c>
      <c r="C18" s="35">
        <f t="shared" si="0"/>
        <v>18228</v>
      </c>
      <c r="D18" s="36">
        <v>9381</v>
      </c>
      <c r="E18" s="36">
        <v>8847</v>
      </c>
      <c r="F18" s="72">
        <v>3</v>
      </c>
      <c r="G18" s="73">
        <f t="shared" si="1"/>
        <v>-7</v>
      </c>
      <c r="H18" s="73">
        <v>-3</v>
      </c>
      <c r="I18" s="73">
        <v>-4</v>
      </c>
      <c r="J18" s="45">
        <f t="shared" si="2"/>
        <v>2.4685807150595882</v>
      </c>
      <c r="K18" s="35">
        <f>C18/11.81</f>
        <v>1543.4377646062658</v>
      </c>
    </row>
    <row r="19" spans="1:11" s="3" customFormat="1" ht="20.100000000000001" customHeight="1">
      <c r="A19" s="69" t="s">
        <v>29</v>
      </c>
      <c r="B19" s="35">
        <f t="shared" ref="B19:I19" si="3">SUM(B6:B18)</f>
        <v>182716</v>
      </c>
      <c r="C19" s="35">
        <f t="shared" si="3"/>
        <v>421907</v>
      </c>
      <c r="D19" s="36">
        <f t="shared" si="3"/>
        <v>208988</v>
      </c>
      <c r="E19" s="36">
        <f t="shared" si="3"/>
        <v>212919</v>
      </c>
      <c r="F19" s="74">
        <f t="shared" si="3"/>
        <v>114</v>
      </c>
      <c r="G19" s="75">
        <f t="shared" si="3"/>
        <v>89</v>
      </c>
      <c r="H19" s="75">
        <f>SUM(H6:H18)</f>
        <v>-4</v>
      </c>
      <c r="I19" s="75">
        <f t="shared" si="3"/>
        <v>93</v>
      </c>
      <c r="J19" s="45">
        <f t="shared" si="2"/>
        <v>2.3090862321854684</v>
      </c>
      <c r="K19" s="35">
        <f>ROUND(C19/69.57,0)</f>
        <v>6064</v>
      </c>
    </row>
    <row r="20" spans="1:11" s="3" customFormat="1" ht="5.25" customHeight="1">
      <c r="G20" s="7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9" t="s">
        <v>296</v>
      </c>
      <c r="B1" s="139"/>
      <c r="C1" s="139"/>
      <c r="D1" s="139"/>
      <c r="E1" s="139"/>
      <c r="F1" s="139"/>
      <c r="G1" s="139"/>
      <c r="H1" s="139"/>
      <c r="AK1" s="4" t="s">
        <v>51</v>
      </c>
    </row>
    <row r="2" spans="1:37" s="2" customFormat="1" ht="14.25" thickBot="1">
      <c r="A2" s="2" t="s">
        <v>293</v>
      </c>
      <c r="F2" s="22"/>
      <c r="G2" s="22"/>
      <c r="H2" s="22"/>
    </row>
    <row r="3" spans="1:37" ht="14.25" customHeight="1" thickBot="1">
      <c r="A3" s="77" t="s">
        <v>52</v>
      </c>
      <c r="B3" s="78" t="s">
        <v>6</v>
      </c>
      <c r="C3" s="79" t="s">
        <v>7</v>
      </c>
      <c r="D3" s="79" t="s">
        <v>8</v>
      </c>
      <c r="E3" s="77" t="s">
        <v>52</v>
      </c>
      <c r="F3" s="79" t="s">
        <v>6</v>
      </c>
      <c r="G3" s="79" t="s">
        <v>7</v>
      </c>
      <c r="H3" s="80" t="s">
        <v>8</v>
      </c>
    </row>
    <row r="4" spans="1:37" ht="11.25" customHeight="1">
      <c r="A4" s="81" t="s">
        <v>53</v>
      </c>
      <c r="B4" s="13">
        <f t="shared" ref="B4:B67" si="0">SUM(C4:D4)</f>
        <v>18873</v>
      </c>
      <c r="C4" s="14">
        <f>SUM(C5:C9)</f>
        <v>9686</v>
      </c>
      <c r="D4" s="14">
        <f>SUM(D5:D9)</f>
        <v>9187</v>
      </c>
      <c r="E4" s="81" t="s">
        <v>54</v>
      </c>
      <c r="F4" s="13">
        <f t="shared" ref="F4:F61" si="1">SUM(G4:H4)</f>
        <v>24112</v>
      </c>
      <c r="G4" s="14">
        <f>SUM(G5:G9)</f>
        <v>11674</v>
      </c>
      <c r="H4" s="15">
        <f>SUM(H5:H9)</f>
        <v>12438</v>
      </c>
    </row>
    <row r="5" spans="1:37" ht="11.25" customHeight="1">
      <c r="A5" s="82">
        <v>0</v>
      </c>
      <c r="B5" s="13">
        <f t="shared" si="0"/>
        <v>3590</v>
      </c>
      <c r="C5" s="14">
        <v>1800</v>
      </c>
      <c r="D5" s="14">
        <v>1790</v>
      </c>
      <c r="E5" s="82">
        <v>60</v>
      </c>
      <c r="F5" s="13">
        <f t="shared" si="1"/>
        <v>4415</v>
      </c>
      <c r="G5" s="14">
        <v>2203</v>
      </c>
      <c r="H5" s="15">
        <v>2212</v>
      </c>
    </row>
    <row r="6" spans="1:37" ht="11.25" customHeight="1">
      <c r="A6" s="82">
        <v>1</v>
      </c>
      <c r="B6" s="13">
        <f t="shared" si="0"/>
        <v>3757</v>
      </c>
      <c r="C6" s="14">
        <v>1978</v>
      </c>
      <c r="D6" s="14">
        <v>1779</v>
      </c>
      <c r="E6" s="82">
        <v>61</v>
      </c>
      <c r="F6" s="13">
        <f t="shared" si="1"/>
        <v>4427</v>
      </c>
      <c r="G6" s="14">
        <v>2168</v>
      </c>
      <c r="H6" s="15">
        <v>2259</v>
      </c>
    </row>
    <row r="7" spans="1:37" ht="11.25" customHeight="1">
      <c r="A7" s="82">
        <v>2</v>
      </c>
      <c r="B7" s="13">
        <f t="shared" si="0"/>
        <v>3737</v>
      </c>
      <c r="C7" s="14">
        <v>1865</v>
      </c>
      <c r="D7" s="14">
        <v>1872</v>
      </c>
      <c r="E7" s="82">
        <v>62</v>
      </c>
      <c r="F7" s="13">
        <f t="shared" si="1"/>
        <v>4783</v>
      </c>
      <c r="G7" s="14">
        <v>2327</v>
      </c>
      <c r="H7" s="15">
        <v>2456</v>
      </c>
    </row>
    <row r="8" spans="1:37" ht="11.25" customHeight="1">
      <c r="A8" s="82">
        <v>3</v>
      </c>
      <c r="B8" s="13">
        <f t="shared" si="0"/>
        <v>3876</v>
      </c>
      <c r="C8" s="14">
        <v>2011</v>
      </c>
      <c r="D8" s="14">
        <v>1865</v>
      </c>
      <c r="E8" s="82">
        <v>63</v>
      </c>
      <c r="F8" s="13">
        <f t="shared" si="1"/>
        <v>5001</v>
      </c>
      <c r="G8" s="14">
        <v>2373</v>
      </c>
      <c r="H8" s="15">
        <v>2628</v>
      </c>
    </row>
    <row r="9" spans="1:37" ht="11.25" customHeight="1">
      <c r="A9" s="83">
        <v>4</v>
      </c>
      <c r="B9" s="84">
        <f t="shared" si="0"/>
        <v>3913</v>
      </c>
      <c r="C9" s="16">
        <v>2032</v>
      </c>
      <c r="D9" s="16">
        <v>1881</v>
      </c>
      <c r="E9" s="83">
        <v>64</v>
      </c>
      <c r="F9" s="84">
        <f t="shared" si="1"/>
        <v>5486</v>
      </c>
      <c r="G9" s="16">
        <v>2603</v>
      </c>
      <c r="H9" s="17">
        <v>2883</v>
      </c>
    </row>
    <row r="10" spans="1:37" ht="11.25" customHeight="1">
      <c r="A10" s="81" t="s">
        <v>55</v>
      </c>
      <c r="B10" s="13">
        <f t="shared" si="0"/>
        <v>19862</v>
      </c>
      <c r="C10" s="14">
        <f>SUM(C11:C15)</f>
        <v>10153</v>
      </c>
      <c r="D10" s="14">
        <f>SUM(D11:D15)</f>
        <v>9709</v>
      </c>
      <c r="E10" s="81" t="s">
        <v>56</v>
      </c>
      <c r="F10" s="13">
        <f t="shared" si="1"/>
        <v>28909</v>
      </c>
      <c r="G10" s="14">
        <f>SUM(G11:G15)</f>
        <v>13756</v>
      </c>
      <c r="H10" s="15">
        <f>SUM(H11:H15)</f>
        <v>15153</v>
      </c>
    </row>
    <row r="11" spans="1:37" ht="11.25" customHeight="1">
      <c r="A11" s="82">
        <v>5</v>
      </c>
      <c r="B11" s="13">
        <f t="shared" si="0"/>
        <v>4007</v>
      </c>
      <c r="C11" s="14">
        <v>2026</v>
      </c>
      <c r="D11" s="14">
        <v>1981</v>
      </c>
      <c r="E11" s="82">
        <v>65</v>
      </c>
      <c r="F11" s="13">
        <f t="shared" si="1"/>
        <v>6034</v>
      </c>
      <c r="G11" s="14">
        <v>2878</v>
      </c>
      <c r="H11" s="15">
        <v>3156</v>
      </c>
    </row>
    <row r="12" spans="1:37" ht="11.25" customHeight="1">
      <c r="A12" s="82">
        <v>6</v>
      </c>
      <c r="B12" s="13">
        <f t="shared" si="0"/>
        <v>4023</v>
      </c>
      <c r="C12" s="14">
        <v>2073</v>
      </c>
      <c r="D12" s="14">
        <v>1950</v>
      </c>
      <c r="E12" s="82">
        <v>66</v>
      </c>
      <c r="F12" s="13">
        <f t="shared" si="1"/>
        <v>6412</v>
      </c>
      <c r="G12" s="14">
        <v>3035</v>
      </c>
      <c r="H12" s="15">
        <v>3377</v>
      </c>
    </row>
    <row r="13" spans="1:37" ht="11.25" customHeight="1">
      <c r="A13" s="82">
        <v>7</v>
      </c>
      <c r="B13" s="13">
        <f t="shared" si="0"/>
        <v>4031</v>
      </c>
      <c r="C13" s="14">
        <v>2052</v>
      </c>
      <c r="D13" s="14">
        <v>1979</v>
      </c>
      <c r="E13" s="82">
        <v>67</v>
      </c>
      <c r="F13" s="13">
        <f t="shared" si="1"/>
        <v>6657</v>
      </c>
      <c r="G13" s="14">
        <v>3146</v>
      </c>
      <c r="H13" s="15">
        <v>3511</v>
      </c>
    </row>
    <row r="14" spans="1:37" ht="11.25" customHeight="1">
      <c r="A14" s="82">
        <v>8</v>
      </c>
      <c r="B14" s="13">
        <f t="shared" si="0"/>
        <v>3937</v>
      </c>
      <c r="C14" s="14">
        <v>2005</v>
      </c>
      <c r="D14" s="14">
        <v>1932</v>
      </c>
      <c r="E14" s="82">
        <v>68</v>
      </c>
      <c r="F14" s="13">
        <f t="shared" si="1"/>
        <v>5924</v>
      </c>
      <c r="G14" s="14">
        <v>2818</v>
      </c>
      <c r="H14" s="15">
        <v>3106</v>
      </c>
    </row>
    <row r="15" spans="1:37" ht="11.25" customHeight="1">
      <c r="A15" s="83">
        <v>9</v>
      </c>
      <c r="B15" s="84">
        <f t="shared" si="0"/>
        <v>3864</v>
      </c>
      <c r="C15" s="16">
        <v>1997</v>
      </c>
      <c r="D15" s="16">
        <v>1867</v>
      </c>
      <c r="E15" s="83">
        <v>69</v>
      </c>
      <c r="F15" s="84">
        <f t="shared" si="1"/>
        <v>3882</v>
      </c>
      <c r="G15" s="16">
        <v>1879</v>
      </c>
      <c r="H15" s="17">
        <v>2003</v>
      </c>
    </row>
    <row r="16" spans="1:37" ht="11.25" customHeight="1">
      <c r="A16" s="81" t="s">
        <v>57</v>
      </c>
      <c r="B16" s="13">
        <f t="shared" si="0"/>
        <v>20195</v>
      </c>
      <c r="C16" s="14">
        <f>SUM(C17:C21)</f>
        <v>10250</v>
      </c>
      <c r="D16" s="14">
        <f>SUM(D17:D21)</f>
        <v>9945</v>
      </c>
      <c r="E16" s="81" t="s">
        <v>58</v>
      </c>
      <c r="F16" s="13">
        <f t="shared" si="1"/>
        <v>24512</v>
      </c>
      <c r="G16" s="14">
        <f>SUM(G17:G21)</f>
        <v>11397</v>
      </c>
      <c r="H16" s="15">
        <f>SUM(H17:H21)</f>
        <v>13115</v>
      </c>
    </row>
    <row r="17" spans="1:8" ht="11.25" customHeight="1">
      <c r="A17" s="82">
        <v>10</v>
      </c>
      <c r="B17" s="13">
        <f t="shared" si="0"/>
        <v>3982</v>
      </c>
      <c r="C17" s="14">
        <v>1964</v>
      </c>
      <c r="D17" s="14">
        <v>2018</v>
      </c>
      <c r="E17" s="82">
        <v>70</v>
      </c>
      <c r="F17" s="13">
        <f t="shared" si="1"/>
        <v>4370</v>
      </c>
      <c r="G17" s="14">
        <v>2020</v>
      </c>
      <c r="H17" s="15">
        <v>2350</v>
      </c>
    </row>
    <row r="18" spans="1:8" ht="11.25" customHeight="1">
      <c r="A18" s="82">
        <v>11</v>
      </c>
      <c r="B18" s="13">
        <f t="shared" si="0"/>
        <v>4135</v>
      </c>
      <c r="C18" s="14">
        <v>2099</v>
      </c>
      <c r="D18" s="14">
        <v>2036</v>
      </c>
      <c r="E18" s="82">
        <v>71</v>
      </c>
      <c r="F18" s="13">
        <f t="shared" si="1"/>
        <v>5473</v>
      </c>
      <c r="G18" s="14">
        <v>2555</v>
      </c>
      <c r="H18" s="15">
        <v>2918</v>
      </c>
    </row>
    <row r="19" spans="1:8" ht="11.25" customHeight="1">
      <c r="A19" s="82">
        <v>12</v>
      </c>
      <c r="B19" s="13">
        <f t="shared" si="0"/>
        <v>4071</v>
      </c>
      <c r="C19" s="14">
        <v>2096</v>
      </c>
      <c r="D19" s="14">
        <v>1975</v>
      </c>
      <c r="E19" s="82">
        <v>72</v>
      </c>
      <c r="F19" s="13">
        <f t="shared" si="1"/>
        <v>4865</v>
      </c>
      <c r="G19" s="14">
        <v>2270</v>
      </c>
      <c r="H19" s="15">
        <v>2595</v>
      </c>
    </row>
    <row r="20" spans="1:8" ht="11.25" customHeight="1">
      <c r="A20" s="82">
        <v>13</v>
      </c>
      <c r="B20" s="13">
        <f t="shared" si="0"/>
        <v>4006</v>
      </c>
      <c r="C20" s="14">
        <v>2040</v>
      </c>
      <c r="D20" s="14">
        <v>1966</v>
      </c>
      <c r="E20" s="82">
        <v>73</v>
      </c>
      <c r="F20" s="13">
        <f t="shared" si="1"/>
        <v>5126</v>
      </c>
      <c r="G20" s="14">
        <v>2378</v>
      </c>
      <c r="H20" s="15">
        <v>2748</v>
      </c>
    </row>
    <row r="21" spans="1:8" ht="11.25" customHeight="1">
      <c r="A21" s="83">
        <v>14</v>
      </c>
      <c r="B21" s="84">
        <f t="shared" si="0"/>
        <v>4001</v>
      </c>
      <c r="C21" s="16">
        <v>2051</v>
      </c>
      <c r="D21" s="16">
        <v>1950</v>
      </c>
      <c r="E21" s="83">
        <v>74</v>
      </c>
      <c r="F21" s="84">
        <f t="shared" si="1"/>
        <v>4678</v>
      </c>
      <c r="G21" s="16">
        <v>2174</v>
      </c>
      <c r="H21" s="17">
        <v>2504</v>
      </c>
    </row>
    <row r="22" spans="1:8" ht="11.25" customHeight="1">
      <c r="A22" s="81" t="s">
        <v>59</v>
      </c>
      <c r="B22" s="13">
        <f t="shared" si="0"/>
        <v>20067</v>
      </c>
      <c r="C22" s="14">
        <f>SUM(C23:C27)</f>
        <v>10518</v>
      </c>
      <c r="D22" s="14">
        <f>SUM(D23:D27)</f>
        <v>9549</v>
      </c>
      <c r="E22" s="81" t="s">
        <v>60</v>
      </c>
      <c r="F22" s="13">
        <f t="shared" si="1"/>
        <v>18848</v>
      </c>
      <c r="G22" s="14">
        <f>SUM(G23:G27)</f>
        <v>8482</v>
      </c>
      <c r="H22" s="15">
        <f>SUM(H23:H27)</f>
        <v>10366</v>
      </c>
    </row>
    <row r="23" spans="1:8" ht="11.25" customHeight="1">
      <c r="A23" s="82">
        <v>15</v>
      </c>
      <c r="B23" s="13">
        <f t="shared" si="0"/>
        <v>4003</v>
      </c>
      <c r="C23" s="14">
        <v>2083</v>
      </c>
      <c r="D23" s="14">
        <v>1920</v>
      </c>
      <c r="E23" s="82">
        <v>75</v>
      </c>
      <c r="F23" s="13">
        <f t="shared" si="1"/>
        <v>4033</v>
      </c>
      <c r="G23" s="14">
        <v>1852</v>
      </c>
      <c r="H23" s="15">
        <v>2181</v>
      </c>
    </row>
    <row r="24" spans="1:8" ht="11.25" customHeight="1">
      <c r="A24" s="82">
        <v>16</v>
      </c>
      <c r="B24" s="13">
        <f t="shared" si="0"/>
        <v>3987</v>
      </c>
      <c r="C24" s="14">
        <v>2083</v>
      </c>
      <c r="D24" s="14">
        <v>1904</v>
      </c>
      <c r="E24" s="82">
        <v>76</v>
      </c>
      <c r="F24" s="13">
        <f t="shared" si="1"/>
        <v>3503</v>
      </c>
      <c r="G24" s="14">
        <v>1605</v>
      </c>
      <c r="H24" s="15">
        <v>1898</v>
      </c>
    </row>
    <row r="25" spans="1:8" ht="11.25" customHeight="1">
      <c r="A25" s="82">
        <v>17</v>
      </c>
      <c r="B25" s="13">
        <f t="shared" si="0"/>
        <v>3954</v>
      </c>
      <c r="C25" s="14">
        <v>1988</v>
      </c>
      <c r="D25" s="14">
        <v>1966</v>
      </c>
      <c r="E25" s="82">
        <v>77</v>
      </c>
      <c r="F25" s="13">
        <f t="shared" si="1"/>
        <v>3956</v>
      </c>
      <c r="G25" s="14">
        <v>1760</v>
      </c>
      <c r="H25" s="15">
        <v>2196</v>
      </c>
    </row>
    <row r="26" spans="1:8" ht="11.25" customHeight="1">
      <c r="A26" s="82">
        <v>18</v>
      </c>
      <c r="B26" s="13">
        <f t="shared" si="0"/>
        <v>4081</v>
      </c>
      <c r="C26" s="14">
        <v>2175</v>
      </c>
      <c r="D26" s="14">
        <v>1906</v>
      </c>
      <c r="E26" s="82">
        <v>78</v>
      </c>
      <c r="F26" s="13">
        <f t="shared" si="1"/>
        <v>3745</v>
      </c>
      <c r="G26" s="14">
        <v>1698</v>
      </c>
      <c r="H26" s="15">
        <v>2047</v>
      </c>
    </row>
    <row r="27" spans="1:8" ht="11.25" customHeight="1">
      <c r="A27" s="83">
        <v>19</v>
      </c>
      <c r="B27" s="84">
        <f t="shared" si="0"/>
        <v>4042</v>
      </c>
      <c r="C27" s="16">
        <v>2189</v>
      </c>
      <c r="D27" s="16">
        <v>1853</v>
      </c>
      <c r="E27" s="83">
        <v>79</v>
      </c>
      <c r="F27" s="84">
        <f t="shared" si="1"/>
        <v>3611</v>
      </c>
      <c r="G27" s="16">
        <v>1567</v>
      </c>
      <c r="H27" s="17">
        <v>2044</v>
      </c>
    </row>
    <row r="28" spans="1:8" ht="11.25" customHeight="1">
      <c r="A28" s="81" t="s">
        <v>61</v>
      </c>
      <c r="B28" s="13">
        <f t="shared" si="0"/>
        <v>20875</v>
      </c>
      <c r="C28" s="14">
        <f>SUM(C29:C33)</f>
        <v>10812</v>
      </c>
      <c r="D28" s="14">
        <f>SUM(D29:D33)</f>
        <v>10063</v>
      </c>
      <c r="E28" s="81" t="s">
        <v>62</v>
      </c>
      <c r="F28" s="13">
        <f t="shared" si="1"/>
        <v>13476</v>
      </c>
      <c r="G28" s="14">
        <f>SUM(G29:G33)</f>
        <v>5608</v>
      </c>
      <c r="H28" s="15">
        <f>SUM(H29:H33)</f>
        <v>7868</v>
      </c>
    </row>
    <row r="29" spans="1:8" ht="11.25" customHeight="1">
      <c r="A29" s="82">
        <v>20</v>
      </c>
      <c r="B29" s="13">
        <f t="shared" si="0"/>
        <v>4246</v>
      </c>
      <c r="C29" s="14">
        <v>2171</v>
      </c>
      <c r="D29" s="14">
        <v>2075</v>
      </c>
      <c r="E29" s="82">
        <v>80</v>
      </c>
      <c r="F29" s="13">
        <f t="shared" si="1"/>
        <v>3200</v>
      </c>
      <c r="G29" s="14">
        <v>1396</v>
      </c>
      <c r="H29" s="15">
        <v>1804</v>
      </c>
    </row>
    <row r="30" spans="1:8" ht="11.25" customHeight="1">
      <c r="A30" s="82">
        <v>21</v>
      </c>
      <c r="B30" s="13">
        <f t="shared" si="0"/>
        <v>4269</v>
      </c>
      <c r="C30" s="14">
        <v>2202</v>
      </c>
      <c r="D30" s="14">
        <v>2067</v>
      </c>
      <c r="E30" s="82">
        <v>81</v>
      </c>
      <c r="F30" s="13">
        <f t="shared" si="1"/>
        <v>2846</v>
      </c>
      <c r="G30" s="14">
        <v>1230</v>
      </c>
      <c r="H30" s="15">
        <v>1616</v>
      </c>
    </row>
    <row r="31" spans="1:8" ht="11.25" customHeight="1">
      <c r="A31" s="82">
        <v>22</v>
      </c>
      <c r="B31" s="13">
        <f t="shared" si="0"/>
        <v>4138</v>
      </c>
      <c r="C31" s="14">
        <v>2129</v>
      </c>
      <c r="D31" s="14">
        <v>2009</v>
      </c>
      <c r="E31" s="82">
        <v>82</v>
      </c>
      <c r="F31" s="13">
        <f t="shared" si="1"/>
        <v>2707</v>
      </c>
      <c r="G31" s="14">
        <v>1135</v>
      </c>
      <c r="H31" s="15">
        <v>1572</v>
      </c>
    </row>
    <row r="32" spans="1:8" ht="11.25" customHeight="1">
      <c r="A32" s="82">
        <v>23</v>
      </c>
      <c r="B32" s="13">
        <f t="shared" si="0"/>
        <v>4075</v>
      </c>
      <c r="C32" s="14">
        <v>2119</v>
      </c>
      <c r="D32" s="14">
        <v>1956</v>
      </c>
      <c r="E32" s="82">
        <v>83</v>
      </c>
      <c r="F32" s="13">
        <f t="shared" si="1"/>
        <v>2491</v>
      </c>
      <c r="G32" s="14">
        <v>1003</v>
      </c>
      <c r="H32" s="15">
        <v>1488</v>
      </c>
    </row>
    <row r="33" spans="1:8" ht="11.25" customHeight="1">
      <c r="A33" s="83">
        <v>24</v>
      </c>
      <c r="B33" s="84">
        <f t="shared" si="0"/>
        <v>4147</v>
      </c>
      <c r="C33" s="16">
        <v>2191</v>
      </c>
      <c r="D33" s="16">
        <v>1956</v>
      </c>
      <c r="E33" s="83">
        <v>84</v>
      </c>
      <c r="F33" s="84">
        <f t="shared" si="1"/>
        <v>2232</v>
      </c>
      <c r="G33" s="16">
        <v>844</v>
      </c>
      <c r="H33" s="17">
        <v>1388</v>
      </c>
    </row>
    <row r="34" spans="1:8" ht="11.25" customHeight="1">
      <c r="A34" s="81" t="s">
        <v>63</v>
      </c>
      <c r="B34" s="13">
        <f t="shared" si="0"/>
        <v>21439</v>
      </c>
      <c r="C34" s="14">
        <f>SUM(C35:C39)</f>
        <v>11401</v>
      </c>
      <c r="D34" s="14">
        <f>SUM(D35:D39)</f>
        <v>10038</v>
      </c>
      <c r="E34" s="81" t="s">
        <v>64</v>
      </c>
      <c r="F34" s="13">
        <f t="shared" si="1"/>
        <v>7764</v>
      </c>
      <c r="G34" s="14">
        <f>SUM(G35:G39)</f>
        <v>2736</v>
      </c>
      <c r="H34" s="15">
        <f>SUM(H35:H39)</f>
        <v>5028</v>
      </c>
    </row>
    <row r="35" spans="1:8" ht="11.25" customHeight="1">
      <c r="A35" s="82">
        <v>25</v>
      </c>
      <c r="B35" s="13">
        <f t="shared" si="0"/>
        <v>4156</v>
      </c>
      <c r="C35" s="14">
        <v>2207</v>
      </c>
      <c r="D35" s="14">
        <v>1949</v>
      </c>
      <c r="E35" s="82">
        <v>85</v>
      </c>
      <c r="F35" s="13">
        <f t="shared" si="1"/>
        <v>1920</v>
      </c>
      <c r="G35" s="14">
        <v>730</v>
      </c>
      <c r="H35" s="15">
        <v>1190</v>
      </c>
    </row>
    <row r="36" spans="1:8" ht="11.25" customHeight="1">
      <c r="A36" s="82">
        <v>26</v>
      </c>
      <c r="B36" s="13">
        <f t="shared" si="0"/>
        <v>4199</v>
      </c>
      <c r="C36" s="14">
        <v>2225</v>
      </c>
      <c r="D36" s="14">
        <v>1974</v>
      </c>
      <c r="E36" s="82">
        <v>86</v>
      </c>
      <c r="F36" s="13">
        <f t="shared" si="1"/>
        <v>1755</v>
      </c>
      <c r="G36" s="14">
        <v>631</v>
      </c>
      <c r="H36" s="15">
        <v>1124</v>
      </c>
    </row>
    <row r="37" spans="1:8" ht="11.25" customHeight="1">
      <c r="A37" s="82">
        <v>27</v>
      </c>
      <c r="B37" s="13">
        <f t="shared" si="0"/>
        <v>4232</v>
      </c>
      <c r="C37" s="14">
        <v>2267</v>
      </c>
      <c r="D37" s="14">
        <v>1965</v>
      </c>
      <c r="E37" s="82">
        <v>87</v>
      </c>
      <c r="F37" s="13">
        <f t="shared" si="1"/>
        <v>1558</v>
      </c>
      <c r="G37" s="14">
        <v>533</v>
      </c>
      <c r="H37" s="15">
        <v>1025</v>
      </c>
    </row>
    <row r="38" spans="1:8" ht="11.25" customHeight="1">
      <c r="A38" s="82">
        <v>28</v>
      </c>
      <c r="B38" s="13">
        <f t="shared" si="0"/>
        <v>4378</v>
      </c>
      <c r="C38" s="14">
        <v>2353</v>
      </c>
      <c r="D38" s="14">
        <v>2025</v>
      </c>
      <c r="E38" s="82">
        <v>88</v>
      </c>
      <c r="F38" s="13">
        <f t="shared" si="1"/>
        <v>1313</v>
      </c>
      <c r="G38" s="14">
        <v>461</v>
      </c>
      <c r="H38" s="15">
        <v>852</v>
      </c>
    </row>
    <row r="39" spans="1:8" ht="11.25" customHeight="1">
      <c r="A39" s="83">
        <v>29</v>
      </c>
      <c r="B39" s="84">
        <f t="shared" si="0"/>
        <v>4474</v>
      </c>
      <c r="C39" s="16">
        <v>2349</v>
      </c>
      <c r="D39" s="16">
        <v>2125</v>
      </c>
      <c r="E39" s="83">
        <v>89</v>
      </c>
      <c r="F39" s="84">
        <f t="shared" si="1"/>
        <v>1218</v>
      </c>
      <c r="G39" s="16">
        <v>381</v>
      </c>
      <c r="H39" s="17">
        <v>837</v>
      </c>
    </row>
    <row r="40" spans="1:8" ht="11.25" customHeight="1">
      <c r="A40" s="81" t="s">
        <v>65</v>
      </c>
      <c r="B40" s="13">
        <f t="shared" si="0"/>
        <v>26078</v>
      </c>
      <c r="C40" s="14">
        <f>SUM(C41:C45)</f>
        <v>13377</v>
      </c>
      <c r="D40" s="14">
        <f>SUM(D41:D45)</f>
        <v>12701</v>
      </c>
      <c r="E40" s="81" t="s">
        <v>66</v>
      </c>
      <c r="F40" s="13">
        <f t="shared" si="1"/>
        <v>3229</v>
      </c>
      <c r="G40" s="14">
        <f>SUM(G41:G45)</f>
        <v>858</v>
      </c>
      <c r="H40" s="15">
        <f>SUM(H41:H45)</f>
        <v>2371</v>
      </c>
    </row>
    <row r="41" spans="1:8" ht="11.25" customHeight="1">
      <c r="A41" s="82">
        <v>30</v>
      </c>
      <c r="B41" s="13">
        <f t="shared" si="0"/>
        <v>4797</v>
      </c>
      <c r="C41" s="14">
        <v>2495</v>
      </c>
      <c r="D41" s="14">
        <v>2302</v>
      </c>
      <c r="E41" s="82">
        <v>90</v>
      </c>
      <c r="F41" s="13">
        <f t="shared" si="1"/>
        <v>924</v>
      </c>
      <c r="G41" s="14">
        <v>282</v>
      </c>
      <c r="H41" s="15">
        <v>642</v>
      </c>
    </row>
    <row r="42" spans="1:8" ht="11.25" customHeight="1">
      <c r="A42" s="82">
        <v>31</v>
      </c>
      <c r="B42" s="13">
        <f t="shared" si="0"/>
        <v>5141</v>
      </c>
      <c r="C42" s="14">
        <v>2563</v>
      </c>
      <c r="D42" s="14">
        <v>2578</v>
      </c>
      <c r="E42" s="82">
        <v>91</v>
      </c>
      <c r="F42" s="13">
        <f t="shared" si="1"/>
        <v>765</v>
      </c>
      <c r="G42" s="14">
        <v>203</v>
      </c>
      <c r="H42" s="15">
        <v>562</v>
      </c>
    </row>
    <row r="43" spans="1:8" ht="11.25" customHeight="1">
      <c r="A43" s="82">
        <v>32</v>
      </c>
      <c r="B43" s="13">
        <f t="shared" si="0"/>
        <v>5190</v>
      </c>
      <c r="C43" s="14">
        <v>2715</v>
      </c>
      <c r="D43" s="14">
        <v>2475</v>
      </c>
      <c r="E43" s="82">
        <v>92</v>
      </c>
      <c r="F43" s="13">
        <f t="shared" si="1"/>
        <v>628</v>
      </c>
      <c r="G43" s="14">
        <v>170</v>
      </c>
      <c r="H43" s="15">
        <v>458</v>
      </c>
    </row>
    <row r="44" spans="1:8" ht="11.25" customHeight="1">
      <c r="A44" s="82">
        <v>33</v>
      </c>
      <c r="B44" s="13">
        <f t="shared" si="0"/>
        <v>5395</v>
      </c>
      <c r="C44" s="14">
        <v>2769</v>
      </c>
      <c r="D44" s="14">
        <v>2626</v>
      </c>
      <c r="E44" s="82">
        <v>93</v>
      </c>
      <c r="F44" s="13">
        <f t="shared" si="1"/>
        <v>485</v>
      </c>
      <c r="G44" s="14">
        <v>106</v>
      </c>
      <c r="H44" s="15">
        <v>379</v>
      </c>
    </row>
    <row r="45" spans="1:8" ht="11.25" customHeight="1">
      <c r="A45" s="83">
        <v>34</v>
      </c>
      <c r="B45" s="84">
        <f t="shared" si="0"/>
        <v>5555</v>
      </c>
      <c r="C45" s="16">
        <v>2835</v>
      </c>
      <c r="D45" s="16">
        <v>2720</v>
      </c>
      <c r="E45" s="83">
        <v>94</v>
      </c>
      <c r="F45" s="84">
        <f t="shared" si="1"/>
        <v>427</v>
      </c>
      <c r="G45" s="16">
        <v>97</v>
      </c>
      <c r="H45" s="17">
        <v>330</v>
      </c>
    </row>
    <row r="46" spans="1:8" ht="11.25" customHeight="1">
      <c r="A46" s="81" t="s">
        <v>67</v>
      </c>
      <c r="B46" s="13">
        <f t="shared" si="0"/>
        <v>31678</v>
      </c>
      <c r="C46" s="14">
        <f>SUM(C47:C51)</f>
        <v>16069</v>
      </c>
      <c r="D46" s="14">
        <f>SUM(D47:D51)</f>
        <v>15609</v>
      </c>
      <c r="E46" s="81" t="s">
        <v>68</v>
      </c>
      <c r="F46" s="13">
        <f t="shared" si="1"/>
        <v>932</v>
      </c>
      <c r="G46" s="14">
        <f>SUM(G47:G51)</f>
        <v>177</v>
      </c>
      <c r="H46" s="15">
        <f>SUM(H47:H51)</f>
        <v>755</v>
      </c>
    </row>
    <row r="47" spans="1:8" ht="11.25" customHeight="1">
      <c r="A47" s="82">
        <v>35</v>
      </c>
      <c r="B47" s="13">
        <f t="shared" si="0"/>
        <v>5910</v>
      </c>
      <c r="C47" s="14">
        <v>2991</v>
      </c>
      <c r="D47" s="14">
        <v>2919</v>
      </c>
      <c r="E47" s="82">
        <v>95</v>
      </c>
      <c r="F47" s="13">
        <f t="shared" si="1"/>
        <v>311</v>
      </c>
      <c r="G47" s="14">
        <v>61</v>
      </c>
      <c r="H47" s="15">
        <v>250</v>
      </c>
    </row>
    <row r="48" spans="1:8" ht="11.25" customHeight="1">
      <c r="A48" s="82">
        <v>36</v>
      </c>
      <c r="B48" s="13">
        <f t="shared" si="0"/>
        <v>6013</v>
      </c>
      <c r="C48" s="14">
        <v>3002</v>
      </c>
      <c r="D48" s="14">
        <v>3011</v>
      </c>
      <c r="E48" s="82">
        <v>96</v>
      </c>
      <c r="F48" s="13">
        <f t="shared" si="1"/>
        <v>220</v>
      </c>
      <c r="G48" s="14">
        <v>44</v>
      </c>
      <c r="H48" s="15">
        <v>176</v>
      </c>
    </row>
    <row r="49" spans="1:8" ht="11.25" customHeight="1">
      <c r="A49" s="82">
        <v>37</v>
      </c>
      <c r="B49" s="13">
        <f t="shared" si="0"/>
        <v>6426</v>
      </c>
      <c r="C49" s="14">
        <v>3324</v>
      </c>
      <c r="D49" s="14">
        <v>3102</v>
      </c>
      <c r="E49" s="82">
        <v>97</v>
      </c>
      <c r="F49" s="13">
        <f t="shared" si="1"/>
        <v>182</v>
      </c>
      <c r="G49" s="14">
        <v>39</v>
      </c>
      <c r="H49" s="15">
        <v>143</v>
      </c>
    </row>
    <row r="50" spans="1:8" ht="11.25" customHeight="1">
      <c r="A50" s="82">
        <v>38</v>
      </c>
      <c r="B50" s="13">
        <f t="shared" si="0"/>
        <v>6498</v>
      </c>
      <c r="C50" s="14">
        <v>3316</v>
      </c>
      <c r="D50" s="14">
        <v>3182</v>
      </c>
      <c r="E50" s="82">
        <v>98</v>
      </c>
      <c r="F50" s="13">
        <f t="shared" si="1"/>
        <v>143</v>
      </c>
      <c r="G50" s="14">
        <v>22</v>
      </c>
      <c r="H50" s="15">
        <v>121</v>
      </c>
    </row>
    <row r="51" spans="1:8" ht="11.25" customHeight="1">
      <c r="A51" s="83">
        <v>39</v>
      </c>
      <c r="B51" s="84">
        <f t="shared" si="0"/>
        <v>6831</v>
      </c>
      <c r="C51" s="16">
        <v>3436</v>
      </c>
      <c r="D51" s="16">
        <v>3395</v>
      </c>
      <c r="E51" s="83">
        <v>99</v>
      </c>
      <c r="F51" s="84">
        <f t="shared" si="1"/>
        <v>76</v>
      </c>
      <c r="G51" s="16">
        <v>11</v>
      </c>
      <c r="H51" s="17">
        <v>65</v>
      </c>
    </row>
    <row r="52" spans="1:8" ht="11.25" customHeight="1">
      <c r="A52" s="81" t="s">
        <v>69</v>
      </c>
      <c r="B52" s="13">
        <f t="shared" si="0"/>
        <v>38242</v>
      </c>
      <c r="C52" s="14">
        <f>SUM(C53:C57)</f>
        <v>19552</v>
      </c>
      <c r="D52" s="14">
        <f>SUM(D53:D57)</f>
        <v>18690</v>
      </c>
      <c r="E52" s="81" t="s">
        <v>70</v>
      </c>
      <c r="F52" s="13">
        <f t="shared" si="1"/>
        <v>167</v>
      </c>
      <c r="G52" s="14">
        <f>SUM(G53:G57)</f>
        <v>20</v>
      </c>
      <c r="H52" s="15">
        <f>SUM(H53:H57)</f>
        <v>147</v>
      </c>
    </row>
    <row r="53" spans="1:8" ht="11.25" customHeight="1">
      <c r="A53" s="82">
        <v>40</v>
      </c>
      <c r="B53" s="13">
        <f t="shared" si="0"/>
        <v>7151</v>
      </c>
      <c r="C53" s="14">
        <v>3637</v>
      </c>
      <c r="D53" s="14">
        <v>3514</v>
      </c>
      <c r="E53" s="82">
        <v>100</v>
      </c>
      <c r="F53" s="13">
        <f t="shared" si="1"/>
        <v>77</v>
      </c>
      <c r="G53" s="14">
        <v>10</v>
      </c>
      <c r="H53" s="15">
        <v>67</v>
      </c>
    </row>
    <row r="54" spans="1:8" ht="11.25" customHeight="1">
      <c r="A54" s="82">
        <v>41</v>
      </c>
      <c r="B54" s="13">
        <f t="shared" si="0"/>
        <v>7631</v>
      </c>
      <c r="C54" s="14">
        <v>3936</v>
      </c>
      <c r="D54" s="14">
        <v>3695</v>
      </c>
      <c r="E54" s="82">
        <v>101</v>
      </c>
      <c r="F54" s="13">
        <f t="shared" si="1"/>
        <v>36</v>
      </c>
      <c r="G54" s="14">
        <v>2</v>
      </c>
      <c r="H54" s="15">
        <v>34</v>
      </c>
    </row>
    <row r="55" spans="1:8" ht="11.25" customHeight="1">
      <c r="A55" s="82">
        <v>42</v>
      </c>
      <c r="B55" s="13">
        <f t="shared" si="0"/>
        <v>8007</v>
      </c>
      <c r="C55" s="14">
        <v>4061</v>
      </c>
      <c r="D55" s="14">
        <v>3946</v>
      </c>
      <c r="E55" s="82">
        <v>102</v>
      </c>
      <c r="F55" s="13">
        <f t="shared" si="1"/>
        <v>28</v>
      </c>
      <c r="G55" s="14">
        <v>4</v>
      </c>
      <c r="H55" s="15">
        <v>24</v>
      </c>
    </row>
    <row r="56" spans="1:8" ht="11.25" customHeight="1">
      <c r="A56" s="82">
        <v>43</v>
      </c>
      <c r="B56" s="13">
        <f t="shared" si="0"/>
        <v>7837</v>
      </c>
      <c r="C56" s="14">
        <v>4001</v>
      </c>
      <c r="D56" s="14">
        <v>3836</v>
      </c>
      <c r="E56" s="82">
        <v>103</v>
      </c>
      <c r="F56" s="13">
        <f t="shared" si="1"/>
        <v>19</v>
      </c>
      <c r="G56" s="14">
        <v>1</v>
      </c>
      <c r="H56" s="15">
        <v>18</v>
      </c>
    </row>
    <row r="57" spans="1:8" ht="11.25" customHeight="1">
      <c r="A57" s="83">
        <v>44</v>
      </c>
      <c r="B57" s="84">
        <f t="shared" si="0"/>
        <v>7616</v>
      </c>
      <c r="C57" s="16">
        <v>3917</v>
      </c>
      <c r="D57" s="16">
        <v>3699</v>
      </c>
      <c r="E57" s="83">
        <v>104</v>
      </c>
      <c r="F57" s="84">
        <f t="shared" si="1"/>
        <v>7</v>
      </c>
      <c r="G57" s="16">
        <v>3</v>
      </c>
      <c r="H57" s="17">
        <v>4</v>
      </c>
    </row>
    <row r="58" spans="1:8" ht="11.25" customHeight="1">
      <c r="A58" s="81" t="s">
        <v>71</v>
      </c>
      <c r="B58" s="13">
        <f t="shared" si="0"/>
        <v>34593</v>
      </c>
      <c r="C58" s="14">
        <f>SUM(C59:C63)</f>
        <v>17963</v>
      </c>
      <c r="D58" s="14">
        <f>SUM(D59:D63)</f>
        <v>16630</v>
      </c>
      <c r="E58" s="81" t="s">
        <v>297</v>
      </c>
      <c r="F58" s="13">
        <f>SUM(G58:H58)</f>
        <v>10</v>
      </c>
      <c r="G58" s="14">
        <f>SUM(G59:G63)</f>
        <v>3</v>
      </c>
      <c r="H58" s="15">
        <f>SUM(H59:H63)</f>
        <v>7</v>
      </c>
    </row>
    <row r="59" spans="1:8" ht="11.25" customHeight="1">
      <c r="A59" s="82">
        <v>45</v>
      </c>
      <c r="B59" s="13">
        <f t="shared" si="0"/>
        <v>7261</v>
      </c>
      <c r="C59" s="14">
        <v>3702</v>
      </c>
      <c r="D59" s="14">
        <v>3559</v>
      </c>
      <c r="E59" s="82">
        <v>105</v>
      </c>
      <c r="F59" s="13">
        <f t="shared" si="1"/>
        <v>4</v>
      </c>
      <c r="G59" s="14">
        <v>1</v>
      </c>
      <c r="H59" s="15">
        <v>3</v>
      </c>
    </row>
    <row r="60" spans="1:8" ht="11.25" customHeight="1">
      <c r="A60" s="82">
        <v>46</v>
      </c>
      <c r="B60" s="13">
        <f t="shared" si="0"/>
        <v>7401</v>
      </c>
      <c r="C60" s="14">
        <v>3820</v>
      </c>
      <c r="D60" s="14">
        <v>3581</v>
      </c>
      <c r="E60" s="82">
        <v>106</v>
      </c>
      <c r="F60" s="13">
        <f t="shared" si="1"/>
        <v>4</v>
      </c>
      <c r="G60" s="14">
        <v>1</v>
      </c>
      <c r="H60" s="15">
        <v>3</v>
      </c>
    </row>
    <row r="61" spans="1:8" ht="11.25" customHeight="1">
      <c r="A61" s="82">
        <v>47</v>
      </c>
      <c r="B61" s="13">
        <f t="shared" si="0"/>
        <v>7300</v>
      </c>
      <c r="C61" s="14">
        <v>3773</v>
      </c>
      <c r="D61" s="14">
        <v>3527</v>
      </c>
      <c r="E61" s="82">
        <v>107</v>
      </c>
      <c r="F61" s="13">
        <f t="shared" si="1"/>
        <v>1</v>
      </c>
      <c r="G61" s="14">
        <v>1</v>
      </c>
      <c r="H61" s="15">
        <v>0</v>
      </c>
    </row>
    <row r="62" spans="1:8" ht="11.25" customHeight="1">
      <c r="A62" s="82">
        <v>48</v>
      </c>
      <c r="B62" s="13">
        <f t="shared" si="0"/>
        <v>6586</v>
      </c>
      <c r="C62" s="14">
        <v>3533</v>
      </c>
      <c r="D62" s="14">
        <v>3053</v>
      </c>
      <c r="E62" s="82">
        <v>108</v>
      </c>
      <c r="F62" s="13">
        <f>SUM(G62:H62)</f>
        <v>1</v>
      </c>
      <c r="G62" s="14">
        <v>0</v>
      </c>
      <c r="H62" s="15">
        <v>1</v>
      </c>
    </row>
    <row r="63" spans="1:8" ht="11.25" customHeight="1">
      <c r="A63" s="83">
        <v>49</v>
      </c>
      <c r="B63" s="84">
        <f t="shared" si="0"/>
        <v>6045</v>
      </c>
      <c r="C63" s="16">
        <v>3135</v>
      </c>
      <c r="D63" s="16">
        <v>2910</v>
      </c>
      <c r="E63" s="83">
        <v>109</v>
      </c>
      <c r="F63" s="84">
        <f>SUM(G63:H63)</f>
        <v>0</v>
      </c>
      <c r="G63" s="16">
        <v>0</v>
      </c>
      <c r="H63" s="17">
        <v>0</v>
      </c>
    </row>
    <row r="64" spans="1:8" ht="11.25" customHeight="1">
      <c r="A64" s="81" t="s">
        <v>72</v>
      </c>
      <c r="B64" s="13">
        <f t="shared" si="0"/>
        <v>28360</v>
      </c>
      <c r="C64" s="14">
        <f>SUM(C65:C69)</f>
        <v>14919</v>
      </c>
      <c r="D64" s="14">
        <f>SUM(D65:D69)</f>
        <v>13441</v>
      </c>
      <c r="E64" s="82"/>
      <c r="F64" s="18"/>
      <c r="G64" s="14"/>
      <c r="H64" s="19"/>
    </row>
    <row r="65" spans="1:8" ht="11.25" customHeight="1">
      <c r="A65" s="82">
        <v>50</v>
      </c>
      <c r="B65" s="13">
        <f t="shared" si="0"/>
        <v>6289</v>
      </c>
      <c r="C65" s="14">
        <v>3357</v>
      </c>
      <c r="D65" s="14">
        <v>2932</v>
      </c>
      <c r="E65" s="82" t="s">
        <v>46</v>
      </c>
      <c r="F65" s="85"/>
      <c r="G65" s="14"/>
      <c r="H65" s="86"/>
    </row>
    <row r="66" spans="1:8" ht="11.25" customHeight="1">
      <c r="A66" s="82">
        <v>51</v>
      </c>
      <c r="B66" s="13">
        <f t="shared" si="0"/>
        <v>6055</v>
      </c>
      <c r="C66" s="14">
        <v>3145</v>
      </c>
      <c r="D66" s="14">
        <v>2910</v>
      </c>
      <c r="E66" s="82"/>
      <c r="F66" s="18"/>
      <c r="G66" s="14"/>
      <c r="H66" s="19"/>
    </row>
    <row r="67" spans="1:8" ht="11.25" customHeight="1">
      <c r="A67" s="82">
        <v>52</v>
      </c>
      <c r="B67" s="13">
        <f t="shared" si="0"/>
        <v>5725</v>
      </c>
      <c r="C67" s="14">
        <v>3005</v>
      </c>
      <c r="D67" s="14">
        <v>2720</v>
      </c>
      <c r="E67" s="82"/>
      <c r="F67" s="13"/>
      <c r="G67" s="14"/>
      <c r="H67" s="19"/>
    </row>
    <row r="68" spans="1:8" ht="11.25" customHeight="1">
      <c r="A68" s="82">
        <v>53</v>
      </c>
      <c r="B68" s="13">
        <f t="shared" ref="B68:B75" si="2">SUM(C68:D68)</f>
        <v>5178</v>
      </c>
      <c r="C68" s="14">
        <v>2753</v>
      </c>
      <c r="D68" s="14">
        <v>2425</v>
      </c>
      <c r="E68" s="82" t="s">
        <v>298</v>
      </c>
      <c r="F68" s="18"/>
      <c r="G68" s="14"/>
      <c r="H68" s="19"/>
    </row>
    <row r="69" spans="1:8" ht="11.25" customHeight="1">
      <c r="A69" s="83">
        <v>54</v>
      </c>
      <c r="B69" s="84">
        <f t="shared" si="2"/>
        <v>5113</v>
      </c>
      <c r="C69" s="16">
        <v>2659</v>
      </c>
      <c r="D69" s="16">
        <v>2454</v>
      </c>
      <c r="E69" s="83" t="s">
        <v>299</v>
      </c>
      <c r="F69" s="84">
        <v>182716</v>
      </c>
      <c r="G69" s="16"/>
      <c r="H69" s="17"/>
    </row>
    <row r="70" spans="1:8" ht="11.25" customHeight="1">
      <c r="A70" s="81" t="s">
        <v>73</v>
      </c>
      <c r="B70" s="13">
        <f t="shared" si="2"/>
        <v>22506</v>
      </c>
      <c r="C70" s="14">
        <f>SUM(C71:C75)</f>
        <v>11480</v>
      </c>
      <c r="D70" s="14">
        <f>SUM(D71:D75)</f>
        <v>11026</v>
      </c>
      <c r="E70" s="82"/>
      <c r="F70" s="13">
        <f>SUM(F73:F75)</f>
        <v>424727</v>
      </c>
      <c r="G70" s="87">
        <f>SUM(G73:G75)</f>
        <v>210891</v>
      </c>
      <c r="H70" s="88">
        <f>SUM(H73:H75)</f>
        <v>213836</v>
      </c>
    </row>
    <row r="71" spans="1:8" ht="11.25" customHeight="1">
      <c r="A71" s="82">
        <v>55</v>
      </c>
      <c r="B71" s="13">
        <f t="shared" si="2"/>
        <v>4760</v>
      </c>
      <c r="C71" s="14">
        <v>2466</v>
      </c>
      <c r="D71" s="14">
        <v>2294</v>
      </c>
      <c r="E71" s="82"/>
      <c r="F71" s="18"/>
      <c r="G71" s="14"/>
      <c r="H71" s="15"/>
    </row>
    <row r="72" spans="1:8" ht="11.25" customHeight="1">
      <c r="A72" s="82">
        <v>56</v>
      </c>
      <c r="B72" s="13">
        <f t="shared" si="2"/>
        <v>4822</v>
      </c>
      <c r="C72" s="14">
        <v>2525</v>
      </c>
      <c r="D72" s="14">
        <v>2297</v>
      </c>
      <c r="E72" s="82" t="s">
        <v>74</v>
      </c>
      <c r="F72" s="20"/>
      <c r="G72" s="21"/>
      <c r="H72" s="19"/>
    </row>
    <row r="73" spans="1:8" ht="11.25" customHeight="1">
      <c r="A73" s="82">
        <v>57</v>
      </c>
      <c r="B73" s="13">
        <f t="shared" si="2"/>
        <v>4353</v>
      </c>
      <c r="C73" s="14">
        <v>2210</v>
      </c>
      <c r="D73" s="14">
        <v>2143</v>
      </c>
      <c r="E73" s="81" t="s">
        <v>75</v>
      </c>
      <c r="F73" s="13">
        <f>B4+B10+B16</f>
        <v>58930</v>
      </c>
      <c r="G73" s="14">
        <f>C4+C10+C16</f>
        <v>30089</v>
      </c>
      <c r="H73" s="15">
        <f>D4+D10+D16</f>
        <v>28841</v>
      </c>
    </row>
    <row r="74" spans="1:8" ht="11.25" customHeight="1">
      <c r="A74" s="82">
        <v>58</v>
      </c>
      <c r="B74" s="13">
        <f t="shared" si="2"/>
        <v>4238</v>
      </c>
      <c r="C74" s="14">
        <v>2114</v>
      </c>
      <c r="D74" s="14">
        <v>2124</v>
      </c>
      <c r="E74" s="81" t="s">
        <v>76</v>
      </c>
      <c r="F74" s="13">
        <f>B22+B28+B34+B40+B46+B52+B58+B64+B70+F4</f>
        <v>267950</v>
      </c>
      <c r="G74" s="14">
        <f>C22+C28+C34+C40+C46+C52+C58+C64+C70+G4</f>
        <v>137765</v>
      </c>
      <c r="H74" s="15">
        <f>D22+D28+D34+D40+D46+D52+D58+D64+D70+H4</f>
        <v>130185</v>
      </c>
    </row>
    <row r="75" spans="1:8" ht="13.5" customHeight="1" thickBot="1">
      <c r="A75" s="89">
        <v>59</v>
      </c>
      <c r="B75" s="90">
        <f t="shared" si="2"/>
        <v>4333</v>
      </c>
      <c r="C75" s="91">
        <v>2165</v>
      </c>
      <c r="D75" s="91">
        <v>2168</v>
      </c>
      <c r="E75" s="92" t="s">
        <v>77</v>
      </c>
      <c r="F75" s="90">
        <f>F10+F16+F22+F28+F34+F40+F46+F52+F58</f>
        <v>97847</v>
      </c>
      <c r="G75" s="91">
        <f>G10+G16+G22+G28+G34+G40+G46+G52+G58</f>
        <v>43037</v>
      </c>
      <c r="H75" s="93">
        <f>H10+H16+H22+H28+H34+H40+H46+H52+H58</f>
        <v>54810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8" t="s">
        <v>300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1" customFormat="1" ht="20.25" customHeight="1">
      <c r="A2" s="141" t="s">
        <v>302</v>
      </c>
      <c r="B2" s="141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42" t="s">
        <v>15</v>
      </c>
      <c r="B3" s="143" t="s">
        <v>30</v>
      </c>
      <c r="C3" s="143" t="s">
        <v>31</v>
      </c>
      <c r="D3" s="143" t="s">
        <v>32</v>
      </c>
      <c r="E3" s="142" t="s">
        <v>33</v>
      </c>
      <c r="F3" s="142"/>
      <c r="G3" s="142"/>
      <c r="H3" s="142"/>
      <c r="I3" s="142" t="s">
        <v>34</v>
      </c>
      <c r="J3" s="142"/>
      <c r="K3" s="142"/>
      <c r="L3" s="142"/>
      <c r="M3" s="143" t="s">
        <v>35</v>
      </c>
      <c r="N3" s="143" t="s">
        <v>29</v>
      </c>
    </row>
    <row r="4" spans="1:14" s="1" customFormat="1" ht="20.100000000000001" customHeight="1">
      <c r="A4" s="142"/>
      <c r="B4" s="143"/>
      <c r="C4" s="143"/>
      <c r="D4" s="143"/>
      <c r="E4" s="142"/>
      <c r="F4" s="142"/>
      <c r="G4" s="142"/>
      <c r="H4" s="142"/>
      <c r="I4" s="142"/>
      <c r="J4" s="142"/>
      <c r="K4" s="142"/>
      <c r="L4" s="142"/>
      <c r="M4" s="143"/>
      <c r="N4" s="143"/>
    </row>
    <row r="5" spans="1:14" s="1" customFormat="1" ht="20.100000000000001" customHeight="1">
      <c r="A5" s="142"/>
      <c r="B5" s="143"/>
      <c r="C5" s="143"/>
      <c r="D5" s="143"/>
      <c r="E5" s="94" t="s">
        <v>36</v>
      </c>
      <c r="F5" s="94" t="s">
        <v>37</v>
      </c>
      <c r="G5" s="94" t="s">
        <v>38</v>
      </c>
      <c r="H5" s="94" t="s">
        <v>29</v>
      </c>
      <c r="I5" s="94" t="s">
        <v>36</v>
      </c>
      <c r="J5" s="94" t="s">
        <v>37</v>
      </c>
      <c r="K5" s="94" t="s">
        <v>38</v>
      </c>
      <c r="L5" s="94" t="s">
        <v>29</v>
      </c>
      <c r="M5" s="143"/>
      <c r="N5" s="143"/>
    </row>
    <row r="6" spans="1:14" s="1" customFormat="1" ht="20.100000000000001" customHeight="1">
      <c r="A6" s="94" t="s">
        <v>16</v>
      </c>
      <c r="B6" s="95">
        <v>8</v>
      </c>
      <c r="C6" s="95">
        <v>14</v>
      </c>
      <c r="D6" s="95">
        <f>B6-C6</f>
        <v>-6</v>
      </c>
      <c r="E6" s="95">
        <v>42</v>
      </c>
      <c r="F6" s="95">
        <v>17</v>
      </c>
      <c r="G6" s="95">
        <v>31</v>
      </c>
      <c r="H6" s="95">
        <f>SUM(E6:G6)</f>
        <v>90</v>
      </c>
      <c r="I6" s="95">
        <v>24</v>
      </c>
      <c r="J6" s="95">
        <v>22</v>
      </c>
      <c r="K6" s="95">
        <v>41</v>
      </c>
      <c r="L6" s="95">
        <f>SUM(I6:K6)</f>
        <v>87</v>
      </c>
      <c r="M6" s="95">
        <f>H6-L6</f>
        <v>3</v>
      </c>
      <c r="N6" s="95">
        <f>D6+M6</f>
        <v>-3</v>
      </c>
    </row>
    <row r="7" spans="1:14" s="1" customFormat="1" ht="20.100000000000001" customHeight="1">
      <c r="A7" s="94" t="s">
        <v>17</v>
      </c>
      <c r="B7" s="95">
        <v>30</v>
      </c>
      <c r="C7" s="95">
        <v>33</v>
      </c>
      <c r="D7" s="95">
        <f t="shared" ref="D7:D18" si="0">B7-C7</f>
        <v>-3</v>
      </c>
      <c r="E7" s="95">
        <v>109</v>
      </c>
      <c r="F7" s="95">
        <v>80</v>
      </c>
      <c r="G7" s="95">
        <v>77</v>
      </c>
      <c r="H7" s="95">
        <f t="shared" ref="H7:H20" si="1">SUM(E7:G7)</f>
        <v>266</v>
      </c>
      <c r="I7" s="95">
        <v>87</v>
      </c>
      <c r="J7" s="95">
        <v>82</v>
      </c>
      <c r="K7" s="95">
        <v>77</v>
      </c>
      <c r="L7" s="95">
        <f t="shared" ref="L7:L20" si="2">SUM(I7:K7)</f>
        <v>246</v>
      </c>
      <c r="M7" s="95">
        <f t="shared" ref="M7:M20" si="3">H7-L7</f>
        <v>20</v>
      </c>
      <c r="N7" s="95">
        <f t="shared" ref="N7:N18" si="4">D7+M7</f>
        <v>17</v>
      </c>
    </row>
    <row r="8" spans="1:14" s="1" customFormat="1" ht="20.100000000000001" customHeight="1">
      <c r="A8" s="94" t="s">
        <v>18</v>
      </c>
      <c r="B8" s="95">
        <v>34</v>
      </c>
      <c r="C8" s="95">
        <v>29</v>
      </c>
      <c r="D8" s="95">
        <f t="shared" si="0"/>
        <v>5</v>
      </c>
      <c r="E8" s="95">
        <v>80</v>
      </c>
      <c r="F8" s="95">
        <v>81</v>
      </c>
      <c r="G8" s="95">
        <v>75</v>
      </c>
      <c r="H8" s="95">
        <f t="shared" si="1"/>
        <v>236</v>
      </c>
      <c r="I8" s="95">
        <v>72</v>
      </c>
      <c r="J8" s="95">
        <v>50</v>
      </c>
      <c r="K8" s="95">
        <v>46</v>
      </c>
      <c r="L8" s="95">
        <f t="shared" si="2"/>
        <v>168</v>
      </c>
      <c r="M8" s="95">
        <f t="shared" si="3"/>
        <v>68</v>
      </c>
      <c r="N8" s="95">
        <f t="shared" si="4"/>
        <v>73</v>
      </c>
    </row>
    <row r="9" spans="1:14" s="1" customFormat="1" ht="20.100000000000001" customHeight="1">
      <c r="A9" s="94" t="s">
        <v>19</v>
      </c>
      <c r="B9" s="95">
        <v>23</v>
      </c>
      <c r="C9" s="95">
        <v>21</v>
      </c>
      <c r="D9" s="95">
        <f t="shared" si="0"/>
        <v>2</v>
      </c>
      <c r="E9" s="95">
        <v>44</v>
      </c>
      <c r="F9" s="95">
        <v>49</v>
      </c>
      <c r="G9" s="95">
        <v>38</v>
      </c>
      <c r="H9" s="95">
        <f>SUM(E9:G9)</f>
        <v>131</v>
      </c>
      <c r="I9" s="95">
        <v>52</v>
      </c>
      <c r="J9" s="95">
        <v>40</v>
      </c>
      <c r="K9" s="95">
        <v>43</v>
      </c>
      <c r="L9" s="95">
        <f t="shared" si="2"/>
        <v>135</v>
      </c>
      <c r="M9" s="95">
        <f t="shared" si="3"/>
        <v>-4</v>
      </c>
      <c r="N9" s="95">
        <f t="shared" si="4"/>
        <v>-2</v>
      </c>
    </row>
    <row r="10" spans="1:14" s="1" customFormat="1" ht="20.100000000000001" customHeight="1">
      <c r="A10" s="94" t="s">
        <v>20</v>
      </c>
      <c r="B10" s="95">
        <v>26</v>
      </c>
      <c r="C10" s="95">
        <v>36</v>
      </c>
      <c r="D10" s="95">
        <f t="shared" si="0"/>
        <v>-10</v>
      </c>
      <c r="E10" s="95">
        <v>84</v>
      </c>
      <c r="F10" s="95">
        <v>66</v>
      </c>
      <c r="G10" s="95">
        <v>57</v>
      </c>
      <c r="H10" s="95">
        <f t="shared" si="1"/>
        <v>207</v>
      </c>
      <c r="I10" s="95">
        <v>75</v>
      </c>
      <c r="J10" s="95">
        <v>72</v>
      </c>
      <c r="K10" s="95">
        <v>85</v>
      </c>
      <c r="L10" s="95">
        <f t="shared" si="2"/>
        <v>232</v>
      </c>
      <c r="M10" s="95">
        <f t="shared" si="3"/>
        <v>-25</v>
      </c>
      <c r="N10" s="95">
        <f t="shared" si="4"/>
        <v>-35</v>
      </c>
    </row>
    <row r="11" spans="1:14" s="1" customFormat="1" ht="20.100000000000001" customHeight="1">
      <c r="A11" s="94" t="s">
        <v>21</v>
      </c>
      <c r="B11" s="95">
        <v>22</v>
      </c>
      <c r="C11" s="95">
        <v>15</v>
      </c>
      <c r="D11" s="95">
        <f t="shared" si="0"/>
        <v>7</v>
      </c>
      <c r="E11" s="95">
        <v>22</v>
      </c>
      <c r="F11" s="95">
        <v>50</v>
      </c>
      <c r="G11" s="95">
        <v>42</v>
      </c>
      <c r="H11" s="95">
        <f t="shared" si="1"/>
        <v>114</v>
      </c>
      <c r="I11" s="95">
        <v>36</v>
      </c>
      <c r="J11" s="95">
        <v>61</v>
      </c>
      <c r="K11" s="95">
        <v>45</v>
      </c>
      <c r="L11" s="95">
        <f t="shared" si="2"/>
        <v>142</v>
      </c>
      <c r="M11" s="95">
        <f t="shared" si="3"/>
        <v>-28</v>
      </c>
      <c r="N11" s="95">
        <f t="shared" si="4"/>
        <v>-21</v>
      </c>
    </row>
    <row r="12" spans="1:14" s="1" customFormat="1" ht="20.100000000000001" customHeight="1">
      <c r="A12" s="94" t="s">
        <v>22</v>
      </c>
      <c r="B12" s="95">
        <v>31</v>
      </c>
      <c r="C12" s="95">
        <v>31</v>
      </c>
      <c r="D12" s="95">
        <f>B12-C12</f>
        <v>0</v>
      </c>
      <c r="E12" s="95">
        <v>52</v>
      </c>
      <c r="F12" s="95">
        <v>34</v>
      </c>
      <c r="G12" s="95">
        <v>60</v>
      </c>
      <c r="H12" s="95">
        <f t="shared" si="1"/>
        <v>146</v>
      </c>
      <c r="I12" s="95">
        <v>48</v>
      </c>
      <c r="J12" s="95">
        <v>56</v>
      </c>
      <c r="K12" s="95">
        <v>64</v>
      </c>
      <c r="L12" s="95">
        <f t="shared" si="2"/>
        <v>168</v>
      </c>
      <c r="M12" s="95">
        <f t="shared" si="3"/>
        <v>-22</v>
      </c>
      <c r="N12" s="95">
        <f t="shared" si="4"/>
        <v>-22</v>
      </c>
    </row>
    <row r="13" spans="1:14" s="1" customFormat="1" ht="20.100000000000001" customHeight="1">
      <c r="A13" s="94" t="s">
        <v>23</v>
      </c>
      <c r="B13" s="95">
        <v>22</v>
      </c>
      <c r="C13" s="95">
        <v>20</v>
      </c>
      <c r="D13" s="95">
        <f t="shared" si="0"/>
        <v>2</v>
      </c>
      <c r="E13" s="95">
        <v>33</v>
      </c>
      <c r="F13" s="95">
        <v>34</v>
      </c>
      <c r="G13" s="95">
        <v>52</v>
      </c>
      <c r="H13" s="95">
        <f t="shared" si="1"/>
        <v>119</v>
      </c>
      <c r="I13" s="95">
        <v>42</v>
      </c>
      <c r="J13" s="95">
        <v>37</v>
      </c>
      <c r="K13" s="95">
        <v>58</v>
      </c>
      <c r="L13" s="95">
        <f t="shared" si="2"/>
        <v>137</v>
      </c>
      <c r="M13" s="95">
        <f t="shared" si="3"/>
        <v>-18</v>
      </c>
      <c r="N13" s="95">
        <f t="shared" si="4"/>
        <v>-16</v>
      </c>
    </row>
    <row r="14" spans="1:14" s="1" customFormat="1" ht="20.100000000000001" customHeight="1">
      <c r="A14" s="94" t="s">
        <v>24</v>
      </c>
      <c r="B14" s="95">
        <v>25</v>
      </c>
      <c r="C14" s="95">
        <v>28</v>
      </c>
      <c r="D14" s="95">
        <f t="shared" si="0"/>
        <v>-3</v>
      </c>
      <c r="E14" s="95">
        <v>46</v>
      </c>
      <c r="F14" s="95">
        <v>42</v>
      </c>
      <c r="G14" s="95">
        <v>77</v>
      </c>
      <c r="H14" s="95">
        <f t="shared" si="1"/>
        <v>165</v>
      </c>
      <c r="I14" s="95">
        <v>47</v>
      </c>
      <c r="J14" s="95">
        <v>46</v>
      </c>
      <c r="K14" s="95">
        <v>69</v>
      </c>
      <c r="L14" s="95">
        <f t="shared" si="2"/>
        <v>162</v>
      </c>
      <c r="M14" s="95">
        <f t="shared" si="3"/>
        <v>3</v>
      </c>
      <c r="N14" s="95">
        <f t="shared" si="4"/>
        <v>0</v>
      </c>
    </row>
    <row r="15" spans="1:14" s="1" customFormat="1" ht="20.100000000000001" customHeight="1">
      <c r="A15" s="94" t="s">
        <v>25</v>
      </c>
      <c r="B15" s="95">
        <v>34</v>
      </c>
      <c r="C15" s="95">
        <v>12</v>
      </c>
      <c r="D15" s="95">
        <f>B15-C15</f>
        <v>22</v>
      </c>
      <c r="E15" s="95">
        <v>75</v>
      </c>
      <c r="F15" s="95">
        <v>69</v>
      </c>
      <c r="G15" s="95">
        <v>51</v>
      </c>
      <c r="H15" s="95">
        <f t="shared" si="1"/>
        <v>195</v>
      </c>
      <c r="I15" s="95">
        <v>66</v>
      </c>
      <c r="J15" s="95">
        <v>52</v>
      </c>
      <c r="K15" s="95">
        <v>52</v>
      </c>
      <c r="L15" s="95">
        <f t="shared" si="2"/>
        <v>170</v>
      </c>
      <c r="M15" s="95">
        <f t="shared" si="3"/>
        <v>25</v>
      </c>
      <c r="N15" s="95">
        <f t="shared" si="4"/>
        <v>47</v>
      </c>
    </row>
    <row r="16" spans="1:14" s="1" customFormat="1" ht="20.100000000000001" customHeight="1">
      <c r="A16" s="94" t="s">
        <v>26</v>
      </c>
      <c r="B16" s="95">
        <v>13</v>
      </c>
      <c r="C16" s="95">
        <v>5</v>
      </c>
      <c r="D16" s="95">
        <f t="shared" si="0"/>
        <v>8</v>
      </c>
      <c r="E16" s="95">
        <v>16</v>
      </c>
      <c r="F16" s="95">
        <v>12</v>
      </c>
      <c r="G16" s="95">
        <v>26</v>
      </c>
      <c r="H16" s="95">
        <f t="shared" si="1"/>
        <v>54</v>
      </c>
      <c r="I16" s="95">
        <v>14</v>
      </c>
      <c r="J16" s="95">
        <v>11</v>
      </c>
      <c r="K16" s="95">
        <v>28</v>
      </c>
      <c r="L16" s="95">
        <f t="shared" si="2"/>
        <v>53</v>
      </c>
      <c r="M16" s="95">
        <f t="shared" si="3"/>
        <v>1</v>
      </c>
      <c r="N16" s="95">
        <f t="shared" si="4"/>
        <v>9</v>
      </c>
    </row>
    <row r="17" spans="1:14" s="1" customFormat="1" ht="20.100000000000001" customHeight="1">
      <c r="A17" s="94" t="s">
        <v>27</v>
      </c>
      <c r="B17" s="95">
        <v>22</v>
      </c>
      <c r="C17" s="95">
        <v>21</v>
      </c>
      <c r="D17" s="95">
        <f t="shared" si="0"/>
        <v>1</v>
      </c>
      <c r="E17" s="95">
        <v>49</v>
      </c>
      <c r="F17" s="95">
        <v>64</v>
      </c>
      <c r="G17" s="95">
        <v>50</v>
      </c>
      <c r="H17" s="95">
        <f t="shared" si="1"/>
        <v>163</v>
      </c>
      <c r="I17" s="95">
        <v>32</v>
      </c>
      <c r="J17" s="95">
        <v>60</v>
      </c>
      <c r="K17" s="95">
        <v>23</v>
      </c>
      <c r="L17" s="95">
        <f>SUM(I17:K17)</f>
        <v>115</v>
      </c>
      <c r="M17" s="95">
        <f t="shared" si="3"/>
        <v>48</v>
      </c>
      <c r="N17" s="95">
        <f t="shared" si="4"/>
        <v>49</v>
      </c>
    </row>
    <row r="18" spans="1:14" s="1" customFormat="1" ht="20.100000000000001" customHeight="1">
      <c r="A18" s="94" t="s">
        <v>28</v>
      </c>
      <c r="B18" s="95">
        <v>10</v>
      </c>
      <c r="C18" s="95">
        <v>16</v>
      </c>
      <c r="D18" s="95">
        <f t="shared" si="0"/>
        <v>-6</v>
      </c>
      <c r="E18" s="95">
        <v>18</v>
      </c>
      <c r="F18" s="95">
        <v>38</v>
      </c>
      <c r="G18" s="95">
        <v>25</v>
      </c>
      <c r="H18" s="95">
        <f t="shared" si="1"/>
        <v>81</v>
      </c>
      <c r="I18" s="95">
        <v>20</v>
      </c>
      <c r="J18" s="95">
        <v>40</v>
      </c>
      <c r="K18" s="95">
        <v>22</v>
      </c>
      <c r="L18" s="95">
        <f t="shared" si="2"/>
        <v>82</v>
      </c>
      <c r="M18" s="95">
        <f t="shared" si="3"/>
        <v>-1</v>
      </c>
      <c r="N18" s="95">
        <f t="shared" si="4"/>
        <v>-7</v>
      </c>
    </row>
    <row r="19" spans="1:14" s="1" customFormat="1" ht="20.100000000000001" customHeight="1">
      <c r="A19" s="96" t="s">
        <v>48</v>
      </c>
      <c r="B19" s="97">
        <v>147</v>
      </c>
      <c r="C19" s="97">
        <v>146</v>
      </c>
      <c r="D19" s="98">
        <f>B19-C19</f>
        <v>1</v>
      </c>
      <c r="E19" s="97">
        <v>361</v>
      </c>
      <c r="F19" s="97">
        <v>320</v>
      </c>
      <c r="G19" s="97">
        <v>334</v>
      </c>
      <c r="H19" s="97">
        <f>SUM(E19:G19)</f>
        <v>1015</v>
      </c>
      <c r="I19" s="97">
        <v>362</v>
      </c>
      <c r="J19" s="97">
        <v>332</v>
      </c>
      <c r="K19" s="97">
        <v>326</v>
      </c>
      <c r="L19" s="97">
        <f t="shared" si="2"/>
        <v>1020</v>
      </c>
      <c r="M19" s="99">
        <f t="shared" si="3"/>
        <v>-5</v>
      </c>
      <c r="N19" s="100">
        <f>D19+M19</f>
        <v>-4</v>
      </c>
    </row>
    <row r="20" spans="1:14" s="1" customFormat="1" ht="20.100000000000001" customHeight="1">
      <c r="A20" s="96" t="s">
        <v>49</v>
      </c>
      <c r="B20" s="97">
        <v>153</v>
      </c>
      <c r="C20" s="97">
        <v>135</v>
      </c>
      <c r="D20" s="98">
        <f>B20-C20</f>
        <v>18</v>
      </c>
      <c r="E20" s="97">
        <v>309</v>
      </c>
      <c r="F20" s="97">
        <v>316</v>
      </c>
      <c r="G20" s="97">
        <v>327</v>
      </c>
      <c r="H20" s="97">
        <f t="shared" si="1"/>
        <v>952</v>
      </c>
      <c r="I20" s="97">
        <v>253</v>
      </c>
      <c r="J20" s="97">
        <v>297</v>
      </c>
      <c r="K20" s="97">
        <v>327</v>
      </c>
      <c r="L20" s="97">
        <f t="shared" si="2"/>
        <v>877</v>
      </c>
      <c r="M20" s="99">
        <f t="shared" si="3"/>
        <v>75</v>
      </c>
      <c r="N20" s="100">
        <f>D20+M20</f>
        <v>93</v>
      </c>
    </row>
    <row r="21" spans="1:14" s="1" customFormat="1" ht="19.5" customHeight="1">
      <c r="A21" s="96" t="s">
        <v>50</v>
      </c>
      <c r="B21" s="97">
        <f>SUM(B6:B18)</f>
        <v>300</v>
      </c>
      <c r="C21" s="97">
        <f t="shared" ref="C21:M21" si="5">SUM(C6:C18)</f>
        <v>281</v>
      </c>
      <c r="D21" s="97">
        <f>SUM(D6:D18)</f>
        <v>19</v>
      </c>
      <c r="E21" s="97">
        <f>SUM(E6:E18)</f>
        <v>670</v>
      </c>
      <c r="F21" s="97">
        <f>SUM(F6:F18)</f>
        <v>636</v>
      </c>
      <c r="G21" s="97">
        <f>SUM(G6:G18)</f>
        <v>661</v>
      </c>
      <c r="H21" s="97">
        <f t="shared" si="5"/>
        <v>1967</v>
      </c>
      <c r="I21" s="97">
        <f t="shared" si="5"/>
        <v>615</v>
      </c>
      <c r="J21" s="97">
        <f t="shared" si="5"/>
        <v>629</v>
      </c>
      <c r="K21" s="97">
        <f>SUM(K6:K18)</f>
        <v>653</v>
      </c>
      <c r="L21" s="97">
        <f t="shared" si="5"/>
        <v>1897</v>
      </c>
      <c r="M21" s="97">
        <f t="shared" si="5"/>
        <v>70</v>
      </c>
      <c r="N21" s="97">
        <f>SUM(N6:N18)</f>
        <v>89</v>
      </c>
    </row>
    <row r="22" spans="1:14" s="1" customFormat="1" ht="7.5" customHeight="1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  <c r="N22" s="104"/>
    </row>
    <row r="23" spans="1:14">
      <c r="A23" s="140" t="s">
        <v>301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9" t="s">
        <v>303</v>
      </c>
      <c r="C1" s="139"/>
      <c r="D1" s="139"/>
      <c r="E1" s="139"/>
      <c r="F1" s="139"/>
    </row>
    <row r="2" spans="2:6" s="3" customFormat="1" ht="23.25" customHeight="1">
      <c r="B2" s="3" t="s">
        <v>307</v>
      </c>
    </row>
    <row r="3" spans="2:6" s="3" customFormat="1">
      <c r="B3" s="144" t="s">
        <v>39</v>
      </c>
      <c r="C3" s="144" t="s">
        <v>3</v>
      </c>
      <c r="D3" s="147" t="s">
        <v>0</v>
      </c>
      <c r="E3" s="148"/>
      <c r="F3" s="149"/>
    </row>
    <row r="4" spans="2:6" s="3" customFormat="1">
      <c r="B4" s="145"/>
      <c r="C4" s="145"/>
      <c r="D4" s="150"/>
      <c r="E4" s="151"/>
      <c r="F4" s="152"/>
    </row>
    <row r="5" spans="2:6" s="3" customFormat="1" ht="23.25" customHeight="1">
      <c r="B5" s="146"/>
      <c r="C5" s="146"/>
      <c r="D5" s="105" t="s">
        <v>6</v>
      </c>
      <c r="E5" s="105" t="s">
        <v>7</v>
      </c>
      <c r="F5" s="105" t="s">
        <v>8</v>
      </c>
    </row>
    <row r="6" spans="2:6" s="3" customFormat="1" ht="27" customHeight="1">
      <c r="B6" s="106" t="s">
        <v>304</v>
      </c>
      <c r="C6" s="35">
        <v>120</v>
      </c>
      <c r="D6" s="35">
        <f t="shared" ref="D6:D13" si="0">E6+F6</f>
        <v>208</v>
      </c>
      <c r="E6" s="35">
        <v>111</v>
      </c>
      <c r="F6" s="35">
        <v>97</v>
      </c>
    </row>
    <row r="7" spans="2:6" s="3" customFormat="1" ht="27" customHeight="1">
      <c r="B7" s="105" t="s">
        <v>40</v>
      </c>
      <c r="C7" s="35">
        <v>306</v>
      </c>
      <c r="D7" s="35">
        <f t="shared" si="0"/>
        <v>561</v>
      </c>
      <c r="E7" s="35">
        <v>307</v>
      </c>
      <c r="F7" s="35">
        <v>254</v>
      </c>
    </row>
    <row r="8" spans="2:6" s="3" customFormat="1" ht="27" customHeight="1">
      <c r="B8" s="105" t="s">
        <v>305</v>
      </c>
      <c r="C8" s="35">
        <v>658</v>
      </c>
      <c r="D8" s="35">
        <f t="shared" si="0"/>
        <v>940</v>
      </c>
      <c r="E8" s="35">
        <v>419</v>
      </c>
      <c r="F8" s="35">
        <v>521</v>
      </c>
    </row>
    <row r="9" spans="2:6" s="3" customFormat="1" ht="27" customHeight="1">
      <c r="B9" s="105" t="s">
        <v>41</v>
      </c>
      <c r="C9" s="35">
        <v>607</v>
      </c>
      <c r="D9" s="35">
        <f t="shared" si="0"/>
        <v>807</v>
      </c>
      <c r="E9" s="35">
        <v>375</v>
      </c>
      <c r="F9" s="35">
        <v>432</v>
      </c>
    </row>
    <row r="10" spans="2:6" s="3" customFormat="1" ht="27" customHeight="1">
      <c r="B10" s="105" t="s">
        <v>42</v>
      </c>
      <c r="C10" s="35">
        <v>279</v>
      </c>
      <c r="D10" s="35">
        <f t="shared" si="0"/>
        <v>550</v>
      </c>
      <c r="E10" s="35">
        <v>277</v>
      </c>
      <c r="F10" s="35">
        <v>273</v>
      </c>
    </row>
    <row r="11" spans="2:6" s="3" customFormat="1" ht="27" customHeight="1">
      <c r="B11" s="105" t="s">
        <v>43</v>
      </c>
      <c r="C11" s="35">
        <v>323</v>
      </c>
      <c r="D11" s="35">
        <f t="shared" si="0"/>
        <v>393</v>
      </c>
      <c r="E11" s="35">
        <v>80</v>
      </c>
      <c r="F11" s="35">
        <v>313</v>
      </c>
    </row>
    <row r="12" spans="2:6" s="3" customFormat="1" ht="27" customHeight="1">
      <c r="B12" s="105" t="s">
        <v>44</v>
      </c>
      <c r="C12" s="35">
        <v>166</v>
      </c>
      <c r="D12" s="35">
        <f t="shared" si="0"/>
        <v>185</v>
      </c>
      <c r="E12" s="35">
        <v>127</v>
      </c>
      <c r="F12" s="35">
        <v>58</v>
      </c>
    </row>
    <row r="13" spans="2:6" s="3" customFormat="1" ht="27" customHeight="1">
      <c r="B13" s="69" t="s">
        <v>306</v>
      </c>
      <c r="C13" s="35">
        <v>205</v>
      </c>
      <c r="D13" s="35">
        <f t="shared" si="0"/>
        <v>387</v>
      </c>
      <c r="E13" s="35">
        <v>205</v>
      </c>
      <c r="F13" s="35">
        <v>182</v>
      </c>
    </row>
    <row r="14" spans="2:6" s="3" customFormat="1" ht="27" customHeight="1">
      <c r="B14" s="105" t="s">
        <v>45</v>
      </c>
      <c r="C14" s="35">
        <v>937</v>
      </c>
      <c r="D14" s="35">
        <v>1204</v>
      </c>
      <c r="E14" s="35">
        <v>716</v>
      </c>
      <c r="F14" s="35">
        <v>488</v>
      </c>
    </row>
    <row r="15" spans="2:6" s="3" customFormat="1" ht="27" customHeight="1">
      <c r="B15" s="38" t="s">
        <v>46</v>
      </c>
      <c r="C15" s="107">
        <f>SUM(C6:C14)</f>
        <v>3601</v>
      </c>
      <c r="D15" s="107">
        <f>SUM(D6:D14)</f>
        <v>5235</v>
      </c>
      <c r="E15" s="107">
        <f>SUM(E6:E14)</f>
        <v>2617</v>
      </c>
      <c r="F15" s="107">
        <f>SUM(F6:F14)</f>
        <v>2618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藤沢市役所</dc:creator>
  <cp:lastModifiedBy>08885 JMK</cp:lastModifiedBy>
  <cp:lastPrinted>2015-07-16T12:19:52Z</cp:lastPrinted>
  <dcterms:created xsi:type="dcterms:W3CDTF">1998-08-25T04:55:29Z</dcterms:created>
  <dcterms:modified xsi:type="dcterms:W3CDTF">2016-03-02T23:32:59Z</dcterms:modified>
</cp:coreProperties>
</file>