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5880" yWindow="-15" windowWidth="13275" windowHeight="11640" tabRatio="830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'１３地区別人口と世帯数'!$A$1:$K$22</definedName>
    <definedName name="_xlnm.Print_Area" localSheetId="4">前月中の１３地区別人口動態!$A$1:$N$23</definedName>
    <definedName name="_xlnm.Print_Area" localSheetId="1">町丁字別人口と世帯数!$A$1:$K$112</definedName>
    <definedName name="_xlnm.Print_Area" localSheetId="3">年齢別人口!$A$1:$H$75</definedName>
    <definedName name="月報">"グラフ 1"</definedName>
  </definedNames>
  <calcPr calcId="145621"/>
</workbook>
</file>

<file path=xl/calcChain.xml><?xml version="1.0" encoding="utf-8"?>
<calcChain xmlns="http://schemas.openxmlformats.org/spreadsheetml/2006/main">
  <c r="D13" i="34" l="1"/>
  <c r="D12" i="34"/>
  <c r="D11" i="34"/>
  <c r="D10" i="34"/>
  <c r="D9" i="34"/>
  <c r="D8" i="34"/>
  <c r="D7" i="34"/>
  <c r="D6" i="34"/>
  <c r="C21" i="33"/>
  <c r="H65" i="32" l="1"/>
  <c r="G65" i="32"/>
  <c r="F65" i="32"/>
  <c r="F63" i="32"/>
  <c r="F62" i="32"/>
  <c r="F61" i="32"/>
  <c r="F60" i="32"/>
  <c r="F59" i="32"/>
  <c r="H58" i="32"/>
  <c r="F58" i="32" s="1"/>
  <c r="G58" i="32"/>
  <c r="F57" i="32"/>
  <c r="F56" i="32"/>
  <c r="F55" i="32"/>
  <c r="F54" i="32"/>
  <c r="F53" i="32"/>
  <c r="H52" i="32"/>
  <c r="G52" i="32"/>
  <c r="F52" i="32" s="1"/>
  <c r="F51" i="32"/>
  <c r="F50" i="32"/>
  <c r="F49" i="32"/>
  <c r="F48" i="32"/>
  <c r="F47" i="32"/>
  <c r="H46" i="32"/>
  <c r="G46" i="32"/>
  <c r="F46" i="32"/>
  <c r="F45" i="32"/>
  <c r="F44" i="32"/>
  <c r="F43" i="32"/>
  <c r="F42" i="32"/>
  <c r="F41" i="32"/>
  <c r="H40" i="32"/>
  <c r="F40" i="32" s="1"/>
  <c r="G40" i="32"/>
  <c r="F39" i="32"/>
  <c r="F38" i="32"/>
  <c r="F37" i="32"/>
  <c r="F36" i="32"/>
  <c r="F35" i="32"/>
  <c r="H34" i="32"/>
  <c r="G34" i="32"/>
  <c r="F34" i="32" s="1"/>
  <c r="F33" i="32"/>
  <c r="F32" i="32"/>
  <c r="F31" i="32"/>
  <c r="F30" i="32"/>
  <c r="F29" i="32"/>
  <c r="H28" i="32"/>
  <c r="G28" i="32"/>
  <c r="F28" i="32"/>
  <c r="F27" i="32"/>
  <c r="F26" i="32"/>
  <c r="F25" i="32"/>
  <c r="F24" i="32"/>
  <c r="F23" i="32"/>
  <c r="H22" i="32"/>
  <c r="F22" i="32" s="1"/>
  <c r="G22" i="32"/>
  <c r="F21" i="32"/>
  <c r="F20" i="32"/>
  <c r="F19" i="32"/>
  <c r="F18" i="32"/>
  <c r="F17" i="32"/>
  <c r="H16" i="32"/>
  <c r="G16" i="32"/>
  <c r="F16" i="32" s="1"/>
  <c r="F15" i="32"/>
  <c r="F14" i="32"/>
  <c r="F13" i="32"/>
  <c r="F12" i="32"/>
  <c r="F11" i="32"/>
  <c r="H10" i="32"/>
  <c r="G10" i="32"/>
  <c r="F10" i="32"/>
  <c r="F9" i="32"/>
  <c r="F8" i="32"/>
  <c r="F7" i="32"/>
  <c r="F6" i="32"/>
  <c r="F5" i="32"/>
  <c r="H4" i="32"/>
  <c r="F4" i="32" s="1"/>
  <c r="G4" i="32"/>
  <c r="B75" i="32"/>
  <c r="B74" i="32"/>
  <c r="B73" i="32"/>
  <c r="B72" i="32"/>
  <c r="B71" i="32"/>
  <c r="D70" i="32"/>
  <c r="C70" i="32"/>
  <c r="B70" i="32"/>
  <c r="B69" i="32"/>
  <c r="B68" i="32"/>
  <c r="B67" i="32"/>
  <c r="B66" i="32"/>
  <c r="B65" i="32"/>
  <c r="D64" i="32"/>
  <c r="C64" i="32"/>
  <c r="B64" i="32"/>
  <c r="B63" i="32"/>
  <c r="B62" i="32"/>
  <c r="B61" i="32"/>
  <c r="B60" i="32"/>
  <c r="B59" i="32"/>
  <c r="D58" i="32"/>
  <c r="C58" i="32"/>
  <c r="B58" i="32"/>
  <c r="B57" i="32"/>
  <c r="B56" i="32"/>
  <c r="B55" i="32"/>
  <c r="B54" i="32"/>
  <c r="B53" i="32"/>
  <c r="D52" i="32"/>
  <c r="C52" i="32"/>
  <c r="B52" i="32"/>
  <c r="B51" i="32"/>
  <c r="B50" i="32"/>
  <c r="B49" i="32"/>
  <c r="B48" i="32"/>
  <c r="B47" i="32"/>
  <c r="D46" i="32"/>
  <c r="C46" i="32"/>
  <c r="B46" i="32"/>
  <c r="B45" i="32"/>
  <c r="B44" i="32"/>
  <c r="B43" i="32"/>
  <c r="B42" i="32"/>
  <c r="B41" i="32"/>
  <c r="D40" i="32"/>
  <c r="C40" i="32"/>
  <c r="B40" i="32"/>
  <c r="B39" i="32"/>
  <c r="B38" i="32"/>
  <c r="B37" i="32"/>
  <c r="B36" i="32"/>
  <c r="B35" i="32"/>
  <c r="D34" i="32"/>
  <c r="C34" i="32"/>
  <c r="B34" i="32"/>
  <c r="B33" i="32"/>
  <c r="B32" i="32"/>
  <c r="B31" i="32"/>
  <c r="B30" i="32"/>
  <c r="B29" i="32"/>
  <c r="D28" i="32"/>
  <c r="C28" i="32"/>
  <c r="B28" i="32"/>
  <c r="B27" i="32"/>
  <c r="B26" i="32"/>
  <c r="B25" i="32"/>
  <c r="B24" i="32"/>
  <c r="B23" i="32"/>
  <c r="D22" i="32"/>
  <c r="C22" i="32"/>
  <c r="B22" i="32"/>
  <c r="B21" i="32"/>
  <c r="B20" i="32"/>
  <c r="B19" i="32"/>
  <c r="B18" i="32"/>
  <c r="B17" i="32"/>
  <c r="D16" i="32"/>
  <c r="C16" i="32"/>
  <c r="B16" i="32"/>
  <c r="B15" i="32"/>
  <c r="B14" i="32"/>
  <c r="B13" i="32"/>
  <c r="B12" i="32"/>
  <c r="B11" i="32"/>
  <c r="D10" i="32"/>
  <c r="C10" i="32"/>
  <c r="B10" i="32"/>
  <c r="B9" i="32"/>
  <c r="B8" i="32"/>
  <c r="B7" i="32"/>
  <c r="B6" i="32"/>
  <c r="B5" i="32"/>
  <c r="D4" i="32"/>
  <c r="C4" i="32"/>
  <c r="B4" i="32"/>
  <c r="G18" i="31"/>
  <c r="G17" i="31"/>
  <c r="G16" i="31"/>
  <c r="G15" i="31"/>
  <c r="G14" i="31"/>
  <c r="G13" i="31"/>
  <c r="G12" i="31"/>
  <c r="G11" i="31"/>
  <c r="G10" i="31"/>
  <c r="G9" i="31"/>
  <c r="G8" i="31"/>
  <c r="G7" i="31"/>
  <c r="G6" i="31"/>
  <c r="C18" i="31"/>
  <c r="C17" i="31"/>
  <c r="C16" i="31"/>
  <c r="C15" i="31"/>
  <c r="C14" i="31"/>
  <c r="C13" i="31"/>
  <c r="C12" i="31"/>
  <c r="C11" i="31"/>
  <c r="C10" i="31"/>
  <c r="C9" i="31"/>
  <c r="C8" i="31"/>
  <c r="C7" i="31"/>
  <c r="C6" i="31"/>
  <c r="I108" i="30"/>
  <c r="I107" i="30"/>
  <c r="I106" i="30"/>
  <c r="I105" i="30"/>
  <c r="I104" i="30"/>
  <c r="I103" i="30"/>
  <c r="I102" i="30"/>
  <c r="I101" i="30"/>
  <c r="I100" i="30"/>
  <c r="I99" i="30"/>
  <c r="I98" i="30"/>
  <c r="I97" i="30"/>
  <c r="I96" i="30"/>
  <c r="I95" i="30"/>
  <c r="I94" i="30"/>
  <c r="I93" i="30"/>
  <c r="I92" i="30"/>
  <c r="I91" i="30"/>
  <c r="I90" i="30"/>
  <c r="I89" i="30"/>
  <c r="I88" i="30"/>
  <c r="I87" i="30"/>
  <c r="I86" i="30"/>
  <c r="I85" i="30"/>
  <c r="I84" i="30"/>
  <c r="I83" i="30"/>
  <c r="I82" i="30"/>
  <c r="I81" i="30"/>
  <c r="I80" i="30"/>
  <c r="I79" i="30"/>
  <c r="I78" i="30"/>
  <c r="I77" i="30"/>
  <c r="I76" i="30"/>
  <c r="I75" i="30"/>
  <c r="I74" i="30"/>
  <c r="I73" i="30"/>
  <c r="I72" i="30"/>
  <c r="I71" i="30"/>
  <c r="I70" i="30"/>
  <c r="I69" i="30"/>
  <c r="I68" i="30"/>
  <c r="I67" i="30"/>
  <c r="I66" i="30"/>
  <c r="I65" i="30"/>
  <c r="I64" i="30"/>
  <c r="I63" i="30"/>
  <c r="I62" i="30"/>
  <c r="I61" i="30"/>
  <c r="I60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C60" i="30"/>
  <c r="I56" i="30"/>
  <c r="I55" i="30"/>
  <c r="I54" i="30"/>
  <c r="I53" i="30"/>
  <c r="I52" i="30"/>
  <c r="I51" i="30"/>
  <c r="I50" i="30"/>
  <c r="I49" i="30"/>
  <c r="I48" i="30"/>
  <c r="I47" i="30"/>
  <c r="I46" i="30"/>
  <c r="I45" i="30"/>
  <c r="I44" i="30"/>
  <c r="I43" i="30"/>
  <c r="I42" i="30"/>
  <c r="I41" i="30"/>
  <c r="I40" i="30"/>
  <c r="I39" i="30"/>
  <c r="I38" i="30"/>
  <c r="I37" i="30"/>
  <c r="I36" i="30"/>
  <c r="I35" i="30"/>
  <c r="I34" i="30"/>
  <c r="I33" i="30"/>
  <c r="I32" i="30"/>
  <c r="I31" i="30"/>
  <c r="I30" i="30"/>
  <c r="I29" i="30"/>
  <c r="I28" i="30"/>
  <c r="I27" i="30"/>
  <c r="I26" i="30"/>
  <c r="I25" i="30"/>
  <c r="I24" i="30"/>
  <c r="I23" i="30"/>
  <c r="I22" i="30"/>
  <c r="I21" i="30"/>
  <c r="I20" i="30"/>
  <c r="I19" i="30"/>
  <c r="I18" i="30"/>
  <c r="I17" i="30"/>
  <c r="I16" i="30"/>
  <c r="I15" i="30"/>
  <c r="I14" i="30"/>
  <c r="I13" i="30"/>
  <c r="I12" i="30"/>
  <c r="I11" i="30"/>
  <c r="I10" i="30"/>
  <c r="I9" i="30"/>
  <c r="I8" i="30"/>
  <c r="I7" i="30"/>
  <c r="I6" i="30"/>
  <c r="I5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6" i="30"/>
  <c r="C5" i="30"/>
  <c r="F28" i="2"/>
  <c r="F15" i="34" l="1"/>
  <c r="E15" i="34"/>
  <c r="D15" i="34"/>
  <c r="C15" i="34"/>
  <c r="K21" i="33"/>
  <c r="J21" i="33"/>
  <c r="I21" i="33"/>
  <c r="G21" i="33"/>
  <c r="F21" i="33"/>
  <c r="E21" i="33"/>
  <c r="B21" i="33"/>
  <c r="L20" i="33"/>
  <c r="H20" i="33"/>
  <c r="M20" i="33" s="1"/>
  <c r="D20" i="33"/>
  <c r="L19" i="33"/>
  <c r="H19" i="33"/>
  <c r="M19" i="33" s="1"/>
  <c r="D19" i="33"/>
  <c r="L18" i="33"/>
  <c r="H18" i="33"/>
  <c r="D18" i="33"/>
  <c r="L17" i="33"/>
  <c r="H17" i="33"/>
  <c r="D17" i="33"/>
  <c r="L16" i="33"/>
  <c r="H16" i="33"/>
  <c r="D16" i="33"/>
  <c r="L15" i="33"/>
  <c r="H15" i="33"/>
  <c r="D15" i="33"/>
  <c r="L14" i="33"/>
  <c r="H14" i="33"/>
  <c r="M14" i="33" s="1"/>
  <c r="D14" i="33"/>
  <c r="L13" i="33"/>
  <c r="H13" i="33"/>
  <c r="M13" i="33" s="1"/>
  <c r="D13" i="33"/>
  <c r="L12" i="33"/>
  <c r="H12" i="33"/>
  <c r="M12" i="33" s="1"/>
  <c r="D12" i="33"/>
  <c r="L11" i="33"/>
  <c r="H11" i="33"/>
  <c r="D11" i="33"/>
  <c r="L10" i="33"/>
  <c r="H10" i="33"/>
  <c r="D10" i="33"/>
  <c r="L9" i="33"/>
  <c r="H9" i="33"/>
  <c r="D9" i="33"/>
  <c r="L8" i="33"/>
  <c r="H8" i="33"/>
  <c r="D8" i="33"/>
  <c r="L7" i="33"/>
  <c r="H7" i="33"/>
  <c r="D7" i="33"/>
  <c r="L6" i="33"/>
  <c r="H6" i="33"/>
  <c r="D6" i="33"/>
  <c r="D21" i="33" s="1"/>
  <c r="L21" i="33" l="1"/>
  <c r="M7" i="33"/>
  <c r="M11" i="33"/>
  <c r="M17" i="33"/>
  <c r="M8" i="33"/>
  <c r="M16" i="33"/>
  <c r="M9" i="33"/>
  <c r="M10" i="33"/>
  <c r="M18" i="33"/>
  <c r="M15" i="33"/>
  <c r="N13" i="33"/>
  <c r="N8" i="33"/>
  <c r="N16" i="33"/>
  <c r="N15" i="33"/>
  <c r="N14" i="33"/>
  <c r="N7" i="33"/>
  <c r="N17" i="33"/>
  <c r="N10" i="33"/>
  <c r="N20" i="33"/>
  <c r="H21" i="33"/>
  <c r="N12" i="33"/>
  <c r="N11" i="33"/>
  <c r="N19" i="33"/>
  <c r="N9" i="33"/>
  <c r="N18" i="33"/>
  <c r="M6" i="33"/>
  <c r="N6" i="33"/>
  <c r="N21" i="33" l="1"/>
  <c r="M21" i="33"/>
  <c r="H73" i="32"/>
  <c r="G73" i="32"/>
  <c r="F73" i="32"/>
  <c r="H75" i="32"/>
  <c r="G75" i="32"/>
  <c r="F75" i="32"/>
  <c r="H74" i="32"/>
  <c r="G74" i="32"/>
  <c r="F74" i="32"/>
  <c r="I19" i="31"/>
  <c r="H19" i="31"/>
  <c r="F19" i="31"/>
  <c r="E19" i="31"/>
  <c r="D19" i="31"/>
  <c r="B19" i="31"/>
  <c r="K18" i="31"/>
  <c r="J17" i="31"/>
  <c r="K16" i="31"/>
  <c r="J15" i="31"/>
  <c r="K14" i="31"/>
  <c r="K13" i="31"/>
  <c r="J12" i="31"/>
  <c r="K11" i="31"/>
  <c r="J10" i="31"/>
  <c r="K9" i="31"/>
  <c r="K8" i="31"/>
  <c r="K7" i="31"/>
  <c r="G19" i="31"/>
  <c r="C19" i="31"/>
  <c r="I110" i="30"/>
  <c r="J110" i="30"/>
  <c r="K110" i="30"/>
  <c r="H110" i="30"/>
  <c r="C112" i="30"/>
  <c r="K19" i="31" l="1"/>
  <c r="J19" i="31"/>
  <c r="J9" i="31"/>
  <c r="K15" i="31"/>
  <c r="J16" i="31"/>
  <c r="K10" i="31"/>
  <c r="J11" i="31"/>
  <c r="K17" i="31"/>
  <c r="J6" i="31"/>
  <c r="J18" i="31"/>
  <c r="K12" i="31"/>
  <c r="J7" i="31"/>
  <c r="J13" i="31"/>
  <c r="J8" i="31"/>
  <c r="J14" i="31"/>
  <c r="K6" i="31"/>
  <c r="C5" i="2" l="1"/>
  <c r="I5" i="2"/>
  <c r="C6" i="2"/>
  <c r="F6" i="2"/>
  <c r="G6" i="2"/>
  <c r="H6" i="2"/>
  <c r="I6" i="2"/>
  <c r="C7" i="2"/>
  <c r="F7" i="2"/>
  <c r="G7" i="2"/>
  <c r="H7" i="2"/>
  <c r="I7" i="2"/>
  <c r="C8" i="2"/>
  <c r="F8" i="2"/>
  <c r="G8" i="2"/>
  <c r="H8" i="2"/>
  <c r="I8" i="2"/>
  <c r="C9" i="2"/>
  <c r="I9" i="2" s="1"/>
  <c r="F9" i="2"/>
  <c r="G9" i="2"/>
  <c r="H9" i="2" s="1"/>
  <c r="C11" i="2"/>
  <c r="G11" i="2"/>
  <c r="H11" i="2"/>
  <c r="I11" i="2"/>
  <c r="C12" i="2"/>
  <c r="F12" i="2"/>
  <c r="G12" i="2"/>
  <c r="H12" i="2"/>
  <c r="I12" i="2"/>
  <c r="C13" i="2"/>
  <c r="F13" i="2"/>
  <c r="G13" i="2"/>
  <c r="H13" i="2"/>
  <c r="I13" i="2"/>
  <c r="C14" i="2"/>
  <c r="G14" i="2" s="1"/>
  <c r="H14" i="2" s="1"/>
  <c r="F14" i="2"/>
  <c r="C15" i="2"/>
  <c r="G16" i="2" s="1"/>
  <c r="H16" i="2" s="1"/>
  <c r="F15" i="2"/>
  <c r="I15" i="2"/>
  <c r="C16" i="2"/>
  <c r="F16" i="2"/>
  <c r="I16" i="2"/>
  <c r="C17" i="2"/>
  <c r="F17" i="2"/>
  <c r="G17" i="2"/>
  <c r="H17" i="2"/>
  <c r="I17" i="2"/>
  <c r="C18" i="2"/>
  <c r="G18" i="2" s="1"/>
  <c r="H18" i="2" s="1"/>
  <c r="F18" i="2"/>
  <c r="C19" i="2"/>
  <c r="F19" i="2"/>
  <c r="I19" i="2"/>
  <c r="C20" i="2"/>
  <c r="G21" i="2" s="1"/>
  <c r="H21" i="2" s="1"/>
  <c r="F20" i="2"/>
  <c r="G20" i="2"/>
  <c r="H20" i="2"/>
  <c r="I20" i="2"/>
  <c r="C21" i="2"/>
  <c r="F21" i="2"/>
  <c r="I21" i="2"/>
  <c r="C22" i="2"/>
  <c r="G22" i="2" s="1"/>
  <c r="H22" i="2" s="1"/>
  <c r="F22" i="2"/>
  <c r="C23" i="2"/>
  <c r="F23" i="2"/>
  <c r="I23" i="2"/>
  <c r="C24" i="2"/>
  <c r="F24" i="2"/>
  <c r="G24" i="2"/>
  <c r="H24" i="2"/>
  <c r="I24" i="2"/>
  <c r="C25" i="2"/>
  <c r="F25" i="2"/>
  <c r="G25" i="2"/>
  <c r="H25" i="2"/>
  <c r="I25" i="2"/>
  <c r="C26" i="2"/>
  <c r="F26" i="2"/>
  <c r="F27" i="2"/>
  <c r="I27" i="2"/>
  <c r="I28" i="2" l="1"/>
  <c r="G26" i="2"/>
  <c r="H26" i="2" s="1"/>
  <c r="G23" i="2"/>
  <c r="H23" i="2" s="1"/>
  <c r="G19" i="2"/>
  <c r="H19" i="2" s="1"/>
  <c r="G15" i="2"/>
  <c r="H15" i="2" s="1"/>
  <c r="G27" i="2"/>
  <c r="H27" i="2" s="1"/>
  <c r="I26" i="2"/>
  <c r="I22" i="2"/>
  <c r="I18" i="2"/>
  <c r="I14" i="2"/>
  <c r="G10" i="2"/>
  <c r="H10" i="2" s="1"/>
  <c r="G28" i="2" l="1"/>
  <c r="H28" i="2" s="1"/>
</calcChain>
</file>

<file path=xl/sharedStrings.xml><?xml version="1.0" encoding="utf-8"?>
<sst xmlns="http://schemas.openxmlformats.org/spreadsheetml/2006/main" count="395" uniqueCount="306">
  <si>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</si>
  <si>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</si>
  <si>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</si>
  <si>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</si>
  <si>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</si>
  <si>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</si>
  <si>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</si>
  <si>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</si>
  <si>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</si>
  <si>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増加世帯</t>
  </si>
  <si>
    <t>増加人口</t>
  </si>
  <si>
    <t>人口増加率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</si>
  <si>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</si>
  <si>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</si>
  <si>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</si>
  <si>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</si>
  <si>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</si>
  <si>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</si>
  <si>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</si>
  <si>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</si>
  <si>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</si>
  <si>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</si>
  <si>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</si>
  <si>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</si>
  <si>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</si>
  <si>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</si>
  <si>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</si>
  <si>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</si>
  <si>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</si>
  <si>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</si>
  <si>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</si>
  <si>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</si>
  <si>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自然増</t>
  </si>
  <si>
    <t>転　　居　　入</t>
  </si>
  <si>
    <t>転　　居　　出</t>
  </si>
  <si>
    <t>社会増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</si>
  <si>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</si>
  <si>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</si>
  <si>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</si>
  <si>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</si>
  <si>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</si>
  <si>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</si>
  <si>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</si>
  <si>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</si>
  <si>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</si>
  <si>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その他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</si>
  <si>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</si>
  <si>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</si>
  <si>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</si>
  <si>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</si>
  <si>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</si>
  <si>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</si>
  <si>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</si>
  <si>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</si>
  <si>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</si>
  <si>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</si>
  <si>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</si>
  <si>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</si>
  <si>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</si>
  <si>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</si>
  <si>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</si>
  <si>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</si>
  <si>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</si>
  <si>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</si>
  <si>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</si>
  <si>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</si>
  <si>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</si>
  <si>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</si>
  <si>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</si>
  <si>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</si>
  <si>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</si>
  <si>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</si>
  <si>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</si>
  <si>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</si>
  <si>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</si>
  <si>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</si>
  <si>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</si>
  <si>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</si>
  <si>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</si>
  <si>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</si>
  <si>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</si>
  <si>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</si>
  <si>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藤沢（南）</t>
  </si>
  <si>
    <t>鵠沼松が岡３丁目</t>
  </si>
  <si>
    <t>藤沢（北）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</si>
  <si>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</si>
  <si>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</si>
  <si>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</si>
  <si>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</si>
  <si>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</si>
  <si>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</si>
  <si>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</si>
  <si>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</si>
  <si>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</si>
  <si>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</si>
  <si>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</si>
  <si>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</si>
  <si>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</si>
  <si>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</si>
  <si>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</si>
  <si>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</si>
  <si>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</si>
  <si>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</si>
  <si>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</si>
  <si>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</si>
  <si>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</si>
  <si>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</si>
  <si>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</si>
  <si>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</si>
  <si>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</si>
  <si>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</si>
  <si>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</si>
  <si>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</si>
  <si>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</si>
  <si>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</si>
  <si>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</si>
  <si>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</si>
  <si>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</si>
  <si>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</si>
  <si>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</si>
  <si>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</si>
  <si>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</si>
  <si>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</si>
  <si>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</si>
  <si>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</si>
  <si>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</si>
  <si>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</si>
  <si>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</si>
  <si>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</si>
  <si>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</si>
  <si>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</si>
  <si>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</si>
  <si>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</si>
  <si>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</si>
  <si>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</si>
  <si>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</si>
  <si>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</si>
  <si>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</si>
  <si>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</si>
  <si>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</si>
  <si>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</si>
  <si>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</si>
  <si>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</si>
  <si>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</si>
  <si>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</si>
  <si>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</si>
  <si>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</si>
  <si>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</si>
  <si>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</si>
  <si>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</si>
  <si>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</si>
  <si>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</si>
  <si>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</si>
  <si>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</si>
  <si>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</si>
  <si>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</si>
  <si>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</si>
  <si>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</si>
  <si>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</si>
  <si>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</si>
  <si>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</si>
  <si>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</si>
  <si>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</si>
  <si>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</si>
  <si>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</si>
  <si>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</si>
  <si>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</si>
  <si>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</si>
  <si>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</si>
  <si>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</si>
  <si>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</si>
  <si>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</si>
  <si>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</si>
  <si>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</si>
  <si>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</si>
  <si>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</si>
  <si>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</si>
  <si>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</si>
  <si>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</si>
  <si>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</si>
  <si>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</si>
  <si>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</si>
  <si>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</si>
  <si>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</si>
  <si>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</si>
  <si>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</si>
  <si>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</si>
  <si>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</si>
  <si>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</si>
  <si>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</si>
  <si>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</si>
  <si>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</si>
  <si>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</si>
  <si>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</si>
  <si>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</si>
  <si>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</si>
  <si>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</si>
  <si>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</si>
  <si>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</si>
  <si>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</si>
  <si>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</si>
  <si>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</si>
  <si>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</si>
  <si>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</si>
  <si>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</si>
  <si>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</si>
  <si>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</si>
  <si>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</si>
  <si>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</si>
  <si>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</si>
  <si>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</si>
  <si>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</si>
  <si>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</si>
  <si>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</si>
  <si>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</si>
  <si>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</si>
  <si>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</si>
  <si>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</si>
  <si>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</si>
  <si>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</si>
  <si>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</si>
  <si>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</si>
  <si>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</si>
  <si>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</si>
  <si>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</si>
  <si>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</si>
  <si>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</si>
  <si>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</si>
  <si>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</si>
  <si>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</si>
  <si>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</si>
  <si>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</si>
  <si>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</si>
  <si>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</si>
  <si>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</si>
  <si>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</si>
  <si>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</si>
  <si>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</si>
  <si>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</si>
  <si>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</si>
  <si>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</si>
  <si>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</si>
  <si>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</si>
  <si>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</si>
  <si>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</si>
  <si>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</si>
  <si>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</si>
  <si>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</si>
  <si>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</si>
  <si>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</si>
  <si>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</si>
  <si>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</si>
  <si>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</si>
  <si>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</si>
  <si>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</si>
  <si>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</si>
  <si>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</si>
  <si>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</si>
  <si>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</si>
  <si>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</si>
  <si>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</si>
  <si>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</si>
  <si>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</si>
  <si>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</si>
  <si>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</si>
  <si>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</si>
  <si>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</si>
  <si>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</si>
  <si>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</si>
  <si>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</si>
  <si>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</si>
  <si>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</si>
  <si>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前回調査（前年）に対する増加</t>
  </si>
  <si>
    <t>藤沢市の人口と世帯数の推移</t>
    <rPh sb="0" eb="3">
      <t>フジサワシ</t>
    </rPh>
    <phoneticPr fontId="5"/>
  </si>
  <si>
    <t>...</t>
    <phoneticPr fontId="5"/>
  </si>
  <si>
    <t>－</t>
    <phoneticPr fontId="5"/>
  </si>
  <si>
    <t>(注)藤沢市の面積は，2014年10月1日付改訂(国土交通省国土地理院公表の面積)により，69.51ｋ㎡から</t>
    <rPh sb="25" eb="27">
      <t>コクド</t>
    </rPh>
    <rPh sb="27" eb="29">
      <t>コウツウ</t>
    </rPh>
    <phoneticPr fontId="5"/>
  </si>
  <si>
    <t>　　69.57ｋ㎡に変更となりました。</t>
    <phoneticPr fontId="5"/>
  </si>
  <si>
    <t>藤沢市の町丁字別人口と世帯</t>
    <rPh sb="0" eb="3">
      <t>フジサワシ</t>
    </rPh>
    <phoneticPr fontId="6"/>
  </si>
  <si>
    <t>X</t>
  </si>
  <si>
    <t>高谷</t>
    <phoneticPr fontId="6"/>
  </si>
  <si>
    <t>渡内４丁目</t>
    <phoneticPr fontId="6"/>
  </si>
  <si>
    <t>◆立石4丁目は，世帯数が少ないため秘匿しています。人口と世帯数は，立石3丁目に含んでいます。</t>
    <rPh sb="1" eb="3">
      <t>タテイシ</t>
    </rPh>
    <rPh sb="4" eb="6">
      <t>チョウメ</t>
    </rPh>
    <rPh sb="8" eb="11">
      <t>セタイスウ</t>
    </rPh>
    <rPh sb="12" eb="13">
      <t>スク</t>
    </rPh>
    <rPh sb="17" eb="19">
      <t>ヒトク</t>
    </rPh>
    <rPh sb="25" eb="27">
      <t>ジンコウ</t>
    </rPh>
    <rPh sb="28" eb="31">
      <t>セタイスウ</t>
    </rPh>
    <rPh sb="33" eb="35">
      <t>タテイシ</t>
    </rPh>
    <rPh sb="36" eb="38">
      <t>チョウメ</t>
    </rPh>
    <rPh sb="39" eb="40">
      <t>フク</t>
    </rPh>
    <phoneticPr fontId="6"/>
  </si>
  <si>
    <t>人口</t>
    <phoneticPr fontId="6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</si>
  <si>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</si>
  <si>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</si>
  <si>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</si>
  <si>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</si>
  <si>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</si>
  <si>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</si>
  <si>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</si>
  <si>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</si>
  <si>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◆辻堂新町4丁目は，世帯数が少ないため秘匿しています。人口と世帯数は，辻堂新町3丁目に含んでいます。</t>
    <rPh sb="1" eb="5">
      <t>ツジドウシンマチ</t>
    </rPh>
    <rPh sb="6" eb="8">
      <t>チョウメ</t>
    </rPh>
    <rPh sb="10" eb="13">
      <t>セタイスウ</t>
    </rPh>
    <rPh sb="14" eb="15">
      <t>スク</t>
    </rPh>
    <rPh sb="19" eb="21">
      <t>ヒトク</t>
    </rPh>
    <rPh sb="27" eb="29">
      <t>ジンコウ</t>
    </rPh>
    <rPh sb="30" eb="33">
      <t>セタイスウ</t>
    </rPh>
    <rPh sb="35" eb="39">
      <t>ツジドウシンマチ</t>
    </rPh>
    <rPh sb="40" eb="42">
      <t>チョウメ</t>
    </rPh>
    <rPh sb="43" eb="44">
      <t>フク</t>
    </rPh>
    <phoneticPr fontId="6"/>
  </si>
  <si>
    <t>藤沢市の１３地区別人口と世帯</t>
    <rPh sb="0" eb="3">
      <t>フジサワシ</t>
    </rPh>
    <phoneticPr fontId="2"/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</si>
  <si>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</si>
  <si>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</si>
  <si>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</si>
  <si>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（注）「他区」は，“その他”を含みます。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</si>
  <si>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</si>
  <si>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ｱﾙｾﾞﾝﾁﾝ</t>
    <phoneticPr fontId="3"/>
  </si>
  <si>
    <t>中国</t>
  </si>
  <si>
    <t>ベトナム</t>
    <phoneticPr fontId="3"/>
  </si>
  <si>
    <t>2015.8.1</t>
    <phoneticPr fontId="15"/>
  </si>
  <si>
    <t>2015.8.1</t>
    <phoneticPr fontId="15"/>
  </si>
  <si>
    <t>2015年7月中</t>
    <phoneticPr fontId="15"/>
  </si>
  <si>
    <t>2015.8.1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</si>
</sst>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"/>
  </numFmts>
  <fonts count="17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153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2" borderId="0" xfId="2" applyFont="1" applyFill="1" applyBorder="1"/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12" fillId="0" borderId="6" xfId="0" quotePrefix="1" applyFont="1" applyBorder="1" applyAlignment="1">
      <alignment horizontal="left"/>
    </xf>
    <xf numFmtId="0" fontId="12" fillId="0" borderId="0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3" borderId="20" xfId="0" applyNumberFormat="1" applyFont="1" applyFill="1" applyBorder="1" applyAlignment="1">
      <alignment vertical="center"/>
    </xf>
    <xf numFmtId="31" fontId="4" fillId="3" borderId="9" xfId="0" applyNumberFormat="1" applyFont="1" applyFill="1" applyBorder="1" applyAlignment="1">
      <alignment vertical="center"/>
    </xf>
    <xf numFmtId="31" fontId="4" fillId="3" borderId="20" xfId="0" applyNumberFormat="1" applyFont="1" applyFill="1" applyBorder="1" applyAlignment="1">
      <alignment horizontal="right" vertical="center"/>
    </xf>
    <xf numFmtId="31" fontId="4" fillId="3" borderId="23" xfId="0" applyNumberFormat="1" applyFont="1" applyFill="1" applyBorder="1" applyAlignment="1">
      <alignment horizontal="right" vertical="center"/>
    </xf>
    <xf numFmtId="31" fontId="5" fillId="3" borderId="20" xfId="0" applyNumberFormat="1" applyFont="1" applyFill="1" applyBorder="1" applyAlignment="1">
      <alignment horizontal="right" vertical="center"/>
    </xf>
    <xf numFmtId="38" fontId="4" fillId="0" borderId="20" xfId="2" applyFont="1" applyBorder="1" applyAlignment="1">
      <alignment vertical="center"/>
    </xf>
    <xf numFmtId="38" fontId="4" fillId="0" borderId="20" xfId="2" applyFont="1" applyBorder="1" applyAlignment="1">
      <alignment horizontal="right" vertical="center"/>
    </xf>
    <xf numFmtId="38" fontId="4" fillId="0" borderId="9" xfId="2" applyFont="1" applyBorder="1" applyAlignment="1">
      <alignment vertical="center"/>
    </xf>
    <xf numFmtId="0" fontId="5" fillId="3" borderId="20" xfId="0" applyFont="1" applyFill="1" applyBorder="1" applyAlignment="1">
      <alignment horizontal="center" vertical="center"/>
    </xf>
    <xf numFmtId="176" fontId="4" fillId="0" borderId="20" xfId="1" applyNumberFormat="1" applyFont="1" applyBorder="1" applyAlignment="1">
      <alignment vertical="center"/>
    </xf>
    <xf numFmtId="176" fontId="4" fillId="0" borderId="9" xfId="1" applyNumberFormat="1" applyFont="1" applyBorder="1" applyAlignment="1">
      <alignment vertical="center"/>
    </xf>
    <xf numFmtId="176" fontId="4" fillId="0" borderId="20" xfId="1" applyNumberFormat="1" applyFont="1" applyBorder="1" applyAlignment="1">
      <alignment horizontal="right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quotePrefix="1" applyFont="1" applyFill="1" applyBorder="1" applyAlignment="1">
      <alignment horizontal="center" vertical="center"/>
    </xf>
    <xf numFmtId="0" fontId="5" fillId="3" borderId="9" xfId="0" quotePrefix="1" applyFont="1" applyFill="1" applyBorder="1" applyAlignment="1">
      <alignment horizontal="center" vertical="center"/>
    </xf>
    <xf numFmtId="177" fontId="4" fillId="0" borderId="20" xfId="2" applyNumberFormat="1" applyFont="1" applyBorder="1" applyAlignment="1">
      <alignment vertical="center"/>
    </xf>
    <xf numFmtId="177" fontId="4" fillId="0" borderId="9" xfId="2" applyNumberFormat="1" applyFont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0" fontId="9" fillId="3" borderId="20" xfId="3" quotePrefix="1" applyFont="1" applyFill="1" applyBorder="1" applyAlignment="1">
      <alignment horizontal="left" vertical="center"/>
    </xf>
    <xf numFmtId="0" fontId="9" fillId="4" borderId="0" xfId="3" quotePrefix="1" applyFont="1" applyFill="1" applyBorder="1" applyAlignment="1">
      <alignment horizontal="left" vertical="center"/>
    </xf>
    <xf numFmtId="3" fontId="9" fillId="0" borderId="0" xfId="3" applyNumberFormat="1" applyFont="1" applyBorder="1" applyAlignment="1">
      <alignment horizontal="center" vertical="center"/>
    </xf>
    <xf numFmtId="0" fontId="9" fillId="4" borderId="0" xfId="3" applyFont="1" applyFill="1" applyBorder="1" applyAlignment="1">
      <alignment vertical="center"/>
    </xf>
    <xf numFmtId="0" fontId="9" fillId="0" borderId="20" xfId="3" applyFont="1" applyFill="1" applyBorder="1" applyAlignment="1">
      <alignment vertical="center"/>
    </xf>
    <xf numFmtId="0" fontId="9" fillId="0" borderId="20" xfId="3" applyFont="1" applyFill="1" applyBorder="1" applyAlignment="1">
      <alignment horizontal="center" vertical="center"/>
    </xf>
    <xf numFmtId="0" fontId="11" fillId="3" borderId="20" xfId="3" applyFont="1" applyFill="1" applyBorder="1" applyAlignment="1">
      <alignment horizontal="center" vertical="center"/>
    </xf>
    <xf numFmtId="38" fontId="9" fillId="0" borderId="20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center" vertical="center"/>
    </xf>
    <xf numFmtId="37" fontId="4" fillId="0" borderId="20" xfId="2" applyNumberFormat="1" applyFont="1" applyBorder="1" applyAlignment="1">
      <alignment vertical="center"/>
    </xf>
    <xf numFmtId="37" fontId="4" fillId="0" borderId="20" xfId="2" applyNumberFormat="1" applyFont="1" applyBorder="1" applyAlignment="1">
      <alignment horizontal="right" vertical="center"/>
    </xf>
    <xf numFmtId="3" fontId="4" fillId="0" borderId="20" xfId="2" applyNumberFormat="1" applyFont="1" applyBorder="1" applyAlignment="1">
      <alignment vertical="center"/>
    </xf>
    <xf numFmtId="3" fontId="4" fillId="0" borderId="20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3" borderId="17" xfId="0" quotePrefix="1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12" fillId="3" borderId="10" xfId="0" quotePrefix="1" applyFont="1" applyFill="1" applyBorder="1" applyAlignment="1">
      <alignment horizontal="left"/>
    </xf>
    <xf numFmtId="0" fontId="12" fillId="3" borderId="10" xfId="0" applyFont="1" applyFill="1" applyBorder="1"/>
    <xf numFmtId="0" fontId="12" fillId="3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8" xfId="0" applyNumberFormat="1" applyFont="1" applyBorder="1"/>
    <xf numFmtId="3" fontId="12" fillId="0" borderId="29" xfId="0" applyNumberFormat="1" applyFont="1" applyBorder="1"/>
    <xf numFmtId="0" fontId="12" fillId="3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3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7" fillId="3" borderId="20" xfId="0" applyFont="1" applyFill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16" fillId="3" borderId="20" xfId="0" applyFont="1" applyFill="1" applyBorder="1" applyAlignment="1">
      <alignment horizontal="center" vertical="center"/>
    </xf>
    <xf numFmtId="38" fontId="16" fillId="0" borderId="20" xfId="2" applyFont="1" applyBorder="1" applyAlignment="1">
      <alignment vertical="center"/>
    </xf>
    <xf numFmtId="38" fontId="16" fillId="0" borderId="20" xfId="2" applyFont="1" applyFill="1" applyBorder="1" applyAlignment="1">
      <alignment vertical="center"/>
    </xf>
    <xf numFmtId="37" fontId="16" fillId="0" borderId="20" xfId="2" applyNumberFormat="1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6" fillId="0" borderId="21" xfId="0" applyFont="1" applyFill="1" applyBorder="1" applyAlignment="1">
      <alignment horizontal="center" vertical="center"/>
    </xf>
    <xf numFmtId="38" fontId="16" fillId="0" borderId="21" xfId="2" applyFont="1" applyFill="1" applyBorder="1" applyAlignment="1">
      <alignment vertical="center"/>
    </xf>
    <xf numFmtId="37" fontId="16" fillId="0" borderId="21" xfId="2" applyNumberFormat="1" applyFont="1" applyFill="1" applyBorder="1" applyAlignment="1">
      <alignment vertical="center"/>
    </xf>
    <xf numFmtId="3" fontId="16" fillId="0" borderId="21" xfId="2" applyNumberFormat="1" applyFont="1" applyFill="1" applyBorder="1" applyAlignment="1">
      <alignment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0" xfId="0" quotePrefix="1" applyFont="1" applyFill="1" applyBorder="1" applyAlignment="1">
      <alignment horizontal="center" vertical="center"/>
    </xf>
    <xf numFmtId="38" fontId="5" fillId="0" borderId="20" xfId="2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3" xfId="3" applyFont="1" applyFill="1" applyBorder="1" applyAlignment="1">
      <alignment horizontal="center" vertical="center"/>
    </xf>
    <xf numFmtId="0" fontId="9" fillId="3" borderId="26" xfId="3" applyFont="1" applyFill="1" applyBorder="1" applyAlignment="1">
      <alignment horizontal="center" vertical="center"/>
    </xf>
    <xf numFmtId="0" fontId="9" fillId="3" borderId="27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3" fontId="9" fillId="0" borderId="22" xfId="3" applyNumberFormat="1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9" fillId="0" borderId="22" xfId="3" applyNumberFormat="1" applyFont="1" applyBorder="1" applyAlignment="1">
      <alignment horizontal="right" vertical="center"/>
    </xf>
    <xf numFmtId="3" fontId="9" fillId="0" borderId="9" xfId="3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3" borderId="20" xfId="0" quotePrefix="1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31"/>
  <sheetViews>
    <sheetView tabSelected="1" zoomScaleNormal="100" workbookViewId="0">
      <selection sqref="A1:J1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08" t="s">
        <v>273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ht="13.5" customHeight="1">
      <c r="A2" s="109" t="s">
        <v>2</v>
      </c>
      <c r="B2" s="109" t="s">
        <v>3</v>
      </c>
      <c r="C2" s="112" t="s">
        <v>0</v>
      </c>
      <c r="D2" s="113"/>
      <c r="E2" s="114"/>
      <c r="F2" s="112" t="s">
        <v>272</v>
      </c>
      <c r="G2" s="113"/>
      <c r="H2" s="114"/>
      <c r="I2" s="42" t="s">
        <v>1</v>
      </c>
      <c r="J2" s="42" t="s">
        <v>0</v>
      </c>
    </row>
    <row r="3" spans="1:10" ht="13.5" customHeight="1">
      <c r="A3" s="110"/>
      <c r="B3" s="110"/>
      <c r="C3" s="115"/>
      <c r="D3" s="116"/>
      <c r="E3" s="117"/>
      <c r="F3" s="115"/>
      <c r="G3" s="116"/>
      <c r="H3" s="117"/>
      <c r="I3" s="43" t="s">
        <v>4</v>
      </c>
      <c r="J3" s="47" t="s">
        <v>5</v>
      </c>
    </row>
    <row r="4" spans="1:10" ht="13.5" customHeight="1">
      <c r="A4" s="111"/>
      <c r="B4" s="111"/>
      <c r="C4" s="38" t="s">
        <v>6</v>
      </c>
      <c r="D4" s="38" t="s">
        <v>7</v>
      </c>
      <c r="E4" s="38" t="s">
        <v>8</v>
      </c>
      <c r="F4" s="38" t="s">
        <v>9</v>
      </c>
      <c r="G4" s="38" t="s">
        <v>10</v>
      </c>
      <c r="H4" s="38" t="s">
        <v>11</v>
      </c>
      <c r="I4" s="44" t="s">
        <v>12</v>
      </c>
      <c r="J4" s="48" t="s">
        <v>13</v>
      </c>
    </row>
    <row r="5" spans="1:10" ht="17.25" customHeight="1">
      <c r="A5" s="30">
        <v>7580</v>
      </c>
      <c r="B5" s="35">
        <v>6072</v>
      </c>
      <c r="C5" s="35">
        <f>SUM(D5:E5)</f>
        <v>35057</v>
      </c>
      <c r="D5" s="35">
        <v>17563</v>
      </c>
      <c r="E5" s="35">
        <v>17494</v>
      </c>
      <c r="F5" s="36" t="s">
        <v>275</v>
      </c>
      <c r="G5" s="36" t="s">
        <v>275</v>
      </c>
      <c r="H5" s="36" t="s">
        <v>275</v>
      </c>
      <c r="I5" s="45">
        <f>C5/B5</f>
        <v>5.7735507246376816</v>
      </c>
      <c r="J5" s="35">
        <v>504.3446986045173</v>
      </c>
    </row>
    <row r="6" spans="1:10" ht="17.25" customHeight="1">
      <c r="A6" s="30">
        <v>9406</v>
      </c>
      <c r="B6" s="35">
        <v>7332</v>
      </c>
      <c r="C6" s="35">
        <f>SUM(D6:E6)</f>
        <v>40183</v>
      </c>
      <c r="D6" s="35">
        <v>20257</v>
      </c>
      <c r="E6" s="35">
        <v>19926</v>
      </c>
      <c r="F6" s="35">
        <f t="shared" ref="F6:G9" si="0">B6-B5</f>
        <v>1260</v>
      </c>
      <c r="G6" s="35">
        <f t="shared" si="0"/>
        <v>5126</v>
      </c>
      <c r="H6" s="39">
        <f t="shared" ref="H6:H20" si="1">G6/C5</f>
        <v>0.14621901474741136</v>
      </c>
      <c r="I6" s="45">
        <f>C6/B6</f>
        <v>5.4804964539007095</v>
      </c>
      <c r="J6" s="35">
        <v>578.08948352754999</v>
      </c>
    </row>
    <row r="7" spans="1:10" ht="17.25" customHeight="1">
      <c r="A7" s="30">
        <v>11232</v>
      </c>
      <c r="B7" s="35">
        <v>8025</v>
      </c>
      <c r="C7" s="35">
        <f>SUM(D7:E7)</f>
        <v>45133</v>
      </c>
      <c r="D7" s="35">
        <v>22650</v>
      </c>
      <c r="E7" s="35">
        <v>22483</v>
      </c>
      <c r="F7" s="35">
        <f t="shared" si="0"/>
        <v>693</v>
      </c>
      <c r="G7" s="35">
        <f t="shared" si="0"/>
        <v>4950</v>
      </c>
      <c r="H7" s="39">
        <f t="shared" si="1"/>
        <v>0.12318642211880645</v>
      </c>
      <c r="I7" s="45">
        <f>C7/B7</f>
        <v>5.6240498442367599</v>
      </c>
      <c r="J7" s="35">
        <v>649.30225866781757</v>
      </c>
    </row>
    <row r="8" spans="1:10" ht="17.25" customHeight="1">
      <c r="A8" s="30">
        <v>13058</v>
      </c>
      <c r="B8" s="35">
        <v>9186</v>
      </c>
      <c r="C8" s="35">
        <f>SUM(D8:E8)</f>
        <v>50798</v>
      </c>
      <c r="D8" s="35">
        <v>25141</v>
      </c>
      <c r="E8" s="35">
        <v>25657</v>
      </c>
      <c r="F8" s="35">
        <f t="shared" si="0"/>
        <v>1161</v>
      </c>
      <c r="G8" s="35">
        <f t="shared" si="0"/>
        <v>5665</v>
      </c>
      <c r="H8" s="39">
        <f t="shared" si="1"/>
        <v>0.12551791372166707</v>
      </c>
      <c r="I8" s="45">
        <f>C8/B8</f>
        <v>5.5299368604397996</v>
      </c>
      <c r="J8" s="35">
        <v>730.80132355056821</v>
      </c>
    </row>
    <row r="9" spans="1:10" ht="17.25" customHeight="1">
      <c r="A9" s="30">
        <v>14885</v>
      </c>
      <c r="B9" s="35">
        <v>11126</v>
      </c>
      <c r="C9" s="35">
        <f>SUM(D9:E9)</f>
        <v>59277</v>
      </c>
      <c r="D9" s="35">
        <v>29500</v>
      </c>
      <c r="E9" s="35">
        <v>29777</v>
      </c>
      <c r="F9" s="35">
        <f t="shared" si="0"/>
        <v>1940</v>
      </c>
      <c r="G9" s="35">
        <f t="shared" si="0"/>
        <v>8479</v>
      </c>
      <c r="H9" s="39">
        <f t="shared" si="1"/>
        <v>0.16691602031576047</v>
      </c>
      <c r="I9" s="45">
        <f>C9/B9</f>
        <v>5.327790760381089</v>
      </c>
      <c r="J9" s="35">
        <v>852.78377211911948</v>
      </c>
    </row>
    <row r="10" spans="1:10" ht="17.25" customHeight="1">
      <c r="A10" s="30">
        <v>17441</v>
      </c>
      <c r="B10" s="36" t="s">
        <v>274</v>
      </c>
      <c r="C10" s="35">
        <v>90971</v>
      </c>
      <c r="D10" s="36" t="s">
        <v>274</v>
      </c>
      <c r="E10" s="36" t="s">
        <v>274</v>
      </c>
      <c r="F10" s="36" t="s">
        <v>274</v>
      </c>
      <c r="G10" s="35">
        <f t="shared" ref="G10:G20" si="2">C10-C9</f>
        <v>31694</v>
      </c>
      <c r="H10" s="39">
        <f t="shared" si="1"/>
        <v>0.53467618131821781</v>
      </c>
      <c r="I10" s="36" t="s">
        <v>274</v>
      </c>
      <c r="J10" s="35">
        <v>1308.7469428859156</v>
      </c>
    </row>
    <row r="11" spans="1:10" ht="17.25" customHeight="1">
      <c r="A11" s="30">
        <v>18537</v>
      </c>
      <c r="B11" s="35">
        <v>19800</v>
      </c>
      <c r="C11" s="35">
        <f t="shared" ref="C11:C26" si="3">SUM(D11:E11)</f>
        <v>96878</v>
      </c>
      <c r="D11" s="35">
        <v>47704</v>
      </c>
      <c r="E11" s="35">
        <v>49174</v>
      </c>
      <c r="F11" s="36" t="s">
        <v>274</v>
      </c>
      <c r="G11" s="35">
        <f t="shared" si="2"/>
        <v>5907</v>
      </c>
      <c r="H11" s="39">
        <f t="shared" si="1"/>
        <v>6.4932780776291346E-2</v>
      </c>
      <c r="I11" s="45">
        <f t="shared" ref="I11:I28" si="4">C11/B11</f>
        <v>4.8928282828282832</v>
      </c>
      <c r="J11" s="35">
        <v>1393.7275212199681</v>
      </c>
    </row>
    <row r="12" spans="1:10" ht="17.25" customHeight="1">
      <c r="A12" s="30">
        <v>20363</v>
      </c>
      <c r="B12" s="35">
        <v>22694</v>
      </c>
      <c r="C12" s="35">
        <f t="shared" si="3"/>
        <v>109101</v>
      </c>
      <c r="D12" s="35">
        <v>53567</v>
      </c>
      <c r="E12" s="35">
        <v>55534</v>
      </c>
      <c r="F12" s="35">
        <f t="shared" ref="F12:F20" si="5">B12-B11</f>
        <v>2894</v>
      </c>
      <c r="G12" s="35">
        <f t="shared" si="2"/>
        <v>12223</v>
      </c>
      <c r="H12" s="39">
        <f t="shared" si="1"/>
        <v>0.1261689960568963</v>
      </c>
      <c r="I12" s="45">
        <f t="shared" si="4"/>
        <v>4.8074821538732708</v>
      </c>
      <c r="J12" s="35">
        <v>1569.5727233491582</v>
      </c>
    </row>
    <row r="13" spans="1:10" ht="17.25" customHeight="1">
      <c r="A13" s="30">
        <v>22190</v>
      </c>
      <c r="B13" s="35">
        <v>28089</v>
      </c>
      <c r="C13" s="35">
        <f t="shared" si="3"/>
        <v>124601</v>
      </c>
      <c r="D13" s="35">
        <v>61058</v>
      </c>
      <c r="E13" s="35">
        <v>63543</v>
      </c>
      <c r="F13" s="35">
        <f t="shared" si="5"/>
        <v>5395</v>
      </c>
      <c r="G13" s="35">
        <f t="shared" si="2"/>
        <v>15500</v>
      </c>
      <c r="H13" s="39">
        <f t="shared" si="1"/>
        <v>0.14207019184058808</v>
      </c>
      <c r="I13" s="45">
        <f t="shared" si="4"/>
        <v>4.435935775570508</v>
      </c>
      <c r="J13" s="35">
        <v>1792.5622212631274</v>
      </c>
    </row>
    <row r="14" spans="1:10" ht="17.25" customHeight="1">
      <c r="A14" s="30">
        <v>24016</v>
      </c>
      <c r="B14" s="35">
        <v>43908</v>
      </c>
      <c r="C14" s="35">
        <f t="shared" si="3"/>
        <v>175183</v>
      </c>
      <c r="D14" s="35">
        <v>88314</v>
      </c>
      <c r="E14" s="35">
        <v>86869</v>
      </c>
      <c r="F14" s="35">
        <f t="shared" si="5"/>
        <v>15819</v>
      </c>
      <c r="G14" s="35">
        <f t="shared" si="2"/>
        <v>50582</v>
      </c>
      <c r="H14" s="39">
        <f t="shared" si="1"/>
        <v>0.40595179813966181</v>
      </c>
      <c r="I14" s="45">
        <f t="shared" si="4"/>
        <v>3.9897740730618567</v>
      </c>
      <c r="J14" s="35">
        <v>2520.2560782621204</v>
      </c>
    </row>
    <row r="15" spans="1:10" ht="17.25" customHeight="1">
      <c r="A15" s="30">
        <v>25842</v>
      </c>
      <c r="B15" s="35">
        <v>62169</v>
      </c>
      <c r="C15" s="35">
        <f t="shared" si="3"/>
        <v>228978</v>
      </c>
      <c r="D15" s="35">
        <v>116298</v>
      </c>
      <c r="E15" s="35">
        <v>112680</v>
      </c>
      <c r="F15" s="35">
        <f t="shared" si="5"/>
        <v>18261</v>
      </c>
      <c r="G15" s="35">
        <f t="shared" si="2"/>
        <v>53795</v>
      </c>
      <c r="H15" s="39">
        <f t="shared" si="1"/>
        <v>0.30707888322497046</v>
      </c>
      <c r="I15" s="45">
        <f t="shared" si="4"/>
        <v>3.6831539834965978</v>
      </c>
      <c r="J15" s="35">
        <v>3294.1735002157961</v>
      </c>
    </row>
    <row r="16" spans="1:10" ht="17.25" customHeight="1">
      <c r="A16" s="30">
        <v>27668</v>
      </c>
      <c r="B16" s="35">
        <v>77281</v>
      </c>
      <c r="C16" s="35">
        <f t="shared" si="3"/>
        <v>265975</v>
      </c>
      <c r="D16" s="35">
        <v>134919</v>
      </c>
      <c r="E16" s="35">
        <v>131056</v>
      </c>
      <c r="F16" s="35">
        <f t="shared" si="5"/>
        <v>15112</v>
      </c>
      <c r="G16" s="35">
        <f t="shared" si="2"/>
        <v>36997</v>
      </c>
      <c r="H16" s="39">
        <f t="shared" si="1"/>
        <v>0.16157447440365449</v>
      </c>
      <c r="I16" s="45">
        <f t="shared" si="4"/>
        <v>3.4416609515922412</v>
      </c>
      <c r="J16" s="35">
        <v>3826.4278521076103</v>
      </c>
    </row>
    <row r="17" spans="1:10" ht="17.25" customHeight="1">
      <c r="A17" s="30">
        <v>29495</v>
      </c>
      <c r="B17" s="35">
        <v>96757</v>
      </c>
      <c r="C17" s="35">
        <f t="shared" si="3"/>
        <v>300248</v>
      </c>
      <c r="D17" s="35">
        <v>152281</v>
      </c>
      <c r="E17" s="35">
        <v>147967</v>
      </c>
      <c r="F17" s="35">
        <f t="shared" si="5"/>
        <v>19476</v>
      </c>
      <c r="G17" s="35">
        <f t="shared" si="2"/>
        <v>34273</v>
      </c>
      <c r="H17" s="39">
        <f t="shared" si="1"/>
        <v>0.12885797537362534</v>
      </c>
      <c r="I17" s="45">
        <f t="shared" si="4"/>
        <v>3.1031139865849497</v>
      </c>
      <c r="J17" s="35">
        <v>4319.4935980434466</v>
      </c>
    </row>
    <row r="18" spans="1:10" ht="17.25" customHeight="1">
      <c r="A18" s="30">
        <v>31321</v>
      </c>
      <c r="B18" s="35">
        <v>108775</v>
      </c>
      <c r="C18" s="35">
        <f t="shared" si="3"/>
        <v>328387</v>
      </c>
      <c r="D18" s="35">
        <v>167306</v>
      </c>
      <c r="E18" s="35">
        <v>161081</v>
      </c>
      <c r="F18" s="35">
        <f t="shared" si="5"/>
        <v>12018</v>
      </c>
      <c r="G18" s="35">
        <f t="shared" si="2"/>
        <v>28139</v>
      </c>
      <c r="H18" s="39">
        <f t="shared" si="1"/>
        <v>9.3719192134502138E-2</v>
      </c>
      <c r="I18" s="45">
        <f t="shared" si="4"/>
        <v>3.0189565617099516</v>
      </c>
      <c r="J18" s="35">
        <v>4724.3130484822323</v>
      </c>
    </row>
    <row r="19" spans="1:10" ht="17.25" customHeight="1">
      <c r="A19" s="30">
        <v>33147</v>
      </c>
      <c r="B19" s="35">
        <v>124261</v>
      </c>
      <c r="C19" s="35">
        <f t="shared" si="3"/>
        <v>350330</v>
      </c>
      <c r="D19" s="35">
        <v>178914</v>
      </c>
      <c r="E19" s="35">
        <v>171416</v>
      </c>
      <c r="F19" s="35">
        <f t="shared" si="5"/>
        <v>15486</v>
      </c>
      <c r="G19" s="35">
        <f t="shared" si="2"/>
        <v>21943</v>
      </c>
      <c r="H19" s="39">
        <f t="shared" si="1"/>
        <v>6.6820550143580598E-2</v>
      </c>
      <c r="I19" s="45">
        <f t="shared" si="4"/>
        <v>2.8193077474026444</v>
      </c>
      <c r="J19" s="35">
        <v>5039.9942454323118</v>
      </c>
    </row>
    <row r="20" spans="1:10" ht="17.25" customHeight="1">
      <c r="A20" s="30">
        <v>34973</v>
      </c>
      <c r="B20" s="35">
        <v>137993</v>
      </c>
      <c r="C20" s="35">
        <f t="shared" si="3"/>
        <v>368651</v>
      </c>
      <c r="D20" s="35">
        <v>186962</v>
      </c>
      <c r="E20" s="35">
        <v>181689</v>
      </c>
      <c r="F20" s="35">
        <f t="shared" si="5"/>
        <v>13732</v>
      </c>
      <c r="G20" s="35">
        <f t="shared" si="2"/>
        <v>18321</v>
      </c>
      <c r="H20" s="39">
        <f t="shared" si="1"/>
        <v>5.2296406245539918E-2</v>
      </c>
      <c r="I20" s="45">
        <f t="shared" si="4"/>
        <v>2.6715195698332526</v>
      </c>
      <c r="J20" s="35">
        <v>5303.5678319666231</v>
      </c>
    </row>
    <row r="21" spans="1:10" s="23" customFormat="1" ht="17.25" customHeight="1">
      <c r="A21" s="30">
        <v>36800</v>
      </c>
      <c r="B21" s="35">
        <v>148455</v>
      </c>
      <c r="C21" s="35">
        <f t="shared" si="3"/>
        <v>379185</v>
      </c>
      <c r="D21" s="35">
        <v>190927</v>
      </c>
      <c r="E21" s="35">
        <v>188258</v>
      </c>
      <c r="F21" s="35">
        <f t="shared" ref="F21:G23" si="6">B21-B20</f>
        <v>10462</v>
      </c>
      <c r="G21" s="35">
        <f t="shared" si="6"/>
        <v>10534</v>
      </c>
      <c r="H21" s="39">
        <f t="shared" ref="H21:H24" si="7">G21/C20</f>
        <v>2.8574451174688254E-2</v>
      </c>
      <c r="I21" s="45">
        <f t="shared" si="4"/>
        <v>2.5542083459634233</v>
      </c>
      <c r="J21" s="35">
        <v>5455.1143720328009</v>
      </c>
    </row>
    <row r="22" spans="1:10" s="23" customFormat="1" ht="17.25" customHeight="1">
      <c r="A22" s="31">
        <v>38626</v>
      </c>
      <c r="B22" s="37">
        <v>161232</v>
      </c>
      <c r="C22" s="37">
        <f t="shared" si="3"/>
        <v>396014</v>
      </c>
      <c r="D22" s="37">
        <v>198365</v>
      </c>
      <c r="E22" s="37">
        <v>197649</v>
      </c>
      <c r="F22" s="37">
        <f t="shared" si="6"/>
        <v>12777</v>
      </c>
      <c r="G22" s="37">
        <f t="shared" si="6"/>
        <v>16829</v>
      </c>
      <c r="H22" s="40">
        <f t="shared" si="7"/>
        <v>4.4382029879873941E-2</v>
      </c>
      <c r="I22" s="46">
        <f t="shared" si="4"/>
        <v>2.4561749528629551</v>
      </c>
      <c r="J22" s="35">
        <v>5697.2234210904899</v>
      </c>
    </row>
    <row r="23" spans="1:10" s="23" customFormat="1" ht="17.25" customHeight="1">
      <c r="A23" s="30">
        <v>40452</v>
      </c>
      <c r="B23" s="35">
        <v>171981</v>
      </c>
      <c r="C23" s="35">
        <f t="shared" si="3"/>
        <v>409657</v>
      </c>
      <c r="D23" s="35">
        <v>203778</v>
      </c>
      <c r="E23" s="35">
        <v>205879</v>
      </c>
      <c r="F23" s="36">
        <f t="shared" si="6"/>
        <v>10749</v>
      </c>
      <c r="G23" s="36">
        <f t="shared" si="6"/>
        <v>13643</v>
      </c>
      <c r="H23" s="41">
        <f t="shared" si="7"/>
        <v>3.44508022443651E-2</v>
      </c>
      <c r="I23" s="45">
        <f>C23/B23</f>
        <v>2.3819898709741194</v>
      </c>
      <c r="J23" s="35">
        <v>5893.497338512444</v>
      </c>
    </row>
    <row r="24" spans="1:10" s="23" customFormat="1" ht="17.25" customHeight="1">
      <c r="A24" s="30">
        <v>40817</v>
      </c>
      <c r="B24" s="35">
        <v>174752</v>
      </c>
      <c r="C24" s="35">
        <f t="shared" si="3"/>
        <v>413826</v>
      </c>
      <c r="D24" s="35">
        <v>205755</v>
      </c>
      <c r="E24" s="35">
        <v>208071</v>
      </c>
      <c r="F24" s="36">
        <f t="shared" ref="F24:G24" si="8">B24-B23</f>
        <v>2771</v>
      </c>
      <c r="G24" s="36">
        <f t="shared" si="8"/>
        <v>4169</v>
      </c>
      <c r="H24" s="41">
        <f t="shared" si="7"/>
        <v>1.0176806450274254E-2</v>
      </c>
      <c r="I24" s="45">
        <f t="shared" si="4"/>
        <v>2.3680759018494779</v>
      </c>
      <c r="J24" s="35">
        <v>5953.4743202416912</v>
      </c>
    </row>
    <row r="25" spans="1:10" s="23" customFormat="1" ht="17.25" customHeight="1">
      <c r="A25" s="32">
        <v>41183</v>
      </c>
      <c r="B25" s="35">
        <v>177240</v>
      </c>
      <c r="C25" s="35">
        <f t="shared" si="3"/>
        <v>416756</v>
      </c>
      <c r="D25" s="35">
        <v>206997</v>
      </c>
      <c r="E25" s="35">
        <v>209759</v>
      </c>
      <c r="F25" s="36">
        <f t="shared" ref="F25:G26" si="9">B25-B24</f>
        <v>2488</v>
      </c>
      <c r="G25" s="36">
        <f t="shared" si="9"/>
        <v>2930</v>
      </c>
      <c r="H25" s="41">
        <f>G25/C24</f>
        <v>7.0802704518324122E-3</v>
      </c>
      <c r="I25" s="45">
        <f t="shared" si="4"/>
        <v>2.3513653802753329</v>
      </c>
      <c r="J25" s="35">
        <v>5995.6265285570416</v>
      </c>
    </row>
    <row r="26" spans="1:10" s="23" customFormat="1" ht="17.25" customHeight="1">
      <c r="A26" s="32">
        <v>41548</v>
      </c>
      <c r="B26" s="35">
        <v>178887</v>
      </c>
      <c r="C26" s="35">
        <f t="shared" si="3"/>
        <v>418269</v>
      </c>
      <c r="D26" s="35">
        <v>207463</v>
      </c>
      <c r="E26" s="35">
        <v>210806</v>
      </c>
      <c r="F26" s="36">
        <f t="shared" si="9"/>
        <v>1647</v>
      </c>
      <c r="G26" s="36">
        <f t="shared" si="9"/>
        <v>1513</v>
      </c>
      <c r="H26" s="41">
        <f>G26/C25</f>
        <v>3.6304216376008983E-3</v>
      </c>
      <c r="I26" s="45">
        <f t="shared" si="4"/>
        <v>2.3381743782387763</v>
      </c>
      <c r="J26" s="35">
        <v>6017.393180837289</v>
      </c>
    </row>
    <row r="27" spans="1:10" s="23" customFormat="1" ht="17.25" customHeight="1">
      <c r="A27" s="33">
        <v>41913</v>
      </c>
      <c r="B27" s="35">
        <v>180758</v>
      </c>
      <c r="C27" s="35">
        <v>419916</v>
      </c>
      <c r="D27" s="35">
        <v>208234</v>
      </c>
      <c r="E27" s="35">
        <v>211682</v>
      </c>
      <c r="F27" s="35">
        <f t="shared" ref="F27" si="10">B27-B26</f>
        <v>1871</v>
      </c>
      <c r="G27" s="35">
        <f t="shared" ref="G27" si="11">C27-C26</f>
        <v>1647</v>
      </c>
      <c r="H27" s="39">
        <f>G27/C26</f>
        <v>3.9376573449143972E-3</v>
      </c>
      <c r="I27" s="45">
        <f t="shared" ref="I27" si="12">C27/B27</f>
        <v>2.3230839022339258</v>
      </c>
      <c r="J27" s="35">
        <v>6035.877533419578</v>
      </c>
    </row>
    <row r="28" spans="1:10" ht="17.25" customHeight="1">
      <c r="A28" s="34">
        <v>42217</v>
      </c>
      <c r="B28" s="35">
        <v>182861</v>
      </c>
      <c r="C28" s="35">
        <v>422062</v>
      </c>
      <c r="D28" s="35">
        <v>209043</v>
      </c>
      <c r="E28" s="35">
        <v>213019</v>
      </c>
      <c r="F28" s="36">
        <f>B28-B27</f>
        <v>2103</v>
      </c>
      <c r="G28" s="36">
        <f>C28-C27</f>
        <v>2146</v>
      </c>
      <c r="H28" s="41">
        <f>G28/C27</f>
        <v>5.1105459187075512E-3</v>
      </c>
      <c r="I28" s="45">
        <f t="shared" si="4"/>
        <v>2.3081028759549604</v>
      </c>
      <c r="J28" s="35">
        <v>6066.7241627138137</v>
      </c>
    </row>
    <row r="29" spans="1:10">
      <c r="A29" s="24"/>
      <c r="B29" s="25"/>
      <c r="C29" s="25"/>
      <c r="D29" s="25"/>
      <c r="E29" s="25"/>
      <c r="F29" s="26"/>
      <c r="G29" s="26"/>
      <c r="H29" s="26"/>
      <c r="I29" s="27"/>
      <c r="J29" s="25"/>
    </row>
    <row r="30" spans="1:10">
      <c r="A30" s="2" t="s">
        <v>276</v>
      </c>
    </row>
    <row r="31" spans="1:10" ht="13.5" customHeight="1">
      <c r="A31" s="2" t="s">
        <v>277</v>
      </c>
    </row>
  </sheetData>
  <mergeCells count="5"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98" orientation="portrait" horizontalDpi="400" verticalDpi="400" r:id="rId1"/>
  <headerFooter alignWithMargins="0">
    <oddFooter>&amp;C- 1 -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9"/>
  <sheetViews>
    <sheetView zoomScale="75" zoomScaleNormal="75" workbookViewId="0">
      <selection sqref="A1:K1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23" t="s">
        <v>278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 ht="18" customHeight="1">
      <c r="A2" s="5" t="s">
        <v>302</v>
      </c>
      <c r="B2" s="5"/>
      <c r="C2" s="5"/>
      <c r="D2" s="5"/>
      <c r="E2" s="49"/>
      <c r="F2" s="5"/>
      <c r="G2" s="5"/>
      <c r="H2" s="50"/>
      <c r="I2" s="28"/>
      <c r="J2" s="28"/>
      <c r="K2" s="7"/>
    </row>
    <row r="3" spans="1:11" ht="20.100000000000001" customHeight="1">
      <c r="A3" s="118" t="s">
        <v>79</v>
      </c>
      <c r="B3" s="51" t="s">
        <v>78</v>
      </c>
      <c r="C3" s="120" t="s">
        <v>0</v>
      </c>
      <c r="D3" s="121"/>
      <c r="E3" s="122"/>
      <c r="F3" s="8"/>
      <c r="G3" s="118" t="s">
        <v>79</v>
      </c>
      <c r="H3" s="51" t="s">
        <v>78</v>
      </c>
      <c r="I3" s="120" t="s">
        <v>0</v>
      </c>
      <c r="J3" s="121"/>
      <c r="K3" s="122"/>
    </row>
    <row r="4" spans="1:11" ht="20.100000000000001" customHeight="1">
      <c r="A4" s="119"/>
      <c r="B4" s="52" t="s">
        <v>3</v>
      </c>
      <c r="C4" s="53" t="s">
        <v>6</v>
      </c>
      <c r="D4" s="53" t="s">
        <v>7</v>
      </c>
      <c r="E4" s="53" t="s">
        <v>8</v>
      </c>
      <c r="F4" s="8"/>
      <c r="G4" s="119"/>
      <c r="H4" s="52" t="s">
        <v>3</v>
      </c>
      <c r="I4" s="53" t="s">
        <v>6</v>
      </c>
      <c r="J4" s="53" t="s">
        <v>7</v>
      </c>
      <c r="K4" s="53" t="s">
        <v>8</v>
      </c>
    </row>
    <row r="5" spans="1:11" ht="18.95" customHeight="1">
      <c r="A5" s="54" t="s">
        <v>80</v>
      </c>
      <c r="B5" s="55">
        <v>647</v>
      </c>
      <c r="C5" s="55">
        <f>D5+E5</f>
        <v>1242</v>
      </c>
      <c r="D5" s="56">
        <v>605</v>
      </c>
      <c r="E5" s="56">
        <v>637</v>
      </c>
      <c r="F5" s="8"/>
      <c r="G5" s="57" t="s">
        <v>85</v>
      </c>
      <c r="H5" s="55">
        <v>713</v>
      </c>
      <c r="I5" s="55">
        <f>J5+K5</f>
        <v>1556</v>
      </c>
      <c r="J5" s="56">
        <v>712</v>
      </c>
      <c r="K5" s="56">
        <v>844</v>
      </c>
    </row>
    <row r="6" spans="1:11" ht="18.95" customHeight="1">
      <c r="A6" s="54" t="s">
        <v>82</v>
      </c>
      <c r="B6" s="124">
        <v>4205</v>
      </c>
      <c r="C6" s="124">
        <f>D6+E6</f>
        <v>7917</v>
      </c>
      <c r="D6" s="126">
        <v>3819</v>
      </c>
      <c r="E6" s="126">
        <v>4098</v>
      </c>
      <c r="F6" s="8"/>
      <c r="G6" s="57" t="s">
        <v>87</v>
      </c>
      <c r="H6" s="55">
        <v>460</v>
      </c>
      <c r="I6" s="55">
        <f t="shared" ref="I6:I55" si="0">J6+K6</f>
        <v>1133</v>
      </c>
      <c r="J6" s="56">
        <v>540</v>
      </c>
      <c r="K6" s="56">
        <v>593</v>
      </c>
    </row>
    <row r="7" spans="1:11" ht="18.95" customHeight="1">
      <c r="A7" s="54" t="s">
        <v>84</v>
      </c>
      <c r="B7" s="125"/>
      <c r="C7" s="125"/>
      <c r="D7" s="127"/>
      <c r="E7" s="127"/>
      <c r="F7" s="8"/>
      <c r="G7" s="57" t="s">
        <v>89</v>
      </c>
      <c r="H7" s="55">
        <v>698</v>
      </c>
      <c r="I7" s="55">
        <f t="shared" si="0"/>
        <v>1695</v>
      </c>
      <c r="J7" s="56">
        <v>810</v>
      </c>
      <c r="K7" s="56">
        <v>885</v>
      </c>
    </row>
    <row r="8" spans="1:11" ht="18.95" customHeight="1">
      <c r="A8" s="54" t="s">
        <v>86</v>
      </c>
      <c r="B8" s="55">
        <v>597</v>
      </c>
      <c r="C8" s="55">
        <f>D8+E8</f>
        <v>1153</v>
      </c>
      <c r="D8" s="56">
        <v>604</v>
      </c>
      <c r="E8" s="56">
        <v>549</v>
      </c>
      <c r="F8" s="8"/>
      <c r="G8" s="57" t="s">
        <v>91</v>
      </c>
      <c r="H8" s="55">
        <v>469</v>
      </c>
      <c r="I8" s="55">
        <f t="shared" si="0"/>
        <v>1285</v>
      </c>
      <c r="J8" s="56">
        <v>610</v>
      </c>
      <c r="K8" s="56">
        <v>675</v>
      </c>
    </row>
    <row r="9" spans="1:11" ht="18.95" customHeight="1">
      <c r="A9" s="54" t="s">
        <v>88</v>
      </c>
      <c r="B9" s="55">
        <v>336</v>
      </c>
      <c r="C9" s="55">
        <f t="shared" ref="C9:C56" si="1">D9+E9</f>
        <v>706</v>
      </c>
      <c r="D9" s="56">
        <v>354</v>
      </c>
      <c r="E9" s="56">
        <v>352</v>
      </c>
      <c r="F9" s="8"/>
      <c r="G9" s="57" t="s">
        <v>93</v>
      </c>
      <c r="H9" s="55">
        <v>825</v>
      </c>
      <c r="I9" s="55">
        <f t="shared" si="0"/>
        <v>1965</v>
      </c>
      <c r="J9" s="56">
        <v>909</v>
      </c>
      <c r="K9" s="56">
        <v>1056</v>
      </c>
    </row>
    <row r="10" spans="1:11" ht="18.95" customHeight="1">
      <c r="A10" s="54" t="s">
        <v>90</v>
      </c>
      <c r="B10" s="55">
        <v>1270</v>
      </c>
      <c r="C10" s="55">
        <f t="shared" si="1"/>
        <v>1789</v>
      </c>
      <c r="D10" s="56">
        <v>1308</v>
      </c>
      <c r="E10" s="56">
        <v>481</v>
      </c>
      <c r="F10" s="8"/>
      <c r="G10" s="57" t="s">
        <v>95</v>
      </c>
      <c r="H10" s="55">
        <v>624</v>
      </c>
      <c r="I10" s="55">
        <f t="shared" si="0"/>
        <v>1386</v>
      </c>
      <c r="J10" s="56">
        <v>663</v>
      </c>
      <c r="K10" s="56">
        <v>723</v>
      </c>
    </row>
    <row r="11" spans="1:11" ht="18.95" customHeight="1">
      <c r="A11" s="54" t="s">
        <v>92</v>
      </c>
      <c r="B11" s="55">
        <v>578</v>
      </c>
      <c r="C11" s="55">
        <f t="shared" si="1"/>
        <v>1269</v>
      </c>
      <c r="D11" s="56">
        <v>626</v>
      </c>
      <c r="E11" s="56">
        <v>643</v>
      </c>
      <c r="F11" s="8"/>
      <c r="G11" s="57" t="s">
        <v>97</v>
      </c>
      <c r="H11" s="55">
        <v>524</v>
      </c>
      <c r="I11" s="55">
        <f t="shared" si="0"/>
        <v>1199</v>
      </c>
      <c r="J11" s="56">
        <v>553</v>
      </c>
      <c r="K11" s="56">
        <v>646</v>
      </c>
    </row>
    <row r="12" spans="1:11" ht="18.95" customHeight="1">
      <c r="A12" s="54" t="s">
        <v>94</v>
      </c>
      <c r="B12" s="55">
        <v>152</v>
      </c>
      <c r="C12" s="55">
        <f t="shared" si="1"/>
        <v>333</v>
      </c>
      <c r="D12" s="56">
        <v>167</v>
      </c>
      <c r="E12" s="56">
        <v>166</v>
      </c>
      <c r="F12" s="8"/>
      <c r="G12" s="57" t="s">
        <v>99</v>
      </c>
      <c r="H12" s="55">
        <v>547</v>
      </c>
      <c r="I12" s="55">
        <f t="shared" si="0"/>
        <v>1379</v>
      </c>
      <c r="J12" s="56">
        <v>642</v>
      </c>
      <c r="K12" s="56">
        <v>737</v>
      </c>
    </row>
    <row r="13" spans="1:11" ht="18.95" customHeight="1">
      <c r="A13" s="54" t="s">
        <v>96</v>
      </c>
      <c r="B13" s="55">
        <v>655</v>
      </c>
      <c r="C13" s="55">
        <f t="shared" si="1"/>
        <v>1408</v>
      </c>
      <c r="D13" s="56">
        <v>708</v>
      </c>
      <c r="E13" s="56">
        <v>700</v>
      </c>
      <c r="F13" s="8"/>
      <c r="G13" s="57" t="s">
        <v>101</v>
      </c>
      <c r="H13" s="55">
        <v>558</v>
      </c>
      <c r="I13" s="55">
        <f t="shared" si="0"/>
        <v>1434</v>
      </c>
      <c r="J13" s="56">
        <v>691</v>
      </c>
      <c r="K13" s="56">
        <v>743</v>
      </c>
    </row>
    <row r="14" spans="1:11" ht="18.95" customHeight="1">
      <c r="A14" s="54" t="s">
        <v>98</v>
      </c>
      <c r="B14" s="55">
        <v>630</v>
      </c>
      <c r="C14" s="55">
        <f t="shared" si="1"/>
        <v>1284</v>
      </c>
      <c r="D14" s="56">
        <v>627</v>
      </c>
      <c r="E14" s="56">
        <v>657</v>
      </c>
      <c r="F14" s="8"/>
      <c r="G14" s="57" t="s">
        <v>103</v>
      </c>
      <c r="H14" s="55">
        <v>785</v>
      </c>
      <c r="I14" s="55">
        <f t="shared" si="0"/>
        <v>1842</v>
      </c>
      <c r="J14" s="56">
        <v>900</v>
      </c>
      <c r="K14" s="56">
        <v>942</v>
      </c>
    </row>
    <row r="15" spans="1:11" ht="18.95" customHeight="1">
      <c r="A15" s="54" t="s">
        <v>100</v>
      </c>
      <c r="B15" s="55">
        <v>828</v>
      </c>
      <c r="C15" s="55">
        <f t="shared" si="1"/>
        <v>1938</v>
      </c>
      <c r="D15" s="56">
        <v>947</v>
      </c>
      <c r="E15" s="56">
        <v>991</v>
      </c>
      <c r="F15" s="8"/>
      <c r="G15" s="57" t="s">
        <v>105</v>
      </c>
      <c r="H15" s="55">
        <v>169</v>
      </c>
      <c r="I15" s="55">
        <f t="shared" si="0"/>
        <v>405</v>
      </c>
      <c r="J15" s="56">
        <v>199</v>
      </c>
      <c r="K15" s="56">
        <v>206</v>
      </c>
    </row>
    <row r="16" spans="1:11" ht="18.95" customHeight="1">
      <c r="A16" s="54" t="s">
        <v>102</v>
      </c>
      <c r="B16" s="55">
        <v>380</v>
      </c>
      <c r="C16" s="55">
        <f t="shared" si="1"/>
        <v>773</v>
      </c>
      <c r="D16" s="56">
        <v>388</v>
      </c>
      <c r="E16" s="56">
        <v>385</v>
      </c>
      <c r="F16" s="8"/>
      <c r="G16" s="57" t="s">
        <v>107</v>
      </c>
      <c r="H16" s="55">
        <v>590</v>
      </c>
      <c r="I16" s="55">
        <f t="shared" si="0"/>
        <v>1450</v>
      </c>
      <c r="J16" s="56">
        <v>713</v>
      </c>
      <c r="K16" s="56">
        <v>737</v>
      </c>
    </row>
    <row r="17" spans="1:11" ht="18.95" customHeight="1">
      <c r="A17" s="54" t="s">
        <v>104</v>
      </c>
      <c r="B17" s="55">
        <v>1156</v>
      </c>
      <c r="C17" s="55">
        <f t="shared" si="1"/>
        <v>1908</v>
      </c>
      <c r="D17" s="56">
        <v>944</v>
      </c>
      <c r="E17" s="56">
        <v>964</v>
      </c>
      <c r="F17" s="8"/>
      <c r="G17" s="57" t="s">
        <v>109</v>
      </c>
      <c r="H17" s="55">
        <v>348</v>
      </c>
      <c r="I17" s="55">
        <f t="shared" si="0"/>
        <v>707</v>
      </c>
      <c r="J17" s="56">
        <v>398</v>
      </c>
      <c r="K17" s="56">
        <v>309</v>
      </c>
    </row>
    <row r="18" spans="1:11" ht="18.95" customHeight="1">
      <c r="A18" s="54" t="s">
        <v>106</v>
      </c>
      <c r="B18" s="55">
        <v>883</v>
      </c>
      <c r="C18" s="55">
        <f t="shared" si="1"/>
        <v>2028</v>
      </c>
      <c r="D18" s="56">
        <v>1009</v>
      </c>
      <c r="E18" s="56">
        <v>1019</v>
      </c>
      <c r="F18" s="8"/>
      <c r="G18" s="57" t="s">
        <v>111</v>
      </c>
      <c r="H18" s="55">
        <v>655</v>
      </c>
      <c r="I18" s="55">
        <f t="shared" si="0"/>
        <v>1623</v>
      </c>
      <c r="J18" s="56">
        <v>798</v>
      </c>
      <c r="K18" s="56">
        <v>825</v>
      </c>
    </row>
    <row r="19" spans="1:11" ht="18.95" customHeight="1">
      <c r="A19" s="54" t="s">
        <v>108</v>
      </c>
      <c r="B19" s="55">
        <v>336</v>
      </c>
      <c r="C19" s="55">
        <f t="shared" si="1"/>
        <v>707</v>
      </c>
      <c r="D19" s="56">
        <v>365</v>
      </c>
      <c r="E19" s="56">
        <v>342</v>
      </c>
      <c r="F19" s="8"/>
      <c r="G19" s="57" t="s">
        <v>113</v>
      </c>
      <c r="H19" s="55">
        <v>480</v>
      </c>
      <c r="I19" s="55">
        <f t="shared" si="0"/>
        <v>999</v>
      </c>
      <c r="J19" s="56">
        <v>508</v>
      </c>
      <c r="K19" s="56">
        <v>491</v>
      </c>
    </row>
    <row r="20" spans="1:11" ht="18.95" customHeight="1">
      <c r="A20" s="54" t="s">
        <v>110</v>
      </c>
      <c r="B20" s="55">
        <v>207</v>
      </c>
      <c r="C20" s="55">
        <f t="shared" si="1"/>
        <v>465</v>
      </c>
      <c r="D20" s="56">
        <v>235</v>
      </c>
      <c r="E20" s="56">
        <v>230</v>
      </c>
      <c r="F20" s="8"/>
      <c r="G20" s="57" t="s">
        <v>115</v>
      </c>
      <c r="H20" s="55">
        <v>1211</v>
      </c>
      <c r="I20" s="55">
        <f t="shared" si="0"/>
        <v>2995</v>
      </c>
      <c r="J20" s="56">
        <v>1449</v>
      </c>
      <c r="K20" s="56">
        <v>1546</v>
      </c>
    </row>
    <row r="21" spans="1:11" ht="18.95" customHeight="1">
      <c r="A21" s="54" t="s">
        <v>112</v>
      </c>
      <c r="B21" s="55">
        <v>421</v>
      </c>
      <c r="C21" s="55">
        <f t="shared" si="1"/>
        <v>1052</v>
      </c>
      <c r="D21" s="56">
        <v>537</v>
      </c>
      <c r="E21" s="56">
        <v>515</v>
      </c>
      <c r="F21" s="8"/>
      <c r="G21" s="57" t="s">
        <v>117</v>
      </c>
      <c r="H21" s="55">
        <v>945</v>
      </c>
      <c r="I21" s="55">
        <f t="shared" si="0"/>
        <v>2183</v>
      </c>
      <c r="J21" s="56">
        <v>1065</v>
      </c>
      <c r="K21" s="56">
        <v>1118</v>
      </c>
    </row>
    <row r="22" spans="1:11" ht="18.95" customHeight="1">
      <c r="A22" s="54" t="s">
        <v>114</v>
      </c>
      <c r="B22" s="55">
        <v>841</v>
      </c>
      <c r="C22" s="55">
        <f t="shared" si="1"/>
        <v>1850</v>
      </c>
      <c r="D22" s="56">
        <v>941</v>
      </c>
      <c r="E22" s="56">
        <v>909</v>
      </c>
      <c r="F22" s="8"/>
      <c r="G22" s="57" t="s">
        <v>119</v>
      </c>
      <c r="H22" s="55">
        <v>692</v>
      </c>
      <c r="I22" s="55">
        <f t="shared" si="0"/>
        <v>1607</v>
      </c>
      <c r="J22" s="56">
        <v>759</v>
      </c>
      <c r="K22" s="56">
        <v>848</v>
      </c>
    </row>
    <row r="23" spans="1:11" ht="18.95" customHeight="1">
      <c r="A23" s="54" t="s">
        <v>116</v>
      </c>
      <c r="B23" s="55">
        <v>633</v>
      </c>
      <c r="C23" s="55">
        <f t="shared" si="1"/>
        <v>1133</v>
      </c>
      <c r="D23" s="56">
        <v>553</v>
      </c>
      <c r="E23" s="56">
        <v>580</v>
      </c>
      <c r="F23" s="8"/>
      <c r="G23" s="57" t="s">
        <v>121</v>
      </c>
      <c r="H23" s="55">
        <v>744</v>
      </c>
      <c r="I23" s="55">
        <f t="shared" si="0"/>
        <v>1787</v>
      </c>
      <c r="J23" s="56">
        <v>854</v>
      </c>
      <c r="K23" s="56">
        <v>933</v>
      </c>
    </row>
    <row r="24" spans="1:11" ht="18.95" customHeight="1">
      <c r="A24" s="54" t="s">
        <v>118</v>
      </c>
      <c r="B24" s="55">
        <v>448</v>
      </c>
      <c r="C24" s="55">
        <f t="shared" si="1"/>
        <v>1093</v>
      </c>
      <c r="D24" s="56">
        <v>512</v>
      </c>
      <c r="E24" s="56">
        <v>581</v>
      </c>
      <c r="F24" s="8"/>
      <c r="G24" s="57" t="s">
        <v>123</v>
      </c>
      <c r="H24" s="55">
        <v>621</v>
      </c>
      <c r="I24" s="55">
        <f t="shared" si="0"/>
        <v>1601</v>
      </c>
      <c r="J24" s="56">
        <v>798</v>
      </c>
      <c r="K24" s="56">
        <v>803</v>
      </c>
    </row>
    <row r="25" spans="1:11" ht="18.95" customHeight="1">
      <c r="A25" s="54" t="s">
        <v>120</v>
      </c>
      <c r="B25" s="55">
        <v>637</v>
      </c>
      <c r="C25" s="55">
        <f t="shared" si="1"/>
        <v>1640</v>
      </c>
      <c r="D25" s="56">
        <v>841</v>
      </c>
      <c r="E25" s="56">
        <v>799</v>
      </c>
      <c r="F25" s="8"/>
      <c r="G25" s="57" t="s">
        <v>125</v>
      </c>
      <c r="H25" s="55">
        <v>659</v>
      </c>
      <c r="I25" s="55">
        <f t="shared" si="0"/>
        <v>1235</v>
      </c>
      <c r="J25" s="56">
        <v>606</v>
      </c>
      <c r="K25" s="56">
        <v>629</v>
      </c>
    </row>
    <row r="26" spans="1:11" ht="18.95" customHeight="1">
      <c r="A26" s="54" t="s">
        <v>122</v>
      </c>
      <c r="B26" s="55">
        <v>466</v>
      </c>
      <c r="C26" s="55">
        <f t="shared" si="1"/>
        <v>1149</v>
      </c>
      <c r="D26" s="56">
        <v>522</v>
      </c>
      <c r="E26" s="56">
        <v>627</v>
      </c>
      <c r="F26" s="8"/>
      <c r="G26" s="57" t="s">
        <v>127</v>
      </c>
      <c r="H26" s="55">
        <v>747</v>
      </c>
      <c r="I26" s="55">
        <f t="shared" si="0"/>
        <v>1607</v>
      </c>
      <c r="J26" s="56">
        <v>764</v>
      </c>
      <c r="K26" s="56">
        <v>843</v>
      </c>
    </row>
    <row r="27" spans="1:11" ht="18.95" customHeight="1">
      <c r="A27" s="54" t="s">
        <v>124</v>
      </c>
      <c r="B27" s="55">
        <v>0</v>
      </c>
      <c r="C27" s="55">
        <f t="shared" si="1"/>
        <v>0</v>
      </c>
      <c r="D27" s="56">
        <v>0</v>
      </c>
      <c r="E27" s="56">
        <v>0</v>
      </c>
      <c r="F27" s="8"/>
      <c r="G27" s="57" t="s">
        <v>129</v>
      </c>
      <c r="H27" s="55">
        <v>698</v>
      </c>
      <c r="I27" s="55">
        <f t="shared" si="0"/>
        <v>1677</v>
      </c>
      <c r="J27" s="56">
        <v>807</v>
      </c>
      <c r="K27" s="56">
        <v>870</v>
      </c>
    </row>
    <row r="28" spans="1:11" ht="18.95" customHeight="1">
      <c r="A28" s="54" t="s">
        <v>126</v>
      </c>
      <c r="B28" s="55">
        <v>648</v>
      </c>
      <c r="C28" s="55">
        <f t="shared" si="1"/>
        <v>1728</v>
      </c>
      <c r="D28" s="56">
        <v>865</v>
      </c>
      <c r="E28" s="56">
        <v>863</v>
      </c>
      <c r="F28" s="8"/>
      <c r="G28" s="57" t="s">
        <v>131</v>
      </c>
      <c r="H28" s="55">
        <v>375</v>
      </c>
      <c r="I28" s="55">
        <f t="shared" si="0"/>
        <v>618</v>
      </c>
      <c r="J28" s="56">
        <v>273</v>
      </c>
      <c r="K28" s="56">
        <v>345</v>
      </c>
    </row>
    <row r="29" spans="1:11" ht="18.95" customHeight="1">
      <c r="A29" s="54" t="s">
        <v>128</v>
      </c>
      <c r="B29" s="55">
        <v>406</v>
      </c>
      <c r="C29" s="55">
        <f t="shared" si="1"/>
        <v>1039</v>
      </c>
      <c r="D29" s="56">
        <v>535</v>
      </c>
      <c r="E29" s="56">
        <v>504</v>
      </c>
      <c r="F29" s="8"/>
      <c r="G29" s="57" t="s">
        <v>133</v>
      </c>
      <c r="H29" s="55">
        <v>493</v>
      </c>
      <c r="I29" s="55">
        <f t="shared" si="0"/>
        <v>989</v>
      </c>
      <c r="J29" s="56">
        <v>458</v>
      </c>
      <c r="K29" s="56">
        <v>531</v>
      </c>
    </row>
    <row r="30" spans="1:11" ht="18.95" customHeight="1">
      <c r="A30" s="54" t="s">
        <v>130</v>
      </c>
      <c r="B30" s="55">
        <v>226</v>
      </c>
      <c r="C30" s="55">
        <f t="shared" si="1"/>
        <v>484</v>
      </c>
      <c r="D30" s="56">
        <v>244</v>
      </c>
      <c r="E30" s="56">
        <v>240</v>
      </c>
      <c r="F30" s="8"/>
      <c r="G30" s="57" t="s">
        <v>135</v>
      </c>
      <c r="H30" s="55">
        <v>441</v>
      </c>
      <c r="I30" s="55">
        <f t="shared" si="0"/>
        <v>820</v>
      </c>
      <c r="J30" s="56">
        <v>420</v>
      </c>
      <c r="K30" s="56">
        <v>400</v>
      </c>
    </row>
    <row r="31" spans="1:11" ht="18.95" customHeight="1">
      <c r="A31" s="54" t="s">
        <v>132</v>
      </c>
      <c r="B31" s="55">
        <v>2366</v>
      </c>
      <c r="C31" s="55">
        <f t="shared" si="1"/>
        <v>4351</v>
      </c>
      <c r="D31" s="56">
        <v>2086</v>
      </c>
      <c r="E31" s="56">
        <v>2265</v>
      </c>
      <c r="F31" s="8"/>
      <c r="G31" s="54" t="s">
        <v>137</v>
      </c>
      <c r="H31" s="55">
        <v>790</v>
      </c>
      <c r="I31" s="55">
        <f t="shared" si="0"/>
        <v>2006</v>
      </c>
      <c r="J31" s="56">
        <v>1018</v>
      </c>
      <c r="K31" s="56">
        <v>988</v>
      </c>
    </row>
    <row r="32" spans="1:11" ht="18.95" customHeight="1">
      <c r="A32" s="54" t="s">
        <v>134</v>
      </c>
      <c r="B32" s="55">
        <v>636</v>
      </c>
      <c r="C32" s="55">
        <f t="shared" si="1"/>
        <v>1507</v>
      </c>
      <c r="D32" s="56">
        <v>745</v>
      </c>
      <c r="E32" s="56">
        <v>762</v>
      </c>
      <c r="F32" s="8"/>
      <c r="G32" s="54" t="s">
        <v>139</v>
      </c>
      <c r="H32" s="55">
        <v>250</v>
      </c>
      <c r="I32" s="55">
        <f t="shared" si="0"/>
        <v>526</v>
      </c>
      <c r="J32" s="56">
        <v>273</v>
      </c>
      <c r="K32" s="56">
        <v>253</v>
      </c>
    </row>
    <row r="33" spans="1:11" ht="18.95" customHeight="1">
      <c r="A33" s="54" t="s">
        <v>136</v>
      </c>
      <c r="B33" s="55">
        <v>305</v>
      </c>
      <c r="C33" s="55">
        <f t="shared" si="1"/>
        <v>738</v>
      </c>
      <c r="D33" s="56">
        <v>366</v>
      </c>
      <c r="E33" s="56">
        <v>372</v>
      </c>
      <c r="F33" s="8"/>
      <c r="G33" s="54" t="s">
        <v>141</v>
      </c>
      <c r="H33" s="55">
        <v>527</v>
      </c>
      <c r="I33" s="55">
        <f t="shared" si="0"/>
        <v>1243</v>
      </c>
      <c r="J33" s="56">
        <v>606</v>
      </c>
      <c r="K33" s="56">
        <v>637</v>
      </c>
    </row>
    <row r="34" spans="1:11" ht="18.95" customHeight="1">
      <c r="A34" s="54" t="s">
        <v>138</v>
      </c>
      <c r="B34" s="55">
        <v>21</v>
      </c>
      <c r="C34" s="55">
        <v>63</v>
      </c>
      <c r="D34" s="56">
        <v>33</v>
      </c>
      <c r="E34" s="56">
        <v>30</v>
      </c>
      <c r="F34" s="8"/>
      <c r="G34" s="54" t="s">
        <v>143</v>
      </c>
      <c r="H34" s="55">
        <v>1652</v>
      </c>
      <c r="I34" s="55">
        <f t="shared" si="0"/>
        <v>4111</v>
      </c>
      <c r="J34" s="56">
        <v>2002</v>
      </c>
      <c r="K34" s="56">
        <v>2109</v>
      </c>
    </row>
    <row r="35" spans="1:11" ht="18.95" customHeight="1">
      <c r="A35" s="54" t="s">
        <v>140</v>
      </c>
      <c r="B35" s="56" t="s">
        <v>279</v>
      </c>
      <c r="C35" s="56" t="s">
        <v>279</v>
      </c>
      <c r="D35" s="56" t="s">
        <v>279</v>
      </c>
      <c r="E35" s="56" t="s">
        <v>279</v>
      </c>
      <c r="F35" s="8"/>
      <c r="G35" s="54" t="s">
        <v>145</v>
      </c>
      <c r="H35" s="55">
        <v>1023</v>
      </c>
      <c r="I35" s="55">
        <f t="shared" si="0"/>
        <v>2186</v>
      </c>
      <c r="J35" s="56">
        <v>1110</v>
      </c>
      <c r="K35" s="56">
        <v>1076</v>
      </c>
    </row>
    <row r="36" spans="1:11" ht="18.95" customHeight="1">
      <c r="A36" s="54" t="s">
        <v>142</v>
      </c>
      <c r="B36" s="55">
        <v>754</v>
      </c>
      <c r="C36" s="55">
        <f t="shared" si="1"/>
        <v>1608</v>
      </c>
      <c r="D36" s="56">
        <v>810</v>
      </c>
      <c r="E36" s="56">
        <v>798</v>
      </c>
      <c r="F36" s="8"/>
      <c r="G36" s="54" t="s">
        <v>147</v>
      </c>
      <c r="H36" s="55">
        <v>430</v>
      </c>
      <c r="I36" s="55">
        <f t="shared" si="0"/>
        <v>797</v>
      </c>
      <c r="J36" s="56">
        <v>399</v>
      </c>
      <c r="K36" s="56">
        <v>398</v>
      </c>
    </row>
    <row r="37" spans="1:11" ht="18.95" customHeight="1">
      <c r="A37" s="54" t="s">
        <v>144</v>
      </c>
      <c r="B37" s="55">
        <v>388</v>
      </c>
      <c r="C37" s="55">
        <f t="shared" si="1"/>
        <v>1085</v>
      </c>
      <c r="D37" s="56">
        <v>533</v>
      </c>
      <c r="E37" s="56">
        <v>552</v>
      </c>
      <c r="F37" s="8"/>
      <c r="G37" s="54" t="s">
        <v>149</v>
      </c>
      <c r="H37" s="55">
        <v>850</v>
      </c>
      <c r="I37" s="55">
        <f t="shared" si="0"/>
        <v>2056</v>
      </c>
      <c r="J37" s="56">
        <v>1008</v>
      </c>
      <c r="K37" s="56">
        <v>1048</v>
      </c>
    </row>
    <row r="38" spans="1:11" ht="18.95" customHeight="1">
      <c r="A38" s="54" t="s">
        <v>146</v>
      </c>
      <c r="B38" s="55">
        <v>1235</v>
      </c>
      <c r="C38" s="55">
        <f t="shared" si="1"/>
        <v>2996</v>
      </c>
      <c r="D38" s="56">
        <v>1497</v>
      </c>
      <c r="E38" s="56">
        <v>1499</v>
      </c>
      <c r="F38" s="8"/>
      <c r="G38" s="54" t="s">
        <v>151</v>
      </c>
      <c r="H38" s="55">
        <v>184</v>
      </c>
      <c r="I38" s="55">
        <f t="shared" si="0"/>
        <v>337</v>
      </c>
      <c r="J38" s="56">
        <v>187</v>
      </c>
      <c r="K38" s="56">
        <v>150</v>
      </c>
    </row>
    <row r="39" spans="1:11" ht="18.95" customHeight="1">
      <c r="A39" s="54" t="s">
        <v>148</v>
      </c>
      <c r="B39" s="55">
        <v>815</v>
      </c>
      <c r="C39" s="55">
        <f t="shared" si="1"/>
        <v>2170</v>
      </c>
      <c r="D39" s="56">
        <v>1111</v>
      </c>
      <c r="E39" s="56">
        <v>1059</v>
      </c>
      <c r="F39" s="8"/>
      <c r="G39" s="54" t="s">
        <v>153</v>
      </c>
      <c r="H39" s="55">
        <v>895</v>
      </c>
      <c r="I39" s="55">
        <f t="shared" si="0"/>
        <v>1851</v>
      </c>
      <c r="J39" s="56">
        <v>951</v>
      </c>
      <c r="K39" s="56">
        <v>900</v>
      </c>
    </row>
    <row r="40" spans="1:11" ht="18.95" customHeight="1">
      <c r="A40" s="54" t="s">
        <v>150</v>
      </c>
      <c r="B40" s="55">
        <v>562</v>
      </c>
      <c r="C40" s="55">
        <f t="shared" si="1"/>
        <v>1576</v>
      </c>
      <c r="D40" s="56">
        <v>708</v>
      </c>
      <c r="E40" s="56">
        <v>868</v>
      </c>
      <c r="F40" s="8"/>
      <c r="G40" s="54" t="s">
        <v>155</v>
      </c>
      <c r="H40" s="55">
        <v>277</v>
      </c>
      <c r="I40" s="55">
        <f t="shared" si="0"/>
        <v>743</v>
      </c>
      <c r="J40" s="56">
        <v>368</v>
      </c>
      <c r="K40" s="56">
        <v>375</v>
      </c>
    </row>
    <row r="41" spans="1:11" ht="18.95" customHeight="1">
      <c r="A41" s="54" t="s">
        <v>152</v>
      </c>
      <c r="B41" s="55">
        <v>382</v>
      </c>
      <c r="C41" s="55">
        <f t="shared" si="1"/>
        <v>894</v>
      </c>
      <c r="D41" s="56">
        <v>427</v>
      </c>
      <c r="E41" s="56">
        <v>467</v>
      </c>
      <c r="F41" s="8"/>
      <c r="G41" s="54" t="s">
        <v>157</v>
      </c>
      <c r="H41" s="55">
        <v>996</v>
      </c>
      <c r="I41" s="55">
        <f t="shared" si="0"/>
        <v>2260</v>
      </c>
      <c r="J41" s="56">
        <v>1113</v>
      </c>
      <c r="K41" s="56">
        <v>1147</v>
      </c>
    </row>
    <row r="42" spans="1:11" ht="18.95" customHeight="1">
      <c r="A42" s="54" t="s">
        <v>154</v>
      </c>
      <c r="B42" s="55">
        <v>455</v>
      </c>
      <c r="C42" s="55">
        <f t="shared" si="1"/>
        <v>1051</v>
      </c>
      <c r="D42" s="56">
        <v>514</v>
      </c>
      <c r="E42" s="56">
        <v>537</v>
      </c>
      <c r="F42" s="8"/>
      <c r="G42" s="54" t="s">
        <v>158</v>
      </c>
      <c r="H42" s="55">
        <v>555</v>
      </c>
      <c r="I42" s="55">
        <f t="shared" si="0"/>
        <v>1359</v>
      </c>
      <c r="J42" s="56">
        <v>640</v>
      </c>
      <c r="K42" s="56">
        <v>719</v>
      </c>
    </row>
    <row r="43" spans="1:11" ht="18.95" customHeight="1">
      <c r="A43" s="54" t="s">
        <v>156</v>
      </c>
      <c r="B43" s="55">
        <v>448</v>
      </c>
      <c r="C43" s="55">
        <f t="shared" si="1"/>
        <v>1064</v>
      </c>
      <c r="D43" s="56">
        <v>547</v>
      </c>
      <c r="E43" s="56">
        <v>517</v>
      </c>
      <c r="F43" s="8"/>
      <c r="G43" s="54" t="s">
        <v>160</v>
      </c>
      <c r="H43" s="55">
        <v>693</v>
      </c>
      <c r="I43" s="55">
        <f t="shared" si="0"/>
        <v>1586</v>
      </c>
      <c r="J43" s="56">
        <v>805</v>
      </c>
      <c r="K43" s="56">
        <v>781</v>
      </c>
    </row>
    <row r="44" spans="1:11" ht="18.95" customHeight="1">
      <c r="A44" s="57" t="s">
        <v>17</v>
      </c>
      <c r="B44" s="55">
        <v>199</v>
      </c>
      <c r="C44" s="55">
        <f t="shared" si="1"/>
        <v>588</v>
      </c>
      <c r="D44" s="56">
        <v>248</v>
      </c>
      <c r="E44" s="56">
        <v>340</v>
      </c>
      <c r="F44" s="8"/>
      <c r="G44" s="54" t="s">
        <v>162</v>
      </c>
      <c r="H44" s="55">
        <v>154</v>
      </c>
      <c r="I44" s="55">
        <f t="shared" si="0"/>
        <v>987</v>
      </c>
      <c r="J44" s="56">
        <v>480</v>
      </c>
      <c r="K44" s="56">
        <v>507</v>
      </c>
    </row>
    <row r="45" spans="1:11" ht="18.95" customHeight="1">
      <c r="A45" s="54" t="s">
        <v>159</v>
      </c>
      <c r="B45" s="55">
        <v>1299</v>
      </c>
      <c r="C45" s="55">
        <f t="shared" si="1"/>
        <v>2388</v>
      </c>
      <c r="D45" s="56">
        <v>1188</v>
      </c>
      <c r="E45" s="56">
        <v>1200</v>
      </c>
      <c r="F45" s="8"/>
      <c r="G45" s="54" t="s">
        <v>280</v>
      </c>
      <c r="H45" s="55">
        <v>342</v>
      </c>
      <c r="I45" s="55">
        <f t="shared" si="0"/>
        <v>841</v>
      </c>
      <c r="J45" s="56">
        <v>412</v>
      </c>
      <c r="K45" s="56">
        <v>429</v>
      </c>
    </row>
    <row r="46" spans="1:11" ht="18.95" customHeight="1">
      <c r="A46" s="57" t="s">
        <v>161</v>
      </c>
      <c r="B46" s="55">
        <v>680</v>
      </c>
      <c r="C46" s="55">
        <f t="shared" si="1"/>
        <v>1379</v>
      </c>
      <c r="D46" s="56">
        <v>613</v>
      </c>
      <c r="E46" s="56">
        <v>766</v>
      </c>
      <c r="F46" s="8"/>
      <c r="G46" s="54" t="s">
        <v>166</v>
      </c>
      <c r="H46" s="55">
        <v>30</v>
      </c>
      <c r="I46" s="55">
        <f t="shared" si="0"/>
        <v>92</v>
      </c>
      <c r="J46" s="56">
        <v>45</v>
      </c>
      <c r="K46" s="56">
        <v>47</v>
      </c>
    </row>
    <row r="47" spans="1:11" ht="18.95" customHeight="1">
      <c r="A47" s="57" t="s">
        <v>163</v>
      </c>
      <c r="B47" s="55">
        <v>642</v>
      </c>
      <c r="C47" s="55">
        <f t="shared" si="1"/>
        <v>1363</v>
      </c>
      <c r="D47" s="56">
        <v>651</v>
      </c>
      <c r="E47" s="56">
        <v>712</v>
      </c>
      <c r="F47" s="8"/>
      <c r="G47" s="54" t="s">
        <v>168</v>
      </c>
      <c r="H47" s="55">
        <v>332</v>
      </c>
      <c r="I47" s="55">
        <f t="shared" si="0"/>
        <v>880</v>
      </c>
      <c r="J47" s="56">
        <v>441</v>
      </c>
      <c r="K47" s="56">
        <v>439</v>
      </c>
    </row>
    <row r="48" spans="1:11" ht="18.95" customHeight="1">
      <c r="A48" s="57" t="s">
        <v>164</v>
      </c>
      <c r="B48" s="55">
        <v>898</v>
      </c>
      <c r="C48" s="55">
        <f t="shared" si="1"/>
        <v>1916</v>
      </c>
      <c r="D48" s="56">
        <v>868</v>
      </c>
      <c r="E48" s="56">
        <v>1048</v>
      </c>
      <c r="F48" s="8"/>
      <c r="G48" s="54" t="s">
        <v>170</v>
      </c>
      <c r="H48" s="55">
        <v>456</v>
      </c>
      <c r="I48" s="55">
        <f t="shared" si="0"/>
        <v>1106</v>
      </c>
      <c r="J48" s="56">
        <v>539</v>
      </c>
      <c r="K48" s="56">
        <v>567</v>
      </c>
    </row>
    <row r="49" spans="1:11" ht="18.95" customHeight="1">
      <c r="A49" s="57" t="s">
        <v>165</v>
      </c>
      <c r="B49" s="55">
        <v>651</v>
      </c>
      <c r="C49" s="55">
        <f t="shared" si="1"/>
        <v>1476</v>
      </c>
      <c r="D49" s="56">
        <v>702</v>
      </c>
      <c r="E49" s="56">
        <v>774</v>
      </c>
      <c r="F49" s="8"/>
      <c r="G49" s="54" t="s">
        <v>172</v>
      </c>
      <c r="H49" s="55">
        <v>274</v>
      </c>
      <c r="I49" s="55">
        <f t="shared" si="0"/>
        <v>763</v>
      </c>
      <c r="J49" s="56">
        <v>339</v>
      </c>
      <c r="K49" s="56">
        <v>424</v>
      </c>
    </row>
    <row r="50" spans="1:11" ht="18.95" customHeight="1">
      <c r="A50" s="57" t="s">
        <v>167</v>
      </c>
      <c r="B50" s="55">
        <v>676</v>
      </c>
      <c r="C50" s="55">
        <f t="shared" si="1"/>
        <v>1735</v>
      </c>
      <c r="D50" s="56">
        <v>849</v>
      </c>
      <c r="E50" s="56">
        <v>886</v>
      </c>
      <c r="F50" s="8"/>
      <c r="G50" s="54" t="s">
        <v>281</v>
      </c>
      <c r="H50" s="55">
        <v>384</v>
      </c>
      <c r="I50" s="55">
        <f t="shared" si="0"/>
        <v>1082</v>
      </c>
      <c r="J50" s="56">
        <v>511</v>
      </c>
      <c r="K50" s="56">
        <v>571</v>
      </c>
    </row>
    <row r="51" spans="1:11" ht="18.95" customHeight="1">
      <c r="A51" s="57" t="s">
        <v>169</v>
      </c>
      <c r="B51" s="55">
        <v>832</v>
      </c>
      <c r="C51" s="55">
        <f t="shared" si="1"/>
        <v>1974</v>
      </c>
      <c r="D51" s="56">
        <v>948</v>
      </c>
      <c r="E51" s="56">
        <v>1026</v>
      </c>
      <c r="F51" s="8"/>
      <c r="G51" s="54" t="s">
        <v>174</v>
      </c>
      <c r="H51" s="55">
        <v>1693</v>
      </c>
      <c r="I51" s="55">
        <f t="shared" si="0"/>
        <v>4613</v>
      </c>
      <c r="J51" s="56">
        <v>2197</v>
      </c>
      <c r="K51" s="56">
        <v>2416</v>
      </c>
    </row>
    <row r="52" spans="1:11" ht="18.75" customHeight="1">
      <c r="A52" s="57" t="s">
        <v>171</v>
      </c>
      <c r="B52" s="55">
        <v>871</v>
      </c>
      <c r="C52" s="55">
        <f t="shared" si="1"/>
        <v>2164</v>
      </c>
      <c r="D52" s="56">
        <v>1042</v>
      </c>
      <c r="E52" s="56">
        <v>1122</v>
      </c>
      <c r="F52" s="8"/>
      <c r="G52" s="54" t="s">
        <v>176</v>
      </c>
      <c r="H52" s="55">
        <v>414</v>
      </c>
      <c r="I52" s="55">
        <f t="shared" si="0"/>
        <v>889</v>
      </c>
      <c r="J52" s="56">
        <v>493</v>
      </c>
      <c r="K52" s="56">
        <v>396</v>
      </c>
    </row>
    <row r="53" spans="1:11" ht="18.95" customHeight="1">
      <c r="A53" s="57" t="s">
        <v>173</v>
      </c>
      <c r="B53" s="55">
        <v>979</v>
      </c>
      <c r="C53" s="55">
        <f t="shared" si="1"/>
        <v>2204</v>
      </c>
      <c r="D53" s="56">
        <v>1044</v>
      </c>
      <c r="E53" s="56">
        <v>1160</v>
      </c>
      <c r="F53" s="8"/>
      <c r="G53" s="54" t="s">
        <v>177</v>
      </c>
      <c r="H53" s="55">
        <v>534</v>
      </c>
      <c r="I53" s="55">
        <f t="shared" si="0"/>
        <v>1372</v>
      </c>
      <c r="J53" s="56">
        <v>684</v>
      </c>
      <c r="K53" s="56">
        <v>688</v>
      </c>
    </row>
    <row r="54" spans="1:11" ht="18.95" customHeight="1">
      <c r="A54" s="57" t="s">
        <v>175</v>
      </c>
      <c r="B54" s="55">
        <v>521</v>
      </c>
      <c r="C54" s="55">
        <f t="shared" si="1"/>
        <v>1363</v>
      </c>
      <c r="D54" s="56">
        <v>618</v>
      </c>
      <c r="E54" s="56">
        <v>745</v>
      </c>
      <c r="F54" s="8"/>
      <c r="G54" s="54" t="s">
        <v>179</v>
      </c>
      <c r="H54" s="55">
        <v>660</v>
      </c>
      <c r="I54" s="55">
        <f t="shared" si="0"/>
        <v>1607</v>
      </c>
      <c r="J54" s="56">
        <v>811</v>
      </c>
      <c r="K54" s="56">
        <v>796</v>
      </c>
    </row>
    <row r="55" spans="1:11" ht="18.95" customHeight="1">
      <c r="A55" s="57" t="s">
        <v>81</v>
      </c>
      <c r="B55" s="55">
        <v>649</v>
      </c>
      <c r="C55" s="55">
        <f t="shared" si="1"/>
        <v>1612</v>
      </c>
      <c r="D55" s="56">
        <v>732</v>
      </c>
      <c r="E55" s="56">
        <v>880</v>
      </c>
      <c r="F55" s="8"/>
      <c r="G55" s="54" t="s">
        <v>181</v>
      </c>
      <c r="H55" s="55">
        <v>421</v>
      </c>
      <c r="I55" s="55">
        <f t="shared" si="0"/>
        <v>1196</v>
      </c>
      <c r="J55" s="56">
        <v>599</v>
      </c>
      <c r="K55" s="56">
        <v>597</v>
      </c>
    </row>
    <row r="56" spans="1:11" ht="18.75" customHeight="1">
      <c r="A56" s="57" t="s">
        <v>83</v>
      </c>
      <c r="B56" s="55">
        <v>865</v>
      </c>
      <c r="C56" s="55">
        <f t="shared" si="1"/>
        <v>2122</v>
      </c>
      <c r="D56" s="56">
        <v>970</v>
      </c>
      <c r="E56" s="56">
        <v>1152</v>
      </c>
      <c r="F56" s="8"/>
      <c r="G56" s="54" t="s">
        <v>183</v>
      </c>
      <c r="H56" s="55">
        <v>1743</v>
      </c>
      <c r="I56" s="55">
        <f>J56+K56</f>
        <v>4211</v>
      </c>
      <c r="J56" s="56">
        <v>2138</v>
      </c>
      <c r="K56" s="56">
        <v>2073</v>
      </c>
    </row>
    <row r="57" spans="1:11" ht="18.75" customHeight="1">
      <c r="A57" s="58" t="s">
        <v>282</v>
      </c>
      <c r="B57" s="9"/>
      <c r="C57" s="9"/>
      <c r="D57" s="59"/>
      <c r="E57" s="59"/>
      <c r="F57" s="8"/>
      <c r="G57" s="60"/>
      <c r="H57" s="9"/>
      <c r="I57" s="9"/>
      <c r="J57" s="59"/>
      <c r="K57" s="59"/>
    </row>
    <row r="58" spans="1:11" ht="20.100000000000001" customHeight="1">
      <c r="A58" s="118" t="s">
        <v>79</v>
      </c>
      <c r="B58" s="51" t="s">
        <v>78</v>
      </c>
      <c r="C58" s="120" t="s">
        <v>283</v>
      </c>
      <c r="D58" s="121"/>
      <c r="E58" s="122"/>
      <c r="F58" s="8"/>
      <c r="G58" s="118" t="s">
        <v>79</v>
      </c>
      <c r="H58" s="51" t="s">
        <v>78</v>
      </c>
      <c r="I58" s="120" t="s">
        <v>0</v>
      </c>
      <c r="J58" s="121"/>
      <c r="K58" s="122"/>
    </row>
    <row r="59" spans="1:11" ht="20.100000000000001" customHeight="1">
      <c r="A59" s="119"/>
      <c r="B59" s="52" t="s">
        <v>3</v>
      </c>
      <c r="C59" s="53" t="s">
        <v>6</v>
      </c>
      <c r="D59" s="53" t="s">
        <v>7</v>
      </c>
      <c r="E59" s="53" t="s">
        <v>8</v>
      </c>
      <c r="F59" s="8"/>
      <c r="G59" s="119"/>
      <c r="H59" s="52" t="s">
        <v>3</v>
      </c>
      <c r="I59" s="53" t="s">
        <v>6</v>
      </c>
      <c r="J59" s="53" t="s">
        <v>7</v>
      </c>
      <c r="K59" s="53" t="s">
        <v>8</v>
      </c>
    </row>
    <row r="60" spans="1:11" ht="18.95" customHeight="1">
      <c r="A60" s="54" t="s">
        <v>185</v>
      </c>
      <c r="B60" s="55">
        <v>581</v>
      </c>
      <c r="C60" s="55">
        <f>D60+E60</f>
        <v>1259</v>
      </c>
      <c r="D60" s="56">
        <v>606</v>
      </c>
      <c r="E60" s="56">
        <v>653</v>
      </c>
      <c r="F60" s="8"/>
      <c r="G60" s="54" t="s">
        <v>180</v>
      </c>
      <c r="H60" s="55">
        <v>854</v>
      </c>
      <c r="I60" s="55">
        <f>J60+K60</f>
        <v>2345</v>
      </c>
      <c r="J60" s="56">
        <v>1187</v>
      </c>
      <c r="K60" s="56">
        <v>1158</v>
      </c>
    </row>
    <row r="61" spans="1:11" ht="18.95" customHeight="1">
      <c r="A61" s="54" t="s">
        <v>187</v>
      </c>
      <c r="B61" s="55">
        <v>202</v>
      </c>
      <c r="C61" s="55">
        <f t="shared" ref="C61:C111" si="2">D61+E61</f>
        <v>422</v>
      </c>
      <c r="D61" s="56">
        <v>235</v>
      </c>
      <c r="E61" s="56">
        <v>187</v>
      </c>
      <c r="F61" s="8"/>
      <c r="G61" s="54" t="s">
        <v>182</v>
      </c>
      <c r="H61" s="55">
        <v>919</v>
      </c>
      <c r="I61" s="55">
        <f t="shared" ref="I61:I108" si="3">J61+K61</f>
        <v>2419</v>
      </c>
      <c r="J61" s="56">
        <v>1209</v>
      </c>
      <c r="K61" s="56">
        <v>1210</v>
      </c>
    </row>
    <row r="62" spans="1:11" ht="18.95" customHeight="1">
      <c r="A62" s="54" t="s">
        <v>189</v>
      </c>
      <c r="B62" s="55">
        <v>997</v>
      </c>
      <c r="C62" s="55">
        <f t="shared" si="2"/>
        <v>2108</v>
      </c>
      <c r="D62" s="56">
        <v>1006</v>
      </c>
      <c r="E62" s="56">
        <v>1102</v>
      </c>
      <c r="F62" s="8"/>
      <c r="G62" s="54" t="s">
        <v>184</v>
      </c>
      <c r="H62" s="55">
        <v>961</v>
      </c>
      <c r="I62" s="55">
        <f t="shared" si="3"/>
        <v>2451</v>
      </c>
      <c r="J62" s="56">
        <v>1198</v>
      </c>
      <c r="K62" s="56">
        <v>1253</v>
      </c>
    </row>
    <row r="63" spans="1:11" ht="18.95" customHeight="1">
      <c r="A63" s="54" t="s">
        <v>191</v>
      </c>
      <c r="B63" s="55">
        <v>1133</v>
      </c>
      <c r="C63" s="55">
        <f t="shared" si="2"/>
        <v>2630</v>
      </c>
      <c r="D63" s="56">
        <v>1277</v>
      </c>
      <c r="E63" s="56">
        <v>1353</v>
      </c>
      <c r="F63" s="8"/>
      <c r="G63" s="54" t="s">
        <v>186</v>
      </c>
      <c r="H63" s="55">
        <v>546</v>
      </c>
      <c r="I63" s="55">
        <f t="shared" si="3"/>
        <v>1101</v>
      </c>
      <c r="J63" s="56">
        <v>573</v>
      </c>
      <c r="K63" s="56">
        <v>528</v>
      </c>
    </row>
    <row r="64" spans="1:11" ht="18.95" customHeight="1">
      <c r="A64" s="54" t="s">
        <v>193</v>
      </c>
      <c r="B64" s="55">
        <v>663</v>
      </c>
      <c r="C64" s="55">
        <f t="shared" si="2"/>
        <v>1704</v>
      </c>
      <c r="D64" s="56">
        <v>863</v>
      </c>
      <c r="E64" s="56">
        <v>841</v>
      </c>
      <c r="F64" s="8"/>
      <c r="G64" s="54" t="s">
        <v>188</v>
      </c>
      <c r="H64" s="55">
        <v>699</v>
      </c>
      <c r="I64" s="55">
        <f t="shared" si="3"/>
        <v>1817</v>
      </c>
      <c r="J64" s="56">
        <v>907</v>
      </c>
      <c r="K64" s="56">
        <v>910</v>
      </c>
    </row>
    <row r="65" spans="1:11" ht="18.95" customHeight="1">
      <c r="A65" s="54" t="s">
        <v>16</v>
      </c>
      <c r="B65" s="55">
        <v>487</v>
      </c>
      <c r="C65" s="55">
        <f t="shared" si="2"/>
        <v>1145</v>
      </c>
      <c r="D65" s="56">
        <v>537</v>
      </c>
      <c r="E65" s="56">
        <v>608</v>
      </c>
      <c r="F65" s="8"/>
      <c r="G65" s="54" t="s">
        <v>190</v>
      </c>
      <c r="H65" s="55">
        <v>585</v>
      </c>
      <c r="I65" s="55">
        <f t="shared" si="3"/>
        <v>1207</v>
      </c>
      <c r="J65" s="56">
        <v>680</v>
      </c>
      <c r="K65" s="56">
        <v>527</v>
      </c>
    </row>
    <row r="66" spans="1:11" ht="18.95" customHeight="1">
      <c r="A66" s="54" t="s">
        <v>196</v>
      </c>
      <c r="B66" s="55">
        <v>493</v>
      </c>
      <c r="C66" s="55">
        <f t="shared" si="2"/>
        <v>1247</v>
      </c>
      <c r="D66" s="56">
        <v>593</v>
      </c>
      <c r="E66" s="56">
        <v>654</v>
      </c>
      <c r="F66" s="8"/>
      <c r="G66" s="54" t="s">
        <v>192</v>
      </c>
      <c r="H66" s="55">
        <v>281</v>
      </c>
      <c r="I66" s="55">
        <f t="shared" si="3"/>
        <v>650</v>
      </c>
      <c r="J66" s="56">
        <v>340</v>
      </c>
      <c r="K66" s="56">
        <v>310</v>
      </c>
    </row>
    <row r="67" spans="1:11" ht="18.95" customHeight="1">
      <c r="A67" s="54" t="s">
        <v>198</v>
      </c>
      <c r="B67" s="55">
        <v>917</v>
      </c>
      <c r="C67" s="55">
        <f t="shared" si="2"/>
        <v>2349</v>
      </c>
      <c r="D67" s="56">
        <v>1124</v>
      </c>
      <c r="E67" s="56">
        <v>1225</v>
      </c>
      <c r="F67" s="8"/>
      <c r="G67" s="54" t="s">
        <v>194</v>
      </c>
      <c r="H67" s="55">
        <v>8987</v>
      </c>
      <c r="I67" s="55">
        <f t="shared" si="3"/>
        <v>22006</v>
      </c>
      <c r="J67" s="56">
        <v>10628</v>
      </c>
      <c r="K67" s="56">
        <v>11378</v>
      </c>
    </row>
    <row r="68" spans="1:11" ht="18.95" customHeight="1">
      <c r="A68" s="54" t="s">
        <v>200</v>
      </c>
      <c r="B68" s="55">
        <v>669</v>
      </c>
      <c r="C68" s="55">
        <f t="shared" si="2"/>
        <v>1487</v>
      </c>
      <c r="D68" s="56">
        <v>729</v>
      </c>
      <c r="E68" s="56">
        <v>758</v>
      </c>
      <c r="F68" s="8"/>
      <c r="G68" s="54" t="s">
        <v>195</v>
      </c>
      <c r="H68" s="55">
        <v>8</v>
      </c>
      <c r="I68" s="55">
        <f t="shared" si="3"/>
        <v>81</v>
      </c>
      <c r="J68" s="56">
        <v>30</v>
      </c>
      <c r="K68" s="56">
        <v>51</v>
      </c>
    </row>
    <row r="69" spans="1:11" ht="18.95" customHeight="1">
      <c r="A69" s="54" t="s">
        <v>202</v>
      </c>
      <c r="B69" s="55">
        <v>816</v>
      </c>
      <c r="C69" s="55">
        <f t="shared" si="2"/>
        <v>1951</v>
      </c>
      <c r="D69" s="56">
        <v>915</v>
      </c>
      <c r="E69" s="56">
        <v>1036</v>
      </c>
      <c r="F69" s="8"/>
      <c r="G69" s="54" t="s">
        <v>197</v>
      </c>
      <c r="H69" s="55">
        <v>969</v>
      </c>
      <c r="I69" s="55">
        <f t="shared" si="3"/>
        <v>2945</v>
      </c>
      <c r="J69" s="56">
        <v>1439</v>
      </c>
      <c r="K69" s="56">
        <v>1506</v>
      </c>
    </row>
    <row r="70" spans="1:11" ht="18.95" customHeight="1">
      <c r="A70" s="54" t="s">
        <v>204</v>
      </c>
      <c r="B70" s="55">
        <v>913</v>
      </c>
      <c r="C70" s="55">
        <f t="shared" si="2"/>
        <v>2226</v>
      </c>
      <c r="D70" s="56">
        <v>1090</v>
      </c>
      <c r="E70" s="56">
        <v>1136</v>
      </c>
      <c r="F70" s="8"/>
      <c r="G70" s="54" t="s">
        <v>199</v>
      </c>
      <c r="H70" s="55">
        <v>6087</v>
      </c>
      <c r="I70" s="55">
        <f t="shared" si="3"/>
        <v>13533</v>
      </c>
      <c r="J70" s="56">
        <v>6879</v>
      </c>
      <c r="K70" s="56">
        <v>6654</v>
      </c>
    </row>
    <row r="71" spans="1:11" ht="18.95" customHeight="1">
      <c r="A71" s="54" t="s">
        <v>206</v>
      </c>
      <c r="B71" s="55">
        <v>1133</v>
      </c>
      <c r="C71" s="55">
        <f t="shared" si="2"/>
        <v>2374</v>
      </c>
      <c r="D71" s="56">
        <v>1116</v>
      </c>
      <c r="E71" s="56">
        <v>1258</v>
      </c>
      <c r="F71" s="8"/>
      <c r="G71" s="54" t="s">
        <v>201</v>
      </c>
      <c r="H71" s="55">
        <v>841</v>
      </c>
      <c r="I71" s="55">
        <f t="shared" si="3"/>
        <v>1515</v>
      </c>
      <c r="J71" s="56">
        <v>739</v>
      </c>
      <c r="K71" s="56">
        <v>776</v>
      </c>
    </row>
    <row r="72" spans="1:11" ht="18.95" customHeight="1">
      <c r="A72" s="54" t="s">
        <v>208</v>
      </c>
      <c r="B72" s="55">
        <v>685</v>
      </c>
      <c r="C72" s="55">
        <f t="shared" si="2"/>
        <v>1404</v>
      </c>
      <c r="D72" s="56">
        <v>672</v>
      </c>
      <c r="E72" s="56">
        <v>732</v>
      </c>
      <c r="F72" s="8"/>
      <c r="G72" s="54" t="s">
        <v>203</v>
      </c>
      <c r="H72" s="55">
        <v>1112</v>
      </c>
      <c r="I72" s="55">
        <f t="shared" si="3"/>
        <v>2002</v>
      </c>
      <c r="J72" s="56">
        <v>1005</v>
      </c>
      <c r="K72" s="56">
        <v>997</v>
      </c>
    </row>
    <row r="73" spans="1:11" ht="18.95" customHeight="1">
      <c r="A73" s="54" t="s">
        <v>210</v>
      </c>
      <c r="B73" s="55">
        <v>942</v>
      </c>
      <c r="C73" s="55">
        <f t="shared" si="2"/>
        <v>2169</v>
      </c>
      <c r="D73" s="56">
        <v>1058</v>
      </c>
      <c r="E73" s="56">
        <v>1111</v>
      </c>
      <c r="F73" s="8"/>
      <c r="G73" s="54" t="s">
        <v>205</v>
      </c>
      <c r="H73" s="55">
        <v>719</v>
      </c>
      <c r="I73" s="55">
        <f t="shared" si="3"/>
        <v>1626</v>
      </c>
      <c r="J73" s="56">
        <v>794</v>
      </c>
      <c r="K73" s="56">
        <v>832</v>
      </c>
    </row>
    <row r="74" spans="1:11" ht="18.95" customHeight="1">
      <c r="A74" s="54" t="s">
        <v>212</v>
      </c>
      <c r="B74" s="55">
        <v>323</v>
      </c>
      <c r="C74" s="55">
        <f t="shared" si="2"/>
        <v>756</v>
      </c>
      <c r="D74" s="56">
        <v>358</v>
      </c>
      <c r="E74" s="56">
        <v>398</v>
      </c>
      <c r="F74" s="8"/>
      <c r="G74" s="54" t="s">
        <v>207</v>
      </c>
      <c r="H74" s="55">
        <v>386</v>
      </c>
      <c r="I74" s="55">
        <f t="shared" si="3"/>
        <v>797</v>
      </c>
      <c r="J74" s="56">
        <v>385</v>
      </c>
      <c r="K74" s="56">
        <v>412</v>
      </c>
    </row>
    <row r="75" spans="1:11" ht="18.95" customHeight="1">
      <c r="A75" s="54" t="s">
        <v>214</v>
      </c>
      <c r="B75" s="55">
        <v>272</v>
      </c>
      <c r="C75" s="55">
        <f t="shared" si="2"/>
        <v>625</v>
      </c>
      <c r="D75" s="56">
        <v>269</v>
      </c>
      <c r="E75" s="56">
        <v>356</v>
      </c>
      <c r="F75" s="8"/>
      <c r="G75" s="54" t="s">
        <v>209</v>
      </c>
      <c r="H75" s="55">
        <v>366</v>
      </c>
      <c r="I75" s="55">
        <f t="shared" si="3"/>
        <v>981</v>
      </c>
      <c r="J75" s="56">
        <v>503</v>
      </c>
      <c r="K75" s="56">
        <v>478</v>
      </c>
    </row>
    <row r="76" spans="1:11" ht="18.95" customHeight="1">
      <c r="A76" s="54" t="s">
        <v>216</v>
      </c>
      <c r="B76" s="55">
        <v>503</v>
      </c>
      <c r="C76" s="55">
        <f t="shared" si="2"/>
        <v>1161</v>
      </c>
      <c r="D76" s="56">
        <v>507</v>
      </c>
      <c r="E76" s="56">
        <v>654</v>
      </c>
      <c r="F76" s="8"/>
      <c r="G76" s="54" t="s">
        <v>211</v>
      </c>
      <c r="H76" s="55">
        <v>755</v>
      </c>
      <c r="I76" s="55">
        <f t="shared" si="3"/>
        <v>1626</v>
      </c>
      <c r="J76" s="56">
        <v>880</v>
      </c>
      <c r="K76" s="56">
        <v>746</v>
      </c>
    </row>
    <row r="77" spans="1:11" ht="18.95" customHeight="1">
      <c r="A77" s="54" t="s">
        <v>218</v>
      </c>
      <c r="B77" s="55">
        <v>320</v>
      </c>
      <c r="C77" s="55">
        <f t="shared" si="2"/>
        <v>733</v>
      </c>
      <c r="D77" s="56">
        <v>313</v>
      </c>
      <c r="E77" s="56">
        <v>420</v>
      </c>
      <c r="F77" s="8"/>
      <c r="G77" s="54" t="s">
        <v>213</v>
      </c>
      <c r="H77" s="55">
        <v>1021</v>
      </c>
      <c r="I77" s="55">
        <f t="shared" si="3"/>
        <v>2358</v>
      </c>
      <c r="J77" s="56">
        <v>1338</v>
      </c>
      <c r="K77" s="56">
        <v>1020</v>
      </c>
    </row>
    <row r="78" spans="1:11" ht="18.95" customHeight="1">
      <c r="A78" s="54" t="s">
        <v>220</v>
      </c>
      <c r="B78" s="55">
        <v>303</v>
      </c>
      <c r="C78" s="55">
        <f t="shared" si="2"/>
        <v>744</v>
      </c>
      <c r="D78" s="56">
        <v>344</v>
      </c>
      <c r="E78" s="56">
        <v>400</v>
      </c>
      <c r="F78" s="8"/>
      <c r="G78" s="54" t="s">
        <v>215</v>
      </c>
      <c r="H78" s="55">
        <v>1118</v>
      </c>
      <c r="I78" s="55">
        <f t="shared" si="3"/>
        <v>2427</v>
      </c>
      <c r="J78" s="56">
        <v>1239</v>
      </c>
      <c r="K78" s="56">
        <v>1188</v>
      </c>
    </row>
    <row r="79" spans="1:11" ht="18.95" customHeight="1">
      <c r="A79" s="54" t="s">
        <v>222</v>
      </c>
      <c r="B79" s="55">
        <v>114</v>
      </c>
      <c r="C79" s="55">
        <f t="shared" si="2"/>
        <v>289</v>
      </c>
      <c r="D79" s="56">
        <v>133</v>
      </c>
      <c r="E79" s="56">
        <v>156</v>
      </c>
      <c r="F79" s="8"/>
      <c r="G79" s="54" t="s">
        <v>217</v>
      </c>
      <c r="H79" s="55">
        <v>960</v>
      </c>
      <c r="I79" s="55">
        <f t="shared" si="3"/>
        <v>2661</v>
      </c>
      <c r="J79" s="56">
        <v>1326</v>
      </c>
      <c r="K79" s="56">
        <v>1335</v>
      </c>
    </row>
    <row r="80" spans="1:11" ht="18.95" customHeight="1">
      <c r="A80" s="54" t="s">
        <v>224</v>
      </c>
      <c r="B80" s="55">
        <v>107</v>
      </c>
      <c r="C80" s="55">
        <f t="shared" si="2"/>
        <v>251</v>
      </c>
      <c r="D80" s="56">
        <v>119</v>
      </c>
      <c r="E80" s="56">
        <v>132</v>
      </c>
      <c r="F80" s="8"/>
      <c r="G80" s="54" t="s">
        <v>219</v>
      </c>
      <c r="H80" s="55">
        <v>846</v>
      </c>
      <c r="I80" s="55">
        <f t="shared" si="3"/>
        <v>2160</v>
      </c>
      <c r="J80" s="56">
        <v>1114</v>
      </c>
      <c r="K80" s="56">
        <v>1046</v>
      </c>
    </row>
    <row r="81" spans="1:11" ht="18.95" customHeight="1">
      <c r="A81" s="54" t="s">
        <v>226</v>
      </c>
      <c r="B81" s="55">
        <v>43</v>
      </c>
      <c r="C81" s="55">
        <f t="shared" si="2"/>
        <v>108</v>
      </c>
      <c r="D81" s="56">
        <v>56</v>
      </c>
      <c r="E81" s="56">
        <v>52</v>
      </c>
      <c r="F81" s="8"/>
      <c r="G81" s="54" t="s">
        <v>221</v>
      </c>
      <c r="H81" s="55">
        <v>742</v>
      </c>
      <c r="I81" s="55">
        <f t="shared" si="3"/>
        <v>1852</v>
      </c>
      <c r="J81" s="56">
        <v>973</v>
      </c>
      <c r="K81" s="56">
        <v>879</v>
      </c>
    </row>
    <row r="82" spans="1:11" ht="18.95" customHeight="1">
      <c r="A82" s="57" t="s">
        <v>284</v>
      </c>
      <c r="B82" s="55">
        <v>824</v>
      </c>
      <c r="C82" s="55">
        <f t="shared" si="2"/>
        <v>1569</v>
      </c>
      <c r="D82" s="56">
        <v>809</v>
      </c>
      <c r="E82" s="56">
        <v>760</v>
      </c>
      <c r="F82" s="8"/>
      <c r="G82" s="54" t="s">
        <v>285</v>
      </c>
      <c r="H82" s="55">
        <v>839</v>
      </c>
      <c r="I82" s="55">
        <f t="shared" si="3"/>
        <v>2275</v>
      </c>
      <c r="J82" s="56">
        <v>1148</v>
      </c>
      <c r="K82" s="56">
        <v>1127</v>
      </c>
    </row>
    <row r="83" spans="1:11" ht="18.95" customHeight="1">
      <c r="A83" s="57" t="s">
        <v>286</v>
      </c>
      <c r="B83" s="55">
        <v>907</v>
      </c>
      <c r="C83" s="55">
        <f t="shared" si="2"/>
        <v>1588</v>
      </c>
      <c r="D83" s="56">
        <v>755</v>
      </c>
      <c r="E83" s="56">
        <v>833</v>
      </c>
      <c r="F83" s="8"/>
      <c r="G83" s="54" t="s">
        <v>223</v>
      </c>
      <c r="H83" s="55">
        <v>1404</v>
      </c>
      <c r="I83" s="55">
        <f t="shared" si="3"/>
        <v>3499</v>
      </c>
      <c r="J83" s="56">
        <v>1812</v>
      </c>
      <c r="K83" s="56">
        <v>1687</v>
      </c>
    </row>
    <row r="84" spans="1:11" ht="18.95" customHeight="1">
      <c r="A84" s="57" t="s">
        <v>287</v>
      </c>
      <c r="B84" s="55">
        <v>844</v>
      </c>
      <c r="C84" s="55">
        <f t="shared" si="2"/>
        <v>1967</v>
      </c>
      <c r="D84" s="56">
        <v>970</v>
      </c>
      <c r="E84" s="56">
        <v>997</v>
      </c>
      <c r="F84" s="8"/>
      <c r="G84" s="54" t="s">
        <v>225</v>
      </c>
      <c r="H84" s="55">
        <v>1217</v>
      </c>
      <c r="I84" s="55">
        <f t="shared" si="3"/>
        <v>2637</v>
      </c>
      <c r="J84" s="56">
        <v>1425</v>
      </c>
      <c r="K84" s="56">
        <v>1212</v>
      </c>
    </row>
    <row r="85" spans="1:11" ht="18.95" customHeight="1">
      <c r="A85" s="57" t="s">
        <v>288</v>
      </c>
      <c r="B85" s="55">
        <v>671</v>
      </c>
      <c r="C85" s="55">
        <f t="shared" si="2"/>
        <v>1449</v>
      </c>
      <c r="D85" s="56">
        <v>784</v>
      </c>
      <c r="E85" s="56">
        <v>665</v>
      </c>
      <c r="F85" s="8"/>
      <c r="G85" s="54" t="s">
        <v>227</v>
      </c>
      <c r="H85" s="55">
        <v>1229</v>
      </c>
      <c r="I85" s="55">
        <f t="shared" si="3"/>
        <v>2778</v>
      </c>
      <c r="J85" s="56">
        <v>1476</v>
      </c>
      <c r="K85" s="56">
        <v>1302</v>
      </c>
    </row>
    <row r="86" spans="1:11" ht="18.95" customHeight="1">
      <c r="A86" s="57" t="s">
        <v>289</v>
      </c>
      <c r="B86" s="55">
        <v>694</v>
      </c>
      <c r="C86" s="55">
        <f t="shared" si="2"/>
        <v>1650</v>
      </c>
      <c r="D86" s="56">
        <v>811</v>
      </c>
      <c r="E86" s="56">
        <v>839</v>
      </c>
      <c r="F86" s="8"/>
      <c r="G86" s="54" t="s">
        <v>228</v>
      </c>
      <c r="H86" s="55">
        <v>855</v>
      </c>
      <c r="I86" s="55">
        <f t="shared" si="3"/>
        <v>2245</v>
      </c>
      <c r="J86" s="56">
        <v>1155</v>
      </c>
      <c r="K86" s="56">
        <v>1090</v>
      </c>
    </row>
    <row r="87" spans="1:11" ht="18.95" customHeight="1">
      <c r="A87" s="57" t="s">
        <v>290</v>
      </c>
      <c r="B87" s="55">
        <v>998</v>
      </c>
      <c r="C87" s="55">
        <f t="shared" si="2"/>
        <v>2562</v>
      </c>
      <c r="D87" s="56">
        <v>1228</v>
      </c>
      <c r="E87" s="56">
        <v>1334</v>
      </c>
      <c r="F87" s="8"/>
      <c r="G87" s="54" t="s">
        <v>230</v>
      </c>
      <c r="H87" s="55">
        <v>0</v>
      </c>
      <c r="I87" s="55">
        <f t="shared" si="3"/>
        <v>0</v>
      </c>
      <c r="J87" s="56">
        <v>0</v>
      </c>
      <c r="K87" s="56">
        <v>0</v>
      </c>
    </row>
    <row r="88" spans="1:11" ht="18.95" customHeight="1">
      <c r="A88" s="57" t="s">
        <v>229</v>
      </c>
      <c r="B88" s="55">
        <v>591</v>
      </c>
      <c r="C88" s="55">
        <f t="shared" si="2"/>
        <v>1284</v>
      </c>
      <c r="D88" s="56">
        <v>620</v>
      </c>
      <c r="E88" s="56">
        <v>664</v>
      </c>
      <c r="F88" s="8"/>
      <c r="G88" s="54" t="s">
        <v>232</v>
      </c>
      <c r="H88" s="55">
        <v>403</v>
      </c>
      <c r="I88" s="55">
        <f t="shared" si="3"/>
        <v>993</v>
      </c>
      <c r="J88" s="56">
        <v>491</v>
      </c>
      <c r="K88" s="56">
        <v>502</v>
      </c>
    </row>
    <row r="89" spans="1:11" ht="18.95" customHeight="1">
      <c r="A89" s="57" t="s">
        <v>231</v>
      </c>
      <c r="B89" s="55">
        <v>1148</v>
      </c>
      <c r="C89" s="55">
        <f t="shared" si="2"/>
        <v>2603</v>
      </c>
      <c r="D89" s="56">
        <v>1303</v>
      </c>
      <c r="E89" s="56">
        <v>1300</v>
      </c>
      <c r="F89" s="8"/>
      <c r="G89" s="54" t="s">
        <v>234</v>
      </c>
      <c r="H89" s="55">
        <v>639</v>
      </c>
      <c r="I89" s="55">
        <f t="shared" si="3"/>
        <v>1601</v>
      </c>
      <c r="J89" s="56">
        <v>846</v>
      </c>
      <c r="K89" s="56">
        <v>755</v>
      </c>
    </row>
    <row r="90" spans="1:11" ht="18.95" customHeight="1">
      <c r="A90" s="57" t="s">
        <v>233</v>
      </c>
      <c r="B90" s="55">
        <v>767</v>
      </c>
      <c r="C90" s="55">
        <f t="shared" si="2"/>
        <v>1697</v>
      </c>
      <c r="D90" s="56">
        <v>869</v>
      </c>
      <c r="E90" s="56">
        <v>828</v>
      </c>
      <c r="F90" s="8"/>
      <c r="G90" s="54" t="s">
        <v>236</v>
      </c>
      <c r="H90" s="55">
        <v>681</v>
      </c>
      <c r="I90" s="55">
        <f t="shared" si="3"/>
        <v>1605</v>
      </c>
      <c r="J90" s="56">
        <v>830</v>
      </c>
      <c r="K90" s="56">
        <v>775</v>
      </c>
    </row>
    <row r="91" spans="1:11" ht="18.95" customHeight="1">
      <c r="A91" s="57" t="s">
        <v>235</v>
      </c>
      <c r="B91" s="55">
        <v>831</v>
      </c>
      <c r="C91" s="55">
        <f t="shared" si="2"/>
        <v>1820</v>
      </c>
      <c r="D91" s="56">
        <v>936</v>
      </c>
      <c r="E91" s="56">
        <v>884</v>
      </c>
      <c r="F91" s="8"/>
      <c r="G91" s="54" t="s">
        <v>238</v>
      </c>
      <c r="H91" s="55">
        <v>1989</v>
      </c>
      <c r="I91" s="55">
        <f t="shared" si="3"/>
        <v>3809</v>
      </c>
      <c r="J91" s="56">
        <v>1889</v>
      </c>
      <c r="K91" s="56">
        <v>1920</v>
      </c>
    </row>
    <row r="92" spans="1:11" ht="18.95" customHeight="1">
      <c r="A92" s="57" t="s">
        <v>237</v>
      </c>
      <c r="B92" s="55">
        <v>968</v>
      </c>
      <c r="C92" s="55">
        <f t="shared" si="2"/>
        <v>2271</v>
      </c>
      <c r="D92" s="56">
        <v>1133</v>
      </c>
      <c r="E92" s="56">
        <v>1138</v>
      </c>
      <c r="F92" s="8"/>
      <c r="G92" s="54" t="s">
        <v>240</v>
      </c>
      <c r="H92" s="55">
        <v>2360</v>
      </c>
      <c r="I92" s="55">
        <f t="shared" si="3"/>
        <v>3847</v>
      </c>
      <c r="J92" s="56">
        <v>1871</v>
      </c>
      <c r="K92" s="56">
        <v>1976</v>
      </c>
    </row>
    <row r="93" spans="1:11" ht="18.95" customHeight="1">
      <c r="A93" s="57" t="s">
        <v>239</v>
      </c>
      <c r="B93" s="55">
        <v>403</v>
      </c>
      <c r="C93" s="55">
        <f t="shared" si="2"/>
        <v>1186</v>
      </c>
      <c r="D93" s="56">
        <v>569</v>
      </c>
      <c r="E93" s="56">
        <v>617</v>
      </c>
      <c r="F93" s="8"/>
      <c r="G93" s="54" t="s">
        <v>242</v>
      </c>
      <c r="H93" s="55">
        <v>1254</v>
      </c>
      <c r="I93" s="55">
        <f t="shared" si="3"/>
        <v>2461</v>
      </c>
      <c r="J93" s="56">
        <v>1254</v>
      </c>
      <c r="K93" s="56">
        <v>1207</v>
      </c>
    </row>
    <row r="94" spans="1:11" ht="18.95" customHeight="1">
      <c r="A94" s="57" t="s">
        <v>241</v>
      </c>
      <c r="B94" s="55">
        <v>873</v>
      </c>
      <c r="C94" s="55">
        <f t="shared" si="2"/>
        <v>2347</v>
      </c>
      <c r="D94" s="56">
        <v>1173</v>
      </c>
      <c r="E94" s="56">
        <v>1174</v>
      </c>
      <c r="F94" s="8"/>
      <c r="G94" s="54" t="s">
        <v>244</v>
      </c>
      <c r="H94" s="55">
        <v>2419</v>
      </c>
      <c r="I94" s="55">
        <f t="shared" si="3"/>
        <v>5400</v>
      </c>
      <c r="J94" s="56">
        <v>2635</v>
      </c>
      <c r="K94" s="56">
        <v>2765</v>
      </c>
    </row>
    <row r="95" spans="1:11" ht="18.95" customHeight="1">
      <c r="A95" s="57" t="s">
        <v>243</v>
      </c>
      <c r="B95" s="55">
        <v>918</v>
      </c>
      <c r="C95" s="55">
        <f t="shared" si="2"/>
        <v>2366</v>
      </c>
      <c r="D95" s="56">
        <v>1165</v>
      </c>
      <c r="E95" s="56">
        <v>1201</v>
      </c>
      <c r="F95" s="8"/>
      <c r="G95" s="54" t="s">
        <v>246</v>
      </c>
      <c r="H95" s="55">
        <v>1552</v>
      </c>
      <c r="I95" s="55">
        <f t="shared" si="3"/>
        <v>3355</v>
      </c>
      <c r="J95" s="56">
        <v>1610</v>
      </c>
      <c r="K95" s="56">
        <v>1745</v>
      </c>
    </row>
    <row r="96" spans="1:11" ht="18.95" customHeight="1">
      <c r="A96" s="57" t="s">
        <v>245</v>
      </c>
      <c r="B96" s="55">
        <v>916</v>
      </c>
      <c r="C96" s="55">
        <f t="shared" si="2"/>
        <v>2292</v>
      </c>
      <c r="D96" s="56">
        <v>1109</v>
      </c>
      <c r="E96" s="56">
        <v>1183</v>
      </c>
      <c r="F96" s="8"/>
      <c r="G96" s="54" t="s">
        <v>248</v>
      </c>
      <c r="H96" s="55">
        <v>1322</v>
      </c>
      <c r="I96" s="55">
        <f t="shared" si="3"/>
        <v>2927</v>
      </c>
      <c r="J96" s="56">
        <v>1491</v>
      </c>
      <c r="K96" s="56">
        <v>1436</v>
      </c>
    </row>
    <row r="97" spans="1:17" ht="18.95" customHeight="1">
      <c r="A97" s="57" t="s">
        <v>247</v>
      </c>
      <c r="B97" s="55">
        <v>723</v>
      </c>
      <c r="C97" s="55">
        <f t="shared" si="2"/>
        <v>1960</v>
      </c>
      <c r="D97" s="56">
        <v>958</v>
      </c>
      <c r="E97" s="56">
        <v>1002</v>
      </c>
      <c r="F97" s="8"/>
      <c r="G97" s="54" t="s">
        <v>250</v>
      </c>
      <c r="H97" s="55">
        <v>1408</v>
      </c>
      <c r="I97" s="55">
        <f t="shared" si="3"/>
        <v>2849</v>
      </c>
      <c r="J97" s="56">
        <v>1453</v>
      </c>
      <c r="K97" s="56">
        <v>1396</v>
      </c>
    </row>
    <row r="98" spans="1:17" ht="18.95" customHeight="1">
      <c r="A98" s="57" t="s">
        <v>249</v>
      </c>
      <c r="B98" s="55">
        <v>692</v>
      </c>
      <c r="C98" s="55">
        <f t="shared" si="2"/>
        <v>1828</v>
      </c>
      <c r="D98" s="56">
        <v>860</v>
      </c>
      <c r="E98" s="56">
        <v>968</v>
      </c>
      <c r="F98" s="8"/>
      <c r="G98" s="54" t="s">
        <v>27</v>
      </c>
      <c r="H98" s="55">
        <v>5321</v>
      </c>
      <c r="I98" s="55">
        <f t="shared" si="3"/>
        <v>12553</v>
      </c>
      <c r="J98" s="56">
        <v>6251</v>
      </c>
      <c r="K98" s="56">
        <v>6302</v>
      </c>
    </row>
    <row r="99" spans="1:17" ht="18.95" customHeight="1">
      <c r="A99" s="57" t="s">
        <v>251</v>
      </c>
      <c r="B99" s="55">
        <v>382</v>
      </c>
      <c r="C99" s="55">
        <f t="shared" si="2"/>
        <v>990</v>
      </c>
      <c r="D99" s="56">
        <v>481</v>
      </c>
      <c r="E99" s="56">
        <v>509</v>
      </c>
      <c r="F99" s="8"/>
      <c r="G99" s="54" t="s">
        <v>253</v>
      </c>
      <c r="H99" s="55">
        <v>5295</v>
      </c>
      <c r="I99" s="55">
        <f t="shared" si="3"/>
        <v>12218</v>
      </c>
      <c r="J99" s="56">
        <v>6231</v>
      </c>
      <c r="K99" s="56">
        <v>5987</v>
      </c>
    </row>
    <row r="100" spans="1:17" ht="18.95" customHeight="1">
      <c r="A100" s="57" t="s">
        <v>252</v>
      </c>
      <c r="B100" s="55">
        <v>872</v>
      </c>
      <c r="C100" s="55">
        <f t="shared" si="2"/>
        <v>2188</v>
      </c>
      <c r="D100" s="56">
        <v>1076</v>
      </c>
      <c r="E100" s="56">
        <v>1112</v>
      </c>
      <c r="F100" s="8"/>
      <c r="G100" s="54" t="s">
        <v>255</v>
      </c>
      <c r="H100" s="55">
        <v>3523</v>
      </c>
      <c r="I100" s="55">
        <f t="shared" si="3"/>
        <v>8042</v>
      </c>
      <c r="J100" s="56">
        <v>4050</v>
      </c>
      <c r="K100" s="56">
        <v>3992</v>
      </c>
    </row>
    <row r="101" spans="1:17" ht="18.95" customHeight="1">
      <c r="A101" s="57" t="s">
        <v>254</v>
      </c>
      <c r="B101" s="55">
        <v>1926</v>
      </c>
      <c r="C101" s="55">
        <f t="shared" si="2"/>
        <v>3683</v>
      </c>
      <c r="D101" s="56">
        <v>1757</v>
      </c>
      <c r="E101" s="56">
        <v>1926</v>
      </c>
      <c r="F101" s="8"/>
      <c r="G101" s="54" t="s">
        <v>257</v>
      </c>
      <c r="H101" s="55">
        <v>163</v>
      </c>
      <c r="I101" s="55">
        <f t="shared" si="3"/>
        <v>342</v>
      </c>
      <c r="J101" s="56">
        <v>176</v>
      </c>
      <c r="K101" s="56">
        <v>166</v>
      </c>
    </row>
    <row r="102" spans="1:17" ht="18.95" customHeight="1">
      <c r="A102" s="57" t="s">
        <v>256</v>
      </c>
      <c r="B102" s="55">
        <v>598</v>
      </c>
      <c r="C102" s="55">
        <f t="shared" si="2"/>
        <v>1712</v>
      </c>
      <c r="D102" s="56">
        <v>853</v>
      </c>
      <c r="E102" s="56">
        <v>859</v>
      </c>
      <c r="F102" s="8"/>
      <c r="G102" s="54" t="s">
        <v>259</v>
      </c>
      <c r="H102" s="55">
        <v>1464</v>
      </c>
      <c r="I102" s="55">
        <f t="shared" si="3"/>
        <v>3911</v>
      </c>
      <c r="J102" s="56">
        <v>1942</v>
      </c>
      <c r="K102" s="56">
        <v>1969</v>
      </c>
    </row>
    <row r="103" spans="1:17" ht="18.95" customHeight="1">
      <c r="A103" s="57" t="s">
        <v>258</v>
      </c>
      <c r="B103" s="55">
        <v>527</v>
      </c>
      <c r="C103" s="55">
        <f t="shared" si="2"/>
        <v>1252</v>
      </c>
      <c r="D103" s="56">
        <v>608</v>
      </c>
      <c r="E103" s="56">
        <v>644</v>
      </c>
      <c r="F103" s="8"/>
      <c r="G103" s="54" t="s">
        <v>261</v>
      </c>
      <c r="H103" s="55">
        <v>1244</v>
      </c>
      <c r="I103" s="55">
        <f t="shared" si="3"/>
        <v>3167</v>
      </c>
      <c r="J103" s="56">
        <v>1658</v>
      </c>
      <c r="K103" s="56">
        <v>1509</v>
      </c>
    </row>
    <row r="104" spans="1:17" ht="18.95" customHeight="1">
      <c r="A104" s="57" t="s">
        <v>260</v>
      </c>
      <c r="B104" s="55">
        <v>848</v>
      </c>
      <c r="C104" s="55">
        <f t="shared" si="2"/>
        <v>1803</v>
      </c>
      <c r="D104" s="56">
        <v>896</v>
      </c>
      <c r="E104" s="56">
        <v>907</v>
      </c>
      <c r="F104" s="8"/>
      <c r="G104" s="54" t="s">
        <v>263</v>
      </c>
      <c r="H104" s="55">
        <v>2092</v>
      </c>
      <c r="I104" s="55">
        <f t="shared" si="3"/>
        <v>4205</v>
      </c>
      <c r="J104" s="56">
        <v>2354</v>
      </c>
      <c r="K104" s="56">
        <v>1851</v>
      </c>
      <c r="M104" s="6" t="s">
        <v>47</v>
      </c>
    </row>
    <row r="105" spans="1:17" ht="18.95" customHeight="1">
      <c r="A105" s="57" t="s">
        <v>262</v>
      </c>
      <c r="B105" s="55">
        <v>1386</v>
      </c>
      <c r="C105" s="55">
        <f t="shared" si="2"/>
        <v>3022</v>
      </c>
      <c r="D105" s="56">
        <v>1470</v>
      </c>
      <c r="E105" s="56">
        <v>1552</v>
      </c>
      <c r="F105" s="8"/>
      <c r="G105" s="54" t="s">
        <v>265</v>
      </c>
      <c r="H105" s="55">
        <v>1228</v>
      </c>
      <c r="I105" s="55">
        <f t="shared" si="3"/>
        <v>3017</v>
      </c>
      <c r="J105" s="56">
        <v>1468</v>
      </c>
      <c r="K105" s="56">
        <v>1549</v>
      </c>
    </row>
    <row r="106" spans="1:17" ht="18.95" customHeight="1">
      <c r="A106" s="57" t="s">
        <v>264</v>
      </c>
      <c r="B106" s="55">
        <v>1065</v>
      </c>
      <c r="C106" s="55">
        <f t="shared" si="2"/>
        <v>2440</v>
      </c>
      <c r="D106" s="56">
        <v>1189</v>
      </c>
      <c r="E106" s="56">
        <v>1251</v>
      </c>
      <c r="F106" s="8"/>
      <c r="G106" s="54" t="s">
        <v>267</v>
      </c>
      <c r="H106" s="55">
        <v>482</v>
      </c>
      <c r="I106" s="55">
        <f t="shared" si="3"/>
        <v>1560</v>
      </c>
      <c r="J106" s="56">
        <v>746</v>
      </c>
      <c r="K106" s="56">
        <v>814</v>
      </c>
    </row>
    <row r="107" spans="1:17" ht="18.95" customHeight="1">
      <c r="A107" s="57" t="s">
        <v>266</v>
      </c>
      <c r="B107" s="55">
        <v>972</v>
      </c>
      <c r="C107" s="55">
        <f t="shared" si="2"/>
        <v>2349</v>
      </c>
      <c r="D107" s="56">
        <v>1126</v>
      </c>
      <c r="E107" s="56">
        <v>1223</v>
      </c>
      <c r="F107" s="8"/>
      <c r="G107" s="54" t="s">
        <v>269</v>
      </c>
      <c r="H107" s="55">
        <v>878</v>
      </c>
      <c r="I107" s="55">
        <f t="shared" si="3"/>
        <v>2379</v>
      </c>
      <c r="J107" s="56">
        <v>1209</v>
      </c>
      <c r="K107" s="56">
        <v>1170</v>
      </c>
    </row>
    <row r="108" spans="1:17" ht="18.95" customHeight="1">
      <c r="A108" s="57" t="s">
        <v>268</v>
      </c>
      <c r="B108" s="56">
        <v>0</v>
      </c>
      <c r="C108" s="55">
        <f>D108+E108</f>
        <v>0</v>
      </c>
      <c r="D108" s="56">
        <v>0</v>
      </c>
      <c r="E108" s="56">
        <v>0</v>
      </c>
      <c r="F108" s="8"/>
      <c r="G108" s="54" t="s">
        <v>26</v>
      </c>
      <c r="H108" s="55">
        <v>6164</v>
      </c>
      <c r="I108" s="55">
        <f t="shared" si="3"/>
        <v>15670</v>
      </c>
      <c r="J108" s="56">
        <v>7752</v>
      </c>
      <c r="K108" s="56">
        <v>7918</v>
      </c>
    </row>
    <row r="109" spans="1:17" ht="18.95" customHeight="1">
      <c r="A109" s="54" t="s">
        <v>270</v>
      </c>
      <c r="B109" s="55">
        <v>504</v>
      </c>
      <c r="C109" s="55">
        <f t="shared" si="2"/>
        <v>1218</v>
      </c>
      <c r="D109" s="56">
        <v>589</v>
      </c>
      <c r="E109" s="56">
        <v>629</v>
      </c>
      <c r="F109" s="8"/>
      <c r="G109" s="54"/>
      <c r="H109" s="61"/>
      <c r="I109" s="61"/>
      <c r="J109" s="62"/>
      <c r="K109" s="62"/>
    </row>
    <row r="110" spans="1:17" ht="18.95" customHeight="1">
      <c r="A110" s="54" t="s">
        <v>271</v>
      </c>
      <c r="B110" s="55">
        <v>748</v>
      </c>
      <c r="C110" s="55">
        <f t="shared" si="2"/>
        <v>1649</v>
      </c>
      <c r="D110" s="56">
        <v>821</v>
      </c>
      <c r="E110" s="56">
        <v>828</v>
      </c>
      <c r="F110" s="8"/>
      <c r="G110" s="63" t="s">
        <v>291</v>
      </c>
      <c r="H110" s="64">
        <f>SUM(B5:B56)+SUM(B60:B111)+SUM(H5:H56)+SUM(H60:H108)</f>
        <v>182861</v>
      </c>
      <c r="I110" s="64">
        <f t="shared" ref="I110:K110" si="4">SUM(C5:C56)+SUM(C60:C111)+SUM(I5:I56)+SUM(I60:I108)</f>
        <v>422062</v>
      </c>
      <c r="J110" s="64">
        <f t="shared" si="4"/>
        <v>209043</v>
      </c>
      <c r="K110" s="64">
        <f t="shared" si="4"/>
        <v>213019</v>
      </c>
    </row>
    <row r="111" spans="1:17" ht="18.95" customHeight="1">
      <c r="A111" s="54" t="s">
        <v>178</v>
      </c>
      <c r="B111" s="55">
        <v>1117</v>
      </c>
      <c r="C111" s="55">
        <f t="shared" si="2"/>
        <v>2918</v>
      </c>
      <c r="D111" s="56">
        <v>1442</v>
      </c>
      <c r="E111" s="56">
        <v>1476</v>
      </c>
      <c r="F111" s="8"/>
      <c r="N111" s="10"/>
      <c r="O111" s="11"/>
      <c r="P111" s="11"/>
      <c r="Q111" s="11"/>
    </row>
    <row r="112" spans="1:17" ht="18.75" hidden="1" customHeight="1">
      <c r="A112" s="49" t="s">
        <v>292</v>
      </c>
      <c r="B112" s="49"/>
      <c r="C112" s="55">
        <f t="shared" ref="C112" si="5">SUM(D112:E112)</f>
        <v>0</v>
      </c>
      <c r="D112" s="49"/>
      <c r="E112" s="49"/>
      <c r="F112" s="49"/>
      <c r="G112" s="49"/>
      <c r="H112" s="49"/>
      <c r="K112" s="65"/>
    </row>
    <row r="113" spans="1:5" ht="18.75" customHeight="1">
      <c r="B113" s="12"/>
      <c r="C113" s="12"/>
      <c r="D113" s="12"/>
      <c r="E113" s="12"/>
    </row>
    <row r="114" spans="1:5">
      <c r="A114" s="12"/>
      <c r="B114" s="12"/>
      <c r="C114" s="12"/>
      <c r="D114" s="12"/>
      <c r="E114" s="12"/>
    </row>
    <row r="115" spans="1:5">
      <c r="A115" s="12"/>
      <c r="B115" s="12"/>
      <c r="C115" s="12"/>
      <c r="D115" s="12"/>
      <c r="E115" s="12"/>
    </row>
    <row r="116" spans="1:5">
      <c r="A116" s="12"/>
      <c r="B116" s="12"/>
      <c r="C116" s="12"/>
      <c r="D116" s="12"/>
      <c r="E116" s="12"/>
    </row>
    <row r="117" spans="1:5">
      <c r="A117" s="12"/>
      <c r="B117" s="12"/>
      <c r="C117" s="12"/>
      <c r="D117" s="12"/>
      <c r="E117" s="12"/>
    </row>
    <row r="118" spans="1:5">
      <c r="A118" s="12"/>
      <c r="B118" s="12"/>
      <c r="C118" s="12"/>
      <c r="D118" s="12"/>
      <c r="E118" s="12"/>
    </row>
    <row r="119" spans="1:5">
      <c r="A119" s="12"/>
      <c r="B119" s="12"/>
      <c r="C119" s="12"/>
      <c r="D119" s="12"/>
      <c r="E119" s="12"/>
    </row>
    <row r="120" spans="1:5">
      <c r="A120" s="12"/>
      <c r="B120" s="12"/>
      <c r="C120" s="12"/>
      <c r="D120" s="12"/>
      <c r="E120" s="12"/>
    </row>
    <row r="121" spans="1:5">
      <c r="A121" s="12"/>
      <c r="B121" s="12"/>
      <c r="C121" s="12"/>
      <c r="D121" s="12"/>
      <c r="E121" s="12"/>
    </row>
    <row r="122" spans="1:5">
      <c r="A122" s="12"/>
      <c r="B122" s="12"/>
      <c r="C122" s="12"/>
      <c r="D122" s="12"/>
      <c r="E122" s="12"/>
    </row>
    <row r="123" spans="1:5">
      <c r="A123" s="12"/>
      <c r="B123" s="12"/>
      <c r="C123" s="12"/>
      <c r="D123" s="12"/>
      <c r="E123" s="12"/>
    </row>
    <row r="124" spans="1:5">
      <c r="A124" s="12"/>
      <c r="B124" s="12"/>
      <c r="C124" s="12"/>
      <c r="D124" s="12"/>
      <c r="E124" s="12"/>
    </row>
    <row r="125" spans="1:5">
      <c r="A125" s="12"/>
      <c r="B125" s="12"/>
      <c r="C125" s="12"/>
      <c r="D125" s="12"/>
      <c r="E125" s="12"/>
    </row>
    <row r="126" spans="1:5">
      <c r="A126" s="12"/>
      <c r="B126" s="12"/>
      <c r="C126" s="12"/>
      <c r="D126" s="12"/>
      <c r="E126" s="12"/>
    </row>
    <row r="127" spans="1:5">
      <c r="A127" s="12"/>
      <c r="B127" s="12"/>
      <c r="C127" s="12"/>
      <c r="D127" s="12"/>
      <c r="E127" s="12"/>
    </row>
    <row r="128" spans="1:5">
      <c r="A128" s="12"/>
      <c r="B128" s="12"/>
      <c r="C128" s="12"/>
      <c r="D128" s="12"/>
      <c r="E128" s="12"/>
    </row>
    <row r="129" spans="1:5">
      <c r="A129" s="12"/>
      <c r="B129" s="12"/>
      <c r="C129" s="12"/>
      <c r="D129" s="12"/>
      <c r="E129" s="12"/>
    </row>
    <row r="130" spans="1:5">
      <c r="A130" s="12"/>
      <c r="B130" s="12"/>
      <c r="C130" s="12"/>
      <c r="D130" s="12"/>
      <c r="E130" s="12"/>
    </row>
    <row r="131" spans="1:5">
      <c r="A131" s="12"/>
      <c r="B131" s="12"/>
      <c r="C131" s="12"/>
      <c r="D131" s="12"/>
      <c r="E131" s="12"/>
    </row>
    <row r="132" spans="1:5">
      <c r="A132" s="12"/>
      <c r="B132" s="12"/>
      <c r="C132" s="12"/>
      <c r="D132" s="12"/>
      <c r="E132" s="12"/>
    </row>
    <row r="133" spans="1:5">
      <c r="A133" s="12"/>
      <c r="B133" s="12"/>
      <c r="C133" s="12"/>
      <c r="D133" s="12"/>
      <c r="E133" s="12"/>
    </row>
    <row r="134" spans="1:5">
      <c r="A134" s="12"/>
      <c r="B134" s="12"/>
      <c r="C134" s="12"/>
      <c r="D134" s="12"/>
      <c r="E134" s="12"/>
    </row>
    <row r="135" spans="1:5">
      <c r="A135" s="12"/>
      <c r="B135" s="12"/>
      <c r="C135" s="12"/>
      <c r="D135" s="12"/>
      <c r="E135" s="12"/>
    </row>
    <row r="136" spans="1:5">
      <c r="A136" s="12"/>
      <c r="B136" s="12"/>
      <c r="C136" s="12"/>
      <c r="D136" s="12"/>
      <c r="E136" s="12"/>
    </row>
    <row r="137" spans="1:5">
      <c r="A137" s="12"/>
      <c r="B137" s="12"/>
      <c r="C137" s="12"/>
      <c r="D137" s="12"/>
      <c r="E137" s="12"/>
    </row>
    <row r="138" spans="1:5">
      <c r="A138" s="12"/>
      <c r="B138" s="12"/>
      <c r="C138" s="12"/>
      <c r="D138" s="12"/>
      <c r="E138" s="12"/>
    </row>
    <row r="139" spans="1:5">
      <c r="A139" s="12"/>
      <c r="B139" s="12"/>
      <c r="C139" s="12"/>
      <c r="D139" s="12"/>
      <c r="E139" s="12"/>
    </row>
    <row r="140" spans="1:5">
      <c r="A140" s="12"/>
      <c r="B140" s="12"/>
      <c r="C140" s="12"/>
      <c r="D140" s="12"/>
      <c r="E140" s="12"/>
    </row>
    <row r="141" spans="1:5">
      <c r="A141" s="12"/>
      <c r="B141" s="12"/>
      <c r="C141" s="12"/>
      <c r="D141" s="12"/>
      <c r="E141" s="12"/>
    </row>
    <row r="142" spans="1:5">
      <c r="A142" s="12"/>
      <c r="B142" s="12"/>
      <c r="C142" s="12"/>
      <c r="D142" s="12"/>
      <c r="E142" s="12"/>
    </row>
    <row r="143" spans="1:5">
      <c r="A143" s="12"/>
      <c r="B143" s="12"/>
      <c r="C143" s="12"/>
      <c r="D143" s="12"/>
      <c r="E143" s="12"/>
    </row>
    <row r="144" spans="1:5">
      <c r="A144" s="12"/>
      <c r="B144" s="12"/>
      <c r="C144" s="12"/>
      <c r="D144" s="12"/>
      <c r="E144" s="12"/>
    </row>
    <row r="145" spans="1:11">
      <c r="A145" s="12"/>
      <c r="B145" s="12"/>
      <c r="C145" s="12"/>
      <c r="D145" s="12"/>
      <c r="E145" s="12"/>
    </row>
    <row r="146" spans="1:11">
      <c r="A146" s="12"/>
      <c r="B146" s="12"/>
      <c r="C146" s="12"/>
      <c r="D146" s="12"/>
      <c r="E146" s="12"/>
    </row>
    <row r="147" spans="1:11">
      <c r="A147" s="12"/>
      <c r="B147" s="12"/>
      <c r="C147" s="12"/>
      <c r="D147" s="12"/>
      <c r="E147" s="12"/>
    </row>
    <row r="148" spans="1:11">
      <c r="A148" s="12"/>
      <c r="B148" s="12"/>
      <c r="C148" s="12"/>
      <c r="D148" s="12"/>
      <c r="E148" s="12"/>
      <c r="H148" s="12"/>
      <c r="I148" s="12"/>
      <c r="J148" s="12"/>
      <c r="K148" s="12"/>
    </row>
    <row r="149" spans="1:11">
      <c r="A149" s="12"/>
      <c r="B149" s="12"/>
      <c r="C149" s="12"/>
      <c r="D149" s="12"/>
      <c r="E149" s="12"/>
    </row>
    <row r="150" spans="1:11">
      <c r="A150" s="12"/>
      <c r="B150" s="12"/>
      <c r="C150" s="12"/>
      <c r="D150" s="12"/>
      <c r="E150" s="12"/>
    </row>
    <row r="151" spans="1:11">
      <c r="A151" s="12"/>
      <c r="B151" s="12"/>
      <c r="C151" s="12"/>
      <c r="D151" s="12"/>
      <c r="E151" s="12"/>
    </row>
    <row r="152" spans="1:11">
      <c r="A152" s="12"/>
      <c r="B152" s="12"/>
      <c r="C152" s="12"/>
      <c r="D152" s="12"/>
      <c r="E152" s="12"/>
    </row>
    <row r="154" spans="1:11">
      <c r="H154" s="12"/>
      <c r="I154" s="12"/>
      <c r="J154" s="12"/>
      <c r="K154" s="12"/>
    </row>
    <row r="159" spans="1:11" s="12" customFormat="1">
      <c r="G159" s="6"/>
      <c r="H159" s="6"/>
      <c r="I159" s="6"/>
      <c r="J159" s="6"/>
      <c r="K159" s="6"/>
    </row>
  </sheetData>
  <mergeCells count="13">
    <mergeCell ref="A58:A59"/>
    <mergeCell ref="C58:E58"/>
    <mergeCell ref="G58:G59"/>
    <mergeCell ref="I58:K58"/>
    <mergeCell ref="A1:K1"/>
    <mergeCell ref="A3:A4"/>
    <mergeCell ref="C3:E3"/>
    <mergeCell ref="G3:G4"/>
    <mergeCell ref="I3:K3"/>
    <mergeCell ref="B6:B7"/>
    <mergeCell ref="C6:C7"/>
    <mergeCell ref="D6:D7"/>
    <mergeCell ref="E6:E7"/>
  </mergeCells>
  <phoneticPr fontId="15"/>
  <pageMargins left="0.6692913385826772" right="0.39370078740157483" top="0.55118110236220474" bottom="0.6692913385826772" header="0.43307086614173229" footer="0.43307086614173229"/>
  <pageSetup paperSize="9" scale="74" orientation="portrait" horizontalDpi="400" verticalDpi="400" r:id="rId1"/>
  <headerFooter alignWithMargins="0"/>
  <rowBreaks count="1" manualBreakCount="1">
    <brk id="57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Normal="100" workbookViewId="0">
      <selection sqref="A1:K1"/>
    </sheetView>
  </sheetViews>
  <sheetFormatPr defaultRowHeight="13.5"/>
  <cols>
    <col min="1" max="6" width="8.625" style="2" customWidth="1"/>
    <col min="7" max="7" width="8.625" style="65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08" t="s">
        <v>293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1" s="3" customFormat="1" ht="24" customHeight="1">
      <c r="A2" s="128" t="s">
        <v>303</v>
      </c>
      <c r="B2" s="129"/>
      <c r="C2" s="29"/>
      <c r="G2" s="66"/>
      <c r="H2" s="29"/>
      <c r="I2" s="29"/>
      <c r="J2" s="29"/>
      <c r="K2" s="66"/>
    </row>
    <row r="3" spans="1:11" s="3" customFormat="1" ht="20.100000000000001" customHeight="1">
      <c r="A3" s="130" t="s">
        <v>15</v>
      </c>
      <c r="B3" s="130" t="s">
        <v>3</v>
      </c>
      <c r="C3" s="133" t="s">
        <v>0</v>
      </c>
      <c r="D3" s="134"/>
      <c r="E3" s="135"/>
      <c r="F3" s="133" t="s">
        <v>14</v>
      </c>
      <c r="G3" s="134"/>
      <c r="H3" s="134"/>
      <c r="I3" s="135"/>
      <c r="J3" s="67" t="s">
        <v>1</v>
      </c>
      <c r="K3" s="67" t="s">
        <v>0</v>
      </c>
    </row>
    <row r="4" spans="1:11" s="3" customFormat="1" ht="20.100000000000001" customHeight="1">
      <c r="A4" s="131"/>
      <c r="B4" s="131"/>
      <c r="C4" s="136"/>
      <c r="D4" s="137"/>
      <c r="E4" s="138"/>
      <c r="F4" s="136"/>
      <c r="G4" s="137"/>
      <c r="H4" s="137"/>
      <c r="I4" s="138"/>
      <c r="J4" s="68" t="s">
        <v>4</v>
      </c>
      <c r="K4" s="68" t="s">
        <v>5</v>
      </c>
    </row>
    <row r="5" spans="1:11" s="3" customFormat="1" ht="20.100000000000001" customHeight="1">
      <c r="A5" s="132"/>
      <c r="B5" s="132"/>
      <c r="C5" s="69" t="s">
        <v>6</v>
      </c>
      <c r="D5" s="69" t="s">
        <v>7</v>
      </c>
      <c r="E5" s="69" t="s">
        <v>8</v>
      </c>
      <c r="F5" s="69" t="s">
        <v>3</v>
      </c>
      <c r="G5" s="70" t="s">
        <v>6</v>
      </c>
      <c r="H5" s="69" t="s">
        <v>7</v>
      </c>
      <c r="I5" s="69" t="s">
        <v>8</v>
      </c>
      <c r="J5" s="71" t="s">
        <v>12</v>
      </c>
      <c r="K5" s="71" t="s">
        <v>13</v>
      </c>
    </row>
    <row r="6" spans="1:11" s="3" customFormat="1" ht="20.100000000000001" customHeight="1">
      <c r="A6" s="69" t="s">
        <v>16</v>
      </c>
      <c r="B6" s="35">
        <v>8553</v>
      </c>
      <c r="C6" s="35">
        <f>D6+E6</f>
        <v>19874</v>
      </c>
      <c r="D6" s="36">
        <v>9396</v>
      </c>
      <c r="E6" s="36">
        <v>10478</v>
      </c>
      <c r="F6" s="72">
        <v>-8</v>
      </c>
      <c r="G6" s="73">
        <f>H6+I6</f>
        <v>-45</v>
      </c>
      <c r="H6" s="73">
        <v>-29</v>
      </c>
      <c r="I6" s="73">
        <v>-16</v>
      </c>
      <c r="J6" s="45">
        <f>C6/B6</f>
        <v>2.3236291359756809</v>
      </c>
      <c r="K6" s="35">
        <f>C6/3.02</f>
        <v>6580.7947019867552</v>
      </c>
    </row>
    <row r="7" spans="1:11" s="3" customFormat="1" ht="20.100000000000001" customHeight="1">
      <c r="A7" s="69" t="s">
        <v>17</v>
      </c>
      <c r="B7" s="35">
        <v>23902</v>
      </c>
      <c r="C7" s="35">
        <f t="shared" ref="C7:C18" si="0">D7+E7</f>
        <v>54892</v>
      </c>
      <c r="D7" s="36">
        <v>26076</v>
      </c>
      <c r="E7" s="36">
        <v>28816</v>
      </c>
      <c r="F7" s="72">
        <v>14</v>
      </c>
      <c r="G7" s="73">
        <f t="shared" ref="G7:G18" si="1">H7+I7</f>
        <v>5</v>
      </c>
      <c r="H7" s="73">
        <v>15</v>
      </c>
      <c r="I7" s="73">
        <v>-10</v>
      </c>
      <c r="J7" s="45">
        <f t="shared" ref="J7:J19" si="2">C7/B7</f>
        <v>2.2965442222408168</v>
      </c>
      <c r="K7" s="35">
        <f>C7/5.55</f>
        <v>9890.4504504504512</v>
      </c>
    </row>
    <row r="8" spans="1:11" s="3" customFormat="1" ht="20.100000000000001" customHeight="1">
      <c r="A8" s="69" t="s">
        <v>18</v>
      </c>
      <c r="B8" s="35">
        <v>17546</v>
      </c>
      <c r="C8" s="35">
        <f t="shared" si="0"/>
        <v>41012</v>
      </c>
      <c r="D8" s="36">
        <v>20219</v>
      </c>
      <c r="E8" s="36">
        <v>20793</v>
      </c>
      <c r="F8" s="72">
        <v>40</v>
      </c>
      <c r="G8" s="73">
        <f t="shared" si="1"/>
        <v>79</v>
      </c>
      <c r="H8" s="73">
        <v>22</v>
      </c>
      <c r="I8" s="73">
        <v>57</v>
      </c>
      <c r="J8" s="45">
        <f t="shared" si="2"/>
        <v>2.3373988373418442</v>
      </c>
      <c r="K8" s="35">
        <f>C8/4.46</f>
        <v>9195.5156950672645</v>
      </c>
    </row>
    <row r="9" spans="1:11" s="3" customFormat="1" ht="20.100000000000001" customHeight="1">
      <c r="A9" s="69" t="s">
        <v>19</v>
      </c>
      <c r="B9" s="35">
        <v>11820</v>
      </c>
      <c r="C9" s="35">
        <f t="shared" si="0"/>
        <v>29456</v>
      </c>
      <c r="D9" s="36">
        <v>14594</v>
      </c>
      <c r="E9" s="36">
        <v>14862</v>
      </c>
      <c r="F9" s="72">
        <v>7</v>
      </c>
      <c r="G9" s="73">
        <f t="shared" si="1"/>
        <v>18</v>
      </c>
      <c r="H9" s="73">
        <v>-7</v>
      </c>
      <c r="I9" s="73">
        <v>25</v>
      </c>
      <c r="J9" s="45">
        <f t="shared" si="2"/>
        <v>2.492047377326565</v>
      </c>
      <c r="K9" s="35">
        <f>C9/4.08</f>
        <v>7219.6078431372543</v>
      </c>
    </row>
    <row r="10" spans="1:11" s="3" customFormat="1" ht="20.100000000000001" customHeight="1">
      <c r="A10" s="69" t="s">
        <v>20</v>
      </c>
      <c r="B10" s="35">
        <v>21006</v>
      </c>
      <c r="C10" s="35">
        <f t="shared" si="0"/>
        <v>44885</v>
      </c>
      <c r="D10" s="36">
        <v>22543</v>
      </c>
      <c r="E10" s="36">
        <v>22342</v>
      </c>
      <c r="F10" s="72">
        <v>-7</v>
      </c>
      <c r="G10" s="73">
        <f t="shared" si="1"/>
        <v>-19</v>
      </c>
      <c r="H10" s="73">
        <v>-22</v>
      </c>
      <c r="I10" s="73">
        <v>3</v>
      </c>
      <c r="J10" s="45">
        <f t="shared" si="2"/>
        <v>2.1367704465390842</v>
      </c>
      <c r="K10" s="35">
        <f>C10/4.7</f>
        <v>9550</v>
      </c>
    </row>
    <row r="11" spans="1:11" s="3" customFormat="1" ht="20.100000000000001" customHeight="1">
      <c r="A11" s="69" t="s">
        <v>21</v>
      </c>
      <c r="B11" s="35">
        <v>12012</v>
      </c>
      <c r="C11" s="35">
        <f t="shared" si="0"/>
        <v>28641</v>
      </c>
      <c r="D11" s="36">
        <v>14235</v>
      </c>
      <c r="E11" s="36">
        <v>14406</v>
      </c>
      <c r="F11" s="72">
        <v>-2</v>
      </c>
      <c r="G11" s="73">
        <f t="shared" si="1"/>
        <v>14</v>
      </c>
      <c r="H11" s="73">
        <v>11</v>
      </c>
      <c r="I11" s="73">
        <v>3</v>
      </c>
      <c r="J11" s="45">
        <f t="shared" si="2"/>
        <v>2.3843656343656345</v>
      </c>
      <c r="K11" s="35">
        <f>C11/2.92</f>
        <v>9808.5616438356174</v>
      </c>
    </row>
    <row r="12" spans="1:11" s="3" customFormat="1" ht="20.100000000000001" customHeight="1">
      <c r="A12" s="69" t="s">
        <v>22</v>
      </c>
      <c r="B12" s="35">
        <v>18360</v>
      </c>
      <c r="C12" s="35">
        <f t="shared" si="0"/>
        <v>42198</v>
      </c>
      <c r="D12" s="36">
        <v>20797</v>
      </c>
      <c r="E12" s="36">
        <v>21401</v>
      </c>
      <c r="F12" s="72">
        <v>2</v>
      </c>
      <c r="G12" s="73">
        <f t="shared" si="1"/>
        <v>-26</v>
      </c>
      <c r="H12" s="73">
        <v>-5</v>
      </c>
      <c r="I12" s="73">
        <v>-21</v>
      </c>
      <c r="J12" s="45">
        <f t="shared" si="2"/>
        <v>2.2983660130718953</v>
      </c>
      <c r="K12" s="35">
        <f>C12/6.08</f>
        <v>6940.4605263157891</v>
      </c>
    </row>
    <row r="13" spans="1:11" s="3" customFormat="1" ht="20.100000000000001" customHeight="1">
      <c r="A13" s="69" t="s">
        <v>23</v>
      </c>
      <c r="B13" s="35">
        <v>13063</v>
      </c>
      <c r="C13" s="35">
        <f t="shared" si="0"/>
        <v>32091</v>
      </c>
      <c r="D13" s="36">
        <v>15466</v>
      </c>
      <c r="E13" s="36">
        <v>16625</v>
      </c>
      <c r="F13" s="72">
        <v>24</v>
      </c>
      <c r="G13" s="73">
        <f t="shared" si="1"/>
        <v>0</v>
      </c>
      <c r="H13" s="73">
        <v>-3</v>
      </c>
      <c r="I13" s="73">
        <v>3</v>
      </c>
      <c r="J13" s="45">
        <f t="shared" si="2"/>
        <v>2.4566332389190846</v>
      </c>
      <c r="K13" s="35">
        <f>C13/5.16</f>
        <v>6219.1860465116279</v>
      </c>
    </row>
    <row r="14" spans="1:11" s="3" customFormat="1" ht="20.100000000000001" customHeight="1">
      <c r="A14" s="69" t="s">
        <v>24</v>
      </c>
      <c r="B14" s="35">
        <v>15286</v>
      </c>
      <c r="C14" s="35">
        <f t="shared" si="0"/>
        <v>35635</v>
      </c>
      <c r="D14" s="36">
        <v>18259</v>
      </c>
      <c r="E14" s="36">
        <v>17376</v>
      </c>
      <c r="F14" s="72">
        <v>26</v>
      </c>
      <c r="G14" s="73">
        <f t="shared" si="1"/>
        <v>43</v>
      </c>
      <c r="H14" s="73">
        <v>22</v>
      </c>
      <c r="I14" s="73">
        <v>21</v>
      </c>
      <c r="J14" s="45">
        <f t="shared" si="2"/>
        <v>2.3312181080727461</v>
      </c>
      <c r="K14" s="35">
        <f>C14/7.22</f>
        <v>4935.5955678670362</v>
      </c>
    </row>
    <row r="15" spans="1:11" s="3" customFormat="1" ht="20.100000000000001" customHeight="1">
      <c r="A15" s="69" t="s">
        <v>25</v>
      </c>
      <c r="B15" s="35">
        <v>15080</v>
      </c>
      <c r="C15" s="35">
        <f t="shared" si="0"/>
        <v>30807</v>
      </c>
      <c r="D15" s="36">
        <v>15515</v>
      </c>
      <c r="E15" s="36">
        <v>15292</v>
      </c>
      <c r="F15" s="72">
        <v>36</v>
      </c>
      <c r="G15" s="73">
        <f t="shared" si="1"/>
        <v>71</v>
      </c>
      <c r="H15" s="73">
        <v>49</v>
      </c>
      <c r="I15" s="73">
        <v>22</v>
      </c>
      <c r="J15" s="45">
        <f t="shared" si="2"/>
        <v>2.0429045092838196</v>
      </c>
      <c r="K15" s="35">
        <f>C15/4.46</f>
        <v>6907.3991031390133</v>
      </c>
    </row>
    <row r="16" spans="1:11" s="3" customFormat="1" ht="20.100000000000001" customHeight="1">
      <c r="A16" s="69" t="s">
        <v>26</v>
      </c>
      <c r="B16" s="35">
        <v>4706</v>
      </c>
      <c r="C16" s="35">
        <f t="shared" si="0"/>
        <v>11519</v>
      </c>
      <c r="D16" s="36">
        <v>6034</v>
      </c>
      <c r="E16" s="36">
        <v>5485</v>
      </c>
      <c r="F16" s="72">
        <v>-4</v>
      </c>
      <c r="G16" s="73">
        <f t="shared" si="1"/>
        <v>-8</v>
      </c>
      <c r="H16" s="73">
        <v>-9</v>
      </c>
      <c r="I16" s="73">
        <v>1</v>
      </c>
      <c r="J16" s="45">
        <f t="shared" si="2"/>
        <v>2.4477263068423287</v>
      </c>
      <c r="K16" s="35">
        <f>C16/4.96</f>
        <v>2322.3790322580644</v>
      </c>
    </row>
    <row r="17" spans="1:11" s="3" customFormat="1" ht="20.100000000000001" customHeight="1">
      <c r="A17" s="69" t="s">
        <v>27</v>
      </c>
      <c r="B17" s="35">
        <v>14139</v>
      </c>
      <c r="C17" s="35">
        <f t="shared" si="0"/>
        <v>32813</v>
      </c>
      <c r="D17" s="36">
        <v>16532</v>
      </c>
      <c r="E17" s="36">
        <v>16281</v>
      </c>
      <c r="F17" s="72">
        <v>13</v>
      </c>
      <c r="G17" s="73">
        <f t="shared" si="1"/>
        <v>12</v>
      </c>
      <c r="H17" s="73">
        <v>15</v>
      </c>
      <c r="I17" s="73">
        <v>-3</v>
      </c>
      <c r="J17" s="45">
        <f t="shared" si="2"/>
        <v>2.3207440413041942</v>
      </c>
      <c r="K17" s="35">
        <f>C17/5.21</f>
        <v>6298.0806142034553</v>
      </c>
    </row>
    <row r="18" spans="1:11" s="3" customFormat="1" ht="20.100000000000001" customHeight="1">
      <c r="A18" s="69" t="s">
        <v>28</v>
      </c>
      <c r="B18" s="35">
        <v>7388</v>
      </c>
      <c r="C18" s="35">
        <f t="shared" si="0"/>
        <v>18239</v>
      </c>
      <c r="D18" s="36">
        <v>9377</v>
      </c>
      <c r="E18" s="36">
        <v>8862</v>
      </c>
      <c r="F18" s="72">
        <v>4</v>
      </c>
      <c r="G18" s="73">
        <f t="shared" si="1"/>
        <v>11</v>
      </c>
      <c r="H18" s="73">
        <v>-4</v>
      </c>
      <c r="I18" s="73">
        <v>15</v>
      </c>
      <c r="J18" s="45">
        <f t="shared" si="2"/>
        <v>2.4687330806713588</v>
      </c>
      <c r="K18" s="35">
        <f>C18/11.81</f>
        <v>1544.3691786621507</v>
      </c>
    </row>
    <row r="19" spans="1:11" s="3" customFormat="1" ht="20.100000000000001" customHeight="1">
      <c r="A19" s="69" t="s">
        <v>29</v>
      </c>
      <c r="B19" s="35">
        <f t="shared" ref="B19:I19" si="3">SUM(B6:B18)</f>
        <v>182861</v>
      </c>
      <c r="C19" s="35">
        <f t="shared" si="3"/>
        <v>422062</v>
      </c>
      <c r="D19" s="36">
        <f t="shared" si="3"/>
        <v>209043</v>
      </c>
      <c r="E19" s="36">
        <f t="shared" si="3"/>
        <v>213019</v>
      </c>
      <c r="F19" s="74">
        <f t="shared" si="3"/>
        <v>145</v>
      </c>
      <c r="G19" s="75">
        <f t="shared" si="3"/>
        <v>155</v>
      </c>
      <c r="H19" s="75">
        <f>SUM(H6:H18)</f>
        <v>55</v>
      </c>
      <c r="I19" s="75">
        <f t="shared" si="3"/>
        <v>100</v>
      </c>
      <c r="J19" s="45">
        <f t="shared" si="2"/>
        <v>2.3081028759549604</v>
      </c>
      <c r="K19" s="35">
        <f>ROUND(C19/69.57,0)</f>
        <v>6067</v>
      </c>
    </row>
    <row r="20" spans="1:11" s="3" customFormat="1" ht="5.25" customHeight="1">
      <c r="G20" s="76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400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5"/>
  <sheetViews>
    <sheetView zoomScaleNormal="100" workbookViewId="0">
      <selection sqref="A1:H1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39" t="s">
        <v>294</v>
      </c>
      <c r="B1" s="139"/>
      <c r="C1" s="139"/>
      <c r="D1" s="139"/>
      <c r="E1" s="139"/>
      <c r="F1" s="139"/>
      <c r="G1" s="139"/>
      <c r="H1" s="139"/>
      <c r="AK1" s="4" t="s">
        <v>51</v>
      </c>
    </row>
    <row r="2" spans="1:37" s="2" customFormat="1" ht="14.25" thickBot="1">
      <c r="A2" s="2" t="s">
        <v>303</v>
      </c>
      <c r="F2" s="22"/>
      <c r="G2" s="22"/>
      <c r="H2" s="22"/>
    </row>
    <row r="3" spans="1:37" ht="14.25" customHeight="1" thickBot="1">
      <c r="A3" s="77" t="s">
        <v>52</v>
      </c>
      <c r="B3" s="78" t="s">
        <v>6</v>
      </c>
      <c r="C3" s="79" t="s">
        <v>7</v>
      </c>
      <c r="D3" s="79" t="s">
        <v>8</v>
      </c>
      <c r="E3" s="77" t="s">
        <v>52</v>
      </c>
      <c r="F3" s="79" t="s">
        <v>6</v>
      </c>
      <c r="G3" s="79" t="s">
        <v>7</v>
      </c>
      <c r="H3" s="80" t="s">
        <v>8</v>
      </c>
    </row>
    <row r="4" spans="1:37" ht="11.25" customHeight="1">
      <c r="A4" s="81" t="s">
        <v>53</v>
      </c>
      <c r="B4" s="13">
        <f t="shared" ref="B4:B67" si="0">SUM(C4:D4)</f>
        <v>18875</v>
      </c>
      <c r="C4" s="14">
        <f>SUM(C5:C9)</f>
        <v>9685</v>
      </c>
      <c r="D4" s="14">
        <f>SUM(D5:D9)</f>
        <v>9190</v>
      </c>
      <c r="E4" s="81" t="s">
        <v>54</v>
      </c>
      <c r="F4" s="13">
        <f t="shared" ref="F4:F61" si="1">SUM(G4:H4)</f>
        <v>24013</v>
      </c>
      <c r="G4" s="14">
        <f>SUM(G5:G9)</f>
        <v>11638</v>
      </c>
      <c r="H4" s="15">
        <f>SUM(H5:H9)</f>
        <v>12375</v>
      </c>
    </row>
    <row r="5" spans="1:37" ht="11.25" customHeight="1">
      <c r="A5" s="82">
        <v>0</v>
      </c>
      <c r="B5" s="13">
        <f t="shared" si="0"/>
        <v>3616</v>
      </c>
      <c r="C5" s="14">
        <v>1802</v>
      </c>
      <c r="D5" s="14">
        <v>1814</v>
      </c>
      <c r="E5" s="82">
        <v>60</v>
      </c>
      <c r="F5" s="13">
        <f t="shared" si="1"/>
        <v>4452</v>
      </c>
      <c r="G5" s="14">
        <v>2202</v>
      </c>
      <c r="H5" s="15">
        <v>2250</v>
      </c>
    </row>
    <row r="6" spans="1:37" ht="11.25" customHeight="1">
      <c r="A6" s="82">
        <v>1</v>
      </c>
      <c r="B6" s="13">
        <f t="shared" si="0"/>
        <v>3707</v>
      </c>
      <c r="C6" s="14">
        <v>1971</v>
      </c>
      <c r="D6" s="14">
        <v>1736</v>
      </c>
      <c r="E6" s="82">
        <v>61</v>
      </c>
      <c r="F6" s="13">
        <f t="shared" si="1"/>
        <v>4390</v>
      </c>
      <c r="G6" s="14">
        <v>2187</v>
      </c>
      <c r="H6" s="15">
        <v>2203</v>
      </c>
    </row>
    <row r="7" spans="1:37" ht="11.25" customHeight="1">
      <c r="A7" s="82">
        <v>2</v>
      </c>
      <c r="B7" s="13">
        <f t="shared" si="0"/>
        <v>3783</v>
      </c>
      <c r="C7" s="14">
        <v>1893</v>
      </c>
      <c r="D7" s="14">
        <v>1890</v>
      </c>
      <c r="E7" s="82">
        <v>62</v>
      </c>
      <c r="F7" s="13">
        <f t="shared" si="1"/>
        <v>4742</v>
      </c>
      <c r="G7" s="14">
        <v>2281</v>
      </c>
      <c r="H7" s="15">
        <v>2461</v>
      </c>
    </row>
    <row r="8" spans="1:37" ht="11.25" customHeight="1">
      <c r="A8" s="82">
        <v>3</v>
      </c>
      <c r="B8" s="13">
        <f t="shared" si="0"/>
        <v>3839</v>
      </c>
      <c r="C8" s="14">
        <v>1966</v>
      </c>
      <c r="D8" s="14">
        <v>1873</v>
      </c>
      <c r="E8" s="82">
        <v>63</v>
      </c>
      <c r="F8" s="13">
        <f t="shared" si="1"/>
        <v>4948</v>
      </c>
      <c r="G8" s="14">
        <v>2363</v>
      </c>
      <c r="H8" s="15">
        <v>2585</v>
      </c>
    </row>
    <row r="9" spans="1:37" ht="11.25" customHeight="1">
      <c r="A9" s="83">
        <v>4</v>
      </c>
      <c r="B9" s="84">
        <f t="shared" si="0"/>
        <v>3930</v>
      </c>
      <c r="C9" s="16">
        <v>2053</v>
      </c>
      <c r="D9" s="16">
        <v>1877</v>
      </c>
      <c r="E9" s="83">
        <v>64</v>
      </c>
      <c r="F9" s="84">
        <f t="shared" si="1"/>
        <v>5481</v>
      </c>
      <c r="G9" s="16">
        <v>2605</v>
      </c>
      <c r="H9" s="17">
        <v>2876</v>
      </c>
    </row>
    <row r="10" spans="1:37" ht="11.25" customHeight="1">
      <c r="A10" s="81" t="s">
        <v>55</v>
      </c>
      <c r="B10" s="13">
        <f t="shared" si="0"/>
        <v>19845</v>
      </c>
      <c r="C10" s="14">
        <f>SUM(C11:C15)</f>
        <v>10143</v>
      </c>
      <c r="D10" s="14">
        <f>SUM(D11:D15)</f>
        <v>9702</v>
      </c>
      <c r="E10" s="81" t="s">
        <v>56</v>
      </c>
      <c r="F10" s="13">
        <f t="shared" si="1"/>
        <v>28979</v>
      </c>
      <c r="G10" s="14">
        <f>SUM(G11:G15)</f>
        <v>13762</v>
      </c>
      <c r="H10" s="15">
        <f>SUM(H11:H15)</f>
        <v>15217</v>
      </c>
    </row>
    <row r="11" spans="1:37" ht="11.25" customHeight="1">
      <c r="A11" s="82">
        <v>5</v>
      </c>
      <c r="B11" s="13">
        <f t="shared" si="0"/>
        <v>3995</v>
      </c>
      <c r="C11" s="14">
        <v>2020</v>
      </c>
      <c r="D11" s="14">
        <v>1975</v>
      </c>
      <c r="E11" s="82">
        <v>65</v>
      </c>
      <c r="F11" s="13">
        <f t="shared" si="1"/>
        <v>5970</v>
      </c>
      <c r="G11" s="14">
        <v>2846</v>
      </c>
      <c r="H11" s="15">
        <v>3124</v>
      </c>
    </row>
    <row r="12" spans="1:37" ht="11.25" customHeight="1">
      <c r="A12" s="82">
        <v>6</v>
      </c>
      <c r="B12" s="13">
        <f t="shared" si="0"/>
        <v>4018</v>
      </c>
      <c r="C12" s="14">
        <v>2066</v>
      </c>
      <c r="D12" s="14">
        <v>1952</v>
      </c>
      <c r="E12" s="82">
        <v>66</v>
      </c>
      <c r="F12" s="13">
        <f t="shared" si="1"/>
        <v>6444</v>
      </c>
      <c r="G12" s="14">
        <v>3045</v>
      </c>
      <c r="H12" s="15">
        <v>3399</v>
      </c>
    </row>
    <row r="13" spans="1:37" ht="11.25" customHeight="1">
      <c r="A13" s="82">
        <v>7</v>
      </c>
      <c r="B13" s="13">
        <f t="shared" si="0"/>
        <v>4002</v>
      </c>
      <c r="C13" s="14">
        <v>2025</v>
      </c>
      <c r="D13" s="14">
        <v>1977</v>
      </c>
      <c r="E13" s="82">
        <v>67</v>
      </c>
      <c r="F13" s="13">
        <f t="shared" si="1"/>
        <v>6538</v>
      </c>
      <c r="G13" s="14">
        <v>3088</v>
      </c>
      <c r="H13" s="15">
        <v>3450</v>
      </c>
    </row>
    <row r="14" spans="1:37" ht="11.25" customHeight="1">
      <c r="A14" s="82">
        <v>8</v>
      </c>
      <c r="B14" s="13">
        <f t="shared" si="0"/>
        <v>3967</v>
      </c>
      <c r="C14" s="14">
        <v>2028</v>
      </c>
      <c r="D14" s="14">
        <v>1939</v>
      </c>
      <c r="E14" s="82">
        <v>68</v>
      </c>
      <c r="F14" s="13">
        <f t="shared" si="1"/>
        <v>6145</v>
      </c>
      <c r="G14" s="14">
        <v>2933</v>
      </c>
      <c r="H14" s="15">
        <v>3212</v>
      </c>
    </row>
    <row r="15" spans="1:37" ht="11.25" customHeight="1">
      <c r="A15" s="83">
        <v>9</v>
      </c>
      <c r="B15" s="84">
        <f t="shared" si="0"/>
        <v>3863</v>
      </c>
      <c r="C15" s="16">
        <v>2004</v>
      </c>
      <c r="D15" s="16">
        <v>1859</v>
      </c>
      <c r="E15" s="83">
        <v>69</v>
      </c>
      <c r="F15" s="84">
        <f t="shared" si="1"/>
        <v>3882</v>
      </c>
      <c r="G15" s="16">
        <v>1850</v>
      </c>
      <c r="H15" s="17">
        <v>2032</v>
      </c>
    </row>
    <row r="16" spans="1:37" ht="11.25" customHeight="1">
      <c r="A16" s="81" t="s">
        <v>57</v>
      </c>
      <c r="B16" s="13">
        <f t="shared" si="0"/>
        <v>20134</v>
      </c>
      <c r="C16" s="14">
        <f>SUM(C17:C21)</f>
        <v>10216</v>
      </c>
      <c r="D16" s="14">
        <f>SUM(D17:D21)</f>
        <v>9918</v>
      </c>
      <c r="E16" s="81" t="s">
        <v>58</v>
      </c>
      <c r="F16" s="13">
        <f t="shared" si="1"/>
        <v>24523</v>
      </c>
      <c r="G16" s="14">
        <f>SUM(G17:G21)</f>
        <v>11403</v>
      </c>
      <c r="H16" s="15">
        <f>SUM(H17:H21)</f>
        <v>13120</v>
      </c>
    </row>
    <row r="17" spans="1:8" ht="11.25" customHeight="1">
      <c r="A17" s="82">
        <v>10</v>
      </c>
      <c r="B17" s="13">
        <f t="shared" si="0"/>
        <v>3952</v>
      </c>
      <c r="C17" s="14">
        <v>1950</v>
      </c>
      <c r="D17" s="14">
        <v>2002</v>
      </c>
      <c r="E17" s="82">
        <v>70</v>
      </c>
      <c r="F17" s="13">
        <f t="shared" si="1"/>
        <v>4347</v>
      </c>
      <c r="G17" s="14">
        <v>2022</v>
      </c>
      <c r="H17" s="15">
        <v>2325</v>
      </c>
    </row>
    <row r="18" spans="1:8" ht="11.25" customHeight="1">
      <c r="A18" s="82">
        <v>11</v>
      </c>
      <c r="B18" s="13">
        <f t="shared" si="0"/>
        <v>4121</v>
      </c>
      <c r="C18" s="14">
        <v>2094</v>
      </c>
      <c r="D18" s="14">
        <v>2027</v>
      </c>
      <c r="E18" s="82">
        <v>71</v>
      </c>
      <c r="F18" s="13">
        <f t="shared" si="1"/>
        <v>5438</v>
      </c>
      <c r="G18" s="14">
        <v>2569</v>
      </c>
      <c r="H18" s="15">
        <v>2869</v>
      </c>
    </row>
    <row r="19" spans="1:8" ht="11.25" customHeight="1">
      <c r="A19" s="82">
        <v>12</v>
      </c>
      <c r="B19" s="13">
        <f t="shared" si="0"/>
        <v>4068</v>
      </c>
      <c r="C19" s="14">
        <v>2075</v>
      </c>
      <c r="D19" s="14">
        <v>1993</v>
      </c>
      <c r="E19" s="82">
        <v>72</v>
      </c>
      <c r="F19" s="13">
        <f t="shared" si="1"/>
        <v>4873</v>
      </c>
      <c r="G19" s="14">
        <v>2244</v>
      </c>
      <c r="H19" s="15">
        <v>2629</v>
      </c>
    </row>
    <row r="20" spans="1:8" ht="11.25" customHeight="1">
      <c r="A20" s="82">
        <v>13</v>
      </c>
      <c r="B20" s="13">
        <f t="shared" si="0"/>
        <v>4037</v>
      </c>
      <c r="C20" s="14">
        <v>2078</v>
      </c>
      <c r="D20" s="14">
        <v>1959</v>
      </c>
      <c r="E20" s="82">
        <v>73</v>
      </c>
      <c r="F20" s="13">
        <f t="shared" si="1"/>
        <v>5131</v>
      </c>
      <c r="G20" s="14">
        <v>2370</v>
      </c>
      <c r="H20" s="15">
        <v>2761</v>
      </c>
    </row>
    <row r="21" spans="1:8" ht="11.25" customHeight="1">
      <c r="A21" s="83">
        <v>14</v>
      </c>
      <c r="B21" s="84">
        <f t="shared" si="0"/>
        <v>3956</v>
      </c>
      <c r="C21" s="16">
        <v>2019</v>
      </c>
      <c r="D21" s="16">
        <v>1937</v>
      </c>
      <c r="E21" s="83">
        <v>74</v>
      </c>
      <c r="F21" s="84">
        <f t="shared" si="1"/>
        <v>4734</v>
      </c>
      <c r="G21" s="16">
        <v>2198</v>
      </c>
      <c r="H21" s="17">
        <v>2536</v>
      </c>
    </row>
    <row r="22" spans="1:8" ht="11.25" customHeight="1">
      <c r="A22" s="81" t="s">
        <v>59</v>
      </c>
      <c r="B22" s="13">
        <f t="shared" si="0"/>
        <v>20106</v>
      </c>
      <c r="C22" s="14">
        <f>SUM(C23:C27)</f>
        <v>10530</v>
      </c>
      <c r="D22" s="14">
        <f>SUM(D23:D27)</f>
        <v>9576</v>
      </c>
      <c r="E22" s="81" t="s">
        <v>60</v>
      </c>
      <c r="F22" s="13">
        <f t="shared" si="1"/>
        <v>18895</v>
      </c>
      <c r="G22" s="14">
        <f>SUM(G23:G27)</f>
        <v>8518</v>
      </c>
      <c r="H22" s="15">
        <f>SUM(H23:H27)</f>
        <v>10377</v>
      </c>
    </row>
    <row r="23" spans="1:8" ht="11.25" customHeight="1">
      <c r="A23" s="82">
        <v>15</v>
      </c>
      <c r="B23" s="13">
        <f t="shared" si="0"/>
        <v>4026</v>
      </c>
      <c r="C23" s="14">
        <v>2092</v>
      </c>
      <c r="D23" s="14">
        <v>1934</v>
      </c>
      <c r="E23" s="82">
        <v>75</v>
      </c>
      <c r="F23" s="13">
        <f t="shared" si="1"/>
        <v>4098</v>
      </c>
      <c r="G23" s="14">
        <v>1899</v>
      </c>
      <c r="H23" s="15">
        <v>2199</v>
      </c>
    </row>
    <row r="24" spans="1:8" ht="11.25" customHeight="1">
      <c r="A24" s="82">
        <v>16</v>
      </c>
      <c r="B24" s="13">
        <f t="shared" si="0"/>
        <v>4014</v>
      </c>
      <c r="C24" s="14">
        <v>2091</v>
      </c>
      <c r="D24" s="14">
        <v>1923</v>
      </c>
      <c r="E24" s="82">
        <v>76</v>
      </c>
      <c r="F24" s="13">
        <f t="shared" si="1"/>
        <v>3508</v>
      </c>
      <c r="G24" s="14">
        <v>1603</v>
      </c>
      <c r="H24" s="15">
        <v>1905</v>
      </c>
    </row>
    <row r="25" spans="1:8" ht="11.25" customHeight="1">
      <c r="A25" s="82">
        <v>17</v>
      </c>
      <c r="B25" s="13">
        <f t="shared" si="0"/>
        <v>3935</v>
      </c>
      <c r="C25" s="14">
        <v>1982</v>
      </c>
      <c r="D25" s="14">
        <v>1953</v>
      </c>
      <c r="E25" s="82">
        <v>77</v>
      </c>
      <c r="F25" s="13">
        <f t="shared" si="1"/>
        <v>3906</v>
      </c>
      <c r="G25" s="14">
        <v>1726</v>
      </c>
      <c r="H25" s="15">
        <v>2180</v>
      </c>
    </row>
    <row r="26" spans="1:8" ht="11.25" customHeight="1">
      <c r="A26" s="82">
        <v>18</v>
      </c>
      <c r="B26" s="13">
        <f t="shared" si="0"/>
        <v>4034</v>
      </c>
      <c r="C26" s="14">
        <v>2152</v>
      </c>
      <c r="D26" s="14">
        <v>1882</v>
      </c>
      <c r="E26" s="82">
        <v>78</v>
      </c>
      <c r="F26" s="13">
        <f t="shared" si="1"/>
        <v>3770</v>
      </c>
      <c r="G26" s="14">
        <v>1719</v>
      </c>
      <c r="H26" s="15">
        <v>2051</v>
      </c>
    </row>
    <row r="27" spans="1:8" ht="11.25" customHeight="1">
      <c r="A27" s="83">
        <v>19</v>
      </c>
      <c r="B27" s="84">
        <f t="shared" si="0"/>
        <v>4097</v>
      </c>
      <c r="C27" s="16">
        <v>2213</v>
      </c>
      <c r="D27" s="16">
        <v>1884</v>
      </c>
      <c r="E27" s="83">
        <v>79</v>
      </c>
      <c r="F27" s="84">
        <f t="shared" si="1"/>
        <v>3613</v>
      </c>
      <c r="G27" s="16">
        <v>1571</v>
      </c>
      <c r="H27" s="17">
        <v>2042</v>
      </c>
    </row>
    <row r="28" spans="1:8" ht="11.25" customHeight="1">
      <c r="A28" s="81" t="s">
        <v>61</v>
      </c>
      <c r="B28" s="13">
        <f t="shared" si="0"/>
        <v>20872</v>
      </c>
      <c r="C28" s="14">
        <f>SUM(C29:C33)</f>
        <v>10822</v>
      </c>
      <c r="D28" s="14">
        <f>SUM(D29:D33)</f>
        <v>10050</v>
      </c>
      <c r="E28" s="81" t="s">
        <v>62</v>
      </c>
      <c r="F28" s="13">
        <f t="shared" si="1"/>
        <v>13563</v>
      </c>
      <c r="G28" s="14">
        <f>SUM(G29:G33)</f>
        <v>5644</v>
      </c>
      <c r="H28" s="15">
        <f>SUM(H29:H33)</f>
        <v>7919</v>
      </c>
    </row>
    <row r="29" spans="1:8" ht="11.25" customHeight="1">
      <c r="A29" s="82">
        <v>20</v>
      </c>
      <c r="B29" s="13">
        <f t="shared" si="0"/>
        <v>4226</v>
      </c>
      <c r="C29" s="14">
        <v>2173</v>
      </c>
      <c r="D29" s="14">
        <v>2053</v>
      </c>
      <c r="E29" s="82">
        <v>80</v>
      </c>
      <c r="F29" s="13">
        <f t="shared" si="1"/>
        <v>3228</v>
      </c>
      <c r="G29" s="14">
        <v>1382</v>
      </c>
      <c r="H29" s="15">
        <v>1846</v>
      </c>
    </row>
    <row r="30" spans="1:8" ht="11.25" customHeight="1">
      <c r="A30" s="82">
        <v>21</v>
      </c>
      <c r="B30" s="13">
        <f t="shared" si="0"/>
        <v>4246</v>
      </c>
      <c r="C30" s="14">
        <v>2196</v>
      </c>
      <c r="D30" s="14">
        <v>2050</v>
      </c>
      <c r="E30" s="82">
        <v>81</v>
      </c>
      <c r="F30" s="13">
        <f t="shared" si="1"/>
        <v>2867</v>
      </c>
      <c r="G30" s="14">
        <v>1250</v>
      </c>
      <c r="H30" s="15">
        <v>1617</v>
      </c>
    </row>
    <row r="31" spans="1:8" ht="11.25" customHeight="1">
      <c r="A31" s="82">
        <v>22</v>
      </c>
      <c r="B31" s="13">
        <f t="shared" si="0"/>
        <v>4177</v>
      </c>
      <c r="C31" s="14">
        <v>2155</v>
      </c>
      <c r="D31" s="14">
        <v>2022</v>
      </c>
      <c r="E31" s="82">
        <v>82</v>
      </c>
      <c r="F31" s="13">
        <f t="shared" si="1"/>
        <v>2703</v>
      </c>
      <c r="G31" s="14">
        <v>1129</v>
      </c>
      <c r="H31" s="15">
        <v>1574</v>
      </c>
    </row>
    <row r="32" spans="1:8" ht="11.25" customHeight="1">
      <c r="A32" s="82">
        <v>23</v>
      </c>
      <c r="B32" s="13">
        <f t="shared" si="0"/>
        <v>4076</v>
      </c>
      <c r="C32" s="14">
        <v>2101</v>
      </c>
      <c r="D32" s="14">
        <v>1975</v>
      </c>
      <c r="E32" s="82">
        <v>83</v>
      </c>
      <c r="F32" s="13">
        <f t="shared" si="1"/>
        <v>2485</v>
      </c>
      <c r="G32" s="14">
        <v>1018</v>
      </c>
      <c r="H32" s="15">
        <v>1467</v>
      </c>
    </row>
    <row r="33" spans="1:8" ht="11.25" customHeight="1">
      <c r="A33" s="83">
        <v>24</v>
      </c>
      <c r="B33" s="84">
        <f t="shared" si="0"/>
        <v>4147</v>
      </c>
      <c r="C33" s="16">
        <v>2197</v>
      </c>
      <c r="D33" s="16">
        <v>1950</v>
      </c>
      <c r="E33" s="83">
        <v>84</v>
      </c>
      <c r="F33" s="84">
        <f t="shared" si="1"/>
        <v>2280</v>
      </c>
      <c r="G33" s="16">
        <v>865</v>
      </c>
      <c r="H33" s="17">
        <v>1415</v>
      </c>
    </row>
    <row r="34" spans="1:8" ht="11.25" customHeight="1">
      <c r="A34" s="81" t="s">
        <v>63</v>
      </c>
      <c r="B34" s="13">
        <f t="shared" si="0"/>
        <v>21414</v>
      </c>
      <c r="C34" s="14">
        <f>SUM(C35:C39)</f>
        <v>11392</v>
      </c>
      <c r="D34" s="14">
        <f>SUM(D35:D39)</f>
        <v>10022</v>
      </c>
      <c r="E34" s="81" t="s">
        <v>64</v>
      </c>
      <c r="F34" s="13">
        <f t="shared" si="1"/>
        <v>7779</v>
      </c>
      <c r="G34" s="14">
        <f>SUM(G35:G39)</f>
        <v>2741</v>
      </c>
      <c r="H34" s="15">
        <f>SUM(H35:H39)</f>
        <v>5038</v>
      </c>
    </row>
    <row r="35" spans="1:8" ht="11.25" customHeight="1">
      <c r="A35" s="82">
        <v>25</v>
      </c>
      <c r="B35" s="13">
        <f t="shared" si="0"/>
        <v>4207</v>
      </c>
      <c r="C35" s="14">
        <v>2218</v>
      </c>
      <c r="D35" s="14">
        <v>1989</v>
      </c>
      <c r="E35" s="82">
        <v>85</v>
      </c>
      <c r="F35" s="13">
        <f t="shared" si="1"/>
        <v>1900</v>
      </c>
      <c r="G35" s="14">
        <v>714</v>
      </c>
      <c r="H35" s="15">
        <v>1186</v>
      </c>
    </row>
    <row r="36" spans="1:8" ht="11.25" customHeight="1">
      <c r="A36" s="82">
        <v>26</v>
      </c>
      <c r="B36" s="13">
        <f t="shared" si="0"/>
        <v>4137</v>
      </c>
      <c r="C36" s="14">
        <v>2203</v>
      </c>
      <c r="D36" s="14">
        <v>1934</v>
      </c>
      <c r="E36" s="82">
        <v>86</v>
      </c>
      <c r="F36" s="13">
        <f t="shared" si="1"/>
        <v>1750</v>
      </c>
      <c r="G36" s="14">
        <v>633</v>
      </c>
      <c r="H36" s="15">
        <v>1117</v>
      </c>
    </row>
    <row r="37" spans="1:8" ht="11.25" customHeight="1">
      <c r="A37" s="82">
        <v>27</v>
      </c>
      <c r="B37" s="13">
        <f t="shared" si="0"/>
        <v>4242</v>
      </c>
      <c r="C37" s="14">
        <v>2269</v>
      </c>
      <c r="D37" s="14">
        <v>1973</v>
      </c>
      <c r="E37" s="82">
        <v>87</v>
      </c>
      <c r="F37" s="13">
        <f t="shared" si="1"/>
        <v>1581</v>
      </c>
      <c r="G37" s="14">
        <v>543</v>
      </c>
      <c r="H37" s="15">
        <v>1038</v>
      </c>
    </row>
    <row r="38" spans="1:8" ht="11.25" customHeight="1">
      <c r="A38" s="82">
        <v>28</v>
      </c>
      <c r="B38" s="13">
        <f t="shared" si="0"/>
        <v>4385</v>
      </c>
      <c r="C38" s="14">
        <v>2359</v>
      </c>
      <c r="D38" s="14">
        <v>2026</v>
      </c>
      <c r="E38" s="82">
        <v>88</v>
      </c>
      <c r="F38" s="13">
        <f t="shared" si="1"/>
        <v>1335</v>
      </c>
      <c r="G38" s="14">
        <v>470</v>
      </c>
      <c r="H38" s="15">
        <v>865</v>
      </c>
    </row>
    <row r="39" spans="1:8" ht="11.25" customHeight="1">
      <c r="A39" s="83">
        <v>29</v>
      </c>
      <c r="B39" s="84">
        <f t="shared" si="0"/>
        <v>4443</v>
      </c>
      <c r="C39" s="16">
        <v>2343</v>
      </c>
      <c r="D39" s="16">
        <v>2100</v>
      </c>
      <c r="E39" s="83">
        <v>89</v>
      </c>
      <c r="F39" s="84">
        <f t="shared" si="1"/>
        <v>1213</v>
      </c>
      <c r="G39" s="16">
        <v>381</v>
      </c>
      <c r="H39" s="17">
        <v>832</v>
      </c>
    </row>
    <row r="40" spans="1:8" ht="11.25" customHeight="1">
      <c r="A40" s="81" t="s">
        <v>65</v>
      </c>
      <c r="B40" s="13">
        <f t="shared" si="0"/>
        <v>26022</v>
      </c>
      <c r="C40" s="14">
        <f>SUM(C41:C45)</f>
        <v>13337</v>
      </c>
      <c r="D40" s="14">
        <f>SUM(D41:D45)</f>
        <v>12685</v>
      </c>
      <c r="E40" s="81" t="s">
        <v>66</v>
      </c>
      <c r="F40" s="13">
        <f t="shared" si="1"/>
        <v>3251</v>
      </c>
      <c r="G40" s="14">
        <f>SUM(G41:G45)</f>
        <v>867</v>
      </c>
      <c r="H40" s="15">
        <f>SUM(H41:H45)</f>
        <v>2384</v>
      </c>
    </row>
    <row r="41" spans="1:8" ht="11.25" customHeight="1">
      <c r="A41" s="82">
        <v>30</v>
      </c>
      <c r="B41" s="13">
        <f t="shared" si="0"/>
        <v>4762</v>
      </c>
      <c r="C41" s="14">
        <v>2479</v>
      </c>
      <c r="D41" s="14">
        <v>2283</v>
      </c>
      <c r="E41" s="82">
        <v>90</v>
      </c>
      <c r="F41" s="13">
        <f t="shared" si="1"/>
        <v>945</v>
      </c>
      <c r="G41" s="14">
        <v>291</v>
      </c>
      <c r="H41" s="15">
        <v>654</v>
      </c>
    </row>
    <row r="42" spans="1:8" ht="11.25" customHeight="1">
      <c r="A42" s="82">
        <v>31</v>
      </c>
      <c r="B42" s="13">
        <f t="shared" si="0"/>
        <v>5172</v>
      </c>
      <c r="C42" s="14">
        <v>2593</v>
      </c>
      <c r="D42" s="14">
        <v>2579</v>
      </c>
      <c r="E42" s="82">
        <v>91</v>
      </c>
      <c r="F42" s="13">
        <f t="shared" si="1"/>
        <v>747</v>
      </c>
      <c r="G42" s="14">
        <v>190</v>
      </c>
      <c r="H42" s="15">
        <v>557</v>
      </c>
    </row>
    <row r="43" spans="1:8" ht="11.25" customHeight="1">
      <c r="A43" s="82">
        <v>32</v>
      </c>
      <c r="B43" s="13">
        <f t="shared" si="0"/>
        <v>5151</v>
      </c>
      <c r="C43" s="14">
        <v>2669</v>
      </c>
      <c r="D43" s="14">
        <v>2482</v>
      </c>
      <c r="E43" s="82">
        <v>92</v>
      </c>
      <c r="F43" s="13">
        <f t="shared" si="1"/>
        <v>644</v>
      </c>
      <c r="G43" s="14">
        <v>174</v>
      </c>
      <c r="H43" s="15">
        <v>470</v>
      </c>
    </row>
    <row r="44" spans="1:8" ht="11.25" customHeight="1">
      <c r="A44" s="82">
        <v>33</v>
      </c>
      <c r="B44" s="13">
        <f t="shared" si="0"/>
        <v>5371</v>
      </c>
      <c r="C44" s="14">
        <v>2746</v>
      </c>
      <c r="D44" s="14">
        <v>2625</v>
      </c>
      <c r="E44" s="82">
        <v>93</v>
      </c>
      <c r="F44" s="13">
        <f t="shared" si="1"/>
        <v>485</v>
      </c>
      <c r="G44" s="14">
        <v>113</v>
      </c>
      <c r="H44" s="15">
        <v>372</v>
      </c>
    </row>
    <row r="45" spans="1:8" ht="11.25" customHeight="1">
      <c r="A45" s="83">
        <v>34</v>
      </c>
      <c r="B45" s="84">
        <f t="shared" si="0"/>
        <v>5566</v>
      </c>
      <c r="C45" s="16">
        <v>2850</v>
      </c>
      <c r="D45" s="16">
        <v>2716</v>
      </c>
      <c r="E45" s="83">
        <v>94</v>
      </c>
      <c r="F45" s="84">
        <f t="shared" si="1"/>
        <v>430</v>
      </c>
      <c r="G45" s="16">
        <v>99</v>
      </c>
      <c r="H45" s="17">
        <v>331</v>
      </c>
    </row>
    <row r="46" spans="1:8" ht="11.25" customHeight="1">
      <c r="A46" s="81" t="s">
        <v>67</v>
      </c>
      <c r="B46" s="13">
        <f t="shared" si="0"/>
        <v>31609</v>
      </c>
      <c r="C46" s="14">
        <f>SUM(C47:C51)</f>
        <v>16054</v>
      </c>
      <c r="D46" s="14">
        <f>SUM(D47:D51)</f>
        <v>15555</v>
      </c>
      <c r="E46" s="81" t="s">
        <v>68</v>
      </c>
      <c r="F46" s="13">
        <f t="shared" si="1"/>
        <v>925</v>
      </c>
      <c r="G46" s="14">
        <f>SUM(G47:G51)</f>
        <v>168</v>
      </c>
      <c r="H46" s="15">
        <f>SUM(H47:H51)</f>
        <v>757</v>
      </c>
    </row>
    <row r="47" spans="1:8" ht="11.25" customHeight="1">
      <c r="A47" s="82">
        <v>35</v>
      </c>
      <c r="B47" s="13">
        <f t="shared" si="0"/>
        <v>5844</v>
      </c>
      <c r="C47" s="14">
        <v>2949</v>
      </c>
      <c r="D47" s="14">
        <v>2895</v>
      </c>
      <c r="E47" s="82">
        <v>95</v>
      </c>
      <c r="F47" s="13">
        <f t="shared" si="1"/>
        <v>309</v>
      </c>
      <c r="G47" s="14">
        <v>58</v>
      </c>
      <c r="H47" s="15">
        <v>251</v>
      </c>
    </row>
    <row r="48" spans="1:8" ht="11.25" customHeight="1">
      <c r="A48" s="82">
        <v>36</v>
      </c>
      <c r="B48" s="13">
        <f t="shared" si="0"/>
        <v>6021</v>
      </c>
      <c r="C48" s="14">
        <v>3025</v>
      </c>
      <c r="D48" s="14">
        <v>2996</v>
      </c>
      <c r="E48" s="82">
        <v>96</v>
      </c>
      <c r="F48" s="13">
        <f t="shared" si="1"/>
        <v>220</v>
      </c>
      <c r="G48" s="14">
        <v>41</v>
      </c>
      <c r="H48" s="15">
        <v>179</v>
      </c>
    </row>
    <row r="49" spans="1:8" ht="11.25" customHeight="1">
      <c r="A49" s="82">
        <v>37</v>
      </c>
      <c r="B49" s="13">
        <f t="shared" si="0"/>
        <v>6399</v>
      </c>
      <c r="C49" s="14">
        <v>3286</v>
      </c>
      <c r="D49" s="14">
        <v>3113</v>
      </c>
      <c r="E49" s="82">
        <v>97</v>
      </c>
      <c r="F49" s="13">
        <f t="shared" si="1"/>
        <v>172</v>
      </c>
      <c r="G49" s="14">
        <v>37</v>
      </c>
      <c r="H49" s="15">
        <v>135</v>
      </c>
    </row>
    <row r="50" spans="1:8" ht="11.25" customHeight="1">
      <c r="A50" s="82">
        <v>38</v>
      </c>
      <c r="B50" s="13">
        <f t="shared" si="0"/>
        <v>6496</v>
      </c>
      <c r="C50" s="14">
        <v>3335</v>
      </c>
      <c r="D50" s="14">
        <v>3161</v>
      </c>
      <c r="E50" s="82">
        <v>98</v>
      </c>
      <c r="F50" s="13">
        <f t="shared" si="1"/>
        <v>147</v>
      </c>
      <c r="G50" s="14">
        <v>22</v>
      </c>
      <c r="H50" s="15">
        <v>125</v>
      </c>
    </row>
    <row r="51" spans="1:8" ht="11.25" customHeight="1">
      <c r="A51" s="83">
        <v>39</v>
      </c>
      <c r="B51" s="84">
        <f t="shared" si="0"/>
        <v>6849</v>
      </c>
      <c r="C51" s="16">
        <v>3459</v>
      </c>
      <c r="D51" s="16">
        <v>3390</v>
      </c>
      <c r="E51" s="83">
        <v>99</v>
      </c>
      <c r="F51" s="84">
        <f t="shared" si="1"/>
        <v>77</v>
      </c>
      <c r="G51" s="16">
        <v>10</v>
      </c>
      <c r="H51" s="17">
        <v>67</v>
      </c>
    </row>
    <row r="52" spans="1:8" ht="11.25" customHeight="1">
      <c r="A52" s="81" t="s">
        <v>69</v>
      </c>
      <c r="B52" s="13">
        <f t="shared" si="0"/>
        <v>38114</v>
      </c>
      <c r="C52" s="14">
        <f>SUM(C53:C57)</f>
        <v>19460</v>
      </c>
      <c r="D52" s="14">
        <f>SUM(D53:D57)</f>
        <v>18654</v>
      </c>
      <c r="E52" s="81" t="s">
        <v>70</v>
      </c>
      <c r="F52" s="13">
        <f t="shared" si="1"/>
        <v>166</v>
      </c>
      <c r="G52" s="14">
        <f>SUM(G53:G57)</f>
        <v>19</v>
      </c>
      <c r="H52" s="15">
        <f>SUM(H53:H57)</f>
        <v>147</v>
      </c>
    </row>
    <row r="53" spans="1:8" ht="11.25" customHeight="1">
      <c r="A53" s="82">
        <v>40</v>
      </c>
      <c r="B53" s="13">
        <f t="shared" si="0"/>
        <v>7072</v>
      </c>
      <c r="C53" s="14">
        <v>3610</v>
      </c>
      <c r="D53" s="14">
        <v>3462</v>
      </c>
      <c r="E53" s="82">
        <v>100</v>
      </c>
      <c r="F53" s="13">
        <f t="shared" si="1"/>
        <v>68</v>
      </c>
      <c r="G53" s="14">
        <v>9</v>
      </c>
      <c r="H53" s="15">
        <v>59</v>
      </c>
    </row>
    <row r="54" spans="1:8" ht="11.25" customHeight="1">
      <c r="A54" s="82">
        <v>41</v>
      </c>
      <c r="B54" s="13">
        <f t="shared" si="0"/>
        <v>7656</v>
      </c>
      <c r="C54" s="14">
        <v>3926</v>
      </c>
      <c r="D54" s="14">
        <v>3730</v>
      </c>
      <c r="E54" s="82">
        <v>101</v>
      </c>
      <c r="F54" s="13">
        <f t="shared" si="1"/>
        <v>41</v>
      </c>
      <c r="G54" s="14">
        <v>2</v>
      </c>
      <c r="H54" s="15">
        <v>39</v>
      </c>
    </row>
    <row r="55" spans="1:8" ht="11.25" customHeight="1">
      <c r="A55" s="82">
        <v>42</v>
      </c>
      <c r="B55" s="13">
        <f t="shared" si="0"/>
        <v>8003</v>
      </c>
      <c r="C55" s="14">
        <v>4073</v>
      </c>
      <c r="D55" s="14">
        <v>3930</v>
      </c>
      <c r="E55" s="82">
        <v>102</v>
      </c>
      <c r="F55" s="13">
        <f t="shared" si="1"/>
        <v>31</v>
      </c>
      <c r="G55" s="14">
        <v>4</v>
      </c>
      <c r="H55" s="15">
        <v>27</v>
      </c>
    </row>
    <row r="56" spans="1:8" ht="11.25" customHeight="1">
      <c r="A56" s="82">
        <v>43</v>
      </c>
      <c r="B56" s="13">
        <f t="shared" si="0"/>
        <v>7781</v>
      </c>
      <c r="C56" s="14">
        <v>3968</v>
      </c>
      <c r="D56" s="14">
        <v>3813</v>
      </c>
      <c r="E56" s="82">
        <v>103</v>
      </c>
      <c r="F56" s="13">
        <f t="shared" si="1"/>
        <v>16</v>
      </c>
      <c r="G56" s="14">
        <v>1</v>
      </c>
      <c r="H56" s="15">
        <v>15</v>
      </c>
    </row>
    <row r="57" spans="1:8" ht="11.25" customHeight="1">
      <c r="A57" s="83">
        <v>44</v>
      </c>
      <c r="B57" s="84">
        <f t="shared" si="0"/>
        <v>7602</v>
      </c>
      <c r="C57" s="16">
        <v>3883</v>
      </c>
      <c r="D57" s="16">
        <v>3719</v>
      </c>
      <c r="E57" s="83">
        <v>104</v>
      </c>
      <c r="F57" s="84">
        <f t="shared" si="1"/>
        <v>10</v>
      </c>
      <c r="G57" s="16">
        <v>3</v>
      </c>
      <c r="H57" s="17">
        <v>7</v>
      </c>
    </row>
    <row r="58" spans="1:8" ht="11.25" customHeight="1">
      <c r="A58" s="81" t="s">
        <v>71</v>
      </c>
      <c r="B58" s="13">
        <f t="shared" si="0"/>
        <v>34747</v>
      </c>
      <c r="C58" s="14">
        <f>SUM(C59:C63)</f>
        <v>18052</v>
      </c>
      <c r="D58" s="14">
        <f>SUM(D59:D63)</f>
        <v>16695</v>
      </c>
      <c r="E58" s="81" t="s">
        <v>295</v>
      </c>
      <c r="F58" s="13">
        <f>SUM(G58:H58)</f>
        <v>8</v>
      </c>
      <c r="G58" s="14">
        <f>SUM(G59:G63)</f>
        <v>2</v>
      </c>
      <c r="H58" s="15">
        <f>SUM(H59:H63)</f>
        <v>6</v>
      </c>
    </row>
    <row r="59" spans="1:8" ht="11.25" customHeight="1">
      <c r="A59" s="82">
        <v>45</v>
      </c>
      <c r="B59" s="13">
        <f t="shared" si="0"/>
        <v>7399</v>
      </c>
      <c r="C59" s="14">
        <v>3802</v>
      </c>
      <c r="D59" s="14">
        <v>3597</v>
      </c>
      <c r="E59" s="82">
        <v>105</v>
      </c>
      <c r="F59" s="13">
        <f t="shared" si="1"/>
        <v>3</v>
      </c>
      <c r="G59" s="14">
        <v>0</v>
      </c>
      <c r="H59" s="15">
        <v>3</v>
      </c>
    </row>
    <row r="60" spans="1:8" ht="11.25" customHeight="1">
      <c r="A60" s="82">
        <v>46</v>
      </c>
      <c r="B60" s="13">
        <f t="shared" si="0"/>
        <v>7331</v>
      </c>
      <c r="C60" s="14">
        <v>3775</v>
      </c>
      <c r="D60" s="14">
        <v>3556</v>
      </c>
      <c r="E60" s="82">
        <v>106</v>
      </c>
      <c r="F60" s="13">
        <f t="shared" si="1"/>
        <v>3</v>
      </c>
      <c r="G60" s="14">
        <v>1</v>
      </c>
      <c r="H60" s="15">
        <v>2</v>
      </c>
    </row>
    <row r="61" spans="1:8" ht="11.25" customHeight="1">
      <c r="A61" s="82">
        <v>47</v>
      </c>
      <c r="B61" s="13">
        <f t="shared" si="0"/>
        <v>7343</v>
      </c>
      <c r="C61" s="14">
        <v>3773</v>
      </c>
      <c r="D61" s="14">
        <v>3570</v>
      </c>
      <c r="E61" s="82">
        <v>107</v>
      </c>
      <c r="F61" s="13">
        <f t="shared" si="1"/>
        <v>1</v>
      </c>
      <c r="G61" s="14">
        <v>1</v>
      </c>
      <c r="H61" s="15">
        <v>0</v>
      </c>
    </row>
    <row r="62" spans="1:8" ht="11.25" customHeight="1">
      <c r="A62" s="82">
        <v>48</v>
      </c>
      <c r="B62" s="13">
        <f t="shared" si="0"/>
        <v>6777</v>
      </c>
      <c r="C62" s="14">
        <v>3635</v>
      </c>
      <c r="D62" s="14">
        <v>3142</v>
      </c>
      <c r="E62" s="82">
        <v>108</v>
      </c>
      <c r="F62" s="13">
        <f>SUM(G62:H62)</f>
        <v>1</v>
      </c>
      <c r="G62" s="14">
        <v>0</v>
      </c>
      <c r="H62" s="15">
        <v>1</v>
      </c>
    </row>
    <row r="63" spans="1:8" ht="11.25" customHeight="1">
      <c r="A63" s="83">
        <v>49</v>
      </c>
      <c r="B63" s="84">
        <f t="shared" si="0"/>
        <v>5897</v>
      </c>
      <c r="C63" s="16">
        <v>3067</v>
      </c>
      <c r="D63" s="16">
        <v>2830</v>
      </c>
      <c r="E63" s="83">
        <v>109</v>
      </c>
      <c r="F63" s="84">
        <f>SUM(G63:H63)</f>
        <v>0</v>
      </c>
      <c r="G63" s="16">
        <v>0</v>
      </c>
      <c r="H63" s="17">
        <v>0</v>
      </c>
    </row>
    <row r="64" spans="1:8" ht="11.25" customHeight="1">
      <c r="A64" s="81" t="s">
        <v>72</v>
      </c>
      <c r="B64" s="13">
        <f t="shared" si="0"/>
        <v>28507</v>
      </c>
      <c r="C64" s="14">
        <f>SUM(C65:C69)</f>
        <v>14998</v>
      </c>
      <c r="D64" s="14">
        <f>SUM(D65:D69)</f>
        <v>13509</v>
      </c>
      <c r="E64" s="82"/>
      <c r="F64" s="18"/>
      <c r="G64" s="14"/>
      <c r="H64" s="19"/>
    </row>
    <row r="65" spans="1:8" ht="11.25" customHeight="1">
      <c r="A65" s="82">
        <v>50</v>
      </c>
      <c r="B65" s="13">
        <f t="shared" si="0"/>
        <v>6337</v>
      </c>
      <c r="C65" s="14">
        <v>3381</v>
      </c>
      <c r="D65" s="14">
        <v>2956</v>
      </c>
      <c r="E65" s="82" t="s">
        <v>46</v>
      </c>
      <c r="F65" s="85">
        <f>SUM(F73:F75)</f>
        <v>424882</v>
      </c>
      <c r="G65" s="14">
        <f>SUM(G73:G75)</f>
        <v>210946</v>
      </c>
      <c r="H65" s="86">
        <f>SUM(H73:H75)</f>
        <v>213936</v>
      </c>
    </row>
    <row r="66" spans="1:8" ht="11.25" customHeight="1">
      <c r="A66" s="82">
        <v>51</v>
      </c>
      <c r="B66" s="13">
        <f t="shared" si="0"/>
        <v>6109</v>
      </c>
      <c r="C66" s="14">
        <v>3153</v>
      </c>
      <c r="D66" s="14">
        <v>2956</v>
      </c>
      <c r="E66" s="82"/>
      <c r="F66" s="18"/>
      <c r="G66" s="14"/>
      <c r="H66" s="19"/>
    </row>
    <row r="67" spans="1:8" ht="11.25" customHeight="1">
      <c r="A67" s="82">
        <v>52</v>
      </c>
      <c r="B67" s="13">
        <f t="shared" si="0"/>
        <v>5723</v>
      </c>
      <c r="C67" s="14">
        <v>3017</v>
      </c>
      <c r="D67" s="14">
        <v>2706</v>
      </c>
      <c r="E67" s="82"/>
      <c r="F67" s="13"/>
      <c r="G67" s="14"/>
      <c r="H67" s="19"/>
    </row>
    <row r="68" spans="1:8" ht="11.25" customHeight="1">
      <c r="A68" s="82">
        <v>53</v>
      </c>
      <c r="B68" s="13">
        <f t="shared" ref="B68:B75" si="2">SUM(C68:D68)</f>
        <v>5245</v>
      </c>
      <c r="C68" s="14">
        <v>2794</v>
      </c>
      <c r="D68" s="14">
        <v>2451</v>
      </c>
      <c r="E68" s="82"/>
      <c r="F68" s="18"/>
      <c r="G68" s="14"/>
      <c r="H68" s="19"/>
    </row>
    <row r="69" spans="1:8" ht="11.25" customHeight="1">
      <c r="A69" s="83">
        <v>54</v>
      </c>
      <c r="B69" s="84">
        <f t="shared" si="2"/>
        <v>5093</v>
      </c>
      <c r="C69" s="16">
        <v>2653</v>
      </c>
      <c r="D69" s="16">
        <v>2440</v>
      </c>
      <c r="E69" s="83"/>
      <c r="F69" s="84"/>
      <c r="G69" s="16"/>
      <c r="H69" s="17"/>
    </row>
    <row r="70" spans="1:8" ht="11.25" customHeight="1">
      <c r="A70" s="81" t="s">
        <v>73</v>
      </c>
      <c r="B70" s="13">
        <f t="shared" si="2"/>
        <v>22535</v>
      </c>
      <c r="C70" s="14">
        <f>SUM(C71:C75)</f>
        <v>11495</v>
      </c>
      <c r="D70" s="14">
        <f>SUM(D71:D75)</f>
        <v>11040</v>
      </c>
      <c r="E70" s="82"/>
      <c r="F70" s="13"/>
      <c r="G70" s="87"/>
      <c r="H70" s="88"/>
    </row>
    <row r="71" spans="1:8" ht="11.25" customHeight="1">
      <c r="A71" s="82">
        <v>55</v>
      </c>
      <c r="B71" s="13">
        <f t="shared" si="2"/>
        <v>4774</v>
      </c>
      <c r="C71" s="14">
        <v>2464</v>
      </c>
      <c r="D71" s="14">
        <v>2310</v>
      </c>
      <c r="E71" s="82"/>
      <c r="F71" s="18"/>
      <c r="G71" s="14"/>
      <c r="H71" s="15"/>
    </row>
    <row r="72" spans="1:8" ht="11.25" customHeight="1">
      <c r="A72" s="82">
        <v>56</v>
      </c>
      <c r="B72" s="13">
        <f t="shared" si="2"/>
        <v>4815</v>
      </c>
      <c r="C72" s="14">
        <v>2526</v>
      </c>
      <c r="D72" s="14">
        <v>2289</v>
      </c>
      <c r="E72" s="82" t="s">
        <v>74</v>
      </c>
      <c r="F72" s="20"/>
      <c r="G72" s="21"/>
      <c r="H72" s="19"/>
    </row>
    <row r="73" spans="1:8" ht="11.25" customHeight="1">
      <c r="A73" s="82">
        <v>57</v>
      </c>
      <c r="B73" s="13">
        <f t="shared" si="2"/>
        <v>4389</v>
      </c>
      <c r="C73" s="14">
        <v>2233</v>
      </c>
      <c r="D73" s="14">
        <v>2156</v>
      </c>
      <c r="E73" s="81" t="s">
        <v>75</v>
      </c>
      <c r="F73" s="13">
        <f>B4+B10+B16</f>
        <v>58854</v>
      </c>
      <c r="G73" s="14">
        <f>C4+C10+C16</f>
        <v>30044</v>
      </c>
      <c r="H73" s="15">
        <f>D4+D10+D16</f>
        <v>28810</v>
      </c>
    </row>
    <row r="74" spans="1:8" ht="11.25" customHeight="1">
      <c r="A74" s="82">
        <v>58</v>
      </c>
      <c r="B74" s="13">
        <f t="shared" si="2"/>
        <v>4239</v>
      </c>
      <c r="C74" s="14">
        <v>2120</v>
      </c>
      <c r="D74" s="14">
        <v>2119</v>
      </c>
      <c r="E74" s="81" t="s">
        <v>76</v>
      </c>
      <c r="F74" s="13">
        <f>B22+B28+B34+B40+B46+B52+B58+B64+B70+F4</f>
        <v>267939</v>
      </c>
      <c r="G74" s="14">
        <f>C22+C28+C34+C40+C46+C52+C58+C64+C70+G4</f>
        <v>137778</v>
      </c>
      <c r="H74" s="15">
        <f>D22+D28+D34+D40+D46+D52+D58+D64+D70+H4</f>
        <v>130161</v>
      </c>
    </row>
    <row r="75" spans="1:8" ht="13.5" customHeight="1" thickBot="1">
      <c r="A75" s="89">
        <v>59</v>
      </c>
      <c r="B75" s="90">
        <f t="shared" si="2"/>
        <v>4318</v>
      </c>
      <c r="C75" s="91">
        <v>2152</v>
      </c>
      <c r="D75" s="91">
        <v>2166</v>
      </c>
      <c r="E75" s="92" t="s">
        <v>77</v>
      </c>
      <c r="F75" s="90">
        <f>F10+F16+F22+F28+F34+F40+F46+F52+F58</f>
        <v>98089</v>
      </c>
      <c r="G75" s="91">
        <f>G10+G16+G22+G28+G34+G40+G46+G52+G58</f>
        <v>43124</v>
      </c>
      <c r="H75" s="93">
        <f>H10+H16+H22+H28+H34+H40+H46+H52+H58</f>
        <v>54965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>
      <selection activeCell="L26" sqref="L26"/>
    </sheetView>
  </sheetViews>
  <sheetFormatPr defaultRowHeight="13.5"/>
  <cols>
    <col min="1" max="1" width="8.875" customWidth="1"/>
    <col min="2" max="14" width="7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08" t="s">
        <v>296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spans="1:14" s="1" customFormat="1" ht="20.25" customHeight="1">
      <c r="A2" s="141" t="s">
        <v>304</v>
      </c>
      <c r="B2" s="141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s="1" customFormat="1" ht="20.100000000000001" customHeight="1">
      <c r="A3" s="142" t="s">
        <v>15</v>
      </c>
      <c r="B3" s="143" t="s">
        <v>30</v>
      </c>
      <c r="C3" s="143" t="s">
        <v>31</v>
      </c>
      <c r="D3" s="143" t="s">
        <v>32</v>
      </c>
      <c r="E3" s="142" t="s">
        <v>33</v>
      </c>
      <c r="F3" s="142"/>
      <c r="G3" s="142"/>
      <c r="H3" s="142"/>
      <c r="I3" s="142" t="s">
        <v>34</v>
      </c>
      <c r="J3" s="142"/>
      <c r="K3" s="142"/>
      <c r="L3" s="142"/>
      <c r="M3" s="143" t="s">
        <v>35</v>
      </c>
      <c r="N3" s="143" t="s">
        <v>29</v>
      </c>
    </row>
    <row r="4" spans="1:14" s="1" customFormat="1" ht="20.100000000000001" customHeight="1">
      <c r="A4" s="142"/>
      <c r="B4" s="143"/>
      <c r="C4" s="143"/>
      <c r="D4" s="143"/>
      <c r="E4" s="142"/>
      <c r="F4" s="142"/>
      <c r="G4" s="142"/>
      <c r="H4" s="142"/>
      <c r="I4" s="142"/>
      <c r="J4" s="142"/>
      <c r="K4" s="142"/>
      <c r="L4" s="142"/>
      <c r="M4" s="143"/>
      <c r="N4" s="143"/>
    </row>
    <row r="5" spans="1:14" s="1" customFormat="1" ht="20.100000000000001" customHeight="1">
      <c r="A5" s="142"/>
      <c r="B5" s="143"/>
      <c r="C5" s="143"/>
      <c r="D5" s="143"/>
      <c r="E5" s="94" t="s">
        <v>36</v>
      </c>
      <c r="F5" s="94" t="s">
        <v>37</v>
      </c>
      <c r="G5" s="94" t="s">
        <v>38</v>
      </c>
      <c r="H5" s="94" t="s">
        <v>29</v>
      </c>
      <c r="I5" s="94" t="s">
        <v>36</v>
      </c>
      <c r="J5" s="94" t="s">
        <v>37</v>
      </c>
      <c r="K5" s="94" t="s">
        <v>38</v>
      </c>
      <c r="L5" s="94" t="s">
        <v>29</v>
      </c>
      <c r="M5" s="143"/>
      <c r="N5" s="143"/>
    </row>
    <row r="6" spans="1:14" s="1" customFormat="1" ht="20.100000000000001" customHeight="1">
      <c r="A6" s="94" t="s">
        <v>16</v>
      </c>
      <c r="B6" s="95">
        <v>8</v>
      </c>
      <c r="C6" s="95">
        <v>13</v>
      </c>
      <c r="D6" s="95">
        <f>B6-C6</f>
        <v>-5</v>
      </c>
      <c r="E6" s="95">
        <v>31</v>
      </c>
      <c r="F6" s="95">
        <v>22</v>
      </c>
      <c r="G6" s="95">
        <v>18</v>
      </c>
      <c r="H6" s="95">
        <f>SUM(E6:G6)</f>
        <v>71</v>
      </c>
      <c r="I6" s="95">
        <v>38</v>
      </c>
      <c r="J6" s="95">
        <v>23</v>
      </c>
      <c r="K6" s="95">
        <v>50</v>
      </c>
      <c r="L6" s="95">
        <f>SUM(I6:K6)</f>
        <v>111</v>
      </c>
      <c r="M6" s="95">
        <f>H6-L6</f>
        <v>-40</v>
      </c>
      <c r="N6" s="95">
        <f>D6+M6</f>
        <v>-45</v>
      </c>
    </row>
    <row r="7" spans="1:14" s="1" customFormat="1" ht="20.100000000000001" customHeight="1">
      <c r="A7" s="94" t="s">
        <v>17</v>
      </c>
      <c r="B7" s="95">
        <v>32</v>
      </c>
      <c r="C7" s="95">
        <v>41</v>
      </c>
      <c r="D7" s="95">
        <f t="shared" ref="D7:D18" si="0">B7-C7</f>
        <v>-9</v>
      </c>
      <c r="E7" s="95">
        <v>85</v>
      </c>
      <c r="F7" s="95">
        <v>72</v>
      </c>
      <c r="G7" s="95">
        <v>75</v>
      </c>
      <c r="H7" s="95">
        <f t="shared" ref="H7:H20" si="1">SUM(E7:G7)</f>
        <v>232</v>
      </c>
      <c r="I7" s="95">
        <v>97</v>
      </c>
      <c r="J7" s="95">
        <v>58</v>
      </c>
      <c r="K7" s="95">
        <v>63</v>
      </c>
      <c r="L7" s="95">
        <f t="shared" ref="L7:L20" si="2">SUM(I7:K7)</f>
        <v>218</v>
      </c>
      <c r="M7" s="95">
        <f t="shared" ref="M7:M20" si="3">H7-L7</f>
        <v>14</v>
      </c>
      <c r="N7" s="95">
        <f t="shared" ref="N7:N18" si="4">D7+M7</f>
        <v>5</v>
      </c>
    </row>
    <row r="8" spans="1:14" s="1" customFormat="1" ht="20.100000000000001" customHeight="1">
      <c r="A8" s="94" t="s">
        <v>18</v>
      </c>
      <c r="B8" s="95">
        <v>44</v>
      </c>
      <c r="C8" s="95">
        <v>29</v>
      </c>
      <c r="D8" s="95">
        <f t="shared" si="0"/>
        <v>15</v>
      </c>
      <c r="E8" s="95">
        <v>78</v>
      </c>
      <c r="F8" s="95">
        <v>78</v>
      </c>
      <c r="G8" s="95">
        <v>55</v>
      </c>
      <c r="H8" s="95">
        <f t="shared" si="1"/>
        <v>211</v>
      </c>
      <c r="I8" s="95">
        <v>59</v>
      </c>
      <c r="J8" s="95">
        <v>58</v>
      </c>
      <c r="K8" s="95">
        <v>30</v>
      </c>
      <c r="L8" s="95">
        <f t="shared" si="2"/>
        <v>147</v>
      </c>
      <c r="M8" s="95">
        <f t="shared" si="3"/>
        <v>64</v>
      </c>
      <c r="N8" s="95">
        <f t="shared" si="4"/>
        <v>79</v>
      </c>
    </row>
    <row r="9" spans="1:14" s="1" customFormat="1" ht="20.100000000000001" customHeight="1">
      <c r="A9" s="94" t="s">
        <v>19</v>
      </c>
      <c r="B9" s="95">
        <v>24</v>
      </c>
      <c r="C9" s="95">
        <v>13</v>
      </c>
      <c r="D9" s="95">
        <f t="shared" si="0"/>
        <v>11</v>
      </c>
      <c r="E9" s="95">
        <v>34</v>
      </c>
      <c r="F9" s="95">
        <v>46</v>
      </c>
      <c r="G9" s="95">
        <v>41</v>
      </c>
      <c r="H9" s="95">
        <f>SUM(E9:G9)</f>
        <v>121</v>
      </c>
      <c r="I9" s="95">
        <v>46</v>
      </c>
      <c r="J9" s="95">
        <v>34</v>
      </c>
      <c r="K9" s="95">
        <v>34</v>
      </c>
      <c r="L9" s="95">
        <f t="shared" si="2"/>
        <v>114</v>
      </c>
      <c r="M9" s="95">
        <f t="shared" si="3"/>
        <v>7</v>
      </c>
      <c r="N9" s="95">
        <f t="shared" si="4"/>
        <v>18</v>
      </c>
    </row>
    <row r="10" spans="1:14" s="1" customFormat="1" ht="20.100000000000001" customHeight="1">
      <c r="A10" s="94" t="s">
        <v>20</v>
      </c>
      <c r="B10" s="95">
        <v>37</v>
      </c>
      <c r="C10" s="95">
        <v>34</v>
      </c>
      <c r="D10" s="95">
        <f t="shared" si="0"/>
        <v>3</v>
      </c>
      <c r="E10" s="95">
        <v>65</v>
      </c>
      <c r="F10" s="95">
        <v>65</v>
      </c>
      <c r="G10" s="95">
        <v>62</v>
      </c>
      <c r="H10" s="95">
        <f t="shared" si="1"/>
        <v>192</v>
      </c>
      <c r="I10" s="95">
        <v>92</v>
      </c>
      <c r="J10" s="95">
        <v>53</v>
      </c>
      <c r="K10" s="95">
        <v>69</v>
      </c>
      <c r="L10" s="95">
        <f t="shared" si="2"/>
        <v>214</v>
      </c>
      <c r="M10" s="95">
        <f t="shared" si="3"/>
        <v>-22</v>
      </c>
      <c r="N10" s="95">
        <f t="shared" si="4"/>
        <v>-19</v>
      </c>
    </row>
    <row r="11" spans="1:14" s="1" customFormat="1" ht="20.100000000000001" customHeight="1">
      <c r="A11" s="94" t="s">
        <v>21</v>
      </c>
      <c r="B11" s="95">
        <v>36</v>
      </c>
      <c r="C11" s="95">
        <v>15</v>
      </c>
      <c r="D11" s="95">
        <f t="shared" si="0"/>
        <v>21</v>
      </c>
      <c r="E11" s="95">
        <v>40</v>
      </c>
      <c r="F11" s="95">
        <v>64</v>
      </c>
      <c r="G11" s="95">
        <v>23</v>
      </c>
      <c r="H11" s="95">
        <f t="shared" si="1"/>
        <v>127</v>
      </c>
      <c r="I11" s="95">
        <v>40</v>
      </c>
      <c r="J11" s="95">
        <v>44</v>
      </c>
      <c r="K11" s="95">
        <v>50</v>
      </c>
      <c r="L11" s="95">
        <f t="shared" si="2"/>
        <v>134</v>
      </c>
      <c r="M11" s="95">
        <f t="shared" si="3"/>
        <v>-7</v>
      </c>
      <c r="N11" s="95">
        <f t="shared" si="4"/>
        <v>14</v>
      </c>
    </row>
    <row r="12" spans="1:14" s="1" customFormat="1" ht="20.100000000000001" customHeight="1">
      <c r="A12" s="94" t="s">
        <v>22</v>
      </c>
      <c r="B12" s="95">
        <v>26</v>
      </c>
      <c r="C12" s="95">
        <v>23</v>
      </c>
      <c r="D12" s="95">
        <f>B12-C12</f>
        <v>3</v>
      </c>
      <c r="E12" s="95">
        <v>41</v>
      </c>
      <c r="F12" s="95">
        <v>62</v>
      </c>
      <c r="G12" s="95">
        <v>51</v>
      </c>
      <c r="H12" s="95">
        <f t="shared" si="1"/>
        <v>154</v>
      </c>
      <c r="I12" s="95">
        <v>62</v>
      </c>
      <c r="J12" s="95">
        <v>41</v>
      </c>
      <c r="K12" s="95">
        <v>80</v>
      </c>
      <c r="L12" s="95">
        <f t="shared" si="2"/>
        <v>183</v>
      </c>
      <c r="M12" s="95">
        <f t="shared" si="3"/>
        <v>-29</v>
      </c>
      <c r="N12" s="95">
        <f t="shared" si="4"/>
        <v>-26</v>
      </c>
    </row>
    <row r="13" spans="1:14" s="1" customFormat="1" ht="20.100000000000001" customHeight="1">
      <c r="A13" s="94" t="s">
        <v>23</v>
      </c>
      <c r="B13" s="95">
        <v>25</v>
      </c>
      <c r="C13" s="95">
        <v>16</v>
      </c>
      <c r="D13" s="95">
        <f t="shared" si="0"/>
        <v>9</v>
      </c>
      <c r="E13" s="95">
        <v>27</v>
      </c>
      <c r="F13" s="95">
        <v>40</v>
      </c>
      <c r="G13" s="95">
        <v>37</v>
      </c>
      <c r="H13" s="95">
        <f t="shared" si="1"/>
        <v>104</v>
      </c>
      <c r="I13" s="95">
        <v>25</v>
      </c>
      <c r="J13" s="95">
        <v>38</v>
      </c>
      <c r="K13" s="95">
        <v>50</v>
      </c>
      <c r="L13" s="95">
        <f t="shared" si="2"/>
        <v>113</v>
      </c>
      <c r="M13" s="95">
        <f t="shared" si="3"/>
        <v>-9</v>
      </c>
      <c r="N13" s="95">
        <f t="shared" si="4"/>
        <v>0</v>
      </c>
    </row>
    <row r="14" spans="1:14" s="1" customFormat="1" ht="20.100000000000001" customHeight="1">
      <c r="A14" s="94" t="s">
        <v>24</v>
      </c>
      <c r="B14" s="95">
        <v>27</v>
      </c>
      <c r="C14" s="95">
        <v>19</v>
      </c>
      <c r="D14" s="95">
        <f t="shared" si="0"/>
        <v>8</v>
      </c>
      <c r="E14" s="95">
        <v>43</v>
      </c>
      <c r="F14" s="95">
        <v>51</v>
      </c>
      <c r="G14" s="95">
        <v>101</v>
      </c>
      <c r="H14" s="95">
        <f t="shared" si="1"/>
        <v>195</v>
      </c>
      <c r="I14" s="95">
        <v>45</v>
      </c>
      <c r="J14" s="95">
        <v>65</v>
      </c>
      <c r="K14" s="95">
        <v>50</v>
      </c>
      <c r="L14" s="95">
        <f t="shared" si="2"/>
        <v>160</v>
      </c>
      <c r="M14" s="95">
        <f t="shared" si="3"/>
        <v>35</v>
      </c>
      <c r="N14" s="95">
        <f t="shared" si="4"/>
        <v>43</v>
      </c>
    </row>
    <row r="15" spans="1:14" s="1" customFormat="1" ht="20.100000000000001" customHeight="1">
      <c r="A15" s="94" t="s">
        <v>25</v>
      </c>
      <c r="B15" s="95">
        <v>38</v>
      </c>
      <c r="C15" s="95">
        <v>15</v>
      </c>
      <c r="D15" s="95">
        <f>B15-C15</f>
        <v>23</v>
      </c>
      <c r="E15" s="95">
        <v>78</v>
      </c>
      <c r="F15" s="95">
        <v>69</v>
      </c>
      <c r="G15" s="95">
        <v>24</v>
      </c>
      <c r="H15" s="95">
        <f t="shared" si="1"/>
        <v>171</v>
      </c>
      <c r="I15" s="95">
        <v>51</v>
      </c>
      <c r="J15" s="95">
        <v>37</v>
      </c>
      <c r="K15" s="95">
        <v>35</v>
      </c>
      <c r="L15" s="95">
        <f t="shared" si="2"/>
        <v>123</v>
      </c>
      <c r="M15" s="95">
        <f t="shared" si="3"/>
        <v>48</v>
      </c>
      <c r="N15" s="95">
        <f t="shared" si="4"/>
        <v>71</v>
      </c>
    </row>
    <row r="16" spans="1:14" s="1" customFormat="1" ht="20.100000000000001" customHeight="1">
      <c r="A16" s="94" t="s">
        <v>26</v>
      </c>
      <c r="B16" s="95">
        <v>10</v>
      </c>
      <c r="C16" s="95">
        <v>9</v>
      </c>
      <c r="D16" s="95">
        <f t="shared" si="0"/>
        <v>1</v>
      </c>
      <c r="E16" s="95">
        <v>13</v>
      </c>
      <c r="F16" s="95">
        <v>22</v>
      </c>
      <c r="G16" s="95">
        <v>16</v>
      </c>
      <c r="H16" s="95">
        <f t="shared" si="1"/>
        <v>51</v>
      </c>
      <c r="I16" s="95">
        <v>12</v>
      </c>
      <c r="J16" s="95">
        <v>12</v>
      </c>
      <c r="K16" s="95">
        <v>36</v>
      </c>
      <c r="L16" s="95">
        <f t="shared" si="2"/>
        <v>60</v>
      </c>
      <c r="M16" s="95">
        <f t="shared" si="3"/>
        <v>-9</v>
      </c>
      <c r="N16" s="95">
        <f t="shared" si="4"/>
        <v>-8</v>
      </c>
    </row>
    <row r="17" spans="1:14" s="1" customFormat="1" ht="20.100000000000001" customHeight="1">
      <c r="A17" s="94" t="s">
        <v>27</v>
      </c>
      <c r="B17" s="95">
        <v>20</v>
      </c>
      <c r="C17" s="95">
        <v>24</v>
      </c>
      <c r="D17" s="95">
        <f t="shared" si="0"/>
        <v>-4</v>
      </c>
      <c r="E17" s="95">
        <v>48</v>
      </c>
      <c r="F17" s="95">
        <v>55</v>
      </c>
      <c r="G17" s="95">
        <v>46</v>
      </c>
      <c r="H17" s="95">
        <f t="shared" si="1"/>
        <v>149</v>
      </c>
      <c r="I17" s="95">
        <v>40</v>
      </c>
      <c r="J17" s="95">
        <v>65</v>
      </c>
      <c r="K17" s="95">
        <v>28</v>
      </c>
      <c r="L17" s="95">
        <f>SUM(I17:K17)</f>
        <v>133</v>
      </c>
      <c r="M17" s="95">
        <f t="shared" si="3"/>
        <v>16</v>
      </c>
      <c r="N17" s="95">
        <f t="shared" si="4"/>
        <v>12</v>
      </c>
    </row>
    <row r="18" spans="1:14" s="1" customFormat="1" ht="20.100000000000001" customHeight="1">
      <c r="A18" s="94" t="s">
        <v>28</v>
      </c>
      <c r="B18" s="95">
        <v>13</v>
      </c>
      <c r="C18" s="95">
        <v>21</v>
      </c>
      <c r="D18" s="95">
        <f t="shared" si="0"/>
        <v>-8</v>
      </c>
      <c r="E18" s="95">
        <v>19</v>
      </c>
      <c r="F18" s="95">
        <v>29</v>
      </c>
      <c r="G18" s="95">
        <v>37</v>
      </c>
      <c r="H18" s="95">
        <f t="shared" si="1"/>
        <v>85</v>
      </c>
      <c r="I18" s="95">
        <v>24</v>
      </c>
      <c r="J18" s="95">
        <v>25</v>
      </c>
      <c r="K18" s="95">
        <v>17</v>
      </c>
      <c r="L18" s="95">
        <f t="shared" si="2"/>
        <v>66</v>
      </c>
      <c r="M18" s="95">
        <f t="shared" si="3"/>
        <v>19</v>
      </c>
      <c r="N18" s="95">
        <f t="shared" si="4"/>
        <v>11</v>
      </c>
    </row>
    <row r="19" spans="1:14" s="1" customFormat="1" ht="20.100000000000001" customHeight="1">
      <c r="A19" s="96" t="s">
        <v>48</v>
      </c>
      <c r="B19" s="97">
        <v>181</v>
      </c>
      <c r="C19" s="97">
        <v>146</v>
      </c>
      <c r="D19" s="98">
        <f>B19-C19</f>
        <v>35</v>
      </c>
      <c r="E19" s="97">
        <v>329</v>
      </c>
      <c r="F19" s="97">
        <v>342</v>
      </c>
      <c r="G19" s="97">
        <v>301</v>
      </c>
      <c r="H19" s="97">
        <f>SUM(E19:G19)</f>
        <v>972</v>
      </c>
      <c r="I19" s="97">
        <v>363</v>
      </c>
      <c r="J19" s="97">
        <v>283</v>
      </c>
      <c r="K19" s="97">
        <v>306</v>
      </c>
      <c r="L19" s="97">
        <f t="shared" si="2"/>
        <v>952</v>
      </c>
      <c r="M19" s="99">
        <f t="shared" si="3"/>
        <v>20</v>
      </c>
      <c r="N19" s="100">
        <f>D19+M19</f>
        <v>55</v>
      </c>
    </row>
    <row r="20" spans="1:14" s="1" customFormat="1" ht="20.100000000000001" customHeight="1">
      <c r="A20" s="96" t="s">
        <v>49</v>
      </c>
      <c r="B20" s="97">
        <v>159</v>
      </c>
      <c r="C20" s="97">
        <v>126</v>
      </c>
      <c r="D20" s="98">
        <f>B20-C20</f>
        <v>33</v>
      </c>
      <c r="E20" s="97">
        <v>273</v>
      </c>
      <c r="F20" s="97">
        <v>333</v>
      </c>
      <c r="G20" s="97">
        <v>285</v>
      </c>
      <c r="H20" s="97">
        <f t="shared" si="1"/>
        <v>891</v>
      </c>
      <c r="I20" s="97">
        <v>268</v>
      </c>
      <c r="J20" s="97">
        <v>270</v>
      </c>
      <c r="K20" s="97">
        <v>286</v>
      </c>
      <c r="L20" s="97">
        <f t="shared" si="2"/>
        <v>824</v>
      </c>
      <c r="M20" s="99">
        <f t="shared" si="3"/>
        <v>67</v>
      </c>
      <c r="N20" s="100">
        <f>D20+M20</f>
        <v>100</v>
      </c>
    </row>
    <row r="21" spans="1:14" s="1" customFormat="1" ht="19.5" customHeight="1">
      <c r="A21" s="96" t="s">
        <v>50</v>
      </c>
      <c r="B21" s="97">
        <f t="shared" ref="B21:G21" si="5">SUM(B6:B18)</f>
        <v>340</v>
      </c>
      <c r="C21" s="97">
        <f t="shared" si="5"/>
        <v>272</v>
      </c>
      <c r="D21" s="97">
        <f t="shared" si="5"/>
        <v>68</v>
      </c>
      <c r="E21" s="97">
        <f t="shared" si="5"/>
        <v>602</v>
      </c>
      <c r="F21" s="97">
        <f t="shared" si="5"/>
        <v>675</v>
      </c>
      <c r="G21" s="97">
        <f t="shared" si="5"/>
        <v>586</v>
      </c>
      <c r="H21" s="97">
        <f t="shared" ref="H21:M21" si="6">SUM(H6:H18)</f>
        <v>1863</v>
      </c>
      <c r="I21" s="97">
        <f t="shared" si="6"/>
        <v>631</v>
      </c>
      <c r="J21" s="97">
        <f t="shared" si="6"/>
        <v>553</v>
      </c>
      <c r="K21" s="97">
        <f>SUM(K6:K18)</f>
        <v>592</v>
      </c>
      <c r="L21" s="97">
        <f t="shared" si="6"/>
        <v>1776</v>
      </c>
      <c r="M21" s="97">
        <f t="shared" si="6"/>
        <v>87</v>
      </c>
      <c r="N21" s="97">
        <f>SUM(N6:N18)</f>
        <v>155</v>
      </c>
    </row>
    <row r="22" spans="1:14" s="1" customFormat="1" ht="7.5" customHeight="1">
      <c r="A22" s="101"/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3"/>
      <c r="N22" s="104"/>
    </row>
    <row r="23" spans="1:14">
      <c r="A23" s="140" t="s">
        <v>297</v>
      </c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400" verticalDpi="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7"/>
  <sheetViews>
    <sheetView zoomScaleNormal="100" workbookViewId="0"/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39" t="s">
        <v>298</v>
      </c>
      <c r="C1" s="139"/>
      <c r="D1" s="139"/>
      <c r="E1" s="139"/>
      <c r="F1" s="139"/>
    </row>
    <row r="2" spans="2:6" s="3" customFormat="1" ht="23.25" customHeight="1">
      <c r="B2" s="3" t="s">
        <v>305</v>
      </c>
    </row>
    <row r="3" spans="2:6" s="3" customFormat="1">
      <c r="B3" s="144" t="s">
        <v>39</v>
      </c>
      <c r="C3" s="144" t="s">
        <v>3</v>
      </c>
      <c r="D3" s="147" t="s">
        <v>0</v>
      </c>
      <c r="E3" s="148"/>
      <c r="F3" s="149"/>
    </row>
    <row r="4" spans="2:6" s="3" customFormat="1">
      <c r="B4" s="145"/>
      <c r="C4" s="145"/>
      <c r="D4" s="150"/>
      <c r="E4" s="151"/>
      <c r="F4" s="152"/>
    </row>
    <row r="5" spans="2:6" s="3" customFormat="1" ht="23.25" customHeight="1">
      <c r="B5" s="146"/>
      <c r="C5" s="146"/>
      <c r="D5" s="105" t="s">
        <v>6</v>
      </c>
      <c r="E5" s="105" t="s">
        <v>7</v>
      </c>
      <c r="F5" s="105" t="s">
        <v>8</v>
      </c>
    </row>
    <row r="6" spans="2:6" s="3" customFormat="1" ht="27" customHeight="1">
      <c r="B6" s="106" t="s">
        <v>299</v>
      </c>
      <c r="C6" s="35">
        <v>120</v>
      </c>
      <c r="D6" s="35">
        <f t="shared" ref="D6:D13" si="0">E6+F6</f>
        <v>208</v>
      </c>
      <c r="E6" s="35">
        <v>111</v>
      </c>
      <c r="F6" s="35">
        <v>97</v>
      </c>
    </row>
    <row r="7" spans="2:6" s="3" customFormat="1" ht="27" customHeight="1">
      <c r="B7" s="105" t="s">
        <v>40</v>
      </c>
      <c r="C7" s="35">
        <v>309</v>
      </c>
      <c r="D7" s="35">
        <f t="shared" si="0"/>
        <v>562</v>
      </c>
      <c r="E7" s="35">
        <v>308</v>
      </c>
      <c r="F7" s="35">
        <v>254</v>
      </c>
    </row>
    <row r="8" spans="2:6" s="3" customFormat="1" ht="27" customHeight="1">
      <c r="B8" s="105" t="s">
        <v>300</v>
      </c>
      <c r="C8" s="35">
        <v>655</v>
      </c>
      <c r="D8" s="35">
        <f t="shared" si="0"/>
        <v>936</v>
      </c>
      <c r="E8" s="35">
        <v>419</v>
      </c>
      <c r="F8" s="35">
        <v>517</v>
      </c>
    </row>
    <row r="9" spans="2:6" s="3" customFormat="1" ht="27" customHeight="1">
      <c r="B9" s="105" t="s">
        <v>41</v>
      </c>
      <c r="C9" s="35">
        <v>614</v>
      </c>
      <c r="D9" s="35">
        <f t="shared" si="0"/>
        <v>814</v>
      </c>
      <c r="E9" s="35">
        <v>380</v>
      </c>
      <c r="F9" s="35">
        <v>434</v>
      </c>
    </row>
    <row r="10" spans="2:6" s="3" customFormat="1" ht="27" customHeight="1">
      <c r="B10" s="105" t="s">
        <v>42</v>
      </c>
      <c r="C10" s="35">
        <v>281</v>
      </c>
      <c r="D10" s="35">
        <f t="shared" si="0"/>
        <v>552</v>
      </c>
      <c r="E10" s="35">
        <v>280</v>
      </c>
      <c r="F10" s="35">
        <v>272</v>
      </c>
    </row>
    <row r="11" spans="2:6" s="3" customFormat="1" ht="27" customHeight="1">
      <c r="B11" s="105" t="s">
        <v>43</v>
      </c>
      <c r="C11" s="35">
        <v>319</v>
      </c>
      <c r="D11" s="35">
        <f t="shared" si="0"/>
        <v>392</v>
      </c>
      <c r="E11" s="35">
        <v>79</v>
      </c>
      <c r="F11" s="35">
        <v>313</v>
      </c>
    </row>
    <row r="12" spans="2:6" s="3" customFormat="1" ht="27" customHeight="1">
      <c r="B12" s="105" t="s">
        <v>44</v>
      </c>
      <c r="C12" s="35">
        <v>165</v>
      </c>
      <c r="D12" s="35">
        <f t="shared" si="0"/>
        <v>186</v>
      </c>
      <c r="E12" s="35">
        <v>126</v>
      </c>
      <c r="F12" s="35">
        <v>60</v>
      </c>
    </row>
    <row r="13" spans="2:6" s="3" customFormat="1" ht="27" customHeight="1">
      <c r="B13" s="69" t="s">
        <v>301</v>
      </c>
      <c r="C13" s="35">
        <v>209</v>
      </c>
      <c r="D13" s="35">
        <f t="shared" si="0"/>
        <v>393</v>
      </c>
      <c r="E13" s="35">
        <v>210</v>
      </c>
      <c r="F13" s="35">
        <v>183</v>
      </c>
    </row>
    <row r="14" spans="2:6" s="3" customFormat="1" ht="27" customHeight="1">
      <c r="B14" s="105" t="s">
        <v>45</v>
      </c>
      <c r="C14" s="35">
        <v>945</v>
      </c>
      <c r="D14" s="35">
        <v>1216</v>
      </c>
      <c r="E14" s="35">
        <v>726</v>
      </c>
      <c r="F14" s="35">
        <v>490</v>
      </c>
    </row>
    <row r="15" spans="2:6" s="3" customFormat="1" ht="27" customHeight="1">
      <c r="B15" s="38" t="s">
        <v>46</v>
      </c>
      <c r="C15" s="107">
        <f>SUM(C6:C14)</f>
        <v>3617</v>
      </c>
      <c r="D15" s="107">
        <f>SUM(D6:D14)</f>
        <v>5259</v>
      </c>
      <c r="E15" s="107">
        <f>SUM(E6:E14)</f>
        <v>2639</v>
      </c>
      <c r="F15" s="107">
        <f>SUM(F6:F14)</f>
        <v>2620</v>
      </c>
    </row>
    <row r="16" spans="2:6" s="3" customFormat="1"/>
    <row r="17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統計月報表・グラフ</dc:title>
  <dc:creator>藤沢市役所</dc:creator>
  <cp:lastModifiedBy>08885 JMK</cp:lastModifiedBy>
  <cp:lastPrinted>2015-08-12T00:23:44Z</cp:lastPrinted>
  <dcterms:created xsi:type="dcterms:W3CDTF">1998-08-25T04:55:29Z</dcterms:created>
  <dcterms:modified xsi:type="dcterms:W3CDTF">2016-03-02T23:34:22Z</dcterms:modified>
</cp:coreProperties>
</file>