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14" i="34" l="1"/>
  <c r="G28" i="2" l="1"/>
  <c r="G27" i="2"/>
  <c r="F28" i="2"/>
  <c r="F27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7" i="2"/>
  <c r="C8" i="2"/>
  <c r="C9" i="2"/>
  <c r="C11" i="2"/>
  <c r="D13" i="34" l="1"/>
  <c r="D12" i="34"/>
  <c r="D11" i="34"/>
  <c r="D10" i="34"/>
  <c r="D9" i="34"/>
  <c r="D8" i="34"/>
  <c r="D7" i="34"/>
  <c r="D6" i="34"/>
  <c r="C21" i="33"/>
  <c r="F63" i="32" l="1"/>
  <c r="F62" i="32"/>
  <c r="F61" i="32"/>
  <c r="F60" i="32"/>
  <c r="F59" i="32"/>
  <c r="H58" i="32"/>
  <c r="F58" i="32" s="1"/>
  <c r="G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F40" i="32" s="1"/>
  <c r="G40" i="32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F22" i="32" s="1"/>
  <c r="G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F4" i="32" s="1"/>
  <c r="G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 s="1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H20" i="33"/>
  <c r="M20" i="33" s="1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M12" i="33" s="1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M19" i="33" l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3" i="33"/>
  <c r="N8" i="33"/>
  <c r="N16" i="33"/>
  <c r="N15" i="33"/>
  <c r="N14" i="33"/>
  <c r="N7" i="33"/>
  <c r="N17" i="33"/>
  <c r="N10" i="33"/>
  <c r="N20" i="33"/>
  <c r="H21" i="33"/>
  <c r="N12" i="33"/>
  <c r="N19" i="33"/>
  <c r="M6" i="33"/>
  <c r="N6" i="33" s="1"/>
  <c r="N21" i="33" l="1"/>
  <c r="M21" i="33"/>
  <c r="H73" i="32"/>
  <c r="G73" i="32"/>
  <c r="F73" i="32"/>
  <c r="H75" i="32"/>
  <c r="G75" i="32"/>
  <c r="F75" i="32"/>
  <c r="H74" i="32"/>
  <c r="G74" i="32"/>
  <c r="F74" i="32"/>
  <c r="I19" i="31"/>
  <c r="H19" i="31"/>
  <c r="F19" i="31"/>
  <c r="E19" i="31"/>
  <c r="D19" i="31"/>
  <c r="B19" i="31"/>
  <c r="K18" i="31"/>
  <c r="J17" i="31"/>
  <c r="K16" i="31"/>
  <c r="J15" i="31"/>
  <c r="K14" i="31"/>
  <c r="K13" i="31"/>
  <c r="J12" i="31"/>
  <c r="K11" i="31"/>
  <c r="J10" i="31"/>
  <c r="K9" i="31"/>
  <c r="K8" i="31"/>
  <c r="K7" i="31"/>
  <c r="G19" i="31"/>
  <c r="C19" i="31"/>
  <c r="I110" i="30"/>
  <c r="J110" i="30"/>
  <c r="K110" i="30"/>
  <c r="H110" i="30"/>
  <c r="C112" i="30"/>
  <c r="G65" i="32" l="1"/>
  <c r="F65" i="32"/>
  <c r="H65" i="32"/>
  <c r="K19" i="31"/>
  <c r="J19" i="31"/>
  <c r="J9" i="31"/>
  <c r="K15" i="31"/>
  <c r="J16" i="31"/>
  <c r="K10" i="31"/>
  <c r="J11" i="31"/>
  <c r="K17" i="31"/>
  <c r="J6" i="31"/>
  <c r="J18" i="31"/>
  <c r="K12" i="31"/>
  <c r="J7" i="31"/>
  <c r="J13" i="31"/>
  <c r="J8" i="31"/>
  <c r="J14" i="31"/>
  <c r="K6" i="31"/>
  <c r="C5" i="2" l="1"/>
  <c r="I5" i="2"/>
  <c r="C6" i="2"/>
  <c r="F6" i="2"/>
  <c r="G6" i="2"/>
  <c r="H6" i="2"/>
  <c r="I6" i="2"/>
  <c r="F7" i="2"/>
  <c r="G7" i="2"/>
  <c r="H7" i="2"/>
  <c r="I7" i="2"/>
  <c r="F8" i="2"/>
  <c r="G8" i="2"/>
  <c r="H8" i="2" s="1"/>
  <c r="I8" i="2"/>
  <c r="I9" i="2"/>
  <c r="F9" i="2"/>
  <c r="G9" i="2"/>
  <c r="H9" i="2" s="1"/>
  <c r="G11" i="2"/>
  <c r="H11" i="2" s="1"/>
  <c r="I11" i="2"/>
  <c r="F12" i="2"/>
  <c r="G12" i="2"/>
  <c r="H12" i="2" s="1"/>
  <c r="I12" i="2"/>
  <c r="F13" i="2"/>
  <c r="G13" i="2"/>
  <c r="H13" i="2" s="1"/>
  <c r="I13" i="2"/>
  <c r="G14" i="2"/>
  <c r="H14" i="2" s="1"/>
  <c r="F14" i="2"/>
  <c r="G16" i="2"/>
  <c r="H16" i="2" s="1"/>
  <c r="F15" i="2"/>
  <c r="I15" i="2"/>
  <c r="F16" i="2"/>
  <c r="I16" i="2"/>
  <c r="F17" i="2"/>
  <c r="G17" i="2"/>
  <c r="H17" i="2"/>
  <c r="I17" i="2"/>
  <c r="G18" i="2"/>
  <c r="H18" i="2" s="1"/>
  <c r="F18" i="2"/>
  <c r="F19" i="2"/>
  <c r="I19" i="2"/>
  <c r="G21" i="2"/>
  <c r="H21" i="2" s="1"/>
  <c r="F20" i="2"/>
  <c r="G20" i="2"/>
  <c r="H20" i="2" s="1"/>
  <c r="I20" i="2"/>
  <c r="F21" i="2"/>
  <c r="I21" i="2"/>
  <c r="G22" i="2"/>
  <c r="H22" i="2" s="1"/>
  <c r="F22" i="2"/>
  <c r="F23" i="2"/>
  <c r="I23" i="2"/>
  <c r="F24" i="2"/>
  <c r="G24" i="2"/>
  <c r="H24" i="2" s="1"/>
  <c r="I24" i="2"/>
  <c r="F25" i="2"/>
  <c r="G25" i="2"/>
  <c r="H25" i="2" s="1"/>
  <c r="I25" i="2"/>
  <c r="F26" i="2"/>
  <c r="I27" i="2"/>
  <c r="I28" i="2" l="1"/>
  <c r="G26" i="2"/>
  <c r="H26" i="2" s="1"/>
  <c r="G23" i="2"/>
  <c r="H23" i="2" s="1"/>
  <c r="G19" i="2"/>
  <c r="H19" i="2" s="1"/>
  <c r="G15" i="2"/>
  <c r="H15" i="2" s="1"/>
  <c r="H27" i="2"/>
  <c r="I26" i="2"/>
  <c r="I22" i="2"/>
  <c r="I18" i="2"/>
  <c r="I14" i="2"/>
  <c r="G10" i="2"/>
  <c r="H10" i="2" s="1"/>
  <c r="H28" i="2" l="1"/>
</calcChain>
</file>

<file path=xl/sharedStrings.xml><?xml version="1.0" encoding="utf-8"?>
<sst xmlns="http://schemas.openxmlformats.org/spreadsheetml/2006/main" count="395" uniqueCount="305">
  <si>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</si>
  <si>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</si>
  <si>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</si>
  <si>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</si>
  <si>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</si>
  <si>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</si>
  <si>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</si>
  <si>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</si>
  <si>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</si>
  <si>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</si>
  <si>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</si>
  <si>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</si>
  <si>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</si>
  <si>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</si>
  <si>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</si>
  <si>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</si>
  <si>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</si>
  <si>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</si>
  <si>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</si>
  <si>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</si>
  <si>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</si>
  <si>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</si>
  <si>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</si>
  <si>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</si>
  <si>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</si>
  <si>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</si>
  <si>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</si>
  <si>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</si>
  <si>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</si>
  <si>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</si>
  <si>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</si>
  <si>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</si>
  <si>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</si>
  <si>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</si>
  <si>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</si>
  <si>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</si>
  <si>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</si>
  <si>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</si>
  <si>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</si>
  <si>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</si>
  <si>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</si>
  <si>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</si>
  <si>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</si>
  <si>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</si>
  <si>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</si>
  <si>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</si>
  <si>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</si>
  <si>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</si>
  <si>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</si>
  <si>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</si>
  <si>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</si>
  <si>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</si>
  <si>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</si>
  <si>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</si>
  <si>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</si>
  <si>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</si>
  <si>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</si>
  <si>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</si>
  <si>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</si>
  <si>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</si>
  <si>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</si>
  <si>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</si>
  <si>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</si>
  <si>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</si>
  <si>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</si>
  <si>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</si>
  <si>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</si>
  <si>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</si>
  <si>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</si>
  <si>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</si>
  <si>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</si>
  <si>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</si>
  <si>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</si>
  <si>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</si>
  <si>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</si>
  <si>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</si>
  <si>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</si>
  <si>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</si>
  <si>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</si>
  <si>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</si>
  <si>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</si>
  <si>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</si>
  <si>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</si>
  <si>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</si>
  <si>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</si>
  <si>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</si>
  <si>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</si>
  <si>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</si>
  <si>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</si>
  <si>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</si>
  <si>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</si>
  <si>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</si>
  <si>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</si>
  <si>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</si>
  <si>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</si>
  <si>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</si>
  <si>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</si>
  <si>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</si>
  <si>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</si>
  <si>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</si>
  <si>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</si>
  <si>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</si>
  <si>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</si>
  <si>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</si>
  <si>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</si>
  <si>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</si>
  <si>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</si>
  <si>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</si>
  <si>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</si>
  <si>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</si>
  <si>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</si>
  <si>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</si>
  <si>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</si>
  <si>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</si>
  <si>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</si>
  <si>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</si>
  <si>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</si>
  <si>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</si>
  <si>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</si>
  <si>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</si>
  <si>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</si>
  <si>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</si>
  <si>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</si>
  <si>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</si>
  <si>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</si>
  <si>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</si>
  <si>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</si>
  <si>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</si>
  <si>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</si>
  <si>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</si>
  <si>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</si>
  <si>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</si>
  <si>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</si>
  <si>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</si>
  <si>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</si>
  <si>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</si>
  <si>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</si>
  <si>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</si>
  <si>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</si>
  <si>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</si>
  <si>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</si>
  <si>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</si>
  <si>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</si>
  <si>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</si>
  <si>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</si>
  <si>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</si>
  <si>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</si>
  <si>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</si>
  <si>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</si>
  <si>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</si>
  <si>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</si>
  <si>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</si>
  <si>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</si>
  <si>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</si>
  <si>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</si>
  <si>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</si>
  <si>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</si>
  <si>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</si>
  <si>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</si>
  <si>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</si>
  <si>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</si>
  <si>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</si>
  <si>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</si>
  <si>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</si>
  <si>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</si>
  <si>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</si>
  <si>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</si>
  <si>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</si>
  <si>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</si>
  <si>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</si>
  <si>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</si>
  <si>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</si>
  <si>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</si>
  <si>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</si>
  <si>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</si>
  <si>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</si>
  <si>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</si>
  <si>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</si>
  <si>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</si>
  <si>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</si>
  <si>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</si>
  <si>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</si>
  <si>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</si>
  <si>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</si>
  <si>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</si>
  <si>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</si>
  <si>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</si>
  <si>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</si>
  <si>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</si>
  <si>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</si>
  <si>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</si>
  <si>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</si>
  <si>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</si>
  <si>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</si>
  <si>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</si>
  <si>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</si>
  <si>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</si>
  <si>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</si>
  <si>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</si>
  <si>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</si>
  <si>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</si>
  <si>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</si>
  <si>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</si>
  <si>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</si>
  <si>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</si>
  <si>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</si>
  <si>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</si>
  <si>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</si>
  <si>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</si>
  <si>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</si>
  <si>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</si>
  <si>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</si>
  <si>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</si>
  <si>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</si>
  <si>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</si>
  <si>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</si>
  <si>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</si>
  <si>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</si>
  <si>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</si>
  <si>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</si>
  <si>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</si>
  <si>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</si>
  <si>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</si>
  <si>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</si>
  <si>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</si>
  <si>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</si>
  <si>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</si>
  <si>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</si>
  <si>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</si>
  <si>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</si>
  <si>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</si>
  <si>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</si>
  <si>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</si>
  <si>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</si>
  <si>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</si>
  <si>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</si>
  <si>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</si>
  <si>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</si>
  <si>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</si>
  <si>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</si>
  <si>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</si>
  <si>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</si>
  <si>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</si>
  <si>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</si>
  <si>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</si>
  <si>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</si>
  <si>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</si>
  <si>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</si>
  <si>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</si>
  <si>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</si>
  <si>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</si>
  <si>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</si>
  <si>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</si>
  <si>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</si>
  <si>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</si>
  <si>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</si>
  <si>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</si>
  <si>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</si>
  <si>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</si>
  <si>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</si>
  <si>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</si>
  <si>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</si>
  <si>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</si>
  <si>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</si>
  <si>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</si>
  <si>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</si>
  <si>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</si>
  <si>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</si>
  <si>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</si>
  <si>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</si>
  <si>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</si>
  <si>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</si>
  <si>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</si>
  <si>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</si>
  <si>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...</t>
    <phoneticPr fontId="5"/>
  </si>
  <si>
    <t>－</t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</si>
  <si>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</si>
  <si>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</si>
  <si>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</si>
  <si>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</si>
  <si>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</si>
  <si>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</si>
  <si>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</si>
  <si>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</si>
  <si>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</si>
  <si>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</si>
  <si>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</si>
  <si>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</si>
  <si>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</si>
  <si>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</si>
  <si>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</si>
  <si>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</si>
  <si>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</si>
  <si>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</si>
  <si>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</si>
  <si>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</si>
  <si>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</si>
  <si>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</si>
  <si>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</si>
  <si>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</si>
  <si>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</si>
  <si>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</si>
  <si>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2015.9.1</t>
    <phoneticPr fontId="15"/>
  </si>
  <si>
    <t>2015.9.1</t>
    <phoneticPr fontId="15"/>
  </si>
  <si>
    <t>2015年8月中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</si>
</sst>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0" xfId="0" applyNumberFormat="1" applyFont="1" applyFill="1" applyBorder="1" applyAlignment="1">
      <alignment horizontal="right"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1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8" t="s">
        <v>273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3.5" customHeight="1">
      <c r="A2" s="109" t="s">
        <v>2</v>
      </c>
      <c r="B2" s="109" t="s">
        <v>3</v>
      </c>
      <c r="C2" s="112" t="s">
        <v>0</v>
      </c>
      <c r="D2" s="113"/>
      <c r="E2" s="114"/>
      <c r="F2" s="112" t="s">
        <v>272</v>
      </c>
      <c r="G2" s="113"/>
      <c r="H2" s="114"/>
      <c r="I2" s="42" t="s">
        <v>1</v>
      </c>
      <c r="J2" s="42" t="s">
        <v>0</v>
      </c>
    </row>
    <row r="3" spans="1:10" ht="13.5" customHeight="1">
      <c r="A3" s="110"/>
      <c r="B3" s="110"/>
      <c r="C3" s="115"/>
      <c r="D3" s="116"/>
      <c r="E3" s="117"/>
      <c r="F3" s="115"/>
      <c r="G3" s="116"/>
      <c r="H3" s="117"/>
      <c r="I3" s="43" t="s">
        <v>4</v>
      </c>
      <c r="J3" s="47" t="s">
        <v>5</v>
      </c>
    </row>
    <row r="4" spans="1:10" ht="13.5" customHeight="1">
      <c r="A4" s="111"/>
      <c r="B4" s="111"/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44" t="s">
        <v>12</v>
      </c>
      <c r="J4" s="48" t="s">
        <v>13</v>
      </c>
    </row>
    <row r="5" spans="1:10" ht="17.25" customHeight="1">
      <c r="A5" s="30">
        <v>7580</v>
      </c>
      <c r="B5" s="35">
        <v>6072</v>
      </c>
      <c r="C5" s="35">
        <f>SUM(D5:E5)</f>
        <v>35057</v>
      </c>
      <c r="D5" s="35">
        <v>17563</v>
      </c>
      <c r="E5" s="35">
        <v>17494</v>
      </c>
      <c r="F5" s="36" t="s">
        <v>275</v>
      </c>
      <c r="G5" s="36" t="s">
        <v>275</v>
      </c>
      <c r="H5" s="36" t="s">
        <v>275</v>
      </c>
      <c r="I5" s="45">
        <f>C5/B5</f>
        <v>5.7735507246376816</v>
      </c>
      <c r="J5" s="35">
        <v>504.3446986045173</v>
      </c>
    </row>
    <row r="6" spans="1:10" ht="17.25" customHeight="1">
      <c r="A6" s="30">
        <v>9406</v>
      </c>
      <c r="B6" s="35">
        <v>7332</v>
      </c>
      <c r="C6" s="35">
        <f>SUM(D6:E6)</f>
        <v>40183</v>
      </c>
      <c r="D6" s="35">
        <v>20257</v>
      </c>
      <c r="E6" s="35">
        <v>19926</v>
      </c>
      <c r="F6" s="35">
        <f t="shared" ref="F6:G9" si="0">B6-B5</f>
        <v>1260</v>
      </c>
      <c r="G6" s="35">
        <f t="shared" si="0"/>
        <v>5126</v>
      </c>
      <c r="H6" s="39">
        <f t="shared" ref="H6:H20" si="1">G6/C5</f>
        <v>0.14621901474741136</v>
      </c>
      <c r="I6" s="45">
        <f>C6/B6</f>
        <v>5.4804964539007095</v>
      </c>
      <c r="J6" s="35">
        <v>578.08948352754999</v>
      </c>
    </row>
    <row r="7" spans="1:10" ht="17.25" customHeight="1">
      <c r="A7" s="30">
        <v>11232</v>
      </c>
      <c r="B7" s="35">
        <v>8025</v>
      </c>
      <c r="C7" s="35">
        <f>SUM(D7:E7)</f>
        <v>45133</v>
      </c>
      <c r="D7" s="35">
        <v>22650</v>
      </c>
      <c r="E7" s="35">
        <v>22483</v>
      </c>
      <c r="F7" s="35">
        <f t="shared" si="0"/>
        <v>693</v>
      </c>
      <c r="G7" s="35">
        <f t="shared" si="0"/>
        <v>4950</v>
      </c>
      <c r="H7" s="39">
        <f t="shared" si="1"/>
        <v>0.12318642211880645</v>
      </c>
      <c r="I7" s="45">
        <f>C7/B7</f>
        <v>5.6240498442367599</v>
      </c>
      <c r="J7" s="35">
        <v>649.30225866781757</v>
      </c>
    </row>
    <row r="8" spans="1:10" ht="17.25" customHeight="1">
      <c r="A8" s="30">
        <v>13058</v>
      </c>
      <c r="B8" s="35">
        <v>9186</v>
      </c>
      <c r="C8" s="35">
        <f>SUM(D8:E8)</f>
        <v>50798</v>
      </c>
      <c r="D8" s="35">
        <v>25141</v>
      </c>
      <c r="E8" s="35">
        <v>25657</v>
      </c>
      <c r="F8" s="35">
        <f t="shared" si="0"/>
        <v>1161</v>
      </c>
      <c r="G8" s="35">
        <f t="shared" si="0"/>
        <v>5665</v>
      </c>
      <c r="H8" s="39">
        <f t="shared" si="1"/>
        <v>0.12551791372166707</v>
      </c>
      <c r="I8" s="45">
        <f>C8/B8</f>
        <v>5.5299368604397996</v>
      </c>
      <c r="J8" s="35">
        <v>730.80132355056821</v>
      </c>
    </row>
    <row r="9" spans="1:10" ht="17.25" customHeight="1">
      <c r="A9" s="30">
        <v>14885</v>
      </c>
      <c r="B9" s="35">
        <v>11126</v>
      </c>
      <c r="C9" s="35">
        <f>SUM(D9:E9)</f>
        <v>59277</v>
      </c>
      <c r="D9" s="35">
        <v>29500</v>
      </c>
      <c r="E9" s="35">
        <v>29777</v>
      </c>
      <c r="F9" s="35">
        <f t="shared" si="0"/>
        <v>1940</v>
      </c>
      <c r="G9" s="35">
        <f t="shared" si="0"/>
        <v>8479</v>
      </c>
      <c r="H9" s="39">
        <f t="shared" si="1"/>
        <v>0.16691602031576047</v>
      </c>
      <c r="I9" s="45">
        <f>C9/B9</f>
        <v>5.327790760381089</v>
      </c>
      <c r="J9" s="35">
        <v>852.78377211911948</v>
      </c>
    </row>
    <row r="10" spans="1:10" ht="17.25" customHeight="1">
      <c r="A10" s="30">
        <v>17441</v>
      </c>
      <c r="B10" s="36" t="s">
        <v>274</v>
      </c>
      <c r="C10" s="35">
        <v>90971</v>
      </c>
      <c r="D10" s="36" t="s">
        <v>274</v>
      </c>
      <c r="E10" s="36" t="s">
        <v>274</v>
      </c>
      <c r="F10" s="36" t="s">
        <v>274</v>
      </c>
      <c r="G10" s="35">
        <f t="shared" ref="G10:G20" si="2">C10-C9</f>
        <v>31694</v>
      </c>
      <c r="H10" s="39">
        <f t="shared" si="1"/>
        <v>0.53467618131821781</v>
      </c>
      <c r="I10" s="36" t="s">
        <v>274</v>
      </c>
      <c r="J10" s="35">
        <v>1308.7469428859156</v>
      </c>
    </row>
    <row r="11" spans="1:10" ht="17.25" customHeight="1">
      <c r="A11" s="30">
        <v>18537</v>
      </c>
      <c r="B11" s="35">
        <v>19800</v>
      </c>
      <c r="C11" s="35">
        <f t="shared" ref="C11:C28" si="3">SUM(D11:E11)</f>
        <v>96878</v>
      </c>
      <c r="D11" s="35">
        <v>47704</v>
      </c>
      <c r="E11" s="35">
        <v>49174</v>
      </c>
      <c r="F11" s="36" t="s">
        <v>274</v>
      </c>
      <c r="G11" s="35">
        <f t="shared" si="2"/>
        <v>5907</v>
      </c>
      <c r="H11" s="39">
        <f t="shared" si="1"/>
        <v>6.4932780776291346E-2</v>
      </c>
      <c r="I11" s="45">
        <f t="shared" ref="I11:I28" si="4">C11/B11</f>
        <v>4.8928282828282832</v>
      </c>
      <c r="J11" s="35">
        <v>1393.7275212199681</v>
      </c>
    </row>
    <row r="12" spans="1:10" ht="17.25" customHeight="1">
      <c r="A12" s="30">
        <v>20363</v>
      </c>
      <c r="B12" s="35">
        <v>22694</v>
      </c>
      <c r="C12" s="35">
        <f t="shared" si="3"/>
        <v>109101</v>
      </c>
      <c r="D12" s="35">
        <v>53567</v>
      </c>
      <c r="E12" s="35">
        <v>55534</v>
      </c>
      <c r="F12" s="35">
        <f t="shared" ref="F12:F20" si="5">B12-B11</f>
        <v>2894</v>
      </c>
      <c r="G12" s="35">
        <f t="shared" si="2"/>
        <v>12223</v>
      </c>
      <c r="H12" s="39">
        <f t="shared" si="1"/>
        <v>0.1261689960568963</v>
      </c>
      <c r="I12" s="45">
        <f t="shared" si="4"/>
        <v>4.8074821538732708</v>
      </c>
      <c r="J12" s="35">
        <v>1569.5727233491582</v>
      </c>
    </row>
    <row r="13" spans="1:10" ht="17.25" customHeight="1">
      <c r="A13" s="30">
        <v>22190</v>
      </c>
      <c r="B13" s="35">
        <v>28089</v>
      </c>
      <c r="C13" s="35">
        <f t="shared" si="3"/>
        <v>124601</v>
      </c>
      <c r="D13" s="35">
        <v>61058</v>
      </c>
      <c r="E13" s="35">
        <v>63543</v>
      </c>
      <c r="F13" s="35">
        <f t="shared" si="5"/>
        <v>5395</v>
      </c>
      <c r="G13" s="35">
        <f t="shared" si="2"/>
        <v>15500</v>
      </c>
      <c r="H13" s="39">
        <f t="shared" si="1"/>
        <v>0.14207019184058808</v>
      </c>
      <c r="I13" s="45">
        <f t="shared" si="4"/>
        <v>4.435935775570508</v>
      </c>
      <c r="J13" s="35">
        <v>1792.5622212631274</v>
      </c>
    </row>
    <row r="14" spans="1:10" ht="17.25" customHeight="1">
      <c r="A14" s="30">
        <v>24016</v>
      </c>
      <c r="B14" s="35">
        <v>43908</v>
      </c>
      <c r="C14" s="35">
        <f t="shared" si="3"/>
        <v>175183</v>
      </c>
      <c r="D14" s="35">
        <v>88314</v>
      </c>
      <c r="E14" s="35">
        <v>86869</v>
      </c>
      <c r="F14" s="35">
        <f t="shared" si="5"/>
        <v>15819</v>
      </c>
      <c r="G14" s="35">
        <f t="shared" si="2"/>
        <v>50582</v>
      </c>
      <c r="H14" s="39">
        <f t="shared" si="1"/>
        <v>0.40595179813966181</v>
      </c>
      <c r="I14" s="45">
        <f t="shared" si="4"/>
        <v>3.9897740730618567</v>
      </c>
      <c r="J14" s="35">
        <v>2520.2560782621204</v>
      </c>
    </row>
    <row r="15" spans="1:10" ht="17.25" customHeight="1">
      <c r="A15" s="30">
        <v>25842</v>
      </c>
      <c r="B15" s="35">
        <v>62169</v>
      </c>
      <c r="C15" s="35">
        <f t="shared" si="3"/>
        <v>228978</v>
      </c>
      <c r="D15" s="35">
        <v>116298</v>
      </c>
      <c r="E15" s="35">
        <v>112680</v>
      </c>
      <c r="F15" s="35">
        <f t="shared" si="5"/>
        <v>18261</v>
      </c>
      <c r="G15" s="35">
        <f t="shared" si="2"/>
        <v>53795</v>
      </c>
      <c r="H15" s="39">
        <f t="shared" si="1"/>
        <v>0.30707888322497046</v>
      </c>
      <c r="I15" s="45">
        <f t="shared" si="4"/>
        <v>3.6831539834965978</v>
      </c>
      <c r="J15" s="35">
        <v>3294.1735002157961</v>
      </c>
    </row>
    <row r="16" spans="1:10" ht="17.25" customHeight="1">
      <c r="A16" s="30">
        <v>27668</v>
      </c>
      <c r="B16" s="35">
        <v>77281</v>
      </c>
      <c r="C16" s="35">
        <f t="shared" si="3"/>
        <v>265975</v>
      </c>
      <c r="D16" s="35">
        <v>134919</v>
      </c>
      <c r="E16" s="35">
        <v>131056</v>
      </c>
      <c r="F16" s="35">
        <f t="shared" si="5"/>
        <v>15112</v>
      </c>
      <c r="G16" s="35">
        <f t="shared" si="2"/>
        <v>36997</v>
      </c>
      <c r="H16" s="39">
        <f t="shared" si="1"/>
        <v>0.16157447440365449</v>
      </c>
      <c r="I16" s="45">
        <f t="shared" si="4"/>
        <v>3.4416609515922412</v>
      </c>
      <c r="J16" s="35">
        <v>3826.4278521076103</v>
      </c>
    </row>
    <row r="17" spans="1:10" ht="17.25" customHeight="1">
      <c r="A17" s="30">
        <v>29495</v>
      </c>
      <c r="B17" s="35">
        <v>96757</v>
      </c>
      <c r="C17" s="35">
        <f t="shared" si="3"/>
        <v>300248</v>
      </c>
      <c r="D17" s="35">
        <v>152281</v>
      </c>
      <c r="E17" s="35">
        <v>147967</v>
      </c>
      <c r="F17" s="35">
        <f t="shared" si="5"/>
        <v>19476</v>
      </c>
      <c r="G17" s="35">
        <f t="shared" si="2"/>
        <v>34273</v>
      </c>
      <c r="H17" s="39">
        <f t="shared" si="1"/>
        <v>0.12885797537362534</v>
      </c>
      <c r="I17" s="45">
        <f t="shared" si="4"/>
        <v>3.1031139865849497</v>
      </c>
      <c r="J17" s="35">
        <v>4319.4935980434466</v>
      </c>
    </row>
    <row r="18" spans="1:10" ht="17.25" customHeight="1">
      <c r="A18" s="30">
        <v>31321</v>
      </c>
      <c r="B18" s="35">
        <v>108775</v>
      </c>
      <c r="C18" s="35">
        <f t="shared" si="3"/>
        <v>328387</v>
      </c>
      <c r="D18" s="35">
        <v>167306</v>
      </c>
      <c r="E18" s="35">
        <v>161081</v>
      </c>
      <c r="F18" s="35">
        <f t="shared" si="5"/>
        <v>12018</v>
      </c>
      <c r="G18" s="35">
        <f t="shared" si="2"/>
        <v>28139</v>
      </c>
      <c r="H18" s="39">
        <f t="shared" si="1"/>
        <v>9.3719192134502138E-2</v>
      </c>
      <c r="I18" s="45">
        <f t="shared" si="4"/>
        <v>3.0189565617099516</v>
      </c>
      <c r="J18" s="35">
        <v>4724.3130484822323</v>
      </c>
    </row>
    <row r="19" spans="1:10" ht="17.25" customHeight="1">
      <c r="A19" s="30">
        <v>33147</v>
      </c>
      <c r="B19" s="35">
        <v>124261</v>
      </c>
      <c r="C19" s="35">
        <f t="shared" si="3"/>
        <v>350330</v>
      </c>
      <c r="D19" s="35">
        <v>178914</v>
      </c>
      <c r="E19" s="35">
        <v>171416</v>
      </c>
      <c r="F19" s="35">
        <f t="shared" si="5"/>
        <v>15486</v>
      </c>
      <c r="G19" s="35">
        <f t="shared" si="2"/>
        <v>21943</v>
      </c>
      <c r="H19" s="39">
        <f t="shared" si="1"/>
        <v>6.6820550143580598E-2</v>
      </c>
      <c r="I19" s="45">
        <f t="shared" si="4"/>
        <v>2.8193077474026444</v>
      </c>
      <c r="J19" s="35">
        <v>5039.9942454323118</v>
      </c>
    </row>
    <row r="20" spans="1:10" ht="17.25" customHeight="1">
      <c r="A20" s="30">
        <v>34973</v>
      </c>
      <c r="B20" s="35">
        <v>137993</v>
      </c>
      <c r="C20" s="35">
        <f t="shared" si="3"/>
        <v>368651</v>
      </c>
      <c r="D20" s="35">
        <v>186962</v>
      </c>
      <c r="E20" s="35">
        <v>181689</v>
      </c>
      <c r="F20" s="35">
        <f t="shared" si="5"/>
        <v>13732</v>
      </c>
      <c r="G20" s="35">
        <f t="shared" si="2"/>
        <v>18321</v>
      </c>
      <c r="H20" s="39">
        <f t="shared" si="1"/>
        <v>5.2296406245539918E-2</v>
      </c>
      <c r="I20" s="45">
        <f t="shared" si="4"/>
        <v>2.6715195698332526</v>
      </c>
      <c r="J20" s="35">
        <v>5303.5678319666231</v>
      </c>
    </row>
    <row r="21" spans="1:10" s="23" customFormat="1" ht="17.25" customHeight="1">
      <c r="A21" s="30">
        <v>36800</v>
      </c>
      <c r="B21" s="35">
        <v>148455</v>
      </c>
      <c r="C21" s="35">
        <f t="shared" si="3"/>
        <v>379185</v>
      </c>
      <c r="D21" s="35">
        <v>190927</v>
      </c>
      <c r="E21" s="35">
        <v>188258</v>
      </c>
      <c r="F21" s="35">
        <f t="shared" ref="F21:G23" si="6">B21-B20</f>
        <v>10462</v>
      </c>
      <c r="G21" s="35">
        <f t="shared" si="6"/>
        <v>10534</v>
      </c>
      <c r="H21" s="39">
        <f t="shared" ref="H21:H24" si="7">G21/C20</f>
        <v>2.8574451174688254E-2</v>
      </c>
      <c r="I21" s="45">
        <f t="shared" si="4"/>
        <v>2.5542083459634233</v>
      </c>
      <c r="J21" s="35">
        <v>5455.1143720328009</v>
      </c>
    </row>
    <row r="22" spans="1:10" s="23" customFormat="1" ht="17.25" customHeight="1">
      <c r="A22" s="31">
        <v>38626</v>
      </c>
      <c r="B22" s="37">
        <v>161232</v>
      </c>
      <c r="C22" s="35">
        <f t="shared" si="3"/>
        <v>396014</v>
      </c>
      <c r="D22" s="37">
        <v>198365</v>
      </c>
      <c r="E22" s="37">
        <v>197649</v>
      </c>
      <c r="F22" s="37">
        <f t="shared" si="6"/>
        <v>12777</v>
      </c>
      <c r="G22" s="37">
        <f t="shared" si="6"/>
        <v>16829</v>
      </c>
      <c r="H22" s="40">
        <f t="shared" si="7"/>
        <v>4.4382029879873941E-2</v>
      </c>
      <c r="I22" s="46">
        <f t="shared" si="4"/>
        <v>2.4561749528629551</v>
      </c>
      <c r="J22" s="35">
        <v>5697.2234210904899</v>
      </c>
    </row>
    <row r="23" spans="1:10" s="23" customFormat="1" ht="17.25" customHeight="1">
      <c r="A23" s="30">
        <v>40452</v>
      </c>
      <c r="B23" s="35">
        <v>171981</v>
      </c>
      <c r="C23" s="35">
        <f t="shared" si="3"/>
        <v>409657</v>
      </c>
      <c r="D23" s="35">
        <v>203778</v>
      </c>
      <c r="E23" s="35">
        <v>205879</v>
      </c>
      <c r="F23" s="36">
        <f t="shared" si="6"/>
        <v>10749</v>
      </c>
      <c r="G23" s="36">
        <f t="shared" si="6"/>
        <v>13643</v>
      </c>
      <c r="H23" s="41">
        <f t="shared" si="7"/>
        <v>3.44508022443651E-2</v>
      </c>
      <c r="I23" s="45">
        <f>C23/B23</f>
        <v>2.3819898709741194</v>
      </c>
      <c r="J23" s="35">
        <v>5893.497338512444</v>
      </c>
    </row>
    <row r="24" spans="1:10" s="23" customFormat="1" ht="17.25" customHeight="1">
      <c r="A24" s="30">
        <v>40817</v>
      </c>
      <c r="B24" s="35">
        <v>174752</v>
      </c>
      <c r="C24" s="35">
        <f t="shared" si="3"/>
        <v>413826</v>
      </c>
      <c r="D24" s="35">
        <v>205755</v>
      </c>
      <c r="E24" s="35">
        <v>208071</v>
      </c>
      <c r="F24" s="36">
        <f t="shared" ref="F24:G24" si="8">B24-B23</f>
        <v>2771</v>
      </c>
      <c r="G24" s="36">
        <f t="shared" si="8"/>
        <v>4169</v>
      </c>
      <c r="H24" s="41">
        <f t="shared" si="7"/>
        <v>1.0176806450274254E-2</v>
      </c>
      <c r="I24" s="45">
        <f t="shared" si="4"/>
        <v>2.3680759018494779</v>
      </c>
      <c r="J24" s="35">
        <v>5953.4743202416912</v>
      </c>
    </row>
    <row r="25" spans="1:10" s="23" customFormat="1" ht="17.25" customHeight="1">
      <c r="A25" s="32">
        <v>41183</v>
      </c>
      <c r="B25" s="35">
        <v>177240</v>
      </c>
      <c r="C25" s="35">
        <f t="shared" si="3"/>
        <v>416756</v>
      </c>
      <c r="D25" s="35">
        <v>206997</v>
      </c>
      <c r="E25" s="35">
        <v>209759</v>
      </c>
      <c r="F25" s="36">
        <f t="shared" ref="F25:G26" si="9">B25-B24</f>
        <v>2488</v>
      </c>
      <c r="G25" s="36">
        <f t="shared" si="9"/>
        <v>2930</v>
      </c>
      <c r="H25" s="41">
        <f>G25/C24</f>
        <v>7.0802704518324122E-3</v>
      </c>
      <c r="I25" s="45">
        <f t="shared" si="4"/>
        <v>2.3513653802753329</v>
      </c>
      <c r="J25" s="35">
        <v>5995.6265285570416</v>
      </c>
    </row>
    <row r="26" spans="1:10" s="23" customFormat="1" ht="17.25" customHeight="1">
      <c r="A26" s="32">
        <v>41548</v>
      </c>
      <c r="B26" s="35">
        <v>178887</v>
      </c>
      <c r="C26" s="35">
        <f t="shared" si="3"/>
        <v>418269</v>
      </c>
      <c r="D26" s="35">
        <v>207463</v>
      </c>
      <c r="E26" s="35">
        <v>210806</v>
      </c>
      <c r="F26" s="36">
        <f t="shared" si="9"/>
        <v>1647</v>
      </c>
      <c r="G26" s="36">
        <f t="shared" si="9"/>
        <v>1513</v>
      </c>
      <c r="H26" s="41">
        <f>G26/C25</f>
        <v>3.6304216376008983E-3</v>
      </c>
      <c r="I26" s="45">
        <f t="shared" si="4"/>
        <v>2.3381743782387763</v>
      </c>
      <c r="J26" s="35">
        <v>6017.393180837289</v>
      </c>
    </row>
    <row r="27" spans="1:10" s="23" customFormat="1" ht="17.25" customHeight="1">
      <c r="A27" s="33">
        <v>41913</v>
      </c>
      <c r="B27" s="35">
        <v>180758</v>
      </c>
      <c r="C27" s="35">
        <f t="shared" si="3"/>
        <v>419916</v>
      </c>
      <c r="D27" s="35">
        <v>208234</v>
      </c>
      <c r="E27" s="35">
        <v>211682</v>
      </c>
      <c r="F27" s="35">
        <f>B27-B26</f>
        <v>1871</v>
      </c>
      <c r="G27" s="35">
        <f>C27-C26</f>
        <v>1647</v>
      </c>
      <c r="H27" s="39">
        <f>G27/C26</f>
        <v>3.9376573449143972E-3</v>
      </c>
      <c r="I27" s="45">
        <f t="shared" ref="I27" si="10">C27/B27</f>
        <v>2.3230839022339258</v>
      </c>
      <c r="J27" s="35">
        <v>6035.877533419578</v>
      </c>
    </row>
    <row r="28" spans="1:10" ht="17.25" customHeight="1">
      <c r="A28" s="34">
        <v>42248</v>
      </c>
      <c r="B28" s="35">
        <v>183048</v>
      </c>
      <c r="C28" s="35">
        <f t="shared" si="3"/>
        <v>422305</v>
      </c>
      <c r="D28" s="35">
        <v>209170</v>
      </c>
      <c r="E28" s="35">
        <v>213135</v>
      </c>
      <c r="F28" s="35">
        <f>B28-B27</f>
        <v>2290</v>
      </c>
      <c r="G28" s="35">
        <f>C28-C27</f>
        <v>2389</v>
      </c>
      <c r="H28" s="41">
        <f>G28/C27</f>
        <v>5.6892330847121801E-3</v>
      </c>
      <c r="I28" s="45">
        <f t="shared" si="4"/>
        <v>2.3070724618679255</v>
      </c>
      <c r="J28" s="35">
        <v>6070.2170475779794</v>
      </c>
    </row>
    <row r="29" spans="1:10">
      <c r="A29" s="24"/>
      <c r="B29" s="25"/>
      <c r="C29" s="25"/>
      <c r="D29" s="25"/>
      <c r="E29" s="25"/>
      <c r="F29" s="26"/>
      <c r="G29" s="26"/>
      <c r="H29" s="26"/>
      <c r="I29" s="27"/>
      <c r="J29" s="25"/>
    </row>
    <row r="30" spans="1:10">
      <c r="A30" s="2" t="s">
        <v>276</v>
      </c>
    </row>
    <row r="31" spans="1:10" ht="13.5" customHeight="1">
      <c r="A31" s="2" t="s">
        <v>277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3" t="s">
        <v>278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" customHeight="1">
      <c r="A2" s="5" t="s">
        <v>302</v>
      </c>
      <c r="B2" s="5"/>
      <c r="C2" s="5"/>
      <c r="D2" s="5"/>
      <c r="E2" s="49"/>
      <c r="F2" s="5"/>
      <c r="G2" s="5"/>
      <c r="H2" s="50"/>
      <c r="I2" s="28"/>
      <c r="J2" s="28"/>
      <c r="K2" s="7"/>
    </row>
    <row r="3" spans="1:11" ht="20.100000000000001" customHeight="1">
      <c r="A3" s="118" t="s">
        <v>79</v>
      </c>
      <c r="B3" s="51" t="s">
        <v>78</v>
      </c>
      <c r="C3" s="120" t="s">
        <v>0</v>
      </c>
      <c r="D3" s="121"/>
      <c r="E3" s="122"/>
      <c r="F3" s="8"/>
      <c r="G3" s="118" t="s">
        <v>79</v>
      </c>
      <c r="H3" s="51" t="s">
        <v>78</v>
      </c>
      <c r="I3" s="120" t="s">
        <v>0</v>
      </c>
      <c r="J3" s="121"/>
      <c r="K3" s="122"/>
    </row>
    <row r="4" spans="1:11" ht="20.100000000000001" customHeight="1">
      <c r="A4" s="119"/>
      <c r="B4" s="52" t="s">
        <v>3</v>
      </c>
      <c r="C4" s="53" t="s">
        <v>6</v>
      </c>
      <c r="D4" s="53" t="s">
        <v>7</v>
      </c>
      <c r="E4" s="53" t="s">
        <v>8</v>
      </c>
      <c r="F4" s="8"/>
      <c r="G4" s="119"/>
      <c r="H4" s="52" t="s">
        <v>3</v>
      </c>
      <c r="I4" s="53" t="s">
        <v>6</v>
      </c>
      <c r="J4" s="53" t="s">
        <v>7</v>
      </c>
      <c r="K4" s="53" t="s">
        <v>8</v>
      </c>
    </row>
    <row r="5" spans="1:11" ht="18.95" customHeight="1">
      <c r="A5" s="54" t="s">
        <v>80</v>
      </c>
      <c r="B5" s="55">
        <v>643</v>
      </c>
      <c r="C5" s="55">
        <f>D5+E5</f>
        <v>1231</v>
      </c>
      <c r="D5" s="56">
        <v>601</v>
      </c>
      <c r="E5" s="56">
        <v>630</v>
      </c>
      <c r="F5" s="8"/>
      <c r="G5" s="57" t="s">
        <v>85</v>
      </c>
      <c r="H5" s="55">
        <v>721</v>
      </c>
      <c r="I5" s="55">
        <f>J5+K5</f>
        <v>1564</v>
      </c>
      <c r="J5" s="56">
        <v>715</v>
      </c>
      <c r="K5" s="56">
        <v>849</v>
      </c>
    </row>
    <row r="6" spans="1:11" ht="18.95" customHeight="1">
      <c r="A6" s="54" t="s">
        <v>82</v>
      </c>
      <c r="B6" s="124">
        <v>4222</v>
      </c>
      <c r="C6" s="124">
        <f>D6+E6</f>
        <v>7928</v>
      </c>
      <c r="D6" s="126">
        <v>3818</v>
      </c>
      <c r="E6" s="126">
        <v>4110</v>
      </c>
      <c r="F6" s="8"/>
      <c r="G6" s="57" t="s">
        <v>87</v>
      </c>
      <c r="H6" s="55">
        <v>458</v>
      </c>
      <c r="I6" s="55">
        <f t="shared" ref="I6:I55" si="0">J6+K6</f>
        <v>1129</v>
      </c>
      <c r="J6" s="56">
        <v>539</v>
      </c>
      <c r="K6" s="56">
        <v>590</v>
      </c>
    </row>
    <row r="7" spans="1:11" ht="18.95" customHeight="1">
      <c r="A7" s="54" t="s">
        <v>84</v>
      </c>
      <c r="B7" s="125"/>
      <c r="C7" s="125"/>
      <c r="D7" s="127"/>
      <c r="E7" s="127"/>
      <c r="F7" s="8"/>
      <c r="G7" s="57" t="s">
        <v>89</v>
      </c>
      <c r="H7" s="55">
        <v>704</v>
      </c>
      <c r="I7" s="55">
        <f t="shared" si="0"/>
        <v>1708</v>
      </c>
      <c r="J7" s="56">
        <v>813</v>
      </c>
      <c r="K7" s="56">
        <v>895</v>
      </c>
    </row>
    <row r="8" spans="1:11" ht="18.95" customHeight="1">
      <c r="A8" s="54" t="s">
        <v>86</v>
      </c>
      <c r="B8" s="55">
        <v>596</v>
      </c>
      <c r="C8" s="55">
        <f>D8+E8</f>
        <v>1153</v>
      </c>
      <c r="D8" s="56">
        <v>604</v>
      </c>
      <c r="E8" s="56">
        <v>549</v>
      </c>
      <c r="F8" s="8"/>
      <c r="G8" s="57" t="s">
        <v>91</v>
      </c>
      <c r="H8" s="55">
        <v>469</v>
      </c>
      <c r="I8" s="55">
        <f t="shared" si="0"/>
        <v>1277</v>
      </c>
      <c r="J8" s="56">
        <v>609</v>
      </c>
      <c r="K8" s="56">
        <v>668</v>
      </c>
    </row>
    <row r="9" spans="1:11" ht="18.95" customHeight="1">
      <c r="A9" s="54" t="s">
        <v>88</v>
      </c>
      <c r="B9" s="55">
        <v>338</v>
      </c>
      <c r="C9" s="55">
        <f t="shared" ref="C9:C56" si="1">D9+E9</f>
        <v>710</v>
      </c>
      <c r="D9" s="56">
        <v>356</v>
      </c>
      <c r="E9" s="56">
        <v>354</v>
      </c>
      <c r="F9" s="8"/>
      <c r="G9" s="57" t="s">
        <v>93</v>
      </c>
      <c r="H9" s="55">
        <v>826</v>
      </c>
      <c r="I9" s="55">
        <f t="shared" si="0"/>
        <v>1967</v>
      </c>
      <c r="J9" s="56">
        <v>910</v>
      </c>
      <c r="K9" s="56">
        <v>1057</v>
      </c>
    </row>
    <row r="10" spans="1:11" ht="18.95" customHeight="1">
      <c r="A10" s="54" t="s">
        <v>90</v>
      </c>
      <c r="B10" s="55">
        <v>1266</v>
      </c>
      <c r="C10" s="55">
        <f t="shared" si="1"/>
        <v>1783</v>
      </c>
      <c r="D10" s="56">
        <v>1302</v>
      </c>
      <c r="E10" s="56">
        <v>481</v>
      </c>
      <c r="F10" s="8"/>
      <c r="G10" s="57" t="s">
        <v>95</v>
      </c>
      <c r="H10" s="55">
        <v>621</v>
      </c>
      <c r="I10" s="55">
        <f t="shared" si="0"/>
        <v>1377</v>
      </c>
      <c r="J10" s="56">
        <v>661</v>
      </c>
      <c r="K10" s="56">
        <v>716</v>
      </c>
    </row>
    <row r="11" spans="1:11" ht="18.95" customHeight="1">
      <c r="A11" s="54" t="s">
        <v>92</v>
      </c>
      <c r="B11" s="55">
        <v>578</v>
      </c>
      <c r="C11" s="55">
        <f t="shared" si="1"/>
        <v>1268</v>
      </c>
      <c r="D11" s="56">
        <v>627</v>
      </c>
      <c r="E11" s="56">
        <v>641</v>
      </c>
      <c r="F11" s="8"/>
      <c r="G11" s="57" t="s">
        <v>97</v>
      </c>
      <c r="H11" s="55">
        <v>525</v>
      </c>
      <c r="I11" s="55">
        <f t="shared" si="0"/>
        <v>1204</v>
      </c>
      <c r="J11" s="56">
        <v>555</v>
      </c>
      <c r="K11" s="56">
        <v>649</v>
      </c>
    </row>
    <row r="12" spans="1:11" ht="18.95" customHeight="1">
      <c r="A12" s="54" t="s">
        <v>94</v>
      </c>
      <c r="B12" s="55">
        <v>153</v>
      </c>
      <c r="C12" s="55">
        <f t="shared" si="1"/>
        <v>338</v>
      </c>
      <c r="D12" s="56">
        <v>170</v>
      </c>
      <c r="E12" s="56">
        <v>168</v>
      </c>
      <c r="F12" s="8"/>
      <c r="G12" s="57" t="s">
        <v>99</v>
      </c>
      <c r="H12" s="55">
        <v>546</v>
      </c>
      <c r="I12" s="55">
        <f t="shared" si="0"/>
        <v>1377</v>
      </c>
      <c r="J12" s="56">
        <v>643</v>
      </c>
      <c r="K12" s="56">
        <v>734</v>
      </c>
    </row>
    <row r="13" spans="1:11" ht="18.95" customHeight="1">
      <c r="A13" s="54" t="s">
        <v>96</v>
      </c>
      <c r="B13" s="55">
        <v>654</v>
      </c>
      <c r="C13" s="55">
        <f t="shared" si="1"/>
        <v>1409</v>
      </c>
      <c r="D13" s="56">
        <v>709</v>
      </c>
      <c r="E13" s="56">
        <v>700</v>
      </c>
      <c r="F13" s="8"/>
      <c r="G13" s="57" t="s">
        <v>101</v>
      </c>
      <c r="H13" s="55">
        <v>560</v>
      </c>
      <c r="I13" s="55">
        <f t="shared" si="0"/>
        <v>1440</v>
      </c>
      <c r="J13" s="56">
        <v>695</v>
      </c>
      <c r="K13" s="56">
        <v>745</v>
      </c>
    </row>
    <row r="14" spans="1:11" ht="18.95" customHeight="1">
      <c r="A14" s="54" t="s">
        <v>98</v>
      </c>
      <c r="B14" s="55">
        <v>626</v>
      </c>
      <c r="C14" s="55">
        <f t="shared" si="1"/>
        <v>1278</v>
      </c>
      <c r="D14" s="56">
        <v>625</v>
      </c>
      <c r="E14" s="56">
        <v>653</v>
      </c>
      <c r="F14" s="8"/>
      <c r="G14" s="57" t="s">
        <v>103</v>
      </c>
      <c r="H14" s="55">
        <v>789</v>
      </c>
      <c r="I14" s="55">
        <f t="shared" si="0"/>
        <v>1843</v>
      </c>
      <c r="J14" s="56">
        <v>903</v>
      </c>
      <c r="K14" s="56">
        <v>940</v>
      </c>
    </row>
    <row r="15" spans="1:11" ht="18.95" customHeight="1">
      <c r="A15" s="54" t="s">
        <v>100</v>
      </c>
      <c r="B15" s="55">
        <v>831</v>
      </c>
      <c r="C15" s="55">
        <f t="shared" si="1"/>
        <v>1936</v>
      </c>
      <c r="D15" s="56">
        <v>946</v>
      </c>
      <c r="E15" s="56">
        <v>990</v>
      </c>
      <c r="F15" s="8"/>
      <c r="G15" s="57" t="s">
        <v>105</v>
      </c>
      <c r="H15" s="55">
        <v>167</v>
      </c>
      <c r="I15" s="55">
        <f t="shared" si="0"/>
        <v>404</v>
      </c>
      <c r="J15" s="56">
        <v>198</v>
      </c>
      <c r="K15" s="56">
        <v>206</v>
      </c>
    </row>
    <row r="16" spans="1:11" ht="18.95" customHeight="1">
      <c r="A16" s="54" t="s">
        <v>102</v>
      </c>
      <c r="B16" s="55">
        <v>378</v>
      </c>
      <c r="C16" s="55">
        <f t="shared" si="1"/>
        <v>773</v>
      </c>
      <c r="D16" s="56">
        <v>388</v>
      </c>
      <c r="E16" s="56">
        <v>385</v>
      </c>
      <c r="F16" s="8"/>
      <c r="G16" s="57" t="s">
        <v>107</v>
      </c>
      <c r="H16" s="55">
        <v>592</v>
      </c>
      <c r="I16" s="55">
        <f t="shared" si="0"/>
        <v>1454</v>
      </c>
      <c r="J16" s="56">
        <v>715</v>
      </c>
      <c r="K16" s="56">
        <v>739</v>
      </c>
    </row>
    <row r="17" spans="1:11" ht="18.95" customHeight="1">
      <c r="A17" s="54" t="s">
        <v>104</v>
      </c>
      <c r="B17" s="55">
        <v>1159</v>
      </c>
      <c r="C17" s="55">
        <f t="shared" si="1"/>
        <v>1909</v>
      </c>
      <c r="D17" s="56">
        <v>948</v>
      </c>
      <c r="E17" s="56">
        <v>961</v>
      </c>
      <c r="F17" s="8"/>
      <c r="G17" s="57" t="s">
        <v>109</v>
      </c>
      <c r="H17" s="55">
        <v>353</v>
      </c>
      <c r="I17" s="55">
        <f t="shared" si="0"/>
        <v>711</v>
      </c>
      <c r="J17" s="56">
        <v>403</v>
      </c>
      <c r="K17" s="56">
        <v>308</v>
      </c>
    </row>
    <row r="18" spans="1:11" ht="18.95" customHeight="1">
      <c r="A18" s="54" t="s">
        <v>106</v>
      </c>
      <c r="B18" s="55">
        <v>890</v>
      </c>
      <c r="C18" s="55">
        <f t="shared" si="1"/>
        <v>2037</v>
      </c>
      <c r="D18" s="56">
        <v>1014</v>
      </c>
      <c r="E18" s="56">
        <v>1023</v>
      </c>
      <c r="F18" s="8"/>
      <c r="G18" s="57" t="s">
        <v>111</v>
      </c>
      <c r="H18" s="55">
        <v>654</v>
      </c>
      <c r="I18" s="55">
        <f t="shared" si="0"/>
        <v>1620</v>
      </c>
      <c r="J18" s="56">
        <v>798</v>
      </c>
      <c r="K18" s="56">
        <v>822</v>
      </c>
    </row>
    <row r="19" spans="1:11" ht="18.95" customHeight="1">
      <c r="A19" s="54" t="s">
        <v>108</v>
      </c>
      <c r="B19" s="55">
        <v>337</v>
      </c>
      <c r="C19" s="55">
        <f t="shared" si="1"/>
        <v>708</v>
      </c>
      <c r="D19" s="56">
        <v>364</v>
      </c>
      <c r="E19" s="56">
        <v>344</v>
      </c>
      <c r="F19" s="8"/>
      <c r="G19" s="57" t="s">
        <v>113</v>
      </c>
      <c r="H19" s="55">
        <v>480</v>
      </c>
      <c r="I19" s="55">
        <f t="shared" si="0"/>
        <v>1000</v>
      </c>
      <c r="J19" s="56">
        <v>508</v>
      </c>
      <c r="K19" s="56">
        <v>492</v>
      </c>
    </row>
    <row r="20" spans="1:11" ht="18.95" customHeight="1">
      <c r="A20" s="54" t="s">
        <v>110</v>
      </c>
      <c r="B20" s="55">
        <v>207</v>
      </c>
      <c r="C20" s="55">
        <f t="shared" si="1"/>
        <v>465</v>
      </c>
      <c r="D20" s="56">
        <v>235</v>
      </c>
      <c r="E20" s="56">
        <v>230</v>
      </c>
      <c r="F20" s="8"/>
      <c r="G20" s="57" t="s">
        <v>115</v>
      </c>
      <c r="H20" s="55">
        <v>1211</v>
      </c>
      <c r="I20" s="55">
        <f t="shared" si="0"/>
        <v>2998</v>
      </c>
      <c r="J20" s="56">
        <v>1449</v>
      </c>
      <c r="K20" s="56">
        <v>1549</v>
      </c>
    </row>
    <row r="21" spans="1:11" ht="18.95" customHeight="1">
      <c r="A21" s="54" t="s">
        <v>112</v>
      </c>
      <c r="B21" s="55">
        <v>422</v>
      </c>
      <c r="C21" s="55">
        <f t="shared" si="1"/>
        <v>1053</v>
      </c>
      <c r="D21" s="56">
        <v>540</v>
      </c>
      <c r="E21" s="56">
        <v>513</v>
      </c>
      <c r="F21" s="8"/>
      <c r="G21" s="57" t="s">
        <v>117</v>
      </c>
      <c r="H21" s="55">
        <v>952</v>
      </c>
      <c r="I21" s="55">
        <f t="shared" si="0"/>
        <v>2192</v>
      </c>
      <c r="J21" s="56">
        <v>1068</v>
      </c>
      <c r="K21" s="56">
        <v>1124</v>
      </c>
    </row>
    <row r="22" spans="1:11" ht="18.95" customHeight="1">
      <c r="A22" s="54" t="s">
        <v>114</v>
      </c>
      <c r="B22" s="55">
        <v>845</v>
      </c>
      <c r="C22" s="55">
        <f t="shared" si="1"/>
        <v>1865</v>
      </c>
      <c r="D22" s="56">
        <v>950</v>
      </c>
      <c r="E22" s="56">
        <v>915</v>
      </c>
      <c r="F22" s="8"/>
      <c r="G22" s="57" t="s">
        <v>119</v>
      </c>
      <c r="H22" s="55">
        <v>691</v>
      </c>
      <c r="I22" s="55">
        <f t="shared" si="0"/>
        <v>1601</v>
      </c>
      <c r="J22" s="56">
        <v>757</v>
      </c>
      <c r="K22" s="56">
        <v>844</v>
      </c>
    </row>
    <row r="23" spans="1:11" ht="18.95" customHeight="1">
      <c r="A23" s="54" t="s">
        <v>116</v>
      </c>
      <c r="B23" s="55">
        <v>635</v>
      </c>
      <c r="C23" s="55">
        <f t="shared" si="1"/>
        <v>1135</v>
      </c>
      <c r="D23" s="56">
        <v>556</v>
      </c>
      <c r="E23" s="56">
        <v>579</v>
      </c>
      <c r="F23" s="8"/>
      <c r="G23" s="57" t="s">
        <v>121</v>
      </c>
      <c r="H23" s="55">
        <v>738</v>
      </c>
      <c r="I23" s="55">
        <f t="shared" si="0"/>
        <v>1786</v>
      </c>
      <c r="J23" s="56">
        <v>850</v>
      </c>
      <c r="K23" s="56">
        <v>936</v>
      </c>
    </row>
    <row r="24" spans="1:11" ht="18.95" customHeight="1">
      <c r="A24" s="54" t="s">
        <v>118</v>
      </c>
      <c r="B24" s="55">
        <v>448</v>
      </c>
      <c r="C24" s="55">
        <f t="shared" si="1"/>
        <v>1094</v>
      </c>
      <c r="D24" s="56">
        <v>512</v>
      </c>
      <c r="E24" s="56">
        <v>582</v>
      </c>
      <c r="F24" s="8"/>
      <c r="G24" s="57" t="s">
        <v>123</v>
      </c>
      <c r="H24" s="55">
        <v>621</v>
      </c>
      <c r="I24" s="55">
        <f t="shared" si="0"/>
        <v>1602</v>
      </c>
      <c r="J24" s="56">
        <v>801</v>
      </c>
      <c r="K24" s="56">
        <v>801</v>
      </c>
    </row>
    <row r="25" spans="1:11" ht="18.95" customHeight="1">
      <c r="A25" s="54" t="s">
        <v>120</v>
      </c>
      <c r="B25" s="55">
        <v>638</v>
      </c>
      <c r="C25" s="55">
        <f t="shared" si="1"/>
        <v>1644</v>
      </c>
      <c r="D25" s="56">
        <v>840</v>
      </c>
      <c r="E25" s="56">
        <v>804</v>
      </c>
      <c r="F25" s="8"/>
      <c r="G25" s="57" t="s">
        <v>125</v>
      </c>
      <c r="H25" s="55">
        <v>657</v>
      </c>
      <c r="I25" s="55">
        <f t="shared" si="0"/>
        <v>1232</v>
      </c>
      <c r="J25" s="56">
        <v>604</v>
      </c>
      <c r="K25" s="56">
        <v>628</v>
      </c>
    </row>
    <row r="26" spans="1:11" ht="18.95" customHeight="1">
      <c r="A26" s="54" t="s">
        <v>122</v>
      </c>
      <c r="B26" s="55">
        <v>467</v>
      </c>
      <c r="C26" s="55">
        <f t="shared" si="1"/>
        <v>1153</v>
      </c>
      <c r="D26" s="56">
        <v>522</v>
      </c>
      <c r="E26" s="56">
        <v>631</v>
      </c>
      <c r="F26" s="8"/>
      <c r="G26" s="57" t="s">
        <v>127</v>
      </c>
      <c r="H26" s="55">
        <v>750</v>
      </c>
      <c r="I26" s="55">
        <f t="shared" si="0"/>
        <v>1608</v>
      </c>
      <c r="J26" s="56">
        <v>765</v>
      </c>
      <c r="K26" s="56">
        <v>843</v>
      </c>
    </row>
    <row r="27" spans="1:11" ht="18.95" customHeight="1">
      <c r="A27" s="54" t="s">
        <v>124</v>
      </c>
      <c r="B27" s="55">
        <v>0</v>
      </c>
      <c r="C27" s="55">
        <f t="shared" si="1"/>
        <v>0</v>
      </c>
      <c r="D27" s="56">
        <v>0</v>
      </c>
      <c r="E27" s="56">
        <v>0</v>
      </c>
      <c r="F27" s="8"/>
      <c r="G27" s="57" t="s">
        <v>129</v>
      </c>
      <c r="H27" s="55">
        <v>695</v>
      </c>
      <c r="I27" s="55">
        <f t="shared" si="0"/>
        <v>1664</v>
      </c>
      <c r="J27" s="56">
        <v>799</v>
      </c>
      <c r="K27" s="56">
        <v>865</v>
      </c>
    </row>
    <row r="28" spans="1:11" ht="18.95" customHeight="1">
      <c r="A28" s="54" t="s">
        <v>126</v>
      </c>
      <c r="B28" s="55">
        <v>646</v>
      </c>
      <c r="C28" s="55">
        <f t="shared" si="1"/>
        <v>1723</v>
      </c>
      <c r="D28" s="56">
        <v>862</v>
      </c>
      <c r="E28" s="56">
        <v>861</v>
      </c>
      <c r="F28" s="8"/>
      <c r="G28" s="57" t="s">
        <v>131</v>
      </c>
      <c r="H28" s="55">
        <v>380</v>
      </c>
      <c r="I28" s="55">
        <f t="shared" si="0"/>
        <v>626</v>
      </c>
      <c r="J28" s="56">
        <v>278</v>
      </c>
      <c r="K28" s="56">
        <v>348</v>
      </c>
    </row>
    <row r="29" spans="1:11" ht="18.95" customHeight="1">
      <c r="A29" s="54" t="s">
        <v>128</v>
      </c>
      <c r="B29" s="55">
        <v>409</v>
      </c>
      <c r="C29" s="55">
        <f t="shared" si="1"/>
        <v>1041</v>
      </c>
      <c r="D29" s="56">
        <v>538</v>
      </c>
      <c r="E29" s="56">
        <v>503</v>
      </c>
      <c r="F29" s="8"/>
      <c r="G29" s="57" t="s">
        <v>133</v>
      </c>
      <c r="H29" s="55">
        <v>498</v>
      </c>
      <c r="I29" s="55">
        <f t="shared" si="0"/>
        <v>998</v>
      </c>
      <c r="J29" s="56">
        <v>463</v>
      </c>
      <c r="K29" s="56">
        <v>535</v>
      </c>
    </row>
    <row r="30" spans="1:11" ht="18.95" customHeight="1">
      <c r="A30" s="54" t="s">
        <v>130</v>
      </c>
      <c r="B30" s="55">
        <v>225</v>
      </c>
      <c r="C30" s="55">
        <f t="shared" si="1"/>
        <v>482</v>
      </c>
      <c r="D30" s="56">
        <v>244</v>
      </c>
      <c r="E30" s="56">
        <v>238</v>
      </c>
      <c r="F30" s="8"/>
      <c r="G30" s="57" t="s">
        <v>135</v>
      </c>
      <c r="H30" s="55">
        <v>449</v>
      </c>
      <c r="I30" s="55">
        <f t="shared" si="0"/>
        <v>834</v>
      </c>
      <c r="J30" s="56">
        <v>425</v>
      </c>
      <c r="K30" s="56">
        <v>409</v>
      </c>
    </row>
    <row r="31" spans="1:11" ht="18.95" customHeight="1">
      <c r="A31" s="54" t="s">
        <v>132</v>
      </c>
      <c r="B31" s="55">
        <v>2362</v>
      </c>
      <c r="C31" s="55">
        <f t="shared" si="1"/>
        <v>4346</v>
      </c>
      <c r="D31" s="56">
        <v>2081</v>
      </c>
      <c r="E31" s="56">
        <v>2265</v>
      </c>
      <c r="F31" s="8"/>
      <c r="G31" s="54" t="s">
        <v>137</v>
      </c>
      <c r="H31" s="55">
        <v>790</v>
      </c>
      <c r="I31" s="55">
        <f t="shared" si="0"/>
        <v>2007</v>
      </c>
      <c r="J31" s="56">
        <v>1020</v>
      </c>
      <c r="K31" s="56">
        <v>987</v>
      </c>
    </row>
    <row r="32" spans="1:11" ht="18.95" customHeight="1">
      <c r="A32" s="54" t="s">
        <v>134</v>
      </c>
      <c r="B32" s="55">
        <v>639</v>
      </c>
      <c r="C32" s="55">
        <f t="shared" si="1"/>
        <v>1510</v>
      </c>
      <c r="D32" s="56">
        <v>748</v>
      </c>
      <c r="E32" s="56">
        <v>762</v>
      </c>
      <c r="F32" s="8"/>
      <c r="G32" s="54" t="s">
        <v>139</v>
      </c>
      <c r="H32" s="55">
        <v>248</v>
      </c>
      <c r="I32" s="55">
        <f t="shared" si="0"/>
        <v>521</v>
      </c>
      <c r="J32" s="56">
        <v>270</v>
      </c>
      <c r="K32" s="56">
        <v>251</v>
      </c>
    </row>
    <row r="33" spans="1:11" ht="18.95" customHeight="1">
      <c r="A33" s="54" t="s">
        <v>136</v>
      </c>
      <c r="B33" s="55">
        <v>307</v>
      </c>
      <c r="C33" s="55">
        <f t="shared" si="1"/>
        <v>742</v>
      </c>
      <c r="D33" s="56">
        <v>369</v>
      </c>
      <c r="E33" s="56">
        <v>373</v>
      </c>
      <c r="F33" s="8"/>
      <c r="G33" s="54" t="s">
        <v>141</v>
      </c>
      <c r="H33" s="55">
        <v>526</v>
      </c>
      <c r="I33" s="55">
        <f t="shared" si="0"/>
        <v>1246</v>
      </c>
      <c r="J33" s="56">
        <v>607</v>
      </c>
      <c r="K33" s="56">
        <v>639</v>
      </c>
    </row>
    <row r="34" spans="1:11" ht="18.95" customHeight="1">
      <c r="A34" s="54" t="s">
        <v>138</v>
      </c>
      <c r="B34" s="55">
        <v>21</v>
      </c>
      <c r="C34" s="55">
        <v>63</v>
      </c>
      <c r="D34" s="56">
        <v>32</v>
      </c>
      <c r="E34" s="56">
        <v>30</v>
      </c>
      <c r="F34" s="8"/>
      <c r="G34" s="54" t="s">
        <v>143</v>
      </c>
      <c r="H34" s="55">
        <v>1651</v>
      </c>
      <c r="I34" s="55">
        <f t="shared" si="0"/>
        <v>4099</v>
      </c>
      <c r="J34" s="56">
        <v>1995</v>
      </c>
      <c r="K34" s="56">
        <v>2104</v>
      </c>
    </row>
    <row r="35" spans="1:11" ht="18.95" customHeight="1">
      <c r="A35" s="54" t="s">
        <v>140</v>
      </c>
      <c r="B35" s="56" t="s">
        <v>279</v>
      </c>
      <c r="C35" s="56" t="s">
        <v>279</v>
      </c>
      <c r="D35" s="56" t="s">
        <v>279</v>
      </c>
      <c r="E35" s="56" t="s">
        <v>279</v>
      </c>
      <c r="F35" s="8"/>
      <c r="G35" s="54" t="s">
        <v>145</v>
      </c>
      <c r="H35" s="55">
        <v>1025</v>
      </c>
      <c r="I35" s="55">
        <f t="shared" si="0"/>
        <v>2191</v>
      </c>
      <c r="J35" s="56">
        <v>1112</v>
      </c>
      <c r="K35" s="56">
        <v>1079</v>
      </c>
    </row>
    <row r="36" spans="1:11" ht="18.95" customHeight="1">
      <c r="A36" s="54" t="s">
        <v>142</v>
      </c>
      <c r="B36" s="55">
        <v>754</v>
      </c>
      <c r="C36" s="55">
        <f t="shared" si="1"/>
        <v>1604</v>
      </c>
      <c r="D36" s="56">
        <v>808</v>
      </c>
      <c r="E36" s="56">
        <v>796</v>
      </c>
      <c r="F36" s="8"/>
      <c r="G36" s="54" t="s">
        <v>147</v>
      </c>
      <c r="H36" s="55">
        <v>428</v>
      </c>
      <c r="I36" s="55">
        <f t="shared" si="0"/>
        <v>795</v>
      </c>
      <c r="J36" s="56">
        <v>398</v>
      </c>
      <c r="K36" s="56">
        <v>397</v>
      </c>
    </row>
    <row r="37" spans="1:11" ht="18.95" customHeight="1">
      <c r="A37" s="54" t="s">
        <v>144</v>
      </c>
      <c r="B37" s="55">
        <v>393</v>
      </c>
      <c r="C37" s="55">
        <f t="shared" si="1"/>
        <v>1092</v>
      </c>
      <c r="D37" s="56">
        <v>537</v>
      </c>
      <c r="E37" s="56">
        <v>555</v>
      </c>
      <c r="F37" s="8"/>
      <c r="G37" s="54" t="s">
        <v>149</v>
      </c>
      <c r="H37" s="55">
        <v>847</v>
      </c>
      <c r="I37" s="55">
        <f t="shared" si="0"/>
        <v>2053</v>
      </c>
      <c r="J37" s="56">
        <v>1005</v>
      </c>
      <c r="K37" s="56">
        <v>1048</v>
      </c>
    </row>
    <row r="38" spans="1:11" ht="18.95" customHeight="1">
      <c r="A38" s="54" t="s">
        <v>146</v>
      </c>
      <c r="B38" s="55">
        <v>1236</v>
      </c>
      <c r="C38" s="55">
        <f t="shared" si="1"/>
        <v>2996</v>
      </c>
      <c r="D38" s="56">
        <v>1499</v>
      </c>
      <c r="E38" s="56">
        <v>1497</v>
      </c>
      <c r="F38" s="8"/>
      <c r="G38" s="54" t="s">
        <v>151</v>
      </c>
      <c r="H38" s="55">
        <v>183</v>
      </c>
      <c r="I38" s="55">
        <f t="shared" si="0"/>
        <v>338</v>
      </c>
      <c r="J38" s="56">
        <v>184</v>
      </c>
      <c r="K38" s="56">
        <v>154</v>
      </c>
    </row>
    <row r="39" spans="1:11" ht="18.95" customHeight="1">
      <c r="A39" s="54" t="s">
        <v>148</v>
      </c>
      <c r="B39" s="55">
        <v>814</v>
      </c>
      <c r="C39" s="55">
        <f t="shared" si="1"/>
        <v>2169</v>
      </c>
      <c r="D39" s="56">
        <v>1110</v>
      </c>
      <c r="E39" s="56">
        <v>1059</v>
      </c>
      <c r="F39" s="8"/>
      <c r="G39" s="54" t="s">
        <v>153</v>
      </c>
      <c r="H39" s="55">
        <v>891</v>
      </c>
      <c r="I39" s="55">
        <f t="shared" si="0"/>
        <v>1846</v>
      </c>
      <c r="J39" s="56">
        <v>947</v>
      </c>
      <c r="K39" s="56">
        <v>899</v>
      </c>
    </row>
    <row r="40" spans="1:11" ht="18.95" customHeight="1">
      <c r="A40" s="54" t="s">
        <v>150</v>
      </c>
      <c r="B40" s="55">
        <v>559</v>
      </c>
      <c r="C40" s="55">
        <f t="shared" si="1"/>
        <v>1573</v>
      </c>
      <c r="D40" s="56">
        <v>706</v>
      </c>
      <c r="E40" s="56">
        <v>867</v>
      </c>
      <c r="F40" s="8"/>
      <c r="G40" s="54" t="s">
        <v>155</v>
      </c>
      <c r="H40" s="55">
        <v>278</v>
      </c>
      <c r="I40" s="55">
        <f t="shared" si="0"/>
        <v>747</v>
      </c>
      <c r="J40" s="56">
        <v>371</v>
      </c>
      <c r="K40" s="56">
        <v>376</v>
      </c>
    </row>
    <row r="41" spans="1:11" ht="18.95" customHeight="1">
      <c r="A41" s="54" t="s">
        <v>152</v>
      </c>
      <c r="B41" s="55">
        <v>380</v>
      </c>
      <c r="C41" s="55">
        <f t="shared" si="1"/>
        <v>890</v>
      </c>
      <c r="D41" s="56">
        <v>424</v>
      </c>
      <c r="E41" s="56">
        <v>466</v>
      </c>
      <c r="F41" s="8"/>
      <c r="G41" s="54" t="s">
        <v>157</v>
      </c>
      <c r="H41" s="55">
        <v>991</v>
      </c>
      <c r="I41" s="55">
        <f t="shared" si="0"/>
        <v>2251</v>
      </c>
      <c r="J41" s="56">
        <v>1106</v>
      </c>
      <c r="K41" s="56">
        <v>1145</v>
      </c>
    </row>
    <row r="42" spans="1:11" ht="18.95" customHeight="1">
      <c r="A42" s="54" t="s">
        <v>154</v>
      </c>
      <c r="B42" s="55">
        <v>453</v>
      </c>
      <c r="C42" s="55">
        <f t="shared" si="1"/>
        <v>1052</v>
      </c>
      <c r="D42" s="56">
        <v>515</v>
      </c>
      <c r="E42" s="56">
        <v>537</v>
      </c>
      <c r="F42" s="8"/>
      <c r="G42" s="54" t="s">
        <v>158</v>
      </c>
      <c r="H42" s="55">
        <v>555</v>
      </c>
      <c r="I42" s="55">
        <f t="shared" si="0"/>
        <v>1360</v>
      </c>
      <c r="J42" s="56">
        <v>643</v>
      </c>
      <c r="K42" s="56">
        <v>717</v>
      </c>
    </row>
    <row r="43" spans="1:11" ht="18.95" customHeight="1">
      <c r="A43" s="54" t="s">
        <v>156</v>
      </c>
      <c r="B43" s="55">
        <v>446</v>
      </c>
      <c r="C43" s="55">
        <f t="shared" si="1"/>
        <v>1066</v>
      </c>
      <c r="D43" s="56">
        <v>544</v>
      </c>
      <c r="E43" s="56">
        <v>522</v>
      </c>
      <c r="F43" s="8"/>
      <c r="G43" s="54" t="s">
        <v>160</v>
      </c>
      <c r="H43" s="55">
        <v>698</v>
      </c>
      <c r="I43" s="55">
        <f t="shared" si="0"/>
        <v>1594</v>
      </c>
      <c r="J43" s="56">
        <v>809</v>
      </c>
      <c r="K43" s="56">
        <v>785</v>
      </c>
    </row>
    <row r="44" spans="1:11" ht="18.95" customHeight="1">
      <c r="A44" s="57" t="s">
        <v>17</v>
      </c>
      <c r="B44" s="55">
        <v>197</v>
      </c>
      <c r="C44" s="55">
        <f t="shared" si="1"/>
        <v>587</v>
      </c>
      <c r="D44" s="56">
        <v>249</v>
      </c>
      <c r="E44" s="56">
        <v>338</v>
      </c>
      <c r="F44" s="8"/>
      <c r="G44" s="54" t="s">
        <v>162</v>
      </c>
      <c r="H44" s="55">
        <v>154</v>
      </c>
      <c r="I44" s="55">
        <f t="shared" si="0"/>
        <v>988</v>
      </c>
      <c r="J44" s="56">
        <v>480</v>
      </c>
      <c r="K44" s="56">
        <v>508</v>
      </c>
    </row>
    <row r="45" spans="1:11" ht="18.95" customHeight="1">
      <c r="A45" s="54" t="s">
        <v>159</v>
      </c>
      <c r="B45" s="55">
        <v>1303</v>
      </c>
      <c r="C45" s="55">
        <f t="shared" si="1"/>
        <v>2393</v>
      </c>
      <c r="D45" s="56">
        <v>1193</v>
      </c>
      <c r="E45" s="56">
        <v>1200</v>
      </c>
      <c r="F45" s="8"/>
      <c r="G45" s="54" t="s">
        <v>280</v>
      </c>
      <c r="H45" s="55">
        <v>345</v>
      </c>
      <c r="I45" s="55">
        <f t="shared" si="0"/>
        <v>848</v>
      </c>
      <c r="J45" s="56">
        <v>414</v>
      </c>
      <c r="K45" s="56">
        <v>434</v>
      </c>
    </row>
    <row r="46" spans="1:11" ht="18.95" customHeight="1">
      <c r="A46" s="57" t="s">
        <v>161</v>
      </c>
      <c r="B46" s="55">
        <v>676</v>
      </c>
      <c r="C46" s="55">
        <f t="shared" si="1"/>
        <v>1378</v>
      </c>
      <c r="D46" s="56">
        <v>615</v>
      </c>
      <c r="E46" s="56">
        <v>763</v>
      </c>
      <c r="F46" s="8"/>
      <c r="G46" s="54" t="s">
        <v>166</v>
      </c>
      <c r="H46" s="55">
        <v>31</v>
      </c>
      <c r="I46" s="55">
        <f t="shared" si="0"/>
        <v>94</v>
      </c>
      <c r="J46" s="56">
        <v>46</v>
      </c>
      <c r="K46" s="56">
        <v>48</v>
      </c>
    </row>
    <row r="47" spans="1:11" ht="18.95" customHeight="1">
      <c r="A47" s="57" t="s">
        <v>163</v>
      </c>
      <c r="B47" s="55">
        <v>645</v>
      </c>
      <c r="C47" s="55">
        <f t="shared" si="1"/>
        <v>1363</v>
      </c>
      <c r="D47" s="56">
        <v>650</v>
      </c>
      <c r="E47" s="56">
        <v>713</v>
      </c>
      <c r="F47" s="8"/>
      <c r="G47" s="54" t="s">
        <v>168</v>
      </c>
      <c r="H47" s="55">
        <v>331</v>
      </c>
      <c r="I47" s="55">
        <f t="shared" si="0"/>
        <v>879</v>
      </c>
      <c r="J47" s="56">
        <v>439</v>
      </c>
      <c r="K47" s="56">
        <v>440</v>
      </c>
    </row>
    <row r="48" spans="1:11" ht="18.95" customHeight="1">
      <c r="A48" s="57" t="s">
        <v>164</v>
      </c>
      <c r="B48" s="55">
        <v>900</v>
      </c>
      <c r="C48" s="55">
        <f t="shared" si="1"/>
        <v>1920</v>
      </c>
      <c r="D48" s="56">
        <v>868</v>
      </c>
      <c r="E48" s="56">
        <v>1052</v>
      </c>
      <c r="F48" s="8"/>
      <c r="G48" s="54" t="s">
        <v>170</v>
      </c>
      <c r="H48" s="55">
        <v>457</v>
      </c>
      <c r="I48" s="55">
        <f t="shared" si="0"/>
        <v>1106</v>
      </c>
      <c r="J48" s="56">
        <v>539</v>
      </c>
      <c r="K48" s="56">
        <v>567</v>
      </c>
    </row>
    <row r="49" spans="1:11" ht="18.95" customHeight="1">
      <c r="A49" s="57" t="s">
        <v>165</v>
      </c>
      <c r="B49" s="55">
        <v>650</v>
      </c>
      <c r="C49" s="55">
        <f t="shared" si="1"/>
        <v>1472</v>
      </c>
      <c r="D49" s="56">
        <v>699</v>
      </c>
      <c r="E49" s="56">
        <v>773</v>
      </c>
      <c r="F49" s="8"/>
      <c r="G49" s="54" t="s">
        <v>172</v>
      </c>
      <c r="H49" s="55">
        <v>274</v>
      </c>
      <c r="I49" s="55">
        <f t="shared" si="0"/>
        <v>764</v>
      </c>
      <c r="J49" s="56">
        <v>340</v>
      </c>
      <c r="K49" s="56">
        <v>424</v>
      </c>
    </row>
    <row r="50" spans="1:11" ht="18.95" customHeight="1">
      <c r="A50" s="57" t="s">
        <v>167</v>
      </c>
      <c r="B50" s="55">
        <v>673</v>
      </c>
      <c r="C50" s="55">
        <f t="shared" si="1"/>
        <v>1728</v>
      </c>
      <c r="D50" s="56">
        <v>846</v>
      </c>
      <c r="E50" s="56">
        <v>882</v>
      </c>
      <c r="F50" s="8"/>
      <c r="G50" s="54" t="s">
        <v>281</v>
      </c>
      <c r="H50" s="55">
        <v>382</v>
      </c>
      <c r="I50" s="55">
        <f t="shared" si="0"/>
        <v>1080</v>
      </c>
      <c r="J50" s="56">
        <v>508</v>
      </c>
      <c r="K50" s="56">
        <v>572</v>
      </c>
    </row>
    <row r="51" spans="1:11" ht="18.95" customHeight="1">
      <c r="A51" s="57" t="s">
        <v>169</v>
      </c>
      <c r="B51" s="55">
        <v>833</v>
      </c>
      <c r="C51" s="55">
        <f t="shared" si="1"/>
        <v>1974</v>
      </c>
      <c r="D51" s="56">
        <v>948</v>
      </c>
      <c r="E51" s="56">
        <v>1026</v>
      </c>
      <c r="F51" s="8"/>
      <c r="G51" s="54" t="s">
        <v>174</v>
      </c>
      <c r="H51" s="55">
        <v>1697</v>
      </c>
      <c r="I51" s="55">
        <f t="shared" si="0"/>
        <v>4626</v>
      </c>
      <c r="J51" s="56">
        <v>2205</v>
      </c>
      <c r="K51" s="56">
        <v>2421</v>
      </c>
    </row>
    <row r="52" spans="1:11" ht="18.75" customHeight="1">
      <c r="A52" s="57" t="s">
        <v>171</v>
      </c>
      <c r="B52" s="55">
        <v>880</v>
      </c>
      <c r="C52" s="55">
        <f t="shared" si="1"/>
        <v>2184</v>
      </c>
      <c r="D52" s="56">
        <v>1053</v>
      </c>
      <c r="E52" s="56">
        <v>1131</v>
      </c>
      <c r="F52" s="8"/>
      <c r="G52" s="54" t="s">
        <v>176</v>
      </c>
      <c r="H52" s="55">
        <v>415</v>
      </c>
      <c r="I52" s="55">
        <f t="shared" si="0"/>
        <v>892</v>
      </c>
      <c r="J52" s="56">
        <v>494</v>
      </c>
      <c r="K52" s="56">
        <v>398</v>
      </c>
    </row>
    <row r="53" spans="1:11" ht="18.95" customHeight="1">
      <c r="A53" s="57" t="s">
        <v>173</v>
      </c>
      <c r="B53" s="55">
        <v>986</v>
      </c>
      <c r="C53" s="55">
        <f t="shared" si="1"/>
        <v>2207</v>
      </c>
      <c r="D53" s="56">
        <v>1045</v>
      </c>
      <c r="E53" s="56">
        <v>1162</v>
      </c>
      <c r="F53" s="8"/>
      <c r="G53" s="54" t="s">
        <v>177</v>
      </c>
      <c r="H53" s="55">
        <v>539</v>
      </c>
      <c r="I53" s="55">
        <f t="shared" si="0"/>
        <v>1388</v>
      </c>
      <c r="J53" s="56">
        <v>691</v>
      </c>
      <c r="K53" s="56">
        <v>697</v>
      </c>
    </row>
    <row r="54" spans="1:11" ht="18.95" customHeight="1">
      <c r="A54" s="57" t="s">
        <v>175</v>
      </c>
      <c r="B54" s="55">
        <v>520</v>
      </c>
      <c r="C54" s="55">
        <f t="shared" si="1"/>
        <v>1362</v>
      </c>
      <c r="D54" s="56">
        <v>618</v>
      </c>
      <c r="E54" s="56">
        <v>744</v>
      </c>
      <c r="F54" s="8"/>
      <c r="G54" s="54" t="s">
        <v>179</v>
      </c>
      <c r="H54" s="55">
        <v>659</v>
      </c>
      <c r="I54" s="55">
        <f t="shared" si="0"/>
        <v>1609</v>
      </c>
      <c r="J54" s="56">
        <v>813</v>
      </c>
      <c r="K54" s="56">
        <v>796</v>
      </c>
    </row>
    <row r="55" spans="1:11" ht="18.95" customHeight="1">
      <c r="A55" s="57" t="s">
        <v>81</v>
      </c>
      <c r="B55" s="55">
        <v>647</v>
      </c>
      <c r="C55" s="55">
        <f t="shared" si="1"/>
        <v>1622</v>
      </c>
      <c r="D55" s="56">
        <v>741</v>
      </c>
      <c r="E55" s="56">
        <v>881</v>
      </c>
      <c r="F55" s="8"/>
      <c r="G55" s="54" t="s">
        <v>181</v>
      </c>
      <c r="H55" s="55">
        <v>421</v>
      </c>
      <c r="I55" s="55">
        <f t="shared" si="0"/>
        <v>1194</v>
      </c>
      <c r="J55" s="56">
        <v>596</v>
      </c>
      <c r="K55" s="56">
        <v>598</v>
      </c>
    </row>
    <row r="56" spans="1:11" ht="18.75" customHeight="1">
      <c r="A56" s="57" t="s">
        <v>83</v>
      </c>
      <c r="B56" s="55">
        <v>867</v>
      </c>
      <c r="C56" s="55">
        <f t="shared" si="1"/>
        <v>2128</v>
      </c>
      <c r="D56" s="56">
        <v>972</v>
      </c>
      <c r="E56" s="56">
        <v>1156</v>
      </c>
      <c r="F56" s="8"/>
      <c r="G56" s="54" t="s">
        <v>183</v>
      </c>
      <c r="H56" s="55">
        <v>1746</v>
      </c>
      <c r="I56" s="55">
        <f>J56+K56</f>
        <v>4215</v>
      </c>
      <c r="J56" s="56">
        <v>2141</v>
      </c>
      <c r="K56" s="56">
        <v>2074</v>
      </c>
    </row>
    <row r="57" spans="1:11" ht="18.75" customHeight="1">
      <c r="A57" s="58" t="s">
        <v>282</v>
      </c>
      <c r="B57" s="9"/>
      <c r="C57" s="9"/>
      <c r="D57" s="59"/>
      <c r="E57" s="59"/>
      <c r="F57" s="8"/>
      <c r="G57" s="60"/>
      <c r="H57" s="9"/>
      <c r="I57" s="9"/>
      <c r="J57" s="59"/>
      <c r="K57" s="59"/>
    </row>
    <row r="58" spans="1:11" ht="20.100000000000001" customHeight="1">
      <c r="A58" s="118" t="s">
        <v>79</v>
      </c>
      <c r="B58" s="51" t="s">
        <v>78</v>
      </c>
      <c r="C58" s="120" t="s">
        <v>283</v>
      </c>
      <c r="D58" s="121"/>
      <c r="E58" s="122"/>
      <c r="F58" s="8"/>
      <c r="G58" s="118" t="s">
        <v>79</v>
      </c>
      <c r="H58" s="51" t="s">
        <v>78</v>
      </c>
      <c r="I58" s="120" t="s">
        <v>0</v>
      </c>
      <c r="J58" s="121"/>
      <c r="K58" s="122"/>
    </row>
    <row r="59" spans="1:11" ht="20.100000000000001" customHeight="1">
      <c r="A59" s="119"/>
      <c r="B59" s="52" t="s">
        <v>3</v>
      </c>
      <c r="C59" s="53" t="s">
        <v>6</v>
      </c>
      <c r="D59" s="53" t="s">
        <v>7</v>
      </c>
      <c r="E59" s="53" t="s">
        <v>8</v>
      </c>
      <c r="F59" s="8"/>
      <c r="G59" s="119"/>
      <c r="H59" s="52" t="s">
        <v>3</v>
      </c>
      <c r="I59" s="53" t="s">
        <v>6</v>
      </c>
      <c r="J59" s="53" t="s">
        <v>7</v>
      </c>
      <c r="K59" s="53" t="s">
        <v>8</v>
      </c>
    </row>
    <row r="60" spans="1:11" ht="18.95" customHeight="1">
      <c r="A60" s="54" t="s">
        <v>185</v>
      </c>
      <c r="B60" s="55">
        <v>580</v>
      </c>
      <c r="C60" s="55">
        <f>D60+E60</f>
        <v>1258</v>
      </c>
      <c r="D60" s="56">
        <v>605</v>
      </c>
      <c r="E60" s="56">
        <v>653</v>
      </c>
      <c r="F60" s="8"/>
      <c r="G60" s="54" t="s">
        <v>180</v>
      </c>
      <c r="H60" s="55">
        <v>855</v>
      </c>
      <c r="I60" s="55">
        <f>J60+K60</f>
        <v>2354</v>
      </c>
      <c r="J60" s="56">
        <v>1191</v>
      </c>
      <c r="K60" s="56">
        <v>1163</v>
      </c>
    </row>
    <row r="61" spans="1:11" ht="18.95" customHeight="1">
      <c r="A61" s="54" t="s">
        <v>187</v>
      </c>
      <c r="B61" s="55">
        <v>203</v>
      </c>
      <c r="C61" s="55">
        <f t="shared" ref="C61:C111" si="2">D61+E61</f>
        <v>420</v>
      </c>
      <c r="D61" s="56">
        <v>234</v>
      </c>
      <c r="E61" s="56">
        <v>186</v>
      </c>
      <c r="F61" s="8"/>
      <c r="G61" s="54" t="s">
        <v>182</v>
      </c>
      <c r="H61" s="55">
        <v>924</v>
      </c>
      <c r="I61" s="55">
        <f t="shared" ref="I61:I108" si="3">J61+K61</f>
        <v>2429</v>
      </c>
      <c r="J61" s="56">
        <v>1211</v>
      </c>
      <c r="K61" s="56">
        <v>1218</v>
      </c>
    </row>
    <row r="62" spans="1:11" ht="18.95" customHeight="1">
      <c r="A62" s="54" t="s">
        <v>189</v>
      </c>
      <c r="B62" s="55">
        <v>994</v>
      </c>
      <c r="C62" s="55">
        <f t="shared" si="2"/>
        <v>2106</v>
      </c>
      <c r="D62" s="56">
        <v>1004</v>
      </c>
      <c r="E62" s="56">
        <v>1102</v>
      </c>
      <c r="F62" s="8"/>
      <c r="G62" s="54" t="s">
        <v>184</v>
      </c>
      <c r="H62" s="55">
        <v>965</v>
      </c>
      <c r="I62" s="55">
        <f t="shared" si="3"/>
        <v>2456</v>
      </c>
      <c r="J62" s="56">
        <v>1201</v>
      </c>
      <c r="K62" s="56">
        <v>1255</v>
      </c>
    </row>
    <row r="63" spans="1:11" ht="18.95" customHeight="1">
      <c r="A63" s="54" t="s">
        <v>191</v>
      </c>
      <c r="B63" s="55">
        <v>1132</v>
      </c>
      <c r="C63" s="55">
        <f t="shared" si="2"/>
        <v>2623</v>
      </c>
      <c r="D63" s="56">
        <v>1274</v>
      </c>
      <c r="E63" s="56">
        <v>1349</v>
      </c>
      <c r="F63" s="8"/>
      <c r="G63" s="54" t="s">
        <v>186</v>
      </c>
      <c r="H63" s="55">
        <v>539</v>
      </c>
      <c r="I63" s="55">
        <f t="shared" si="3"/>
        <v>1085</v>
      </c>
      <c r="J63" s="56">
        <v>563</v>
      </c>
      <c r="K63" s="56">
        <v>522</v>
      </c>
    </row>
    <row r="64" spans="1:11" ht="18.95" customHeight="1">
      <c r="A64" s="54" t="s">
        <v>193</v>
      </c>
      <c r="B64" s="55">
        <v>664</v>
      </c>
      <c r="C64" s="55">
        <f t="shared" si="2"/>
        <v>1701</v>
      </c>
      <c r="D64" s="56">
        <v>864</v>
      </c>
      <c r="E64" s="56">
        <v>837</v>
      </c>
      <c r="F64" s="8"/>
      <c r="G64" s="54" t="s">
        <v>188</v>
      </c>
      <c r="H64" s="55">
        <v>699</v>
      </c>
      <c r="I64" s="55">
        <f t="shared" si="3"/>
        <v>1817</v>
      </c>
      <c r="J64" s="56">
        <v>905</v>
      </c>
      <c r="K64" s="56">
        <v>912</v>
      </c>
    </row>
    <row r="65" spans="1:11" ht="18.95" customHeight="1">
      <c r="A65" s="54" t="s">
        <v>16</v>
      </c>
      <c r="B65" s="55">
        <v>488</v>
      </c>
      <c r="C65" s="55">
        <f t="shared" si="2"/>
        <v>1147</v>
      </c>
      <c r="D65" s="56">
        <v>538</v>
      </c>
      <c r="E65" s="56">
        <v>609</v>
      </c>
      <c r="F65" s="8"/>
      <c r="G65" s="54" t="s">
        <v>190</v>
      </c>
      <c r="H65" s="55">
        <v>582</v>
      </c>
      <c r="I65" s="55">
        <f t="shared" si="3"/>
        <v>1198</v>
      </c>
      <c r="J65" s="56">
        <v>675</v>
      </c>
      <c r="K65" s="56">
        <v>523</v>
      </c>
    </row>
    <row r="66" spans="1:11" ht="18.95" customHeight="1">
      <c r="A66" s="54" t="s">
        <v>196</v>
      </c>
      <c r="B66" s="55">
        <v>490</v>
      </c>
      <c r="C66" s="55">
        <f t="shared" si="2"/>
        <v>1238</v>
      </c>
      <c r="D66" s="56">
        <v>588</v>
      </c>
      <c r="E66" s="56">
        <v>650</v>
      </c>
      <c r="F66" s="8"/>
      <c r="G66" s="54" t="s">
        <v>192</v>
      </c>
      <c r="H66" s="55">
        <v>279</v>
      </c>
      <c r="I66" s="55">
        <f t="shared" si="3"/>
        <v>646</v>
      </c>
      <c r="J66" s="56">
        <v>338</v>
      </c>
      <c r="K66" s="56">
        <v>308</v>
      </c>
    </row>
    <row r="67" spans="1:11" ht="18.95" customHeight="1">
      <c r="A67" s="54" t="s">
        <v>198</v>
      </c>
      <c r="B67" s="55">
        <v>915</v>
      </c>
      <c r="C67" s="55">
        <f t="shared" si="2"/>
        <v>2348</v>
      </c>
      <c r="D67" s="56">
        <v>1121</v>
      </c>
      <c r="E67" s="56">
        <v>1227</v>
      </c>
      <c r="F67" s="8"/>
      <c r="G67" s="54" t="s">
        <v>194</v>
      </c>
      <c r="H67" s="55">
        <v>9000</v>
      </c>
      <c r="I67" s="55">
        <f t="shared" si="3"/>
        <v>22022</v>
      </c>
      <c r="J67" s="56">
        <v>10628</v>
      </c>
      <c r="K67" s="56">
        <v>11394</v>
      </c>
    </row>
    <row r="68" spans="1:11" ht="18.95" customHeight="1">
      <c r="A68" s="54" t="s">
        <v>200</v>
      </c>
      <c r="B68" s="55">
        <v>673</v>
      </c>
      <c r="C68" s="55">
        <f t="shared" si="2"/>
        <v>1487</v>
      </c>
      <c r="D68" s="56">
        <v>731</v>
      </c>
      <c r="E68" s="56">
        <v>756</v>
      </c>
      <c r="F68" s="8"/>
      <c r="G68" s="54" t="s">
        <v>195</v>
      </c>
      <c r="H68" s="55">
        <v>7</v>
      </c>
      <c r="I68" s="55">
        <f t="shared" si="3"/>
        <v>80</v>
      </c>
      <c r="J68" s="56">
        <v>29</v>
      </c>
      <c r="K68" s="56">
        <v>51</v>
      </c>
    </row>
    <row r="69" spans="1:11" ht="18.95" customHeight="1">
      <c r="A69" s="54" t="s">
        <v>202</v>
      </c>
      <c r="B69" s="55">
        <v>814</v>
      </c>
      <c r="C69" s="55">
        <f t="shared" si="2"/>
        <v>1957</v>
      </c>
      <c r="D69" s="56">
        <v>917</v>
      </c>
      <c r="E69" s="56">
        <v>1040</v>
      </c>
      <c r="F69" s="8"/>
      <c r="G69" s="54" t="s">
        <v>197</v>
      </c>
      <c r="H69" s="55">
        <v>969</v>
      </c>
      <c r="I69" s="55">
        <f t="shared" si="3"/>
        <v>2944</v>
      </c>
      <c r="J69" s="56">
        <v>1438</v>
      </c>
      <c r="K69" s="56">
        <v>1506</v>
      </c>
    </row>
    <row r="70" spans="1:11" ht="18.95" customHeight="1">
      <c r="A70" s="54" t="s">
        <v>204</v>
      </c>
      <c r="B70" s="55">
        <v>908</v>
      </c>
      <c r="C70" s="55">
        <f t="shared" si="2"/>
        <v>2218</v>
      </c>
      <c r="D70" s="56">
        <v>1084</v>
      </c>
      <c r="E70" s="56">
        <v>1134</v>
      </c>
      <c r="F70" s="8"/>
      <c r="G70" s="54" t="s">
        <v>199</v>
      </c>
      <c r="H70" s="55">
        <v>6088</v>
      </c>
      <c r="I70" s="55">
        <f t="shared" si="3"/>
        <v>13526</v>
      </c>
      <c r="J70" s="56">
        <v>6879</v>
      </c>
      <c r="K70" s="56">
        <v>6647</v>
      </c>
    </row>
    <row r="71" spans="1:11" ht="18.95" customHeight="1">
      <c r="A71" s="54" t="s">
        <v>206</v>
      </c>
      <c r="B71" s="55">
        <v>1140</v>
      </c>
      <c r="C71" s="55">
        <f t="shared" si="2"/>
        <v>2380</v>
      </c>
      <c r="D71" s="56">
        <v>1124</v>
      </c>
      <c r="E71" s="56">
        <v>1256</v>
      </c>
      <c r="F71" s="8"/>
      <c r="G71" s="54" t="s">
        <v>201</v>
      </c>
      <c r="H71" s="55">
        <v>837</v>
      </c>
      <c r="I71" s="55">
        <f t="shared" si="3"/>
        <v>1507</v>
      </c>
      <c r="J71" s="56">
        <v>736</v>
      </c>
      <c r="K71" s="56">
        <v>771</v>
      </c>
    </row>
    <row r="72" spans="1:11" ht="18.95" customHeight="1">
      <c r="A72" s="54" t="s">
        <v>208</v>
      </c>
      <c r="B72" s="55">
        <v>687</v>
      </c>
      <c r="C72" s="55">
        <f t="shared" si="2"/>
        <v>1406</v>
      </c>
      <c r="D72" s="56">
        <v>673</v>
      </c>
      <c r="E72" s="56">
        <v>733</v>
      </c>
      <c r="F72" s="8"/>
      <c r="G72" s="54" t="s">
        <v>203</v>
      </c>
      <c r="H72" s="55">
        <v>1115</v>
      </c>
      <c r="I72" s="55">
        <f t="shared" si="3"/>
        <v>2005</v>
      </c>
      <c r="J72" s="56">
        <v>1008</v>
      </c>
      <c r="K72" s="56">
        <v>997</v>
      </c>
    </row>
    <row r="73" spans="1:11" ht="18.95" customHeight="1">
      <c r="A73" s="54" t="s">
        <v>210</v>
      </c>
      <c r="B73" s="55">
        <v>931</v>
      </c>
      <c r="C73" s="55">
        <f t="shared" si="2"/>
        <v>2153</v>
      </c>
      <c r="D73" s="56">
        <v>1049</v>
      </c>
      <c r="E73" s="56">
        <v>1104</v>
      </c>
      <c r="F73" s="8"/>
      <c r="G73" s="54" t="s">
        <v>205</v>
      </c>
      <c r="H73" s="55">
        <v>720</v>
      </c>
      <c r="I73" s="55">
        <f t="shared" si="3"/>
        <v>1631</v>
      </c>
      <c r="J73" s="56">
        <v>795</v>
      </c>
      <c r="K73" s="56">
        <v>836</v>
      </c>
    </row>
    <row r="74" spans="1:11" ht="18.95" customHeight="1">
      <c r="A74" s="54" t="s">
        <v>212</v>
      </c>
      <c r="B74" s="55">
        <v>323</v>
      </c>
      <c r="C74" s="55">
        <f t="shared" si="2"/>
        <v>756</v>
      </c>
      <c r="D74" s="56">
        <v>361</v>
      </c>
      <c r="E74" s="56">
        <v>395</v>
      </c>
      <c r="F74" s="8"/>
      <c r="G74" s="54" t="s">
        <v>207</v>
      </c>
      <c r="H74" s="55">
        <v>386</v>
      </c>
      <c r="I74" s="55">
        <f t="shared" si="3"/>
        <v>796</v>
      </c>
      <c r="J74" s="56">
        <v>385</v>
      </c>
      <c r="K74" s="56">
        <v>411</v>
      </c>
    </row>
    <row r="75" spans="1:11" ht="18.95" customHeight="1">
      <c r="A75" s="54" t="s">
        <v>214</v>
      </c>
      <c r="B75" s="55">
        <v>268</v>
      </c>
      <c r="C75" s="55">
        <f t="shared" si="2"/>
        <v>618</v>
      </c>
      <c r="D75" s="56">
        <v>269</v>
      </c>
      <c r="E75" s="56">
        <v>349</v>
      </c>
      <c r="F75" s="8"/>
      <c r="G75" s="54" t="s">
        <v>209</v>
      </c>
      <c r="H75" s="55">
        <v>367</v>
      </c>
      <c r="I75" s="55">
        <f t="shared" si="3"/>
        <v>990</v>
      </c>
      <c r="J75" s="56">
        <v>507</v>
      </c>
      <c r="K75" s="56">
        <v>483</v>
      </c>
    </row>
    <row r="76" spans="1:11" ht="18.95" customHeight="1">
      <c r="A76" s="54" t="s">
        <v>216</v>
      </c>
      <c r="B76" s="55">
        <v>500</v>
      </c>
      <c r="C76" s="55">
        <f t="shared" si="2"/>
        <v>1158</v>
      </c>
      <c r="D76" s="56">
        <v>506</v>
      </c>
      <c r="E76" s="56">
        <v>652</v>
      </c>
      <c r="F76" s="8"/>
      <c r="G76" s="54" t="s">
        <v>211</v>
      </c>
      <c r="H76" s="55">
        <v>752</v>
      </c>
      <c r="I76" s="55">
        <f t="shared" si="3"/>
        <v>1619</v>
      </c>
      <c r="J76" s="56">
        <v>878</v>
      </c>
      <c r="K76" s="56">
        <v>741</v>
      </c>
    </row>
    <row r="77" spans="1:11" ht="18.95" customHeight="1">
      <c r="A77" s="54" t="s">
        <v>218</v>
      </c>
      <c r="B77" s="55">
        <v>320</v>
      </c>
      <c r="C77" s="55">
        <f t="shared" si="2"/>
        <v>733</v>
      </c>
      <c r="D77" s="56">
        <v>313</v>
      </c>
      <c r="E77" s="56">
        <v>420</v>
      </c>
      <c r="F77" s="8"/>
      <c r="G77" s="54" t="s">
        <v>213</v>
      </c>
      <c r="H77" s="55">
        <v>1025</v>
      </c>
      <c r="I77" s="55">
        <f t="shared" si="3"/>
        <v>2362</v>
      </c>
      <c r="J77" s="56">
        <v>1341</v>
      </c>
      <c r="K77" s="56">
        <v>1021</v>
      </c>
    </row>
    <row r="78" spans="1:11" ht="18.95" customHeight="1">
      <c r="A78" s="54" t="s">
        <v>220</v>
      </c>
      <c r="B78" s="55">
        <v>304</v>
      </c>
      <c r="C78" s="55">
        <f t="shared" si="2"/>
        <v>742</v>
      </c>
      <c r="D78" s="56">
        <v>342</v>
      </c>
      <c r="E78" s="56">
        <v>400</v>
      </c>
      <c r="F78" s="8"/>
      <c r="G78" s="54" t="s">
        <v>215</v>
      </c>
      <c r="H78" s="55">
        <v>1123</v>
      </c>
      <c r="I78" s="55">
        <f t="shared" si="3"/>
        <v>2432</v>
      </c>
      <c r="J78" s="56">
        <v>1243</v>
      </c>
      <c r="K78" s="56">
        <v>1189</v>
      </c>
    </row>
    <row r="79" spans="1:11" ht="18.95" customHeight="1">
      <c r="A79" s="54" t="s">
        <v>222</v>
      </c>
      <c r="B79" s="55">
        <v>112</v>
      </c>
      <c r="C79" s="55">
        <f t="shared" si="2"/>
        <v>288</v>
      </c>
      <c r="D79" s="56">
        <v>131</v>
      </c>
      <c r="E79" s="56">
        <v>157</v>
      </c>
      <c r="F79" s="8"/>
      <c r="G79" s="54" t="s">
        <v>217</v>
      </c>
      <c r="H79" s="55">
        <v>961</v>
      </c>
      <c r="I79" s="55">
        <f t="shared" si="3"/>
        <v>2660</v>
      </c>
      <c r="J79" s="56">
        <v>1327</v>
      </c>
      <c r="K79" s="56">
        <v>1333</v>
      </c>
    </row>
    <row r="80" spans="1:11" ht="18.95" customHeight="1">
      <c r="A80" s="54" t="s">
        <v>224</v>
      </c>
      <c r="B80" s="55">
        <v>107</v>
      </c>
      <c r="C80" s="55">
        <f t="shared" si="2"/>
        <v>251</v>
      </c>
      <c r="D80" s="56">
        <v>119</v>
      </c>
      <c r="E80" s="56">
        <v>132</v>
      </c>
      <c r="F80" s="8"/>
      <c r="G80" s="54" t="s">
        <v>219</v>
      </c>
      <c r="H80" s="55">
        <v>852</v>
      </c>
      <c r="I80" s="55">
        <f t="shared" si="3"/>
        <v>2165</v>
      </c>
      <c r="J80" s="56">
        <v>1117</v>
      </c>
      <c r="K80" s="56">
        <v>1048</v>
      </c>
    </row>
    <row r="81" spans="1:11" ht="18.95" customHeight="1">
      <c r="A81" s="54" t="s">
        <v>226</v>
      </c>
      <c r="B81" s="55">
        <v>44</v>
      </c>
      <c r="C81" s="55">
        <f t="shared" si="2"/>
        <v>110</v>
      </c>
      <c r="D81" s="56">
        <v>57</v>
      </c>
      <c r="E81" s="56">
        <v>53</v>
      </c>
      <c r="F81" s="8"/>
      <c r="G81" s="54" t="s">
        <v>221</v>
      </c>
      <c r="H81" s="55">
        <v>739</v>
      </c>
      <c r="I81" s="55">
        <f t="shared" si="3"/>
        <v>1846</v>
      </c>
      <c r="J81" s="56">
        <v>971</v>
      </c>
      <c r="K81" s="56">
        <v>875</v>
      </c>
    </row>
    <row r="82" spans="1:11" ht="18.95" customHeight="1">
      <c r="A82" s="57" t="s">
        <v>284</v>
      </c>
      <c r="B82" s="55">
        <v>823</v>
      </c>
      <c r="C82" s="55">
        <f t="shared" si="2"/>
        <v>1568</v>
      </c>
      <c r="D82" s="56">
        <v>810</v>
      </c>
      <c r="E82" s="56">
        <v>758</v>
      </c>
      <c r="F82" s="8"/>
      <c r="G82" s="54" t="s">
        <v>285</v>
      </c>
      <c r="H82" s="55">
        <v>839</v>
      </c>
      <c r="I82" s="55">
        <f t="shared" si="3"/>
        <v>2272</v>
      </c>
      <c r="J82" s="56">
        <v>1144</v>
      </c>
      <c r="K82" s="56">
        <v>1128</v>
      </c>
    </row>
    <row r="83" spans="1:11" ht="18.95" customHeight="1">
      <c r="A83" s="57" t="s">
        <v>286</v>
      </c>
      <c r="B83" s="55">
        <v>907</v>
      </c>
      <c r="C83" s="55">
        <f t="shared" si="2"/>
        <v>1584</v>
      </c>
      <c r="D83" s="56">
        <v>757</v>
      </c>
      <c r="E83" s="56">
        <v>827</v>
      </c>
      <c r="F83" s="8"/>
      <c r="G83" s="54" t="s">
        <v>223</v>
      </c>
      <c r="H83" s="55">
        <v>1406</v>
      </c>
      <c r="I83" s="55">
        <f t="shared" si="3"/>
        <v>3497</v>
      </c>
      <c r="J83" s="56">
        <v>1810</v>
      </c>
      <c r="K83" s="56">
        <v>1687</v>
      </c>
    </row>
    <row r="84" spans="1:11" ht="18.95" customHeight="1">
      <c r="A84" s="57" t="s">
        <v>287</v>
      </c>
      <c r="B84" s="55">
        <v>842</v>
      </c>
      <c r="C84" s="55">
        <f t="shared" si="2"/>
        <v>1956</v>
      </c>
      <c r="D84" s="56">
        <v>968</v>
      </c>
      <c r="E84" s="56">
        <v>988</v>
      </c>
      <c r="F84" s="8"/>
      <c r="G84" s="54" t="s">
        <v>225</v>
      </c>
      <c r="H84" s="55">
        <v>1213</v>
      </c>
      <c r="I84" s="55">
        <f t="shared" si="3"/>
        <v>2630</v>
      </c>
      <c r="J84" s="56">
        <v>1420</v>
      </c>
      <c r="K84" s="56">
        <v>1210</v>
      </c>
    </row>
    <row r="85" spans="1:11" ht="18.95" customHeight="1">
      <c r="A85" s="57" t="s">
        <v>288</v>
      </c>
      <c r="B85" s="55">
        <v>673</v>
      </c>
      <c r="C85" s="55">
        <f t="shared" si="2"/>
        <v>1455</v>
      </c>
      <c r="D85" s="56">
        <v>786</v>
      </c>
      <c r="E85" s="56">
        <v>669</v>
      </c>
      <c r="F85" s="8"/>
      <c r="G85" s="54" t="s">
        <v>227</v>
      </c>
      <c r="H85" s="55">
        <v>1232</v>
      </c>
      <c r="I85" s="55">
        <f t="shared" si="3"/>
        <v>2786</v>
      </c>
      <c r="J85" s="56">
        <v>1481</v>
      </c>
      <c r="K85" s="56">
        <v>1305</v>
      </c>
    </row>
    <row r="86" spans="1:11" ht="18.95" customHeight="1">
      <c r="A86" s="57" t="s">
        <v>289</v>
      </c>
      <c r="B86" s="55">
        <v>692</v>
      </c>
      <c r="C86" s="55">
        <f t="shared" si="2"/>
        <v>1649</v>
      </c>
      <c r="D86" s="56">
        <v>809</v>
      </c>
      <c r="E86" s="56">
        <v>840</v>
      </c>
      <c r="F86" s="8"/>
      <c r="G86" s="54" t="s">
        <v>228</v>
      </c>
      <c r="H86" s="55">
        <v>852</v>
      </c>
      <c r="I86" s="55">
        <f t="shared" si="3"/>
        <v>2239</v>
      </c>
      <c r="J86" s="56">
        <v>1154</v>
      </c>
      <c r="K86" s="56">
        <v>1085</v>
      </c>
    </row>
    <row r="87" spans="1:11" ht="18.95" customHeight="1">
      <c r="A87" s="57" t="s">
        <v>290</v>
      </c>
      <c r="B87" s="55">
        <v>999</v>
      </c>
      <c r="C87" s="55">
        <f t="shared" si="2"/>
        <v>2562</v>
      </c>
      <c r="D87" s="56">
        <v>1227</v>
      </c>
      <c r="E87" s="56">
        <v>1335</v>
      </c>
      <c r="F87" s="8"/>
      <c r="G87" s="54" t="s">
        <v>230</v>
      </c>
      <c r="H87" s="55">
        <v>0</v>
      </c>
      <c r="I87" s="55">
        <f t="shared" si="3"/>
        <v>0</v>
      </c>
      <c r="J87" s="56">
        <v>0</v>
      </c>
      <c r="K87" s="56">
        <v>0</v>
      </c>
    </row>
    <row r="88" spans="1:11" ht="18.95" customHeight="1">
      <c r="A88" s="57" t="s">
        <v>229</v>
      </c>
      <c r="B88" s="55">
        <v>594</v>
      </c>
      <c r="C88" s="55">
        <f t="shared" si="2"/>
        <v>1282</v>
      </c>
      <c r="D88" s="56">
        <v>621</v>
      </c>
      <c r="E88" s="56">
        <v>661</v>
      </c>
      <c r="F88" s="8"/>
      <c r="G88" s="54" t="s">
        <v>232</v>
      </c>
      <c r="H88" s="55">
        <v>404</v>
      </c>
      <c r="I88" s="55">
        <f t="shared" si="3"/>
        <v>996</v>
      </c>
      <c r="J88" s="56">
        <v>492</v>
      </c>
      <c r="K88" s="56">
        <v>504</v>
      </c>
    </row>
    <row r="89" spans="1:11" ht="18.95" customHeight="1">
      <c r="A89" s="57" t="s">
        <v>231</v>
      </c>
      <c r="B89" s="55">
        <v>1164</v>
      </c>
      <c r="C89" s="55">
        <f t="shared" si="2"/>
        <v>2633</v>
      </c>
      <c r="D89" s="56">
        <v>1321</v>
      </c>
      <c r="E89" s="56">
        <v>1312</v>
      </c>
      <c r="F89" s="8"/>
      <c r="G89" s="54" t="s">
        <v>234</v>
      </c>
      <c r="H89" s="55">
        <v>636</v>
      </c>
      <c r="I89" s="55">
        <f t="shared" si="3"/>
        <v>1597</v>
      </c>
      <c r="J89" s="56">
        <v>841</v>
      </c>
      <c r="K89" s="56">
        <v>756</v>
      </c>
    </row>
    <row r="90" spans="1:11" ht="18.95" customHeight="1">
      <c r="A90" s="57" t="s">
        <v>233</v>
      </c>
      <c r="B90" s="55">
        <v>769</v>
      </c>
      <c r="C90" s="55">
        <f t="shared" si="2"/>
        <v>1700</v>
      </c>
      <c r="D90" s="56">
        <v>870</v>
      </c>
      <c r="E90" s="56">
        <v>830</v>
      </c>
      <c r="F90" s="8"/>
      <c r="G90" s="54" t="s">
        <v>236</v>
      </c>
      <c r="H90" s="55">
        <v>683</v>
      </c>
      <c r="I90" s="55">
        <f t="shared" si="3"/>
        <v>1618</v>
      </c>
      <c r="J90" s="56">
        <v>840</v>
      </c>
      <c r="K90" s="56">
        <v>778</v>
      </c>
    </row>
    <row r="91" spans="1:11" ht="18.95" customHeight="1">
      <c r="A91" s="57" t="s">
        <v>235</v>
      </c>
      <c r="B91" s="55">
        <v>832</v>
      </c>
      <c r="C91" s="55">
        <f t="shared" si="2"/>
        <v>1824</v>
      </c>
      <c r="D91" s="56">
        <v>938</v>
      </c>
      <c r="E91" s="56">
        <v>886</v>
      </c>
      <c r="F91" s="8"/>
      <c r="G91" s="54" t="s">
        <v>238</v>
      </c>
      <c r="H91" s="55">
        <v>1994</v>
      </c>
      <c r="I91" s="55">
        <f t="shared" si="3"/>
        <v>3813</v>
      </c>
      <c r="J91" s="56">
        <v>1885</v>
      </c>
      <c r="K91" s="56">
        <v>1928</v>
      </c>
    </row>
    <row r="92" spans="1:11" ht="18.95" customHeight="1">
      <c r="A92" s="57" t="s">
        <v>237</v>
      </c>
      <c r="B92" s="55">
        <v>971</v>
      </c>
      <c r="C92" s="55">
        <f t="shared" si="2"/>
        <v>2273</v>
      </c>
      <c r="D92" s="56">
        <v>1134</v>
      </c>
      <c r="E92" s="56">
        <v>1139</v>
      </c>
      <c r="F92" s="8"/>
      <c r="G92" s="54" t="s">
        <v>240</v>
      </c>
      <c r="H92" s="55">
        <v>2362</v>
      </c>
      <c r="I92" s="55">
        <f t="shared" si="3"/>
        <v>3846</v>
      </c>
      <c r="J92" s="56">
        <v>1868</v>
      </c>
      <c r="K92" s="56">
        <v>1978</v>
      </c>
    </row>
    <row r="93" spans="1:11" ht="18.95" customHeight="1">
      <c r="A93" s="57" t="s">
        <v>239</v>
      </c>
      <c r="B93" s="55">
        <v>406</v>
      </c>
      <c r="C93" s="55">
        <f t="shared" si="2"/>
        <v>1195</v>
      </c>
      <c r="D93" s="56">
        <v>572</v>
      </c>
      <c r="E93" s="56">
        <v>623</v>
      </c>
      <c r="F93" s="8"/>
      <c r="G93" s="54" t="s">
        <v>242</v>
      </c>
      <c r="H93" s="55">
        <v>1253</v>
      </c>
      <c r="I93" s="55">
        <f t="shared" si="3"/>
        <v>2461</v>
      </c>
      <c r="J93" s="56">
        <v>1255</v>
      </c>
      <c r="K93" s="56">
        <v>1206</v>
      </c>
    </row>
    <row r="94" spans="1:11" ht="18.95" customHeight="1">
      <c r="A94" s="57" t="s">
        <v>241</v>
      </c>
      <c r="B94" s="55">
        <v>872</v>
      </c>
      <c r="C94" s="55">
        <f t="shared" si="2"/>
        <v>2350</v>
      </c>
      <c r="D94" s="56">
        <v>1173</v>
      </c>
      <c r="E94" s="56">
        <v>1177</v>
      </c>
      <c r="F94" s="8"/>
      <c r="G94" s="54" t="s">
        <v>244</v>
      </c>
      <c r="H94" s="55">
        <v>2424</v>
      </c>
      <c r="I94" s="55">
        <f t="shared" si="3"/>
        <v>5404</v>
      </c>
      <c r="J94" s="56">
        <v>2637</v>
      </c>
      <c r="K94" s="56">
        <v>2767</v>
      </c>
    </row>
    <row r="95" spans="1:11" ht="18.95" customHeight="1">
      <c r="A95" s="57" t="s">
        <v>243</v>
      </c>
      <c r="B95" s="55">
        <v>917</v>
      </c>
      <c r="C95" s="55">
        <f t="shared" si="2"/>
        <v>2363</v>
      </c>
      <c r="D95" s="56">
        <v>1164</v>
      </c>
      <c r="E95" s="56">
        <v>1199</v>
      </c>
      <c r="F95" s="8"/>
      <c r="G95" s="54" t="s">
        <v>246</v>
      </c>
      <c r="H95" s="55">
        <v>1555</v>
      </c>
      <c r="I95" s="55">
        <f t="shared" si="3"/>
        <v>3359</v>
      </c>
      <c r="J95" s="56">
        <v>1611</v>
      </c>
      <c r="K95" s="56">
        <v>1748</v>
      </c>
    </row>
    <row r="96" spans="1:11" ht="18.95" customHeight="1">
      <c r="A96" s="57" t="s">
        <v>245</v>
      </c>
      <c r="B96" s="55">
        <v>912</v>
      </c>
      <c r="C96" s="55">
        <f t="shared" si="2"/>
        <v>2289</v>
      </c>
      <c r="D96" s="56">
        <v>1108</v>
      </c>
      <c r="E96" s="56">
        <v>1181</v>
      </c>
      <c r="F96" s="8"/>
      <c r="G96" s="54" t="s">
        <v>248</v>
      </c>
      <c r="H96" s="55">
        <v>1335</v>
      </c>
      <c r="I96" s="55">
        <f t="shared" si="3"/>
        <v>2948</v>
      </c>
      <c r="J96" s="56">
        <v>1506</v>
      </c>
      <c r="K96" s="56">
        <v>1442</v>
      </c>
    </row>
    <row r="97" spans="1:17" ht="18.95" customHeight="1">
      <c r="A97" s="57" t="s">
        <v>247</v>
      </c>
      <c r="B97" s="55">
        <v>725</v>
      </c>
      <c r="C97" s="55">
        <f t="shared" si="2"/>
        <v>1964</v>
      </c>
      <c r="D97" s="56">
        <v>960</v>
      </c>
      <c r="E97" s="56">
        <v>1004</v>
      </c>
      <c r="F97" s="8"/>
      <c r="G97" s="54" t="s">
        <v>250</v>
      </c>
      <c r="H97" s="55">
        <v>1406</v>
      </c>
      <c r="I97" s="55">
        <f t="shared" si="3"/>
        <v>2856</v>
      </c>
      <c r="J97" s="56">
        <v>1456</v>
      </c>
      <c r="K97" s="56">
        <v>1400</v>
      </c>
    </row>
    <row r="98" spans="1:17" ht="18.95" customHeight="1">
      <c r="A98" s="57" t="s">
        <v>249</v>
      </c>
      <c r="B98" s="55">
        <v>688</v>
      </c>
      <c r="C98" s="55">
        <f t="shared" si="2"/>
        <v>1823</v>
      </c>
      <c r="D98" s="56">
        <v>857</v>
      </c>
      <c r="E98" s="56">
        <v>966</v>
      </c>
      <c r="F98" s="8"/>
      <c r="G98" s="54" t="s">
        <v>27</v>
      </c>
      <c r="H98" s="55">
        <v>5329</v>
      </c>
      <c r="I98" s="55">
        <f t="shared" si="3"/>
        <v>12571</v>
      </c>
      <c r="J98" s="56">
        <v>6253</v>
      </c>
      <c r="K98" s="56">
        <v>6318</v>
      </c>
    </row>
    <row r="99" spans="1:17" ht="18.95" customHeight="1">
      <c r="A99" s="57" t="s">
        <v>251</v>
      </c>
      <c r="B99" s="55">
        <v>382</v>
      </c>
      <c r="C99" s="55">
        <f t="shared" si="2"/>
        <v>993</v>
      </c>
      <c r="D99" s="56">
        <v>484</v>
      </c>
      <c r="E99" s="56">
        <v>509</v>
      </c>
      <c r="F99" s="8"/>
      <c r="G99" s="54" t="s">
        <v>253</v>
      </c>
      <c r="H99" s="55">
        <v>5297</v>
      </c>
      <c r="I99" s="55">
        <f t="shared" si="3"/>
        <v>12213</v>
      </c>
      <c r="J99" s="56">
        <v>6228</v>
      </c>
      <c r="K99" s="56">
        <v>5985</v>
      </c>
    </row>
    <row r="100" spans="1:17" ht="18.95" customHeight="1">
      <c r="A100" s="57" t="s">
        <v>252</v>
      </c>
      <c r="B100" s="55">
        <v>874</v>
      </c>
      <c r="C100" s="55">
        <f t="shared" si="2"/>
        <v>2197</v>
      </c>
      <c r="D100" s="56">
        <v>1080</v>
      </c>
      <c r="E100" s="56">
        <v>1117</v>
      </c>
      <c r="F100" s="8"/>
      <c r="G100" s="54" t="s">
        <v>255</v>
      </c>
      <c r="H100" s="55">
        <v>3538</v>
      </c>
      <c r="I100" s="55">
        <f t="shared" si="3"/>
        <v>8064</v>
      </c>
      <c r="J100" s="56">
        <v>4069</v>
      </c>
      <c r="K100" s="56">
        <v>3995</v>
      </c>
    </row>
    <row r="101" spans="1:17" ht="18.95" customHeight="1">
      <c r="A101" s="57" t="s">
        <v>254</v>
      </c>
      <c r="B101" s="55">
        <v>1930</v>
      </c>
      <c r="C101" s="55">
        <f t="shared" si="2"/>
        <v>3701</v>
      </c>
      <c r="D101" s="56">
        <v>1769</v>
      </c>
      <c r="E101" s="56">
        <v>1932</v>
      </c>
      <c r="F101" s="8"/>
      <c r="G101" s="54" t="s">
        <v>257</v>
      </c>
      <c r="H101" s="55">
        <v>163</v>
      </c>
      <c r="I101" s="55">
        <f t="shared" si="3"/>
        <v>343</v>
      </c>
      <c r="J101" s="56">
        <v>175</v>
      </c>
      <c r="K101" s="56">
        <v>168</v>
      </c>
    </row>
    <row r="102" spans="1:17" ht="18.95" customHeight="1">
      <c r="A102" s="57" t="s">
        <v>256</v>
      </c>
      <c r="B102" s="55">
        <v>600</v>
      </c>
      <c r="C102" s="55">
        <f t="shared" si="2"/>
        <v>1724</v>
      </c>
      <c r="D102" s="56">
        <v>856</v>
      </c>
      <c r="E102" s="56">
        <v>868</v>
      </c>
      <c r="F102" s="8"/>
      <c r="G102" s="54" t="s">
        <v>259</v>
      </c>
      <c r="H102" s="55">
        <v>1468</v>
      </c>
      <c r="I102" s="55">
        <f t="shared" si="3"/>
        <v>3909</v>
      </c>
      <c r="J102" s="56">
        <v>1939</v>
      </c>
      <c r="K102" s="56">
        <v>1970</v>
      </c>
    </row>
    <row r="103" spans="1:17" ht="18.95" customHeight="1">
      <c r="A103" s="57" t="s">
        <v>258</v>
      </c>
      <c r="B103" s="55">
        <v>528</v>
      </c>
      <c r="C103" s="55">
        <f t="shared" si="2"/>
        <v>1256</v>
      </c>
      <c r="D103" s="56">
        <v>609</v>
      </c>
      <c r="E103" s="56">
        <v>647</v>
      </c>
      <c r="F103" s="8"/>
      <c r="G103" s="54" t="s">
        <v>261</v>
      </c>
      <c r="H103" s="55">
        <v>1237</v>
      </c>
      <c r="I103" s="55">
        <f t="shared" si="3"/>
        <v>3158</v>
      </c>
      <c r="J103" s="56">
        <v>1657</v>
      </c>
      <c r="K103" s="56">
        <v>1501</v>
      </c>
    </row>
    <row r="104" spans="1:17" ht="18.95" customHeight="1">
      <c r="A104" s="57" t="s">
        <v>260</v>
      </c>
      <c r="B104" s="55">
        <v>854</v>
      </c>
      <c r="C104" s="55">
        <f t="shared" si="2"/>
        <v>1803</v>
      </c>
      <c r="D104" s="56">
        <v>899</v>
      </c>
      <c r="E104" s="56">
        <v>904</v>
      </c>
      <c r="F104" s="8"/>
      <c r="G104" s="54" t="s">
        <v>263</v>
      </c>
      <c r="H104" s="55">
        <v>2097</v>
      </c>
      <c r="I104" s="55">
        <f t="shared" si="3"/>
        <v>4208</v>
      </c>
      <c r="J104" s="56">
        <v>2354</v>
      </c>
      <c r="K104" s="56">
        <v>1854</v>
      </c>
      <c r="M104" s="6" t="s">
        <v>47</v>
      </c>
    </row>
    <row r="105" spans="1:17" ht="18.95" customHeight="1">
      <c r="A105" s="57" t="s">
        <v>262</v>
      </c>
      <c r="B105" s="55">
        <v>1392</v>
      </c>
      <c r="C105" s="55">
        <f t="shared" si="2"/>
        <v>3032</v>
      </c>
      <c r="D105" s="56">
        <v>1475</v>
      </c>
      <c r="E105" s="56">
        <v>1557</v>
      </c>
      <c r="F105" s="8"/>
      <c r="G105" s="54" t="s">
        <v>265</v>
      </c>
      <c r="H105" s="55">
        <v>1225</v>
      </c>
      <c r="I105" s="55">
        <f t="shared" si="3"/>
        <v>3008</v>
      </c>
      <c r="J105" s="56">
        <v>1461</v>
      </c>
      <c r="K105" s="56">
        <v>1547</v>
      </c>
    </row>
    <row r="106" spans="1:17" ht="18.95" customHeight="1">
      <c r="A106" s="57" t="s">
        <v>264</v>
      </c>
      <c r="B106" s="55">
        <v>1065</v>
      </c>
      <c r="C106" s="55">
        <f t="shared" si="2"/>
        <v>2442</v>
      </c>
      <c r="D106" s="56">
        <v>1188</v>
      </c>
      <c r="E106" s="56">
        <v>1254</v>
      </c>
      <c r="F106" s="8"/>
      <c r="G106" s="54" t="s">
        <v>267</v>
      </c>
      <c r="H106" s="55">
        <v>481</v>
      </c>
      <c r="I106" s="55">
        <f t="shared" si="3"/>
        <v>1558</v>
      </c>
      <c r="J106" s="56">
        <v>745</v>
      </c>
      <c r="K106" s="56">
        <v>813</v>
      </c>
    </row>
    <row r="107" spans="1:17" ht="18.95" customHeight="1">
      <c r="A107" s="57" t="s">
        <v>266</v>
      </c>
      <c r="B107" s="55">
        <v>976</v>
      </c>
      <c r="C107" s="55">
        <f t="shared" si="2"/>
        <v>2357</v>
      </c>
      <c r="D107" s="56">
        <v>1130</v>
      </c>
      <c r="E107" s="56">
        <v>1227</v>
      </c>
      <c r="F107" s="8"/>
      <c r="G107" s="54" t="s">
        <v>269</v>
      </c>
      <c r="H107" s="55">
        <v>877</v>
      </c>
      <c r="I107" s="55">
        <f t="shared" si="3"/>
        <v>2368</v>
      </c>
      <c r="J107" s="56">
        <v>1203</v>
      </c>
      <c r="K107" s="56">
        <v>1165</v>
      </c>
    </row>
    <row r="108" spans="1:17" ht="18.95" customHeight="1">
      <c r="A108" s="57" t="s">
        <v>268</v>
      </c>
      <c r="B108" s="56">
        <v>0</v>
      </c>
      <c r="C108" s="55">
        <f>D108+E108</f>
        <v>0</v>
      </c>
      <c r="D108" s="56">
        <v>0</v>
      </c>
      <c r="E108" s="56">
        <v>0</v>
      </c>
      <c r="F108" s="8"/>
      <c r="G108" s="54" t="s">
        <v>26</v>
      </c>
      <c r="H108" s="55">
        <v>6182</v>
      </c>
      <c r="I108" s="55">
        <f t="shared" si="3"/>
        <v>15675</v>
      </c>
      <c r="J108" s="56">
        <v>7759</v>
      </c>
      <c r="K108" s="56">
        <v>7916</v>
      </c>
    </row>
    <row r="109" spans="1:17" ht="18.95" customHeight="1">
      <c r="A109" s="54" t="s">
        <v>270</v>
      </c>
      <c r="B109" s="55">
        <v>505</v>
      </c>
      <c r="C109" s="55">
        <f t="shared" si="2"/>
        <v>1223</v>
      </c>
      <c r="D109" s="56">
        <v>592</v>
      </c>
      <c r="E109" s="56">
        <v>631</v>
      </c>
      <c r="F109" s="8"/>
      <c r="G109" s="54"/>
      <c r="H109" s="61"/>
      <c r="I109" s="61"/>
      <c r="J109" s="62"/>
      <c r="K109" s="62"/>
    </row>
    <row r="110" spans="1:17" ht="18.95" customHeight="1">
      <c r="A110" s="54" t="s">
        <v>271</v>
      </c>
      <c r="B110" s="55">
        <v>745</v>
      </c>
      <c r="C110" s="55">
        <f t="shared" si="2"/>
        <v>1647</v>
      </c>
      <c r="D110" s="56">
        <v>822</v>
      </c>
      <c r="E110" s="56">
        <v>825</v>
      </c>
      <c r="F110" s="8"/>
      <c r="G110" s="63" t="s">
        <v>291</v>
      </c>
      <c r="H110" s="64">
        <f>SUM(B5:B56)+SUM(B60:B111)+SUM(H5:H56)+SUM(H60:H108)</f>
        <v>183048</v>
      </c>
      <c r="I110" s="64">
        <f t="shared" ref="I110:K110" si="4">SUM(C5:C56)+SUM(C60:C111)+SUM(I5:I56)+SUM(I60:I108)</f>
        <v>422306</v>
      </c>
      <c r="J110" s="64">
        <f t="shared" si="4"/>
        <v>209170</v>
      </c>
      <c r="K110" s="64">
        <f t="shared" si="4"/>
        <v>213135</v>
      </c>
    </row>
    <row r="111" spans="1:17" ht="18.95" customHeight="1">
      <c r="A111" s="54" t="s">
        <v>178</v>
      </c>
      <c r="B111" s="55">
        <v>1119</v>
      </c>
      <c r="C111" s="55">
        <f t="shared" si="2"/>
        <v>2912</v>
      </c>
      <c r="D111" s="56">
        <v>1440</v>
      </c>
      <c r="E111" s="56">
        <v>1472</v>
      </c>
      <c r="F111" s="8"/>
      <c r="N111" s="10"/>
      <c r="O111" s="11"/>
      <c r="P111" s="11"/>
      <c r="Q111" s="11"/>
    </row>
    <row r="112" spans="1:17" ht="18.75" hidden="1" customHeight="1">
      <c r="A112" s="49" t="s">
        <v>292</v>
      </c>
      <c r="B112" s="49"/>
      <c r="C112" s="55">
        <f t="shared" ref="C112" si="5">SUM(D112:E112)</f>
        <v>0</v>
      </c>
      <c r="D112" s="49"/>
      <c r="E112" s="49"/>
      <c r="F112" s="49"/>
      <c r="G112" s="49"/>
      <c r="H112" s="49"/>
      <c r="K112" s="65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5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8" t="s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3" customFormat="1" ht="24" customHeight="1">
      <c r="A2" s="128" t="s">
        <v>303</v>
      </c>
      <c r="B2" s="129"/>
      <c r="C2" s="29"/>
      <c r="G2" s="66"/>
      <c r="H2" s="29"/>
      <c r="I2" s="29"/>
      <c r="J2" s="29"/>
      <c r="K2" s="66"/>
    </row>
    <row r="3" spans="1:11" s="3" customFormat="1" ht="20.100000000000001" customHeight="1">
      <c r="A3" s="130" t="s">
        <v>15</v>
      </c>
      <c r="B3" s="130" t="s">
        <v>3</v>
      </c>
      <c r="C3" s="133" t="s">
        <v>0</v>
      </c>
      <c r="D3" s="134"/>
      <c r="E3" s="135"/>
      <c r="F3" s="133" t="s">
        <v>14</v>
      </c>
      <c r="G3" s="134"/>
      <c r="H3" s="134"/>
      <c r="I3" s="135"/>
      <c r="J3" s="67" t="s">
        <v>1</v>
      </c>
      <c r="K3" s="67" t="s">
        <v>0</v>
      </c>
    </row>
    <row r="4" spans="1:11" s="3" customFormat="1" ht="20.100000000000001" customHeight="1">
      <c r="A4" s="131"/>
      <c r="B4" s="131"/>
      <c r="C4" s="136"/>
      <c r="D4" s="137"/>
      <c r="E4" s="138"/>
      <c r="F4" s="136"/>
      <c r="G4" s="137"/>
      <c r="H4" s="137"/>
      <c r="I4" s="138"/>
      <c r="J4" s="68" t="s">
        <v>4</v>
      </c>
      <c r="K4" s="68" t="s">
        <v>5</v>
      </c>
    </row>
    <row r="5" spans="1:11" s="3" customFormat="1" ht="20.100000000000001" customHeight="1">
      <c r="A5" s="132"/>
      <c r="B5" s="132"/>
      <c r="C5" s="69" t="s">
        <v>6</v>
      </c>
      <c r="D5" s="69" t="s">
        <v>7</v>
      </c>
      <c r="E5" s="69" t="s">
        <v>8</v>
      </c>
      <c r="F5" s="69" t="s">
        <v>3</v>
      </c>
      <c r="G5" s="70" t="s">
        <v>6</v>
      </c>
      <c r="H5" s="69" t="s">
        <v>7</v>
      </c>
      <c r="I5" s="69" t="s">
        <v>8</v>
      </c>
      <c r="J5" s="71" t="s">
        <v>12</v>
      </c>
      <c r="K5" s="71" t="s">
        <v>13</v>
      </c>
    </row>
    <row r="6" spans="1:11" s="3" customFormat="1" ht="20.100000000000001" customHeight="1">
      <c r="A6" s="69" t="s">
        <v>16</v>
      </c>
      <c r="B6" s="35">
        <v>8536</v>
      </c>
      <c r="C6" s="35">
        <f>D6+E6</f>
        <v>19843</v>
      </c>
      <c r="D6" s="36">
        <v>9385</v>
      </c>
      <c r="E6" s="36">
        <v>10458</v>
      </c>
      <c r="F6" s="72">
        <v>-17</v>
      </c>
      <c r="G6" s="73">
        <f>H6+I6</f>
        <v>-31</v>
      </c>
      <c r="H6" s="73">
        <v>-11</v>
      </c>
      <c r="I6" s="73">
        <v>-20</v>
      </c>
      <c r="J6" s="45">
        <f>C6/B6</f>
        <v>2.3246251171508905</v>
      </c>
      <c r="K6" s="35">
        <f>C6/3.02</f>
        <v>6570.5298013245028</v>
      </c>
    </row>
    <row r="7" spans="1:11" s="3" customFormat="1" ht="20.100000000000001" customHeight="1">
      <c r="A7" s="69" t="s">
        <v>17</v>
      </c>
      <c r="B7" s="35">
        <v>23952</v>
      </c>
      <c r="C7" s="35">
        <f t="shared" ref="C7:C18" si="0">D7+E7</f>
        <v>54963</v>
      </c>
      <c r="D7" s="36">
        <v>26119</v>
      </c>
      <c r="E7" s="36">
        <v>28844</v>
      </c>
      <c r="F7" s="72">
        <v>50</v>
      </c>
      <c r="G7" s="73">
        <f t="shared" ref="G7:G18" si="1">H7+I7</f>
        <v>71</v>
      </c>
      <c r="H7" s="73">
        <v>43</v>
      </c>
      <c r="I7" s="73">
        <v>28</v>
      </c>
      <c r="J7" s="45">
        <f t="shared" ref="J7:J19" si="2">C7/B7</f>
        <v>2.2947144288577155</v>
      </c>
      <c r="K7" s="35">
        <f>C7/5.55</f>
        <v>9903.2432432432433</v>
      </c>
    </row>
    <row r="8" spans="1:11" s="3" customFormat="1" ht="20.100000000000001" customHeight="1">
      <c r="A8" s="69" t="s">
        <v>18</v>
      </c>
      <c r="B8" s="35">
        <v>17572</v>
      </c>
      <c r="C8" s="35">
        <f t="shared" si="0"/>
        <v>41085</v>
      </c>
      <c r="D8" s="36">
        <v>20264</v>
      </c>
      <c r="E8" s="36">
        <v>20821</v>
      </c>
      <c r="F8" s="72">
        <v>26</v>
      </c>
      <c r="G8" s="73">
        <f t="shared" si="1"/>
        <v>73</v>
      </c>
      <c r="H8" s="73">
        <v>45</v>
      </c>
      <c r="I8" s="73">
        <v>28</v>
      </c>
      <c r="J8" s="45">
        <f t="shared" si="2"/>
        <v>2.3380946961074436</v>
      </c>
      <c r="K8" s="35">
        <f>C8/4.46</f>
        <v>9211.8834080717497</v>
      </c>
    </row>
    <row r="9" spans="1:11" s="3" customFormat="1" ht="20.100000000000001" customHeight="1">
      <c r="A9" s="69" t="s">
        <v>19</v>
      </c>
      <c r="B9" s="35">
        <v>11830</v>
      </c>
      <c r="C9" s="35">
        <f t="shared" si="0"/>
        <v>29497</v>
      </c>
      <c r="D9" s="36">
        <v>14605</v>
      </c>
      <c r="E9" s="36">
        <v>14892</v>
      </c>
      <c r="F9" s="72">
        <v>10</v>
      </c>
      <c r="G9" s="73">
        <f t="shared" si="1"/>
        <v>41</v>
      </c>
      <c r="H9" s="73">
        <v>11</v>
      </c>
      <c r="I9" s="73">
        <v>30</v>
      </c>
      <c r="J9" s="45">
        <f t="shared" si="2"/>
        <v>2.4934065934065934</v>
      </c>
      <c r="K9" s="35">
        <f>C9/4.08</f>
        <v>7229.6568627450979</v>
      </c>
    </row>
    <row r="10" spans="1:11" s="3" customFormat="1" ht="20.100000000000001" customHeight="1">
      <c r="A10" s="69" t="s">
        <v>20</v>
      </c>
      <c r="B10" s="35">
        <v>21005</v>
      </c>
      <c r="C10" s="35">
        <f t="shared" si="0"/>
        <v>44859</v>
      </c>
      <c r="D10" s="36">
        <v>22530</v>
      </c>
      <c r="E10" s="36">
        <v>22329</v>
      </c>
      <c r="F10" s="72">
        <v>-1</v>
      </c>
      <c r="G10" s="73">
        <f t="shared" si="1"/>
        <v>-26</v>
      </c>
      <c r="H10" s="73">
        <v>-13</v>
      </c>
      <c r="I10" s="73">
        <v>-13</v>
      </c>
      <c r="J10" s="45">
        <f t="shared" si="2"/>
        <v>2.1356343727683886</v>
      </c>
      <c r="K10" s="35">
        <f>C10/4.7</f>
        <v>9544.4680851063822</v>
      </c>
    </row>
    <row r="11" spans="1:11" s="3" customFormat="1" ht="20.100000000000001" customHeight="1">
      <c r="A11" s="69" t="s">
        <v>21</v>
      </c>
      <c r="B11" s="35">
        <v>12027</v>
      </c>
      <c r="C11" s="35">
        <f t="shared" si="0"/>
        <v>28657</v>
      </c>
      <c r="D11" s="36">
        <v>14239</v>
      </c>
      <c r="E11" s="36">
        <v>14418</v>
      </c>
      <c r="F11" s="72">
        <v>15</v>
      </c>
      <c r="G11" s="73">
        <f t="shared" si="1"/>
        <v>16</v>
      </c>
      <c r="H11" s="73">
        <v>4</v>
      </c>
      <c r="I11" s="73">
        <v>12</v>
      </c>
      <c r="J11" s="45">
        <f t="shared" si="2"/>
        <v>2.382722208364513</v>
      </c>
      <c r="K11" s="35">
        <f>C11/2.92</f>
        <v>9814.0410958904104</v>
      </c>
    </row>
    <row r="12" spans="1:11" s="3" customFormat="1" ht="20.100000000000001" customHeight="1">
      <c r="A12" s="69" t="s">
        <v>22</v>
      </c>
      <c r="B12" s="35">
        <v>18376</v>
      </c>
      <c r="C12" s="35">
        <f t="shared" si="0"/>
        <v>42225</v>
      </c>
      <c r="D12" s="36">
        <v>20813</v>
      </c>
      <c r="E12" s="36">
        <v>21412</v>
      </c>
      <c r="F12" s="72">
        <v>16</v>
      </c>
      <c r="G12" s="73">
        <f t="shared" si="1"/>
        <v>27</v>
      </c>
      <c r="H12" s="73">
        <v>16</v>
      </c>
      <c r="I12" s="73">
        <v>11</v>
      </c>
      <c r="J12" s="45">
        <f t="shared" si="2"/>
        <v>2.2978341314758381</v>
      </c>
      <c r="K12" s="35">
        <f>C12/6.08</f>
        <v>6944.9013157894733</v>
      </c>
    </row>
    <row r="13" spans="1:11" s="3" customFormat="1" ht="20.100000000000001" customHeight="1">
      <c r="A13" s="69" t="s">
        <v>23</v>
      </c>
      <c r="B13" s="35">
        <v>13073</v>
      </c>
      <c r="C13" s="35">
        <f t="shared" si="0"/>
        <v>32080</v>
      </c>
      <c r="D13" s="36">
        <v>15454</v>
      </c>
      <c r="E13" s="36">
        <v>16626</v>
      </c>
      <c r="F13" s="72">
        <v>10</v>
      </c>
      <c r="G13" s="73">
        <f t="shared" si="1"/>
        <v>-11</v>
      </c>
      <c r="H13" s="73">
        <v>-12</v>
      </c>
      <c r="I13" s="73">
        <v>1</v>
      </c>
      <c r="J13" s="45">
        <f t="shared" si="2"/>
        <v>2.4539126443815498</v>
      </c>
      <c r="K13" s="35">
        <f>C13/5.16</f>
        <v>6217.0542635658912</v>
      </c>
    </row>
    <row r="14" spans="1:11" s="3" customFormat="1" ht="20.100000000000001" customHeight="1">
      <c r="A14" s="69" t="s">
        <v>24</v>
      </c>
      <c r="B14" s="35">
        <v>15288</v>
      </c>
      <c r="C14" s="35">
        <f t="shared" si="0"/>
        <v>35636</v>
      </c>
      <c r="D14" s="36">
        <v>18264</v>
      </c>
      <c r="E14" s="36">
        <v>17372</v>
      </c>
      <c r="F14" s="72">
        <v>2</v>
      </c>
      <c r="G14" s="73">
        <f t="shared" si="1"/>
        <v>1</v>
      </c>
      <c r="H14" s="73">
        <v>5</v>
      </c>
      <c r="I14" s="73">
        <v>-4</v>
      </c>
      <c r="J14" s="45">
        <f t="shared" si="2"/>
        <v>2.3309785452642595</v>
      </c>
      <c r="K14" s="35">
        <f>C14/7.22</f>
        <v>4935.7340720221609</v>
      </c>
    </row>
    <row r="15" spans="1:11" s="3" customFormat="1" ht="20.100000000000001" customHeight="1">
      <c r="A15" s="69" t="s">
        <v>25</v>
      </c>
      <c r="B15" s="35">
        <v>15111</v>
      </c>
      <c r="C15" s="35">
        <f t="shared" si="0"/>
        <v>30856</v>
      </c>
      <c r="D15" s="36">
        <v>15535</v>
      </c>
      <c r="E15" s="36">
        <v>15321</v>
      </c>
      <c r="F15" s="72">
        <v>31</v>
      </c>
      <c r="G15" s="73">
        <f t="shared" si="1"/>
        <v>49</v>
      </c>
      <c r="H15" s="73">
        <v>20</v>
      </c>
      <c r="I15" s="73">
        <v>29</v>
      </c>
      <c r="J15" s="45">
        <f t="shared" si="2"/>
        <v>2.0419561908543447</v>
      </c>
      <c r="K15" s="35">
        <f>C15/4.46</f>
        <v>6918.3856502242152</v>
      </c>
    </row>
    <row r="16" spans="1:11" s="3" customFormat="1" ht="20.100000000000001" customHeight="1">
      <c r="A16" s="69" t="s">
        <v>26</v>
      </c>
      <c r="B16" s="35">
        <v>4729</v>
      </c>
      <c r="C16" s="35">
        <f t="shared" si="0"/>
        <v>11547</v>
      </c>
      <c r="D16" s="36">
        <v>6053</v>
      </c>
      <c r="E16" s="36">
        <v>5494</v>
      </c>
      <c r="F16" s="72">
        <v>23</v>
      </c>
      <c r="G16" s="73">
        <f t="shared" si="1"/>
        <v>28</v>
      </c>
      <c r="H16" s="73">
        <v>19</v>
      </c>
      <c r="I16" s="73">
        <v>9</v>
      </c>
      <c r="J16" s="45">
        <f t="shared" si="2"/>
        <v>2.4417424402622121</v>
      </c>
      <c r="K16" s="35">
        <f>C16/4.96</f>
        <v>2328.0241935483873</v>
      </c>
    </row>
    <row r="17" spans="1:11" s="3" customFormat="1" ht="20.100000000000001" customHeight="1">
      <c r="A17" s="69" t="s">
        <v>27</v>
      </c>
      <c r="B17" s="35">
        <v>14164</v>
      </c>
      <c r="C17" s="35">
        <f t="shared" si="0"/>
        <v>32848</v>
      </c>
      <c r="D17" s="36">
        <v>16550</v>
      </c>
      <c r="E17" s="36">
        <v>16298</v>
      </c>
      <c r="F17" s="72">
        <v>25</v>
      </c>
      <c r="G17" s="73">
        <f t="shared" si="1"/>
        <v>35</v>
      </c>
      <c r="H17" s="73">
        <v>18</v>
      </c>
      <c r="I17" s="73">
        <v>17</v>
      </c>
      <c r="J17" s="45">
        <f t="shared" si="2"/>
        <v>2.3191188929680879</v>
      </c>
      <c r="K17" s="35">
        <f>C17/5.21</f>
        <v>6304.7984644913631</v>
      </c>
    </row>
    <row r="18" spans="1:11" s="3" customFormat="1" ht="20.100000000000001" customHeight="1">
      <c r="A18" s="69" t="s">
        <v>28</v>
      </c>
      <c r="B18" s="35">
        <v>7385</v>
      </c>
      <c r="C18" s="35">
        <f t="shared" si="0"/>
        <v>18209</v>
      </c>
      <c r="D18" s="36">
        <v>9359</v>
      </c>
      <c r="E18" s="36">
        <v>8850</v>
      </c>
      <c r="F18" s="72">
        <v>-3</v>
      </c>
      <c r="G18" s="73">
        <f t="shared" si="1"/>
        <v>-30</v>
      </c>
      <c r="H18" s="73">
        <v>-18</v>
      </c>
      <c r="I18" s="73">
        <v>-12</v>
      </c>
      <c r="J18" s="45">
        <f t="shared" si="2"/>
        <v>2.4656736628300608</v>
      </c>
      <c r="K18" s="35">
        <f>C18/11.81</f>
        <v>1541.8289585097375</v>
      </c>
    </row>
    <row r="19" spans="1:11" s="3" customFormat="1" ht="20.100000000000001" customHeight="1">
      <c r="A19" s="69" t="s">
        <v>29</v>
      </c>
      <c r="B19" s="35">
        <f t="shared" ref="B19:I19" si="3">SUM(B6:B18)</f>
        <v>183048</v>
      </c>
      <c r="C19" s="35">
        <f t="shared" si="3"/>
        <v>422305</v>
      </c>
      <c r="D19" s="36">
        <f t="shared" si="3"/>
        <v>209170</v>
      </c>
      <c r="E19" s="36">
        <f t="shared" si="3"/>
        <v>213135</v>
      </c>
      <c r="F19" s="74">
        <f t="shared" si="3"/>
        <v>187</v>
      </c>
      <c r="G19" s="75">
        <f t="shared" si="3"/>
        <v>243</v>
      </c>
      <c r="H19" s="75">
        <f>SUM(H6:H18)</f>
        <v>127</v>
      </c>
      <c r="I19" s="75">
        <f t="shared" si="3"/>
        <v>116</v>
      </c>
      <c r="J19" s="45">
        <f t="shared" si="2"/>
        <v>2.3070724618679255</v>
      </c>
      <c r="K19" s="35">
        <f>ROUND(C19/69.57,0)</f>
        <v>6070</v>
      </c>
    </row>
    <row r="20" spans="1:11" s="3" customFormat="1" ht="5.25" customHeight="1">
      <c r="G20" s="7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9" t="s">
        <v>294</v>
      </c>
      <c r="B1" s="139"/>
      <c r="C1" s="139"/>
      <c r="D1" s="139"/>
      <c r="E1" s="139"/>
      <c r="F1" s="139"/>
      <c r="G1" s="139"/>
      <c r="H1" s="139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7" t="s">
        <v>52</v>
      </c>
      <c r="B3" s="78" t="s">
        <v>6</v>
      </c>
      <c r="C3" s="79" t="s">
        <v>7</v>
      </c>
      <c r="D3" s="79" t="s">
        <v>8</v>
      </c>
      <c r="E3" s="77" t="s">
        <v>52</v>
      </c>
      <c r="F3" s="79" t="s">
        <v>6</v>
      </c>
      <c r="G3" s="79" t="s">
        <v>7</v>
      </c>
      <c r="H3" s="80" t="s">
        <v>8</v>
      </c>
    </row>
    <row r="4" spans="1:37" ht="11.25" customHeight="1">
      <c r="A4" s="81" t="s">
        <v>53</v>
      </c>
      <c r="B4" s="13">
        <f t="shared" ref="B4:B67" si="0">SUM(C4:D4)</f>
        <v>18804</v>
      </c>
      <c r="C4" s="14">
        <f>SUM(C5:C9)</f>
        <v>9665</v>
      </c>
      <c r="D4" s="14">
        <f>SUM(D5:D9)</f>
        <v>9139</v>
      </c>
      <c r="E4" s="81" t="s">
        <v>54</v>
      </c>
      <c r="F4" s="13">
        <f t="shared" ref="F4:F61" si="1">SUM(G4:H4)</f>
        <v>23870</v>
      </c>
      <c r="G4" s="14">
        <f>SUM(G5:G9)</f>
        <v>11574</v>
      </c>
      <c r="H4" s="15">
        <f>SUM(H5:H9)</f>
        <v>12296</v>
      </c>
    </row>
    <row r="5" spans="1:37" ht="11.25" customHeight="1">
      <c r="A5" s="82">
        <v>0</v>
      </c>
      <c r="B5" s="13">
        <f t="shared" si="0"/>
        <v>3566</v>
      </c>
      <c r="C5" s="14">
        <v>1794</v>
      </c>
      <c r="D5" s="14">
        <v>1772</v>
      </c>
      <c r="E5" s="82">
        <v>60</v>
      </c>
      <c r="F5" s="13">
        <f t="shared" si="1"/>
        <v>4408</v>
      </c>
      <c r="G5" s="14">
        <v>2192</v>
      </c>
      <c r="H5" s="15">
        <v>2216</v>
      </c>
    </row>
    <row r="6" spans="1:37" ht="11.25" customHeight="1">
      <c r="A6" s="82">
        <v>1</v>
      </c>
      <c r="B6" s="13">
        <f t="shared" si="0"/>
        <v>3664</v>
      </c>
      <c r="C6" s="14">
        <v>1941</v>
      </c>
      <c r="D6" s="14">
        <v>1723</v>
      </c>
      <c r="E6" s="82">
        <v>61</v>
      </c>
      <c r="F6" s="13">
        <f t="shared" si="1"/>
        <v>4341</v>
      </c>
      <c r="G6" s="14">
        <v>2157</v>
      </c>
      <c r="H6" s="15">
        <v>2184</v>
      </c>
    </row>
    <row r="7" spans="1:37" ht="11.25" customHeight="1">
      <c r="A7" s="82">
        <v>2</v>
      </c>
      <c r="B7" s="13">
        <f t="shared" si="0"/>
        <v>3795</v>
      </c>
      <c r="C7" s="14">
        <v>1918</v>
      </c>
      <c r="D7" s="14">
        <v>1877</v>
      </c>
      <c r="E7" s="82">
        <v>62</v>
      </c>
      <c r="F7" s="13">
        <f t="shared" si="1"/>
        <v>4748</v>
      </c>
      <c r="G7" s="14">
        <v>2276</v>
      </c>
      <c r="H7" s="15">
        <v>2472</v>
      </c>
    </row>
    <row r="8" spans="1:37" ht="11.25" customHeight="1">
      <c r="A8" s="82">
        <v>3</v>
      </c>
      <c r="B8" s="13">
        <f t="shared" si="0"/>
        <v>3846</v>
      </c>
      <c r="C8" s="14">
        <v>1971</v>
      </c>
      <c r="D8" s="14">
        <v>1875</v>
      </c>
      <c r="E8" s="82">
        <v>63</v>
      </c>
      <c r="F8" s="13">
        <f t="shared" si="1"/>
        <v>4933</v>
      </c>
      <c r="G8" s="14">
        <v>2377</v>
      </c>
      <c r="H8" s="15">
        <v>2556</v>
      </c>
    </row>
    <row r="9" spans="1:37" ht="11.25" customHeight="1">
      <c r="A9" s="83">
        <v>4</v>
      </c>
      <c r="B9" s="84">
        <f t="shared" si="0"/>
        <v>3933</v>
      </c>
      <c r="C9" s="16">
        <v>2041</v>
      </c>
      <c r="D9" s="16">
        <v>1892</v>
      </c>
      <c r="E9" s="83">
        <v>64</v>
      </c>
      <c r="F9" s="84">
        <f t="shared" si="1"/>
        <v>5440</v>
      </c>
      <c r="G9" s="16">
        <v>2572</v>
      </c>
      <c r="H9" s="17">
        <v>2868</v>
      </c>
    </row>
    <row r="10" spans="1:37" ht="11.25" customHeight="1">
      <c r="A10" s="81" t="s">
        <v>55</v>
      </c>
      <c r="B10" s="13">
        <f t="shared" si="0"/>
        <v>19866</v>
      </c>
      <c r="C10" s="14">
        <f>SUM(C11:C15)</f>
        <v>10164</v>
      </c>
      <c r="D10" s="14">
        <f>SUM(D11:D15)</f>
        <v>9702</v>
      </c>
      <c r="E10" s="81" t="s">
        <v>56</v>
      </c>
      <c r="F10" s="13">
        <f t="shared" si="1"/>
        <v>29092</v>
      </c>
      <c r="G10" s="14">
        <f>SUM(G11:G15)</f>
        <v>13813</v>
      </c>
      <c r="H10" s="15">
        <f>SUM(H11:H15)</f>
        <v>15279</v>
      </c>
    </row>
    <row r="11" spans="1:37" ht="11.25" customHeight="1">
      <c r="A11" s="82">
        <v>5</v>
      </c>
      <c r="B11" s="13">
        <f t="shared" si="0"/>
        <v>3971</v>
      </c>
      <c r="C11" s="14">
        <v>1997</v>
      </c>
      <c r="D11" s="14">
        <v>1974</v>
      </c>
      <c r="E11" s="82">
        <v>65</v>
      </c>
      <c r="F11" s="13">
        <f t="shared" si="1"/>
        <v>5925</v>
      </c>
      <c r="G11" s="14">
        <v>2810</v>
      </c>
      <c r="H11" s="15">
        <v>3115</v>
      </c>
    </row>
    <row r="12" spans="1:37" ht="11.25" customHeight="1">
      <c r="A12" s="82">
        <v>6</v>
      </c>
      <c r="B12" s="13">
        <f t="shared" si="0"/>
        <v>4052</v>
      </c>
      <c r="C12" s="14">
        <v>2099</v>
      </c>
      <c r="D12" s="14">
        <v>1953</v>
      </c>
      <c r="E12" s="82">
        <v>66</v>
      </c>
      <c r="F12" s="13">
        <f t="shared" si="1"/>
        <v>6417</v>
      </c>
      <c r="G12" s="14">
        <v>3060</v>
      </c>
      <c r="H12" s="15">
        <v>3357</v>
      </c>
    </row>
    <row r="13" spans="1:37" ht="11.25" customHeight="1">
      <c r="A13" s="82">
        <v>7</v>
      </c>
      <c r="B13" s="13">
        <f t="shared" si="0"/>
        <v>3988</v>
      </c>
      <c r="C13" s="14">
        <v>2017</v>
      </c>
      <c r="D13" s="14">
        <v>1971</v>
      </c>
      <c r="E13" s="82">
        <v>67</v>
      </c>
      <c r="F13" s="13">
        <f t="shared" si="1"/>
        <v>6485</v>
      </c>
      <c r="G13" s="14">
        <v>3054</v>
      </c>
      <c r="H13" s="15">
        <v>3431</v>
      </c>
    </row>
    <row r="14" spans="1:37" ht="11.25" customHeight="1">
      <c r="A14" s="82">
        <v>8</v>
      </c>
      <c r="B14" s="13">
        <f t="shared" si="0"/>
        <v>3998</v>
      </c>
      <c r="C14" s="14">
        <v>2038</v>
      </c>
      <c r="D14" s="14">
        <v>1960</v>
      </c>
      <c r="E14" s="82">
        <v>68</v>
      </c>
      <c r="F14" s="13">
        <f t="shared" si="1"/>
        <v>6276</v>
      </c>
      <c r="G14" s="14">
        <v>2965</v>
      </c>
      <c r="H14" s="15">
        <v>3311</v>
      </c>
    </row>
    <row r="15" spans="1:37" ht="11.25" customHeight="1">
      <c r="A15" s="83">
        <v>9</v>
      </c>
      <c r="B15" s="84">
        <f t="shared" si="0"/>
        <v>3857</v>
      </c>
      <c r="C15" s="16">
        <v>2013</v>
      </c>
      <c r="D15" s="16">
        <v>1844</v>
      </c>
      <c r="E15" s="83">
        <v>69</v>
      </c>
      <c r="F15" s="84">
        <f t="shared" si="1"/>
        <v>3989</v>
      </c>
      <c r="G15" s="16">
        <v>1924</v>
      </c>
      <c r="H15" s="17">
        <v>2065</v>
      </c>
    </row>
    <row r="16" spans="1:37" ht="11.25" customHeight="1">
      <c r="A16" s="81" t="s">
        <v>57</v>
      </c>
      <c r="B16" s="13">
        <f t="shared" si="0"/>
        <v>20133</v>
      </c>
      <c r="C16" s="14">
        <f>SUM(C17:C21)</f>
        <v>10199</v>
      </c>
      <c r="D16" s="14">
        <f>SUM(D17:D21)</f>
        <v>9934</v>
      </c>
      <c r="E16" s="81" t="s">
        <v>58</v>
      </c>
      <c r="F16" s="13">
        <f t="shared" si="1"/>
        <v>24497</v>
      </c>
      <c r="G16" s="14">
        <f>SUM(G17:G21)</f>
        <v>11384</v>
      </c>
      <c r="H16" s="15">
        <f>SUM(H17:H21)</f>
        <v>13113</v>
      </c>
    </row>
    <row r="17" spans="1:8" ht="11.25" customHeight="1">
      <c r="A17" s="82">
        <v>10</v>
      </c>
      <c r="B17" s="13">
        <f t="shared" si="0"/>
        <v>3983</v>
      </c>
      <c r="C17" s="14">
        <v>1977</v>
      </c>
      <c r="D17" s="14">
        <v>2006</v>
      </c>
      <c r="E17" s="82">
        <v>70</v>
      </c>
      <c r="F17" s="13">
        <f t="shared" si="1"/>
        <v>4300</v>
      </c>
      <c r="G17" s="14">
        <v>2011</v>
      </c>
      <c r="H17" s="15">
        <v>2289</v>
      </c>
    </row>
    <row r="18" spans="1:8" ht="11.25" customHeight="1">
      <c r="A18" s="82">
        <v>11</v>
      </c>
      <c r="B18" s="13">
        <f t="shared" si="0"/>
        <v>4085</v>
      </c>
      <c r="C18" s="14">
        <v>2072</v>
      </c>
      <c r="D18" s="14">
        <v>2013</v>
      </c>
      <c r="E18" s="82">
        <v>71</v>
      </c>
      <c r="F18" s="13">
        <f t="shared" si="1"/>
        <v>5356</v>
      </c>
      <c r="G18" s="14">
        <v>2510</v>
      </c>
      <c r="H18" s="15">
        <v>2846</v>
      </c>
    </row>
    <row r="19" spans="1:8" ht="11.25" customHeight="1">
      <c r="A19" s="82">
        <v>12</v>
      </c>
      <c r="B19" s="13">
        <f t="shared" si="0"/>
        <v>4041</v>
      </c>
      <c r="C19" s="14">
        <v>2055</v>
      </c>
      <c r="D19" s="14">
        <v>1986</v>
      </c>
      <c r="E19" s="82">
        <v>72</v>
      </c>
      <c r="F19" s="13">
        <f t="shared" si="1"/>
        <v>4953</v>
      </c>
      <c r="G19" s="14">
        <v>2284</v>
      </c>
      <c r="H19" s="15">
        <v>2669</v>
      </c>
    </row>
    <row r="20" spans="1:8" ht="11.25" customHeight="1">
      <c r="A20" s="82">
        <v>13</v>
      </c>
      <c r="B20" s="13">
        <f t="shared" si="0"/>
        <v>4068</v>
      </c>
      <c r="C20" s="14">
        <v>2106</v>
      </c>
      <c r="D20" s="14">
        <v>1962</v>
      </c>
      <c r="E20" s="82">
        <v>73</v>
      </c>
      <c r="F20" s="13">
        <f t="shared" si="1"/>
        <v>5120</v>
      </c>
      <c r="G20" s="14">
        <v>2386</v>
      </c>
      <c r="H20" s="15">
        <v>2734</v>
      </c>
    </row>
    <row r="21" spans="1:8" ht="11.25" customHeight="1">
      <c r="A21" s="83">
        <v>14</v>
      </c>
      <c r="B21" s="84">
        <f t="shared" si="0"/>
        <v>3956</v>
      </c>
      <c r="C21" s="16">
        <v>1989</v>
      </c>
      <c r="D21" s="16">
        <v>1967</v>
      </c>
      <c r="E21" s="83">
        <v>74</v>
      </c>
      <c r="F21" s="84">
        <f t="shared" si="1"/>
        <v>4768</v>
      </c>
      <c r="G21" s="16">
        <v>2193</v>
      </c>
      <c r="H21" s="17">
        <v>2575</v>
      </c>
    </row>
    <row r="22" spans="1:8" ht="11.25" customHeight="1">
      <c r="A22" s="81" t="s">
        <v>59</v>
      </c>
      <c r="B22" s="13">
        <f t="shared" si="0"/>
        <v>20080</v>
      </c>
      <c r="C22" s="14">
        <f>SUM(C23:C27)</f>
        <v>10518</v>
      </c>
      <c r="D22" s="14">
        <f>SUM(D23:D27)</f>
        <v>9562</v>
      </c>
      <c r="E22" s="81" t="s">
        <v>60</v>
      </c>
      <c r="F22" s="13">
        <f t="shared" si="1"/>
        <v>18986</v>
      </c>
      <c r="G22" s="14">
        <f>SUM(G23:G27)</f>
        <v>8558</v>
      </c>
      <c r="H22" s="15">
        <f>SUM(H23:H27)</f>
        <v>10428</v>
      </c>
    </row>
    <row r="23" spans="1:8" ht="11.25" customHeight="1">
      <c r="A23" s="82">
        <v>15</v>
      </c>
      <c r="B23" s="13">
        <f t="shared" si="0"/>
        <v>3997</v>
      </c>
      <c r="C23" s="14">
        <v>2086</v>
      </c>
      <c r="D23" s="14">
        <v>1911</v>
      </c>
      <c r="E23" s="82">
        <v>75</v>
      </c>
      <c r="F23" s="13">
        <f t="shared" si="1"/>
        <v>4208</v>
      </c>
      <c r="G23" s="14">
        <v>1944</v>
      </c>
      <c r="H23" s="15">
        <v>2264</v>
      </c>
    </row>
    <row r="24" spans="1:8" ht="11.25" customHeight="1">
      <c r="A24" s="82">
        <v>16</v>
      </c>
      <c r="B24" s="13">
        <f t="shared" si="0"/>
        <v>4016</v>
      </c>
      <c r="C24" s="14">
        <v>2092</v>
      </c>
      <c r="D24" s="14">
        <v>1924</v>
      </c>
      <c r="E24" s="82">
        <v>76</v>
      </c>
      <c r="F24" s="13">
        <f t="shared" si="1"/>
        <v>3516</v>
      </c>
      <c r="G24" s="14">
        <v>1613</v>
      </c>
      <c r="H24" s="15">
        <v>1903</v>
      </c>
    </row>
    <row r="25" spans="1:8" ht="11.25" customHeight="1">
      <c r="A25" s="82">
        <v>17</v>
      </c>
      <c r="B25" s="13">
        <f t="shared" si="0"/>
        <v>3948</v>
      </c>
      <c r="C25" s="14">
        <v>1996</v>
      </c>
      <c r="D25" s="14">
        <v>1952</v>
      </c>
      <c r="E25" s="82">
        <v>77</v>
      </c>
      <c r="F25" s="13">
        <f t="shared" si="1"/>
        <v>3862</v>
      </c>
      <c r="G25" s="14">
        <v>1696</v>
      </c>
      <c r="H25" s="15">
        <v>2166</v>
      </c>
    </row>
    <row r="26" spans="1:8" ht="11.25" customHeight="1">
      <c r="A26" s="82">
        <v>18</v>
      </c>
      <c r="B26" s="13">
        <f t="shared" si="0"/>
        <v>4053</v>
      </c>
      <c r="C26" s="14">
        <v>2146</v>
      </c>
      <c r="D26" s="14">
        <v>1907</v>
      </c>
      <c r="E26" s="82">
        <v>78</v>
      </c>
      <c r="F26" s="13">
        <f t="shared" si="1"/>
        <v>3753</v>
      </c>
      <c r="G26" s="14">
        <v>1716</v>
      </c>
      <c r="H26" s="15">
        <v>2037</v>
      </c>
    </row>
    <row r="27" spans="1:8" ht="11.25" customHeight="1">
      <c r="A27" s="83">
        <v>19</v>
      </c>
      <c r="B27" s="84">
        <f t="shared" si="0"/>
        <v>4066</v>
      </c>
      <c r="C27" s="16">
        <v>2198</v>
      </c>
      <c r="D27" s="16">
        <v>1868</v>
      </c>
      <c r="E27" s="83">
        <v>79</v>
      </c>
      <c r="F27" s="84">
        <f t="shared" si="1"/>
        <v>3647</v>
      </c>
      <c r="G27" s="16">
        <v>1589</v>
      </c>
      <c r="H27" s="17">
        <v>2058</v>
      </c>
    </row>
    <row r="28" spans="1:8" ht="11.25" customHeight="1">
      <c r="A28" s="81" t="s">
        <v>61</v>
      </c>
      <c r="B28" s="13">
        <f t="shared" si="0"/>
        <v>20870</v>
      </c>
      <c r="C28" s="14">
        <f>SUM(C29:C33)</f>
        <v>10823</v>
      </c>
      <c r="D28" s="14">
        <f>SUM(D29:D33)</f>
        <v>10047</v>
      </c>
      <c r="E28" s="81" t="s">
        <v>62</v>
      </c>
      <c r="F28" s="13">
        <f t="shared" si="1"/>
        <v>13615</v>
      </c>
      <c r="G28" s="14">
        <f>SUM(G29:G33)</f>
        <v>5672</v>
      </c>
      <c r="H28" s="15">
        <f>SUM(H29:H33)</f>
        <v>7943</v>
      </c>
    </row>
    <row r="29" spans="1:8" ht="11.25" customHeight="1">
      <c r="A29" s="82">
        <v>20</v>
      </c>
      <c r="B29" s="13">
        <f t="shared" si="0"/>
        <v>4207</v>
      </c>
      <c r="C29" s="14">
        <v>2174</v>
      </c>
      <c r="D29" s="14">
        <v>2033</v>
      </c>
      <c r="E29" s="82">
        <v>80</v>
      </c>
      <c r="F29" s="13">
        <f t="shared" si="1"/>
        <v>3247</v>
      </c>
      <c r="G29" s="14">
        <v>1386</v>
      </c>
      <c r="H29" s="15">
        <v>1861</v>
      </c>
    </row>
    <row r="30" spans="1:8" ht="11.25" customHeight="1">
      <c r="A30" s="82">
        <v>21</v>
      </c>
      <c r="B30" s="13">
        <f t="shared" si="0"/>
        <v>4283</v>
      </c>
      <c r="C30" s="14">
        <v>2227</v>
      </c>
      <c r="D30" s="14">
        <v>2056</v>
      </c>
      <c r="E30" s="82">
        <v>81</v>
      </c>
      <c r="F30" s="13">
        <f t="shared" si="1"/>
        <v>2890</v>
      </c>
      <c r="G30" s="14">
        <v>1269</v>
      </c>
      <c r="H30" s="15">
        <v>1621</v>
      </c>
    </row>
    <row r="31" spans="1:8" ht="11.25" customHeight="1">
      <c r="A31" s="82">
        <v>22</v>
      </c>
      <c r="B31" s="13">
        <f t="shared" si="0"/>
        <v>4149</v>
      </c>
      <c r="C31" s="14">
        <v>2131</v>
      </c>
      <c r="D31" s="14">
        <v>2018</v>
      </c>
      <c r="E31" s="82">
        <v>82</v>
      </c>
      <c r="F31" s="13">
        <f t="shared" si="1"/>
        <v>2705</v>
      </c>
      <c r="G31" s="14">
        <v>1114</v>
      </c>
      <c r="H31" s="15">
        <v>1591</v>
      </c>
    </row>
    <row r="32" spans="1:8" ht="11.25" customHeight="1">
      <c r="A32" s="82">
        <v>23</v>
      </c>
      <c r="B32" s="13">
        <f t="shared" si="0"/>
        <v>4139</v>
      </c>
      <c r="C32" s="14">
        <v>2138</v>
      </c>
      <c r="D32" s="14">
        <v>2001</v>
      </c>
      <c r="E32" s="82">
        <v>83</v>
      </c>
      <c r="F32" s="13">
        <f t="shared" si="1"/>
        <v>2496</v>
      </c>
      <c r="G32" s="14">
        <v>1053</v>
      </c>
      <c r="H32" s="15">
        <v>1443</v>
      </c>
    </row>
    <row r="33" spans="1:8" ht="11.25" customHeight="1">
      <c r="A33" s="83">
        <v>24</v>
      </c>
      <c r="B33" s="84">
        <f t="shared" si="0"/>
        <v>4092</v>
      </c>
      <c r="C33" s="16">
        <v>2153</v>
      </c>
      <c r="D33" s="16">
        <v>1939</v>
      </c>
      <c r="E33" s="83">
        <v>84</v>
      </c>
      <c r="F33" s="84">
        <f t="shared" si="1"/>
        <v>2277</v>
      </c>
      <c r="G33" s="16">
        <v>850</v>
      </c>
      <c r="H33" s="17">
        <v>1427</v>
      </c>
    </row>
    <row r="34" spans="1:8" ht="11.25" customHeight="1">
      <c r="A34" s="81" t="s">
        <v>63</v>
      </c>
      <c r="B34" s="13">
        <f t="shared" si="0"/>
        <v>21468</v>
      </c>
      <c r="C34" s="14">
        <f>SUM(C35:C39)</f>
        <v>11455</v>
      </c>
      <c r="D34" s="14">
        <f>SUM(D35:D39)</f>
        <v>10013</v>
      </c>
      <c r="E34" s="81" t="s">
        <v>64</v>
      </c>
      <c r="F34" s="13">
        <f t="shared" si="1"/>
        <v>7801</v>
      </c>
      <c r="G34" s="14">
        <f>SUM(G35:G39)</f>
        <v>2748</v>
      </c>
      <c r="H34" s="15">
        <f>SUM(H35:H39)</f>
        <v>5053</v>
      </c>
    </row>
    <row r="35" spans="1:8" ht="11.25" customHeight="1">
      <c r="A35" s="82">
        <v>25</v>
      </c>
      <c r="B35" s="13">
        <f t="shared" si="0"/>
        <v>4216</v>
      </c>
      <c r="C35" s="14">
        <v>2236</v>
      </c>
      <c r="D35" s="14">
        <v>1980</v>
      </c>
      <c r="E35" s="82">
        <v>85</v>
      </c>
      <c r="F35" s="13">
        <f t="shared" si="1"/>
        <v>1923</v>
      </c>
      <c r="G35" s="14">
        <v>719</v>
      </c>
      <c r="H35" s="15">
        <v>1204</v>
      </c>
    </row>
    <row r="36" spans="1:8" ht="11.25" customHeight="1">
      <c r="A36" s="82">
        <v>26</v>
      </c>
      <c r="B36" s="13">
        <f t="shared" si="0"/>
        <v>4135</v>
      </c>
      <c r="C36" s="14">
        <v>2194</v>
      </c>
      <c r="D36" s="14">
        <v>1941</v>
      </c>
      <c r="E36" s="82">
        <v>86</v>
      </c>
      <c r="F36" s="13">
        <f t="shared" si="1"/>
        <v>1724</v>
      </c>
      <c r="G36" s="14">
        <v>626</v>
      </c>
      <c r="H36" s="15">
        <v>1098</v>
      </c>
    </row>
    <row r="37" spans="1:8" ht="11.25" customHeight="1">
      <c r="A37" s="82">
        <v>27</v>
      </c>
      <c r="B37" s="13">
        <f t="shared" si="0"/>
        <v>4237</v>
      </c>
      <c r="C37" s="14">
        <v>2290</v>
      </c>
      <c r="D37" s="14">
        <v>1947</v>
      </c>
      <c r="E37" s="82">
        <v>87</v>
      </c>
      <c r="F37" s="13">
        <f t="shared" si="1"/>
        <v>1601</v>
      </c>
      <c r="G37" s="14">
        <v>548</v>
      </c>
      <c r="H37" s="15">
        <v>1053</v>
      </c>
    </row>
    <row r="38" spans="1:8" ht="11.25" customHeight="1">
      <c r="A38" s="82">
        <v>28</v>
      </c>
      <c r="B38" s="13">
        <f t="shared" si="0"/>
        <v>4404</v>
      </c>
      <c r="C38" s="14">
        <v>2361</v>
      </c>
      <c r="D38" s="14">
        <v>2043</v>
      </c>
      <c r="E38" s="82">
        <v>88</v>
      </c>
      <c r="F38" s="13">
        <f t="shared" si="1"/>
        <v>1356</v>
      </c>
      <c r="G38" s="14">
        <v>477</v>
      </c>
      <c r="H38" s="15">
        <v>879</v>
      </c>
    </row>
    <row r="39" spans="1:8" ht="11.25" customHeight="1">
      <c r="A39" s="83">
        <v>29</v>
      </c>
      <c r="B39" s="84">
        <f t="shared" si="0"/>
        <v>4476</v>
      </c>
      <c r="C39" s="16">
        <v>2374</v>
      </c>
      <c r="D39" s="16">
        <v>2102</v>
      </c>
      <c r="E39" s="83">
        <v>89</v>
      </c>
      <c r="F39" s="84">
        <f t="shared" si="1"/>
        <v>1197</v>
      </c>
      <c r="G39" s="16">
        <v>378</v>
      </c>
      <c r="H39" s="17">
        <v>819</v>
      </c>
    </row>
    <row r="40" spans="1:8" ht="11.25" customHeight="1">
      <c r="A40" s="81" t="s">
        <v>65</v>
      </c>
      <c r="B40" s="13">
        <f t="shared" si="0"/>
        <v>25938</v>
      </c>
      <c r="C40" s="14">
        <f>SUM(C41:C45)</f>
        <v>13257</v>
      </c>
      <c r="D40" s="14">
        <f>SUM(D41:D45)</f>
        <v>12681</v>
      </c>
      <c r="E40" s="81" t="s">
        <v>66</v>
      </c>
      <c r="F40" s="13">
        <f t="shared" si="1"/>
        <v>3278</v>
      </c>
      <c r="G40" s="14">
        <f>SUM(G41:G45)</f>
        <v>865</v>
      </c>
      <c r="H40" s="15">
        <f>SUM(H41:H45)</f>
        <v>2413</v>
      </c>
    </row>
    <row r="41" spans="1:8" ht="11.25" customHeight="1">
      <c r="A41" s="82">
        <v>30</v>
      </c>
      <c r="B41" s="13">
        <f t="shared" si="0"/>
        <v>4697</v>
      </c>
      <c r="C41" s="14">
        <v>2438</v>
      </c>
      <c r="D41" s="14">
        <v>2259</v>
      </c>
      <c r="E41" s="82">
        <v>90</v>
      </c>
      <c r="F41" s="13">
        <f t="shared" si="1"/>
        <v>975</v>
      </c>
      <c r="G41" s="14">
        <v>297</v>
      </c>
      <c r="H41" s="15">
        <v>678</v>
      </c>
    </row>
    <row r="42" spans="1:8" ht="11.25" customHeight="1">
      <c r="A42" s="82">
        <v>31</v>
      </c>
      <c r="B42" s="13">
        <f t="shared" si="0"/>
        <v>5183</v>
      </c>
      <c r="C42" s="14">
        <v>2581</v>
      </c>
      <c r="D42" s="14">
        <v>2602</v>
      </c>
      <c r="E42" s="82">
        <v>91</v>
      </c>
      <c r="F42" s="13">
        <f t="shared" si="1"/>
        <v>725</v>
      </c>
      <c r="G42" s="14">
        <v>183</v>
      </c>
      <c r="H42" s="15">
        <v>542</v>
      </c>
    </row>
    <row r="43" spans="1:8" ht="11.25" customHeight="1">
      <c r="A43" s="82">
        <v>32</v>
      </c>
      <c r="B43" s="13">
        <f t="shared" si="0"/>
        <v>5116</v>
      </c>
      <c r="C43" s="14">
        <v>2668</v>
      </c>
      <c r="D43" s="14">
        <v>2448</v>
      </c>
      <c r="E43" s="82">
        <v>92</v>
      </c>
      <c r="F43" s="13">
        <f t="shared" si="1"/>
        <v>647</v>
      </c>
      <c r="G43" s="14">
        <v>173</v>
      </c>
      <c r="H43" s="15">
        <v>474</v>
      </c>
    </row>
    <row r="44" spans="1:8" ht="11.25" customHeight="1">
      <c r="A44" s="82">
        <v>33</v>
      </c>
      <c r="B44" s="13">
        <f t="shared" si="0"/>
        <v>5412</v>
      </c>
      <c r="C44" s="14">
        <v>2759</v>
      </c>
      <c r="D44" s="14">
        <v>2653</v>
      </c>
      <c r="E44" s="82">
        <v>93</v>
      </c>
      <c r="F44" s="13">
        <f t="shared" si="1"/>
        <v>503</v>
      </c>
      <c r="G44" s="14">
        <v>122</v>
      </c>
      <c r="H44" s="15">
        <v>381</v>
      </c>
    </row>
    <row r="45" spans="1:8" ht="11.25" customHeight="1">
      <c r="A45" s="83">
        <v>34</v>
      </c>
      <c r="B45" s="84">
        <f t="shared" si="0"/>
        <v>5530</v>
      </c>
      <c r="C45" s="16">
        <v>2811</v>
      </c>
      <c r="D45" s="16">
        <v>2719</v>
      </c>
      <c r="E45" s="83">
        <v>94</v>
      </c>
      <c r="F45" s="84">
        <f t="shared" si="1"/>
        <v>428</v>
      </c>
      <c r="G45" s="16">
        <v>90</v>
      </c>
      <c r="H45" s="17">
        <v>338</v>
      </c>
    </row>
    <row r="46" spans="1:8" ht="11.25" customHeight="1">
      <c r="A46" s="81" t="s">
        <v>67</v>
      </c>
      <c r="B46" s="13">
        <f t="shared" si="0"/>
        <v>31523</v>
      </c>
      <c r="C46" s="14">
        <f>SUM(C47:C51)</f>
        <v>16005</v>
      </c>
      <c r="D46" s="14">
        <f>SUM(D47:D51)</f>
        <v>15518</v>
      </c>
      <c r="E46" s="81" t="s">
        <v>68</v>
      </c>
      <c r="F46" s="13">
        <f t="shared" si="1"/>
        <v>930</v>
      </c>
      <c r="G46" s="14">
        <f>SUM(G47:G51)</f>
        <v>177</v>
      </c>
      <c r="H46" s="15">
        <f>SUM(H47:H51)</f>
        <v>753</v>
      </c>
    </row>
    <row r="47" spans="1:8" ht="11.25" customHeight="1">
      <c r="A47" s="82">
        <v>35</v>
      </c>
      <c r="B47" s="13">
        <f t="shared" si="0"/>
        <v>5770</v>
      </c>
      <c r="C47" s="14">
        <v>2935</v>
      </c>
      <c r="D47" s="14">
        <v>2835</v>
      </c>
      <c r="E47" s="82">
        <v>95</v>
      </c>
      <c r="F47" s="13">
        <f t="shared" si="1"/>
        <v>321</v>
      </c>
      <c r="G47" s="14">
        <v>68</v>
      </c>
      <c r="H47" s="15">
        <v>253</v>
      </c>
    </row>
    <row r="48" spans="1:8" ht="11.25" customHeight="1">
      <c r="A48" s="82">
        <v>36</v>
      </c>
      <c r="B48" s="13">
        <f t="shared" si="0"/>
        <v>6064</v>
      </c>
      <c r="C48" s="14">
        <v>3049</v>
      </c>
      <c r="D48" s="14">
        <v>3015</v>
      </c>
      <c r="E48" s="82">
        <v>96</v>
      </c>
      <c r="F48" s="13">
        <f t="shared" si="1"/>
        <v>211</v>
      </c>
      <c r="G48" s="14">
        <v>39</v>
      </c>
      <c r="H48" s="15">
        <v>172</v>
      </c>
    </row>
    <row r="49" spans="1:8" ht="11.25" customHeight="1">
      <c r="A49" s="82">
        <v>37</v>
      </c>
      <c r="B49" s="13">
        <f t="shared" si="0"/>
        <v>6362</v>
      </c>
      <c r="C49" s="14">
        <v>3261</v>
      </c>
      <c r="D49" s="14">
        <v>3101</v>
      </c>
      <c r="E49" s="82">
        <v>97</v>
      </c>
      <c r="F49" s="13">
        <f t="shared" si="1"/>
        <v>176</v>
      </c>
      <c r="G49" s="14">
        <v>38</v>
      </c>
      <c r="H49" s="15">
        <v>138</v>
      </c>
    </row>
    <row r="50" spans="1:8" ht="11.25" customHeight="1">
      <c r="A50" s="82">
        <v>38</v>
      </c>
      <c r="B50" s="13">
        <f t="shared" si="0"/>
        <v>6501</v>
      </c>
      <c r="C50" s="14">
        <v>3319</v>
      </c>
      <c r="D50" s="14">
        <v>3182</v>
      </c>
      <c r="E50" s="82">
        <v>98</v>
      </c>
      <c r="F50" s="13">
        <f t="shared" si="1"/>
        <v>147</v>
      </c>
      <c r="G50" s="14">
        <v>22</v>
      </c>
      <c r="H50" s="15">
        <v>125</v>
      </c>
    </row>
    <row r="51" spans="1:8" ht="11.25" customHeight="1">
      <c r="A51" s="83">
        <v>39</v>
      </c>
      <c r="B51" s="84">
        <f t="shared" si="0"/>
        <v>6826</v>
      </c>
      <c r="C51" s="16">
        <v>3441</v>
      </c>
      <c r="D51" s="16">
        <v>3385</v>
      </c>
      <c r="E51" s="83">
        <v>99</v>
      </c>
      <c r="F51" s="84">
        <f t="shared" si="1"/>
        <v>75</v>
      </c>
      <c r="G51" s="16">
        <v>10</v>
      </c>
      <c r="H51" s="17">
        <v>65</v>
      </c>
    </row>
    <row r="52" spans="1:8" ht="11.25" customHeight="1">
      <c r="A52" s="81" t="s">
        <v>69</v>
      </c>
      <c r="B52" s="13">
        <f t="shared" si="0"/>
        <v>38102</v>
      </c>
      <c r="C52" s="14">
        <f>SUM(C53:C57)</f>
        <v>19475</v>
      </c>
      <c r="D52" s="14">
        <f>SUM(D53:D57)</f>
        <v>18627</v>
      </c>
      <c r="E52" s="81" t="s">
        <v>70</v>
      </c>
      <c r="F52" s="13">
        <f t="shared" si="1"/>
        <v>172</v>
      </c>
      <c r="G52" s="14">
        <f>SUM(G53:G57)</f>
        <v>20</v>
      </c>
      <c r="H52" s="15">
        <f>SUM(H53:H57)</f>
        <v>152</v>
      </c>
    </row>
    <row r="53" spans="1:8" ht="11.25" customHeight="1">
      <c r="A53" s="82">
        <v>40</v>
      </c>
      <c r="B53" s="13">
        <f t="shared" si="0"/>
        <v>7034</v>
      </c>
      <c r="C53" s="14">
        <v>3610</v>
      </c>
      <c r="D53" s="14">
        <v>3424</v>
      </c>
      <c r="E53" s="82">
        <v>100</v>
      </c>
      <c r="F53" s="13">
        <f t="shared" si="1"/>
        <v>71</v>
      </c>
      <c r="G53" s="14">
        <v>10</v>
      </c>
      <c r="H53" s="15">
        <v>61</v>
      </c>
    </row>
    <row r="54" spans="1:8" ht="11.25" customHeight="1">
      <c r="A54" s="82">
        <v>41</v>
      </c>
      <c r="B54" s="13">
        <f t="shared" si="0"/>
        <v>7615</v>
      </c>
      <c r="C54" s="14">
        <v>3902</v>
      </c>
      <c r="D54" s="14">
        <v>3713</v>
      </c>
      <c r="E54" s="82">
        <v>101</v>
      </c>
      <c r="F54" s="13">
        <f t="shared" si="1"/>
        <v>42</v>
      </c>
      <c r="G54" s="14">
        <v>2</v>
      </c>
      <c r="H54" s="15">
        <v>40</v>
      </c>
    </row>
    <row r="55" spans="1:8" ht="11.25" customHeight="1">
      <c r="A55" s="82">
        <v>42</v>
      </c>
      <c r="B55" s="13">
        <f t="shared" si="0"/>
        <v>8061</v>
      </c>
      <c r="C55" s="14">
        <v>4128</v>
      </c>
      <c r="D55" s="14">
        <v>3933</v>
      </c>
      <c r="E55" s="82">
        <v>102</v>
      </c>
      <c r="F55" s="13">
        <f t="shared" si="1"/>
        <v>31</v>
      </c>
      <c r="G55" s="14">
        <v>3</v>
      </c>
      <c r="H55" s="15">
        <v>28</v>
      </c>
    </row>
    <row r="56" spans="1:8" ht="11.25" customHeight="1">
      <c r="A56" s="82">
        <v>43</v>
      </c>
      <c r="B56" s="13">
        <f t="shared" si="0"/>
        <v>7728</v>
      </c>
      <c r="C56" s="14">
        <v>3904</v>
      </c>
      <c r="D56" s="14">
        <v>3824</v>
      </c>
      <c r="E56" s="82">
        <v>103</v>
      </c>
      <c r="F56" s="13">
        <f t="shared" si="1"/>
        <v>18</v>
      </c>
      <c r="G56" s="14">
        <v>2</v>
      </c>
      <c r="H56" s="15">
        <v>16</v>
      </c>
    </row>
    <row r="57" spans="1:8" ht="11.25" customHeight="1">
      <c r="A57" s="83">
        <v>44</v>
      </c>
      <c r="B57" s="84">
        <f t="shared" si="0"/>
        <v>7664</v>
      </c>
      <c r="C57" s="16">
        <v>3931</v>
      </c>
      <c r="D57" s="16">
        <v>3733</v>
      </c>
      <c r="E57" s="83">
        <v>104</v>
      </c>
      <c r="F57" s="84">
        <f t="shared" si="1"/>
        <v>10</v>
      </c>
      <c r="G57" s="16">
        <v>3</v>
      </c>
      <c r="H57" s="17">
        <v>7</v>
      </c>
    </row>
    <row r="58" spans="1:8" ht="11.25" customHeight="1">
      <c r="A58" s="81" t="s">
        <v>71</v>
      </c>
      <c r="B58" s="13">
        <f t="shared" si="0"/>
        <v>34819</v>
      </c>
      <c r="C58" s="14">
        <f>SUM(C59:C63)</f>
        <v>18099</v>
      </c>
      <c r="D58" s="14">
        <f>SUM(D59:D63)</f>
        <v>16720</v>
      </c>
      <c r="E58" s="81" t="s">
        <v>295</v>
      </c>
      <c r="F58" s="13">
        <f>SUM(G58:H58)</f>
        <v>8</v>
      </c>
      <c r="G58" s="14">
        <f>SUM(G59:G63)</f>
        <v>2</v>
      </c>
      <c r="H58" s="15">
        <f>SUM(H59:H63)</f>
        <v>6</v>
      </c>
    </row>
    <row r="59" spans="1:8" ht="11.25" customHeight="1">
      <c r="A59" s="82">
        <v>45</v>
      </c>
      <c r="B59" s="13">
        <f t="shared" si="0"/>
        <v>7401</v>
      </c>
      <c r="C59" s="14">
        <v>3805</v>
      </c>
      <c r="D59" s="14">
        <v>3596</v>
      </c>
      <c r="E59" s="82">
        <v>105</v>
      </c>
      <c r="F59" s="13">
        <f t="shared" si="1"/>
        <v>3</v>
      </c>
      <c r="G59" s="14">
        <v>0</v>
      </c>
      <c r="H59" s="15">
        <v>3</v>
      </c>
    </row>
    <row r="60" spans="1:8" ht="11.25" customHeight="1">
      <c r="A60" s="82">
        <v>46</v>
      </c>
      <c r="B60" s="13">
        <f t="shared" si="0"/>
        <v>7379</v>
      </c>
      <c r="C60" s="14">
        <v>3808</v>
      </c>
      <c r="D60" s="14">
        <v>3571</v>
      </c>
      <c r="E60" s="82">
        <v>106</v>
      </c>
      <c r="F60" s="13">
        <f t="shared" si="1"/>
        <v>3</v>
      </c>
      <c r="G60" s="14">
        <v>1</v>
      </c>
      <c r="H60" s="15">
        <v>2</v>
      </c>
    </row>
    <row r="61" spans="1:8" ht="11.25" customHeight="1">
      <c r="A61" s="82">
        <v>47</v>
      </c>
      <c r="B61" s="13">
        <f t="shared" si="0"/>
        <v>7330</v>
      </c>
      <c r="C61" s="14">
        <v>3769</v>
      </c>
      <c r="D61" s="14">
        <v>3561</v>
      </c>
      <c r="E61" s="82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82">
        <v>48</v>
      </c>
      <c r="B62" s="13">
        <f t="shared" si="0"/>
        <v>6982</v>
      </c>
      <c r="C62" s="14">
        <v>3742</v>
      </c>
      <c r="D62" s="14">
        <v>3240</v>
      </c>
      <c r="E62" s="82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83">
        <v>49</v>
      </c>
      <c r="B63" s="84">
        <f t="shared" si="0"/>
        <v>5727</v>
      </c>
      <c r="C63" s="16">
        <v>2975</v>
      </c>
      <c r="D63" s="16">
        <v>2752</v>
      </c>
      <c r="E63" s="83">
        <v>109</v>
      </c>
      <c r="F63" s="84">
        <f>SUM(G63:H63)</f>
        <v>0</v>
      </c>
      <c r="G63" s="16">
        <v>0</v>
      </c>
      <c r="H63" s="17">
        <v>0</v>
      </c>
    </row>
    <row r="64" spans="1:8" ht="11.25" customHeight="1">
      <c r="A64" s="81" t="s">
        <v>72</v>
      </c>
      <c r="B64" s="13">
        <f t="shared" si="0"/>
        <v>28644</v>
      </c>
      <c r="C64" s="14">
        <f>SUM(C65:C69)</f>
        <v>15034</v>
      </c>
      <c r="D64" s="14">
        <f>SUM(D65:D69)</f>
        <v>13610</v>
      </c>
      <c r="E64" s="82"/>
      <c r="F64" s="18"/>
      <c r="G64" s="14"/>
      <c r="H64" s="19"/>
    </row>
    <row r="65" spans="1:8" ht="11.25" customHeight="1">
      <c r="A65" s="82">
        <v>50</v>
      </c>
      <c r="B65" s="13">
        <f t="shared" si="0"/>
        <v>6418</v>
      </c>
      <c r="C65" s="14">
        <v>3419</v>
      </c>
      <c r="D65" s="14">
        <v>2999</v>
      </c>
      <c r="E65" s="82" t="s">
        <v>46</v>
      </c>
      <c r="F65" s="85">
        <f>SUM(F73:F75)</f>
        <v>425125</v>
      </c>
      <c r="G65" s="14">
        <f>SUM(G73:G75)</f>
        <v>211073</v>
      </c>
      <c r="H65" s="86">
        <f>SUM(H73:H75)</f>
        <v>214052</v>
      </c>
    </row>
    <row r="66" spans="1:8" ht="11.25" customHeight="1">
      <c r="A66" s="82">
        <v>51</v>
      </c>
      <c r="B66" s="13">
        <f t="shared" si="0"/>
        <v>6108</v>
      </c>
      <c r="C66" s="14">
        <v>3163</v>
      </c>
      <c r="D66" s="14">
        <v>2945</v>
      </c>
      <c r="E66" s="82"/>
      <c r="F66" s="18"/>
      <c r="G66" s="14"/>
      <c r="H66" s="19"/>
    </row>
    <row r="67" spans="1:8" ht="11.25" customHeight="1">
      <c r="A67" s="82">
        <v>52</v>
      </c>
      <c r="B67" s="13">
        <f t="shared" si="0"/>
        <v>5778</v>
      </c>
      <c r="C67" s="14">
        <v>3046</v>
      </c>
      <c r="D67" s="14">
        <v>2732</v>
      </c>
      <c r="E67" s="82"/>
      <c r="F67" s="13"/>
      <c r="G67" s="14"/>
      <c r="H67" s="19"/>
    </row>
    <row r="68" spans="1:8" ht="11.25" customHeight="1">
      <c r="A68" s="82">
        <v>53</v>
      </c>
      <c r="B68" s="13">
        <f t="shared" ref="B68:B75" si="2">SUM(C68:D68)</f>
        <v>5288</v>
      </c>
      <c r="C68" s="14">
        <v>2796</v>
      </c>
      <c r="D68" s="14">
        <v>2492</v>
      </c>
      <c r="E68" s="82"/>
      <c r="F68" s="18"/>
      <c r="G68" s="14"/>
      <c r="H68" s="19"/>
    </row>
    <row r="69" spans="1:8" ht="11.25" customHeight="1">
      <c r="A69" s="83">
        <v>54</v>
      </c>
      <c r="B69" s="84">
        <f t="shared" si="2"/>
        <v>5052</v>
      </c>
      <c r="C69" s="16">
        <v>2610</v>
      </c>
      <c r="D69" s="16">
        <v>2442</v>
      </c>
      <c r="E69" s="83"/>
      <c r="F69" s="84"/>
      <c r="G69" s="16"/>
      <c r="H69" s="17"/>
    </row>
    <row r="70" spans="1:8" ht="11.25" customHeight="1">
      <c r="A70" s="81" t="s">
        <v>73</v>
      </c>
      <c r="B70" s="13">
        <f t="shared" si="2"/>
        <v>22629</v>
      </c>
      <c r="C70" s="14">
        <f>SUM(C71:C75)</f>
        <v>11566</v>
      </c>
      <c r="D70" s="14">
        <f>SUM(D71:D75)</f>
        <v>11063</v>
      </c>
      <c r="E70" s="82"/>
      <c r="F70" s="13"/>
      <c r="G70" s="87"/>
      <c r="H70" s="88"/>
    </row>
    <row r="71" spans="1:8" ht="11.25" customHeight="1">
      <c r="A71" s="82">
        <v>55</v>
      </c>
      <c r="B71" s="13">
        <f t="shared" si="2"/>
        <v>4842</v>
      </c>
      <c r="C71" s="14">
        <v>2511</v>
      </c>
      <c r="D71" s="14">
        <v>2331</v>
      </c>
      <c r="E71" s="82"/>
      <c r="F71" s="18"/>
      <c r="G71" s="14"/>
      <c r="H71" s="15"/>
    </row>
    <row r="72" spans="1:8" ht="11.25" customHeight="1">
      <c r="A72" s="82">
        <v>56</v>
      </c>
      <c r="B72" s="13">
        <f t="shared" si="2"/>
        <v>4786</v>
      </c>
      <c r="C72" s="14">
        <v>2522</v>
      </c>
      <c r="D72" s="14">
        <v>2264</v>
      </c>
      <c r="E72" s="82" t="s">
        <v>74</v>
      </c>
      <c r="F72" s="20"/>
      <c r="G72" s="21"/>
      <c r="H72" s="19"/>
    </row>
    <row r="73" spans="1:8" ht="11.25" customHeight="1">
      <c r="A73" s="82">
        <v>57</v>
      </c>
      <c r="B73" s="13">
        <f t="shared" si="2"/>
        <v>4454</v>
      </c>
      <c r="C73" s="14">
        <v>2264</v>
      </c>
      <c r="D73" s="14">
        <v>2190</v>
      </c>
      <c r="E73" s="81" t="s">
        <v>75</v>
      </c>
      <c r="F73" s="13">
        <f>B4+B10+B16</f>
        <v>58803</v>
      </c>
      <c r="G73" s="14">
        <f>C4+C10+C16</f>
        <v>30028</v>
      </c>
      <c r="H73" s="15">
        <f>D4+D10+D16</f>
        <v>28775</v>
      </c>
    </row>
    <row r="74" spans="1:8" ht="11.25" customHeight="1">
      <c r="A74" s="82">
        <v>58</v>
      </c>
      <c r="B74" s="13">
        <f t="shared" si="2"/>
        <v>4175</v>
      </c>
      <c r="C74" s="14">
        <v>2093</v>
      </c>
      <c r="D74" s="14">
        <v>2082</v>
      </c>
      <c r="E74" s="81" t="s">
        <v>76</v>
      </c>
      <c r="F74" s="13">
        <f>B22+B28+B34+B40+B46+B52+B58+B64+B70+F4</f>
        <v>267943</v>
      </c>
      <c r="G74" s="14">
        <f>C22+C28+C34+C40+C46+C52+C58+C64+C70+G4</f>
        <v>137806</v>
      </c>
      <c r="H74" s="15">
        <f>D22+D28+D34+D40+D46+D52+D58+D64+D70+H4</f>
        <v>130137</v>
      </c>
    </row>
    <row r="75" spans="1:8" ht="13.5" customHeight="1" thickBot="1">
      <c r="A75" s="89">
        <v>59</v>
      </c>
      <c r="B75" s="90">
        <f t="shared" si="2"/>
        <v>4372</v>
      </c>
      <c r="C75" s="91">
        <v>2176</v>
      </c>
      <c r="D75" s="91">
        <v>2196</v>
      </c>
      <c r="E75" s="92" t="s">
        <v>77</v>
      </c>
      <c r="F75" s="90">
        <f>F10+F16+F22+F28+F34+F40+F46+F52+F58</f>
        <v>98379</v>
      </c>
      <c r="G75" s="91">
        <f>G10+G16+G22+G28+G34+G40+G46+G52+G58</f>
        <v>43239</v>
      </c>
      <c r="H75" s="93">
        <f>H10+H16+H22+H28+H34+H40+H46+H52+H58</f>
        <v>55140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8" t="s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1" customFormat="1" ht="20.25" customHeight="1">
      <c r="A2" s="141" t="s">
        <v>304</v>
      </c>
      <c r="B2" s="14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2" t="s">
        <v>15</v>
      </c>
      <c r="B3" s="143" t="s">
        <v>30</v>
      </c>
      <c r="C3" s="143" t="s">
        <v>31</v>
      </c>
      <c r="D3" s="143" t="s">
        <v>32</v>
      </c>
      <c r="E3" s="142" t="s">
        <v>33</v>
      </c>
      <c r="F3" s="142"/>
      <c r="G3" s="142"/>
      <c r="H3" s="142"/>
      <c r="I3" s="142" t="s">
        <v>34</v>
      </c>
      <c r="J3" s="142"/>
      <c r="K3" s="142"/>
      <c r="L3" s="142"/>
      <c r="M3" s="143" t="s">
        <v>35</v>
      </c>
      <c r="N3" s="143" t="s">
        <v>29</v>
      </c>
    </row>
    <row r="4" spans="1:14" s="1" customFormat="1" ht="20.100000000000001" customHeight="1">
      <c r="A4" s="142"/>
      <c r="B4" s="143"/>
      <c r="C4" s="143"/>
      <c r="D4" s="143"/>
      <c r="E4" s="142"/>
      <c r="F4" s="142"/>
      <c r="G4" s="142"/>
      <c r="H4" s="142"/>
      <c r="I4" s="142"/>
      <c r="J4" s="142"/>
      <c r="K4" s="142"/>
      <c r="L4" s="142"/>
      <c r="M4" s="143"/>
      <c r="N4" s="143"/>
    </row>
    <row r="5" spans="1:14" s="1" customFormat="1" ht="20.100000000000001" customHeight="1">
      <c r="A5" s="142"/>
      <c r="B5" s="143"/>
      <c r="C5" s="143"/>
      <c r="D5" s="143"/>
      <c r="E5" s="94" t="s">
        <v>36</v>
      </c>
      <c r="F5" s="94" t="s">
        <v>37</v>
      </c>
      <c r="G5" s="94" t="s">
        <v>38</v>
      </c>
      <c r="H5" s="94" t="s">
        <v>29</v>
      </c>
      <c r="I5" s="94" t="s">
        <v>36</v>
      </c>
      <c r="J5" s="94" t="s">
        <v>37</v>
      </c>
      <c r="K5" s="94" t="s">
        <v>38</v>
      </c>
      <c r="L5" s="94" t="s">
        <v>29</v>
      </c>
      <c r="M5" s="143"/>
      <c r="N5" s="143"/>
    </row>
    <row r="6" spans="1:14" s="1" customFormat="1" ht="20.100000000000001" customHeight="1">
      <c r="A6" s="94" t="s">
        <v>16</v>
      </c>
      <c r="B6" s="95">
        <v>2</v>
      </c>
      <c r="C6" s="95">
        <v>17</v>
      </c>
      <c r="D6" s="95">
        <f>B6-C6</f>
        <v>-15</v>
      </c>
      <c r="E6" s="95">
        <v>20</v>
      </c>
      <c r="F6" s="95">
        <v>34</v>
      </c>
      <c r="G6" s="95">
        <v>21</v>
      </c>
      <c r="H6" s="95">
        <f>SUM(E6:G6)</f>
        <v>75</v>
      </c>
      <c r="I6" s="95">
        <v>24</v>
      </c>
      <c r="J6" s="95">
        <v>31</v>
      </c>
      <c r="K6" s="95">
        <v>36</v>
      </c>
      <c r="L6" s="95">
        <f>SUM(I6:K6)</f>
        <v>91</v>
      </c>
      <c r="M6" s="95">
        <f>H6-L6</f>
        <v>-16</v>
      </c>
      <c r="N6" s="95">
        <f>D6+M6</f>
        <v>-31</v>
      </c>
    </row>
    <row r="7" spans="1:14" s="1" customFormat="1" ht="20.100000000000001" customHeight="1">
      <c r="A7" s="94" t="s">
        <v>17</v>
      </c>
      <c r="B7" s="95">
        <v>37</v>
      </c>
      <c r="C7" s="95">
        <v>41</v>
      </c>
      <c r="D7" s="95">
        <f t="shared" ref="D7:D18" si="0">B7-C7</f>
        <v>-4</v>
      </c>
      <c r="E7" s="95">
        <v>110</v>
      </c>
      <c r="F7" s="95">
        <v>104</v>
      </c>
      <c r="G7" s="95">
        <v>84</v>
      </c>
      <c r="H7" s="95">
        <f t="shared" ref="H7:H20" si="1">SUM(E7:G7)</f>
        <v>298</v>
      </c>
      <c r="I7" s="95">
        <v>78</v>
      </c>
      <c r="J7" s="95">
        <v>67</v>
      </c>
      <c r="K7" s="95">
        <v>75</v>
      </c>
      <c r="L7" s="95">
        <f t="shared" ref="L7:L20" si="2">SUM(I7:K7)</f>
        <v>220</v>
      </c>
      <c r="M7" s="95">
        <f t="shared" ref="M7:M20" si="3">H7-L7</f>
        <v>78</v>
      </c>
      <c r="N7" s="95">
        <f t="shared" ref="N7:N18" si="4">D7+M7</f>
        <v>74</v>
      </c>
    </row>
    <row r="8" spans="1:14" s="1" customFormat="1" ht="20.100000000000001" customHeight="1">
      <c r="A8" s="94" t="s">
        <v>18</v>
      </c>
      <c r="B8" s="95">
        <v>42</v>
      </c>
      <c r="C8" s="95">
        <v>18</v>
      </c>
      <c r="D8" s="95">
        <f t="shared" si="0"/>
        <v>24</v>
      </c>
      <c r="E8" s="95">
        <v>70</v>
      </c>
      <c r="F8" s="95">
        <v>85</v>
      </c>
      <c r="G8" s="95">
        <v>50</v>
      </c>
      <c r="H8" s="95">
        <f t="shared" si="1"/>
        <v>205</v>
      </c>
      <c r="I8" s="95">
        <v>59</v>
      </c>
      <c r="J8" s="95">
        <v>58</v>
      </c>
      <c r="K8" s="95">
        <v>39</v>
      </c>
      <c r="L8" s="95">
        <f t="shared" si="2"/>
        <v>156</v>
      </c>
      <c r="M8" s="95">
        <f t="shared" si="3"/>
        <v>49</v>
      </c>
      <c r="N8" s="95">
        <f t="shared" si="4"/>
        <v>73</v>
      </c>
    </row>
    <row r="9" spans="1:14" s="1" customFormat="1" ht="20.100000000000001" customHeight="1">
      <c r="A9" s="94" t="s">
        <v>19</v>
      </c>
      <c r="B9" s="95">
        <v>20</v>
      </c>
      <c r="C9" s="95">
        <v>16</v>
      </c>
      <c r="D9" s="95">
        <f t="shared" si="0"/>
        <v>4</v>
      </c>
      <c r="E9" s="95">
        <v>36</v>
      </c>
      <c r="F9" s="95">
        <v>82</v>
      </c>
      <c r="G9" s="95">
        <v>31</v>
      </c>
      <c r="H9" s="95">
        <f>SUM(E9:G9)</f>
        <v>149</v>
      </c>
      <c r="I9" s="95">
        <v>40</v>
      </c>
      <c r="J9" s="95">
        <v>43</v>
      </c>
      <c r="K9" s="95">
        <v>29</v>
      </c>
      <c r="L9" s="95">
        <f t="shared" si="2"/>
        <v>112</v>
      </c>
      <c r="M9" s="95">
        <f t="shared" si="3"/>
        <v>37</v>
      </c>
      <c r="N9" s="95">
        <f t="shared" si="4"/>
        <v>41</v>
      </c>
    </row>
    <row r="10" spans="1:14" s="1" customFormat="1" ht="20.100000000000001" customHeight="1">
      <c r="A10" s="94" t="s">
        <v>20</v>
      </c>
      <c r="B10" s="95">
        <v>28</v>
      </c>
      <c r="C10" s="95">
        <v>29</v>
      </c>
      <c r="D10" s="95">
        <f t="shared" si="0"/>
        <v>-1</v>
      </c>
      <c r="E10" s="95">
        <v>80</v>
      </c>
      <c r="F10" s="95">
        <v>84</v>
      </c>
      <c r="G10" s="95">
        <v>43</v>
      </c>
      <c r="H10" s="95">
        <f t="shared" si="1"/>
        <v>207</v>
      </c>
      <c r="I10" s="95">
        <v>77</v>
      </c>
      <c r="J10" s="95">
        <v>62</v>
      </c>
      <c r="K10" s="95">
        <v>93</v>
      </c>
      <c r="L10" s="95">
        <f t="shared" si="2"/>
        <v>232</v>
      </c>
      <c r="M10" s="95">
        <f t="shared" si="3"/>
        <v>-25</v>
      </c>
      <c r="N10" s="95">
        <f t="shared" si="4"/>
        <v>-26</v>
      </c>
    </row>
    <row r="11" spans="1:14" s="1" customFormat="1" ht="20.100000000000001" customHeight="1">
      <c r="A11" s="94" t="s">
        <v>21</v>
      </c>
      <c r="B11" s="95">
        <v>18</v>
      </c>
      <c r="C11" s="95">
        <v>12</v>
      </c>
      <c r="D11" s="95">
        <f t="shared" si="0"/>
        <v>6</v>
      </c>
      <c r="E11" s="95">
        <v>42</v>
      </c>
      <c r="F11" s="95">
        <v>39</v>
      </c>
      <c r="G11" s="95">
        <v>34</v>
      </c>
      <c r="H11" s="95">
        <f t="shared" si="1"/>
        <v>115</v>
      </c>
      <c r="I11" s="95">
        <v>32</v>
      </c>
      <c r="J11" s="95">
        <v>44</v>
      </c>
      <c r="K11" s="95">
        <v>29</v>
      </c>
      <c r="L11" s="95">
        <f t="shared" si="2"/>
        <v>105</v>
      </c>
      <c r="M11" s="95">
        <f t="shared" si="3"/>
        <v>10</v>
      </c>
      <c r="N11" s="95">
        <f t="shared" si="4"/>
        <v>16</v>
      </c>
    </row>
    <row r="12" spans="1:14" s="1" customFormat="1" ht="20.100000000000001" customHeight="1">
      <c r="A12" s="94" t="s">
        <v>22</v>
      </c>
      <c r="B12" s="95">
        <v>23</v>
      </c>
      <c r="C12" s="95">
        <v>26</v>
      </c>
      <c r="D12" s="95">
        <f>B12-C12</f>
        <v>-3</v>
      </c>
      <c r="E12" s="95">
        <v>67</v>
      </c>
      <c r="F12" s="95">
        <v>47</v>
      </c>
      <c r="G12" s="95">
        <v>71</v>
      </c>
      <c r="H12" s="95">
        <f t="shared" si="1"/>
        <v>185</v>
      </c>
      <c r="I12" s="95">
        <v>66</v>
      </c>
      <c r="J12" s="95">
        <v>37</v>
      </c>
      <c r="K12" s="95">
        <v>54</v>
      </c>
      <c r="L12" s="95">
        <f t="shared" si="2"/>
        <v>157</v>
      </c>
      <c r="M12" s="95">
        <f t="shared" si="3"/>
        <v>28</v>
      </c>
      <c r="N12" s="95">
        <f t="shared" si="4"/>
        <v>25</v>
      </c>
    </row>
    <row r="13" spans="1:14" s="1" customFormat="1" ht="20.100000000000001" customHeight="1">
      <c r="A13" s="94" t="s">
        <v>23</v>
      </c>
      <c r="B13" s="95">
        <v>13</v>
      </c>
      <c r="C13" s="95">
        <v>12</v>
      </c>
      <c r="D13" s="95">
        <f t="shared" si="0"/>
        <v>1</v>
      </c>
      <c r="E13" s="95">
        <v>27</v>
      </c>
      <c r="F13" s="95">
        <v>46</v>
      </c>
      <c r="G13" s="95">
        <v>32</v>
      </c>
      <c r="H13" s="95">
        <f t="shared" si="1"/>
        <v>105</v>
      </c>
      <c r="I13" s="95">
        <v>31</v>
      </c>
      <c r="J13" s="95">
        <v>36</v>
      </c>
      <c r="K13" s="95">
        <v>50</v>
      </c>
      <c r="L13" s="95">
        <f t="shared" si="2"/>
        <v>117</v>
      </c>
      <c r="M13" s="95">
        <f t="shared" si="3"/>
        <v>-12</v>
      </c>
      <c r="N13" s="95">
        <f t="shared" si="4"/>
        <v>-11</v>
      </c>
    </row>
    <row r="14" spans="1:14" s="1" customFormat="1" ht="20.100000000000001" customHeight="1">
      <c r="A14" s="94" t="s">
        <v>24</v>
      </c>
      <c r="B14" s="95">
        <v>19</v>
      </c>
      <c r="C14" s="95">
        <v>17</v>
      </c>
      <c r="D14" s="95">
        <f t="shared" si="0"/>
        <v>2</v>
      </c>
      <c r="E14" s="95">
        <v>47</v>
      </c>
      <c r="F14" s="95">
        <v>52</v>
      </c>
      <c r="G14" s="95">
        <v>75</v>
      </c>
      <c r="H14" s="95">
        <f t="shared" si="1"/>
        <v>174</v>
      </c>
      <c r="I14" s="95">
        <v>66</v>
      </c>
      <c r="J14" s="95">
        <v>67</v>
      </c>
      <c r="K14" s="95">
        <v>43</v>
      </c>
      <c r="L14" s="95">
        <f t="shared" si="2"/>
        <v>176</v>
      </c>
      <c r="M14" s="95">
        <f t="shared" si="3"/>
        <v>-2</v>
      </c>
      <c r="N14" s="95">
        <f t="shared" si="4"/>
        <v>0</v>
      </c>
    </row>
    <row r="15" spans="1:14" s="1" customFormat="1" ht="20.100000000000001" customHeight="1">
      <c r="A15" s="94" t="s">
        <v>25</v>
      </c>
      <c r="B15" s="95">
        <v>20</v>
      </c>
      <c r="C15" s="95">
        <v>18</v>
      </c>
      <c r="D15" s="95">
        <f>B15-C15</f>
        <v>2</v>
      </c>
      <c r="E15" s="95">
        <v>84</v>
      </c>
      <c r="F15" s="95">
        <v>76</v>
      </c>
      <c r="G15" s="95">
        <v>56</v>
      </c>
      <c r="H15" s="95">
        <f t="shared" si="1"/>
        <v>216</v>
      </c>
      <c r="I15" s="95">
        <v>64</v>
      </c>
      <c r="J15" s="95">
        <v>40</v>
      </c>
      <c r="K15" s="95">
        <v>65</v>
      </c>
      <c r="L15" s="95">
        <f t="shared" si="2"/>
        <v>169</v>
      </c>
      <c r="M15" s="95">
        <f t="shared" si="3"/>
        <v>47</v>
      </c>
      <c r="N15" s="95">
        <f t="shared" si="4"/>
        <v>49</v>
      </c>
    </row>
    <row r="16" spans="1:14" s="1" customFormat="1" ht="20.100000000000001" customHeight="1">
      <c r="A16" s="94" t="s">
        <v>26</v>
      </c>
      <c r="B16" s="95">
        <v>11</v>
      </c>
      <c r="C16" s="95">
        <v>7</v>
      </c>
      <c r="D16" s="95">
        <f t="shared" si="0"/>
        <v>4</v>
      </c>
      <c r="E16" s="95">
        <v>21</v>
      </c>
      <c r="F16" s="95">
        <v>25</v>
      </c>
      <c r="G16" s="95">
        <v>30</v>
      </c>
      <c r="H16" s="95">
        <f t="shared" si="1"/>
        <v>76</v>
      </c>
      <c r="I16" s="95">
        <v>16</v>
      </c>
      <c r="J16" s="95">
        <v>15</v>
      </c>
      <c r="K16" s="95">
        <v>21</v>
      </c>
      <c r="L16" s="95">
        <f t="shared" si="2"/>
        <v>52</v>
      </c>
      <c r="M16" s="95">
        <f t="shared" si="3"/>
        <v>24</v>
      </c>
      <c r="N16" s="95">
        <f t="shared" si="4"/>
        <v>28</v>
      </c>
    </row>
    <row r="17" spans="1:14" s="1" customFormat="1" ht="20.100000000000001" customHeight="1">
      <c r="A17" s="94" t="s">
        <v>27</v>
      </c>
      <c r="B17" s="95">
        <v>20</v>
      </c>
      <c r="C17" s="95">
        <v>24</v>
      </c>
      <c r="D17" s="95">
        <f t="shared" si="0"/>
        <v>-4</v>
      </c>
      <c r="E17" s="95">
        <v>42</v>
      </c>
      <c r="F17" s="95">
        <v>60</v>
      </c>
      <c r="G17" s="95">
        <v>59</v>
      </c>
      <c r="H17" s="95">
        <f t="shared" si="1"/>
        <v>161</v>
      </c>
      <c r="I17" s="95">
        <v>29</v>
      </c>
      <c r="J17" s="95">
        <v>45</v>
      </c>
      <c r="K17" s="95">
        <v>48</v>
      </c>
      <c r="L17" s="95">
        <f>SUM(I17:K17)</f>
        <v>122</v>
      </c>
      <c r="M17" s="95">
        <f t="shared" si="3"/>
        <v>39</v>
      </c>
      <c r="N17" s="95">
        <f t="shared" si="4"/>
        <v>35</v>
      </c>
    </row>
    <row r="18" spans="1:14" s="1" customFormat="1" ht="20.100000000000001" customHeight="1">
      <c r="A18" s="94" t="s">
        <v>28</v>
      </c>
      <c r="B18" s="95">
        <v>8</v>
      </c>
      <c r="C18" s="95">
        <v>16</v>
      </c>
      <c r="D18" s="95">
        <f t="shared" si="0"/>
        <v>-8</v>
      </c>
      <c r="E18" s="95">
        <v>21</v>
      </c>
      <c r="F18" s="95">
        <v>21</v>
      </c>
      <c r="G18" s="95">
        <v>16</v>
      </c>
      <c r="H18" s="95">
        <f t="shared" si="1"/>
        <v>58</v>
      </c>
      <c r="I18" s="95">
        <v>21</v>
      </c>
      <c r="J18" s="95">
        <v>28</v>
      </c>
      <c r="K18" s="95">
        <v>31</v>
      </c>
      <c r="L18" s="95">
        <f t="shared" si="2"/>
        <v>80</v>
      </c>
      <c r="M18" s="95">
        <f t="shared" si="3"/>
        <v>-22</v>
      </c>
      <c r="N18" s="95">
        <f t="shared" si="4"/>
        <v>-30</v>
      </c>
    </row>
    <row r="19" spans="1:14" s="1" customFormat="1" ht="20.100000000000001" customHeight="1">
      <c r="A19" s="96" t="s">
        <v>48</v>
      </c>
      <c r="B19" s="97">
        <v>150</v>
      </c>
      <c r="C19" s="97">
        <v>142</v>
      </c>
      <c r="D19" s="98">
        <f>B19-C19</f>
        <v>8</v>
      </c>
      <c r="E19" s="97">
        <v>368</v>
      </c>
      <c r="F19" s="97">
        <v>385</v>
      </c>
      <c r="G19" s="97">
        <v>307</v>
      </c>
      <c r="H19" s="97">
        <f>SUM(E19:G19)</f>
        <v>1060</v>
      </c>
      <c r="I19" s="97">
        <v>313</v>
      </c>
      <c r="J19" s="97">
        <v>313</v>
      </c>
      <c r="K19" s="97">
        <v>315</v>
      </c>
      <c r="L19" s="97">
        <f t="shared" si="2"/>
        <v>941</v>
      </c>
      <c r="M19" s="99">
        <f t="shared" si="3"/>
        <v>119</v>
      </c>
      <c r="N19" s="100">
        <f>D19+M19</f>
        <v>127</v>
      </c>
    </row>
    <row r="20" spans="1:14" s="1" customFormat="1" ht="20.100000000000001" customHeight="1">
      <c r="A20" s="96" t="s">
        <v>49</v>
      </c>
      <c r="B20" s="97">
        <v>111</v>
      </c>
      <c r="C20" s="97">
        <v>111</v>
      </c>
      <c r="D20" s="98">
        <f>B20-C20</f>
        <v>0</v>
      </c>
      <c r="E20" s="97">
        <v>299</v>
      </c>
      <c r="F20" s="97">
        <v>370</v>
      </c>
      <c r="G20" s="97">
        <v>295</v>
      </c>
      <c r="H20" s="97">
        <f t="shared" si="1"/>
        <v>964</v>
      </c>
      <c r="I20" s="97">
        <v>290</v>
      </c>
      <c r="J20" s="97">
        <v>260</v>
      </c>
      <c r="K20" s="97">
        <v>298</v>
      </c>
      <c r="L20" s="97">
        <f t="shared" si="2"/>
        <v>848</v>
      </c>
      <c r="M20" s="99">
        <f t="shared" si="3"/>
        <v>116</v>
      </c>
      <c r="N20" s="100">
        <f>D20+M20</f>
        <v>116</v>
      </c>
    </row>
    <row r="21" spans="1:14" s="1" customFormat="1" ht="19.5" customHeight="1">
      <c r="A21" s="96" t="s">
        <v>50</v>
      </c>
      <c r="B21" s="97">
        <f t="shared" ref="B21:G21" si="5">SUM(B6:B18)</f>
        <v>261</v>
      </c>
      <c r="C21" s="97">
        <f t="shared" si="5"/>
        <v>253</v>
      </c>
      <c r="D21" s="97">
        <f t="shared" si="5"/>
        <v>8</v>
      </c>
      <c r="E21" s="97">
        <f t="shared" si="5"/>
        <v>667</v>
      </c>
      <c r="F21" s="97">
        <f t="shared" si="5"/>
        <v>755</v>
      </c>
      <c r="G21" s="97">
        <f t="shared" si="5"/>
        <v>602</v>
      </c>
      <c r="H21" s="97">
        <f t="shared" ref="H21:M21" si="6">SUM(H6:H18)</f>
        <v>2024</v>
      </c>
      <c r="I21" s="97">
        <f t="shared" si="6"/>
        <v>603</v>
      </c>
      <c r="J21" s="97">
        <f t="shared" si="6"/>
        <v>573</v>
      </c>
      <c r="K21" s="97">
        <f>SUM(K6:K18)</f>
        <v>613</v>
      </c>
      <c r="L21" s="97">
        <f t="shared" si="6"/>
        <v>1789</v>
      </c>
      <c r="M21" s="97">
        <f t="shared" si="6"/>
        <v>235</v>
      </c>
      <c r="N21" s="97">
        <f>SUM(N6:N18)</f>
        <v>243</v>
      </c>
    </row>
    <row r="22" spans="1:14" s="1" customFormat="1" ht="7.5" customHeight="1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104"/>
    </row>
    <row r="23" spans="1:14">
      <c r="A23" s="140" t="s">
        <v>297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9" t="s">
        <v>298</v>
      </c>
      <c r="C1" s="139"/>
      <c r="D1" s="139"/>
      <c r="E1" s="139"/>
      <c r="F1" s="139"/>
    </row>
    <row r="2" spans="2:6" s="3" customFormat="1" ht="23.25" customHeight="1">
      <c r="B2" s="3" t="s">
        <v>303</v>
      </c>
    </row>
    <row r="3" spans="2:6" s="3" customFormat="1">
      <c r="B3" s="144" t="s">
        <v>39</v>
      </c>
      <c r="C3" s="144" t="s">
        <v>3</v>
      </c>
      <c r="D3" s="147" t="s">
        <v>0</v>
      </c>
      <c r="E3" s="148"/>
      <c r="F3" s="149"/>
    </row>
    <row r="4" spans="2:6" s="3" customFormat="1">
      <c r="B4" s="145"/>
      <c r="C4" s="145"/>
      <c r="D4" s="150"/>
      <c r="E4" s="151"/>
      <c r="F4" s="152"/>
    </row>
    <row r="5" spans="2:6" s="3" customFormat="1" ht="23.25" customHeight="1">
      <c r="B5" s="146"/>
      <c r="C5" s="146"/>
      <c r="D5" s="105" t="s">
        <v>6</v>
      </c>
      <c r="E5" s="105" t="s">
        <v>7</v>
      </c>
      <c r="F5" s="105" t="s">
        <v>8</v>
      </c>
    </row>
    <row r="6" spans="2:6" s="3" customFormat="1" ht="27" customHeight="1">
      <c r="B6" s="106" t="s">
        <v>299</v>
      </c>
      <c r="C6" s="35">
        <v>118</v>
      </c>
      <c r="D6" s="35">
        <f t="shared" ref="D6:D14" si="0">E6+F6</f>
        <v>206</v>
      </c>
      <c r="E6" s="35">
        <v>109</v>
      </c>
      <c r="F6" s="35">
        <v>97</v>
      </c>
    </row>
    <row r="7" spans="2:6" s="3" customFormat="1" ht="27" customHeight="1">
      <c r="B7" s="105" t="s">
        <v>40</v>
      </c>
      <c r="C7" s="35">
        <v>307</v>
      </c>
      <c r="D7" s="35">
        <f t="shared" si="0"/>
        <v>560</v>
      </c>
      <c r="E7" s="35">
        <v>308</v>
      </c>
      <c r="F7" s="35">
        <v>252</v>
      </c>
    </row>
    <row r="8" spans="2:6" s="3" customFormat="1" ht="27" customHeight="1">
      <c r="B8" s="105" t="s">
        <v>300</v>
      </c>
      <c r="C8" s="35">
        <v>656</v>
      </c>
      <c r="D8" s="35">
        <f t="shared" si="0"/>
        <v>933</v>
      </c>
      <c r="E8" s="35">
        <v>414</v>
      </c>
      <c r="F8" s="35">
        <v>519</v>
      </c>
    </row>
    <row r="9" spans="2:6" s="3" customFormat="1" ht="27" customHeight="1">
      <c r="B9" s="105" t="s">
        <v>41</v>
      </c>
      <c r="C9" s="35">
        <v>608</v>
      </c>
      <c r="D9" s="35">
        <f t="shared" si="0"/>
        <v>806</v>
      </c>
      <c r="E9" s="35">
        <v>376</v>
      </c>
      <c r="F9" s="35">
        <v>430</v>
      </c>
    </row>
    <row r="10" spans="2:6" s="3" customFormat="1" ht="27" customHeight="1">
      <c r="B10" s="105" t="s">
        <v>42</v>
      </c>
      <c r="C10" s="35">
        <v>285</v>
      </c>
      <c r="D10" s="35">
        <f t="shared" si="0"/>
        <v>556</v>
      </c>
      <c r="E10" s="35">
        <v>282</v>
      </c>
      <c r="F10" s="35">
        <v>274</v>
      </c>
    </row>
    <row r="11" spans="2:6" s="3" customFormat="1" ht="27" customHeight="1">
      <c r="B11" s="105" t="s">
        <v>43</v>
      </c>
      <c r="C11" s="35">
        <v>312</v>
      </c>
      <c r="D11" s="35">
        <f t="shared" si="0"/>
        <v>383</v>
      </c>
      <c r="E11" s="35">
        <v>71</v>
      </c>
      <c r="F11" s="35">
        <v>312</v>
      </c>
    </row>
    <row r="12" spans="2:6" s="3" customFormat="1" ht="27" customHeight="1">
      <c r="B12" s="105" t="s">
        <v>44</v>
      </c>
      <c r="C12" s="35">
        <v>166</v>
      </c>
      <c r="D12" s="35">
        <f t="shared" si="0"/>
        <v>188</v>
      </c>
      <c r="E12" s="35">
        <v>128</v>
      </c>
      <c r="F12" s="35">
        <v>60</v>
      </c>
    </row>
    <row r="13" spans="2:6" s="3" customFormat="1" ht="27" customHeight="1">
      <c r="B13" s="69" t="s">
        <v>301</v>
      </c>
      <c r="C13" s="35">
        <v>215</v>
      </c>
      <c r="D13" s="35">
        <f t="shared" si="0"/>
        <v>400</v>
      </c>
      <c r="E13" s="35">
        <v>211</v>
      </c>
      <c r="F13" s="35">
        <v>189</v>
      </c>
    </row>
    <row r="14" spans="2:6" s="3" customFormat="1" ht="27" customHeight="1">
      <c r="B14" s="105" t="s">
        <v>45</v>
      </c>
      <c r="C14" s="35">
        <v>932</v>
      </c>
      <c r="D14" s="35">
        <f t="shared" si="0"/>
        <v>1201</v>
      </c>
      <c r="E14" s="35">
        <v>719</v>
      </c>
      <c r="F14" s="35">
        <v>482</v>
      </c>
    </row>
    <row r="15" spans="2:6" s="3" customFormat="1" ht="27" customHeight="1">
      <c r="B15" s="38" t="s">
        <v>46</v>
      </c>
      <c r="C15" s="107">
        <f>SUM(C6:C14)</f>
        <v>3599</v>
      </c>
      <c r="D15" s="107">
        <f>SUM(D6:D14)</f>
        <v>5233</v>
      </c>
      <c r="E15" s="107">
        <f>SUM(E6:E14)</f>
        <v>2618</v>
      </c>
      <c r="F15" s="107">
        <f>SUM(F6:F14)</f>
        <v>2615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08885 JMK</cp:lastModifiedBy>
  <cp:lastPrinted>2015-08-12T00:23:44Z</cp:lastPrinted>
  <dcterms:created xsi:type="dcterms:W3CDTF">1998-08-25T04:55:29Z</dcterms:created>
  <dcterms:modified xsi:type="dcterms:W3CDTF">2016-03-02T23:35:11Z</dcterms:modified>
</cp:coreProperties>
</file>