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C25" i="2" l="1"/>
  <c r="F63" i="32" l="1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F25" i="2" l="1"/>
  <c r="I25" i="2"/>
  <c r="J25" i="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0"/>
  <c r="D13" i="34"/>
  <c r="D12" i="34"/>
  <c r="D11" i="34"/>
  <c r="D10" i="34"/>
  <c r="D9" i="34"/>
  <c r="D8" i="34"/>
  <c r="D7" i="34"/>
  <c r="D6" i="34"/>
  <c r="D14" i="34"/>
  <c r="F24" i="2" l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I23" i="2" s="1"/>
  <c r="C24" i="2"/>
  <c r="C11" i="2"/>
  <c r="G11" i="2" s="1"/>
  <c r="H11" i="2" s="1"/>
  <c r="C6" i="2"/>
  <c r="I6" i="2" s="1"/>
  <c r="C7" i="2"/>
  <c r="I7" i="2" s="1"/>
  <c r="C8" i="2"/>
  <c r="G9" i="2" s="1"/>
  <c r="H9" i="2" s="1"/>
  <c r="C9" i="2"/>
  <c r="C5" i="2"/>
  <c r="G25" i="2" l="1"/>
  <c r="H25" i="2" s="1"/>
  <c r="J24" i="2"/>
  <c r="G24" i="2"/>
  <c r="H24" i="2" s="1"/>
  <c r="G6" i="2"/>
  <c r="H6" i="2" s="1"/>
  <c r="I22" i="2"/>
  <c r="I11" i="2"/>
  <c r="I21" i="2"/>
  <c r="G23" i="2"/>
  <c r="H23" i="2" s="1"/>
  <c r="I20" i="2"/>
  <c r="G8" i="2"/>
  <c r="H8" i="2" s="1"/>
  <c r="I19" i="2"/>
  <c r="G7" i="2"/>
  <c r="H7" i="2" s="1"/>
  <c r="I18" i="2"/>
  <c r="I17" i="2"/>
  <c r="I8" i="2"/>
  <c r="I24" i="2"/>
  <c r="I16" i="2"/>
  <c r="I1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H73" i="32"/>
  <c r="G73" i="32"/>
  <c r="F73" i="32"/>
  <c r="H75" i="32"/>
  <c r="G75" i="32"/>
  <c r="F75" i="32"/>
  <c r="H74" i="32"/>
  <c r="H70" i="32" s="1"/>
  <c r="G74" i="32"/>
  <c r="G70" i="32" s="1"/>
  <c r="F74" i="32"/>
  <c r="F70" i="32" s="1"/>
  <c r="C21" i="33" l="1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N10" i="33" s="1"/>
  <c r="M18" i="33"/>
  <c r="N18" i="33" s="1"/>
  <c r="M15" i="33"/>
  <c r="N15" i="33" s="1"/>
  <c r="N13" i="33"/>
  <c r="N8" i="33"/>
  <c r="N16" i="33"/>
  <c r="N14" i="33"/>
  <c r="N7" i="33"/>
  <c r="N17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<sst xmlns="http://schemas.openxmlformats.org/spreadsheetml/2006/main" count="396" uniqueCount="306">
  <si>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</si>
  <si>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</si>
  <si>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</si>
  <si>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</si>
  <si>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</si>
  <si>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</si>
  <si>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</si>
  <si>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</si>
  <si>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</si>
  <si>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</si>
  <si>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</si>
  <si>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</si>
  <si>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</si>
  <si>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</si>
  <si>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</si>
  <si>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</si>
  <si>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</si>
  <si>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</si>
  <si>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</si>
  <si>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</si>
  <si>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</si>
  <si>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</si>
  <si>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</si>
  <si>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</si>
  <si>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</si>
  <si>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</si>
  <si>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</si>
  <si>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</si>
  <si>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</si>
  <si>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</si>
  <si>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</si>
  <si>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</si>
  <si>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</si>
  <si>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</si>
  <si>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</si>
  <si>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</si>
  <si>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</si>
  <si>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</si>
  <si>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</si>
  <si>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</si>
  <si>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</si>
  <si>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</si>
  <si>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</si>
  <si>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</si>
  <si>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</si>
  <si>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</si>
  <si>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</si>
  <si>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</si>
  <si>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</si>
  <si>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</si>
  <si>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</si>
  <si>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</si>
  <si>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</si>
  <si>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</si>
  <si>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</si>
  <si>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</si>
  <si>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</si>
  <si>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</si>
  <si>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</si>
  <si>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</si>
  <si>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</si>
  <si>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</si>
  <si>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</si>
  <si>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</si>
  <si>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</si>
  <si>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</si>
  <si>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</si>
  <si>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</si>
  <si>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</si>
  <si>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</si>
  <si>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</si>
  <si>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</si>
  <si>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</si>
  <si>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</si>
  <si>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</si>
  <si>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</si>
  <si>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</si>
  <si>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</si>
  <si>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</si>
  <si>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</si>
  <si>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</si>
  <si>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</si>
  <si>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</si>
  <si>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</si>
  <si>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</si>
  <si>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</si>
  <si>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</si>
  <si>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</si>
  <si>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</si>
  <si>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</si>
  <si>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</si>
  <si>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</si>
  <si>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</si>
  <si>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</si>
  <si>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</si>
  <si>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</si>
  <si>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</si>
  <si>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</si>
  <si>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</si>
  <si>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</si>
  <si>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</si>
  <si>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</si>
  <si>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</si>
  <si>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</si>
  <si>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</si>
  <si>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</si>
  <si>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</si>
  <si>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</si>
  <si>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</si>
  <si>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</si>
  <si>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</si>
  <si>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</si>
  <si>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</si>
  <si>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</si>
  <si>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</si>
  <si>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</si>
  <si>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</si>
  <si>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</si>
  <si>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</si>
  <si>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</si>
  <si>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</si>
  <si>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</si>
  <si>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</si>
  <si>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</si>
  <si>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</si>
  <si>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</si>
  <si>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</si>
  <si>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</si>
  <si>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</si>
  <si>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</si>
  <si>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</si>
  <si>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</si>
  <si>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</si>
  <si>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</si>
  <si>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</si>
  <si>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</si>
  <si>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</si>
  <si>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</si>
  <si>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</si>
  <si>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</si>
  <si>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</si>
  <si>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</si>
  <si>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</si>
  <si>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</si>
  <si>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</si>
  <si>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</si>
  <si>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</si>
  <si>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</si>
  <si>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</si>
  <si>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</si>
  <si>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</si>
  <si>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</si>
  <si>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</si>
  <si>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</si>
  <si>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</si>
  <si>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</si>
  <si>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</si>
  <si>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</si>
  <si>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</si>
  <si>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</si>
  <si>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</si>
  <si>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</si>
  <si>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</si>
  <si>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</si>
  <si>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</si>
  <si>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</si>
  <si>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</si>
  <si>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</si>
  <si>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</si>
  <si>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</si>
  <si>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</si>
  <si>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</si>
  <si>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</si>
  <si>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</si>
  <si>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</si>
  <si>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</si>
  <si>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</si>
  <si>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</si>
  <si>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</si>
  <si>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</si>
  <si>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</si>
  <si>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</si>
  <si>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</si>
  <si>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</si>
  <si>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</si>
  <si>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</si>
  <si>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</si>
  <si>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</si>
  <si>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</si>
  <si>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</si>
  <si>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</si>
  <si>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</si>
  <si>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</si>
  <si>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</si>
  <si>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</si>
  <si>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</si>
  <si>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</si>
  <si>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</si>
  <si>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</si>
  <si>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</si>
  <si>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</si>
  <si>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</si>
  <si>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</si>
  <si>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</si>
  <si>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</si>
  <si>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</si>
  <si>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</si>
  <si>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</si>
  <si>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</si>
  <si>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</si>
  <si>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</si>
  <si>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</si>
  <si>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</si>
  <si>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</si>
  <si>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</si>
  <si>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</si>
  <si>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</si>
  <si>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</si>
  <si>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</si>
  <si>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</si>
  <si>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</si>
  <si>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</si>
  <si>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</si>
  <si>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</si>
  <si>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</si>
  <si>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</si>
  <si>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</si>
  <si>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</si>
  <si>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</si>
  <si>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</si>
  <si>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</si>
  <si>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</si>
  <si>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</si>
  <si>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</si>
  <si>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</si>
  <si>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</si>
  <si>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</si>
  <si>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</si>
  <si>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</si>
  <si>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</si>
  <si>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</si>
  <si>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</si>
  <si>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</si>
  <si>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</si>
  <si>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</si>
  <si>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</si>
  <si>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</si>
  <si>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</si>
  <si>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</si>
  <si>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</si>
  <si>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</si>
  <si>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</si>
  <si>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</si>
  <si>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</si>
  <si>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</si>
  <si>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</si>
  <si>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</si>
  <si>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</si>
  <si>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</si>
  <si>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</si>
  <si>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</si>
  <si>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</si>
  <si>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</si>
  <si>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</si>
  <si>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</si>
  <si>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</si>
  <si>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</si>
  <si>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</si>
  <si>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</si>
  <si>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</si>
  <si>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</si>
  <si>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</si>
  <si>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</si>
  <si>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</si>
  <si>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</si>
  <si>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</si>
  <si>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</si>
  <si>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</si>
  <si>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</si>
  <si>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</si>
  <si>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</si>
  <si>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</si>
  <si>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</si>
  <si>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</si>
  <si>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</si>
  <si>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</si>
  <si>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</si>
  <si>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</si>
  <si>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</si>
  <si>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</si>
  <si>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</si>
  <si>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</si>
  <si>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</si>
  <si>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</si>
  <si>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</si>
  <si>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</si>
  <si>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</si>
  <si>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</si>
  <si>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</si>
  <si>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－</t>
  </si>
  <si>
    <t>...</t>
  </si>
  <si>
    <t>2016.7.1</t>
    <phoneticPr fontId="15"/>
  </si>
  <si>
    <t>2016.7.1</t>
    <phoneticPr fontId="15"/>
  </si>
  <si>
    <t>2016年6月中</t>
    <phoneticPr fontId="1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</si>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</sst>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5" t="s">
        <v>273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3.5" customHeight="1">
      <c r="A2" s="106" t="s">
        <v>2</v>
      </c>
      <c r="B2" s="106" t="s">
        <v>3</v>
      </c>
      <c r="C2" s="109" t="s">
        <v>0</v>
      </c>
      <c r="D2" s="110"/>
      <c r="E2" s="111"/>
      <c r="F2" s="109" t="s">
        <v>272</v>
      </c>
      <c r="G2" s="110"/>
      <c r="H2" s="111"/>
      <c r="I2" s="39" t="s">
        <v>1</v>
      </c>
      <c r="J2" s="39" t="s">
        <v>0</v>
      </c>
    </row>
    <row r="3" spans="1:10" ht="13.5" customHeight="1">
      <c r="A3" s="107"/>
      <c r="B3" s="107"/>
      <c r="C3" s="112"/>
      <c r="D3" s="113"/>
      <c r="E3" s="114"/>
      <c r="F3" s="112"/>
      <c r="G3" s="113"/>
      <c r="H3" s="114"/>
      <c r="I3" s="40" t="s">
        <v>4</v>
      </c>
      <c r="J3" s="43" t="s">
        <v>5</v>
      </c>
    </row>
    <row r="4" spans="1:10" ht="13.5" customHeight="1">
      <c r="A4" s="108"/>
      <c r="B4" s="108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299</v>
      </c>
      <c r="G5" s="35" t="s">
        <v>299</v>
      </c>
      <c r="H5" s="35" t="s">
        <v>299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300</v>
      </c>
      <c r="C10" s="34">
        <v>90971</v>
      </c>
      <c r="D10" s="35" t="s">
        <v>300</v>
      </c>
      <c r="E10" s="35" t="s">
        <v>300</v>
      </c>
      <c r="F10" s="35" t="s">
        <v>300</v>
      </c>
      <c r="G10" s="34">
        <f t="shared" si="3"/>
        <v>31694</v>
      </c>
      <c r="H10" s="38">
        <f t="shared" si="4"/>
        <v>0.53467618131821781</v>
      </c>
      <c r="I10" s="35" t="s">
        <v>300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300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ref="F24" si="8">B24-B23</f>
        <v>8189</v>
      </c>
      <c r="G24" s="34">
        <f t="shared" ref="G24" si="9">C24-C23</f>
        <v>14237</v>
      </c>
      <c r="H24" s="38">
        <f t="shared" ref="H24" si="10">G24/C23</f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42552</v>
      </c>
      <c r="B25" s="34">
        <v>182307</v>
      </c>
      <c r="C25" s="34">
        <f t="shared" si="5"/>
        <v>426193</v>
      </c>
      <c r="D25" s="34">
        <v>211116</v>
      </c>
      <c r="E25" s="34">
        <v>215077</v>
      </c>
      <c r="F25" s="34">
        <f t="shared" si="7"/>
        <v>2137</v>
      </c>
      <c r="G25" s="34">
        <f t="shared" si="3"/>
        <v>2299</v>
      </c>
      <c r="H25" s="38">
        <f t="shared" si="4"/>
        <v>5.4235256927439406E-3</v>
      </c>
      <c r="I25" s="42">
        <f t="shared" si="6"/>
        <v>2.337776388180377</v>
      </c>
      <c r="J25" s="34">
        <f>C25/69.57</f>
        <v>6126.1032054046291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304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0" t="s">
        <v>276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8" customHeight="1">
      <c r="A2" s="5" t="s">
        <v>301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5" t="s">
        <v>79</v>
      </c>
      <c r="B3" s="47" t="s">
        <v>78</v>
      </c>
      <c r="C3" s="117" t="s">
        <v>0</v>
      </c>
      <c r="D3" s="118"/>
      <c r="E3" s="119"/>
      <c r="F3" s="8"/>
      <c r="G3" s="115" t="s">
        <v>79</v>
      </c>
      <c r="H3" s="47" t="s">
        <v>78</v>
      </c>
      <c r="I3" s="117" t="s">
        <v>0</v>
      </c>
      <c r="J3" s="118"/>
      <c r="K3" s="119"/>
    </row>
    <row r="4" spans="1:11" ht="20.100000000000001" customHeight="1">
      <c r="A4" s="116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16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620</v>
      </c>
      <c r="C5" s="51">
        <f>D5+E5</f>
        <v>1206</v>
      </c>
      <c r="D5" s="52">
        <v>587</v>
      </c>
      <c r="E5" s="52">
        <v>619</v>
      </c>
      <c r="F5" s="8"/>
      <c r="G5" s="53" t="s">
        <v>85</v>
      </c>
      <c r="H5" s="51">
        <v>698</v>
      </c>
      <c r="I5" s="51">
        <f>J5+K5</f>
        <v>1575</v>
      </c>
      <c r="J5" s="52">
        <v>728</v>
      </c>
      <c r="K5" s="52">
        <v>847</v>
      </c>
    </row>
    <row r="6" spans="1:11" ht="18.95" customHeight="1">
      <c r="A6" s="50" t="s">
        <v>82</v>
      </c>
      <c r="B6" s="121">
        <v>4096</v>
      </c>
      <c r="C6" s="121">
        <f>D6+E6</f>
        <v>7845</v>
      </c>
      <c r="D6" s="123">
        <v>3758</v>
      </c>
      <c r="E6" s="123">
        <v>4087</v>
      </c>
      <c r="F6" s="8"/>
      <c r="G6" s="53" t="s">
        <v>87</v>
      </c>
      <c r="H6" s="51">
        <v>453</v>
      </c>
      <c r="I6" s="51">
        <f t="shared" ref="I6:I55" si="0">J6+K6</f>
        <v>1128</v>
      </c>
      <c r="J6" s="52">
        <v>539</v>
      </c>
      <c r="K6" s="52">
        <v>589</v>
      </c>
    </row>
    <row r="7" spans="1:11" ht="18.95" customHeight="1">
      <c r="A7" s="50" t="s">
        <v>84</v>
      </c>
      <c r="B7" s="122"/>
      <c r="C7" s="122"/>
      <c r="D7" s="124"/>
      <c r="E7" s="124"/>
      <c r="F7" s="8"/>
      <c r="G7" s="53" t="s">
        <v>89</v>
      </c>
      <c r="H7" s="51">
        <v>741</v>
      </c>
      <c r="I7" s="51">
        <f t="shared" si="0"/>
        <v>1815</v>
      </c>
      <c r="J7" s="52">
        <v>886</v>
      </c>
      <c r="K7" s="52">
        <v>929</v>
      </c>
    </row>
    <row r="8" spans="1:11" ht="18.95" customHeight="1">
      <c r="A8" s="50" t="s">
        <v>86</v>
      </c>
      <c r="B8" s="51">
        <v>607</v>
      </c>
      <c r="C8" s="51">
        <f>D8+E8</f>
        <v>1159</v>
      </c>
      <c r="D8" s="52">
        <v>601</v>
      </c>
      <c r="E8" s="52">
        <v>558</v>
      </c>
      <c r="F8" s="8"/>
      <c r="G8" s="53" t="s">
        <v>91</v>
      </c>
      <c r="H8" s="51">
        <v>493</v>
      </c>
      <c r="I8" s="51">
        <f t="shared" si="0"/>
        <v>1347</v>
      </c>
      <c r="J8" s="52">
        <v>640</v>
      </c>
      <c r="K8" s="52">
        <v>707</v>
      </c>
    </row>
    <row r="9" spans="1:11" ht="18.95" customHeight="1">
      <c r="A9" s="50" t="s">
        <v>88</v>
      </c>
      <c r="B9" s="51">
        <v>326</v>
      </c>
      <c r="C9" s="51">
        <f t="shared" ref="C9:C56" si="1">D9+E9</f>
        <v>675</v>
      </c>
      <c r="D9" s="52">
        <v>326</v>
      </c>
      <c r="E9" s="52">
        <v>349</v>
      </c>
      <c r="F9" s="8"/>
      <c r="G9" s="53" t="s">
        <v>93</v>
      </c>
      <c r="H9" s="51">
        <v>842</v>
      </c>
      <c r="I9" s="51">
        <f t="shared" si="0"/>
        <v>1996</v>
      </c>
      <c r="J9" s="52">
        <v>919</v>
      </c>
      <c r="K9" s="52">
        <v>1077</v>
      </c>
    </row>
    <row r="10" spans="1:11" ht="18.95" customHeight="1">
      <c r="A10" s="50" t="s">
        <v>90</v>
      </c>
      <c r="B10" s="51">
        <v>1200</v>
      </c>
      <c r="C10" s="51">
        <f t="shared" si="1"/>
        <v>1712</v>
      </c>
      <c r="D10" s="52">
        <v>1241</v>
      </c>
      <c r="E10" s="52">
        <v>471</v>
      </c>
      <c r="F10" s="8"/>
      <c r="G10" s="53" t="s">
        <v>95</v>
      </c>
      <c r="H10" s="51">
        <v>631</v>
      </c>
      <c r="I10" s="51">
        <f t="shared" si="0"/>
        <v>1412</v>
      </c>
      <c r="J10" s="52">
        <v>668</v>
      </c>
      <c r="K10" s="52">
        <v>744</v>
      </c>
    </row>
    <row r="11" spans="1:11" ht="18.95" customHeight="1">
      <c r="A11" s="50" t="s">
        <v>92</v>
      </c>
      <c r="B11" s="51">
        <v>606</v>
      </c>
      <c r="C11" s="51">
        <f t="shared" si="1"/>
        <v>1309</v>
      </c>
      <c r="D11" s="52">
        <v>671</v>
      </c>
      <c r="E11" s="52">
        <v>638</v>
      </c>
      <c r="F11" s="8"/>
      <c r="G11" s="53" t="s">
        <v>97</v>
      </c>
      <c r="H11" s="51">
        <v>518</v>
      </c>
      <c r="I11" s="51">
        <f t="shared" si="0"/>
        <v>1200</v>
      </c>
      <c r="J11" s="52">
        <v>558</v>
      </c>
      <c r="K11" s="52">
        <v>642</v>
      </c>
    </row>
    <row r="12" spans="1:11" ht="18.95" customHeight="1">
      <c r="A12" s="50" t="s">
        <v>94</v>
      </c>
      <c r="B12" s="51">
        <v>111</v>
      </c>
      <c r="C12" s="51">
        <f t="shared" si="1"/>
        <v>291</v>
      </c>
      <c r="D12" s="52">
        <v>150</v>
      </c>
      <c r="E12" s="52">
        <v>141</v>
      </c>
      <c r="F12" s="8"/>
      <c r="G12" s="53" t="s">
        <v>99</v>
      </c>
      <c r="H12" s="51">
        <v>541</v>
      </c>
      <c r="I12" s="51">
        <f t="shared" si="0"/>
        <v>1365</v>
      </c>
      <c r="J12" s="52">
        <v>635</v>
      </c>
      <c r="K12" s="52">
        <v>730</v>
      </c>
    </row>
    <row r="13" spans="1:11" ht="18.95" customHeight="1">
      <c r="A13" s="50" t="s">
        <v>96</v>
      </c>
      <c r="B13" s="51">
        <v>644</v>
      </c>
      <c r="C13" s="51">
        <f t="shared" si="1"/>
        <v>1385</v>
      </c>
      <c r="D13" s="52">
        <v>697</v>
      </c>
      <c r="E13" s="52">
        <v>688</v>
      </c>
      <c r="F13" s="8"/>
      <c r="G13" s="53" t="s">
        <v>101</v>
      </c>
      <c r="H13" s="51">
        <v>574</v>
      </c>
      <c r="I13" s="51">
        <f t="shared" si="0"/>
        <v>1497</v>
      </c>
      <c r="J13" s="52">
        <v>723</v>
      </c>
      <c r="K13" s="52">
        <v>774</v>
      </c>
    </row>
    <row r="14" spans="1:11" ht="18.95" customHeight="1">
      <c r="A14" s="50" t="s">
        <v>98</v>
      </c>
      <c r="B14" s="51">
        <v>619</v>
      </c>
      <c r="C14" s="51">
        <f t="shared" si="1"/>
        <v>1292</v>
      </c>
      <c r="D14" s="52">
        <v>618</v>
      </c>
      <c r="E14" s="52">
        <v>674</v>
      </c>
      <c r="F14" s="8"/>
      <c r="G14" s="53" t="s">
        <v>103</v>
      </c>
      <c r="H14" s="51">
        <v>784</v>
      </c>
      <c r="I14" s="51">
        <f t="shared" si="0"/>
        <v>1837</v>
      </c>
      <c r="J14" s="52">
        <v>903</v>
      </c>
      <c r="K14" s="52">
        <v>934</v>
      </c>
    </row>
    <row r="15" spans="1:11" ht="18.95" customHeight="1">
      <c r="A15" s="50" t="s">
        <v>100</v>
      </c>
      <c r="B15" s="51">
        <v>827</v>
      </c>
      <c r="C15" s="51">
        <f t="shared" si="1"/>
        <v>1928</v>
      </c>
      <c r="D15" s="52">
        <v>942</v>
      </c>
      <c r="E15" s="52">
        <v>986</v>
      </c>
      <c r="F15" s="8"/>
      <c r="G15" s="53" t="s">
        <v>105</v>
      </c>
      <c r="H15" s="51">
        <v>166</v>
      </c>
      <c r="I15" s="51">
        <f t="shared" si="0"/>
        <v>405</v>
      </c>
      <c r="J15" s="52">
        <v>202</v>
      </c>
      <c r="K15" s="52">
        <v>203</v>
      </c>
    </row>
    <row r="16" spans="1:11" ht="18.95" customHeight="1">
      <c r="A16" s="50" t="s">
        <v>102</v>
      </c>
      <c r="B16" s="51">
        <v>389</v>
      </c>
      <c r="C16" s="51">
        <f t="shared" si="1"/>
        <v>768</v>
      </c>
      <c r="D16" s="52">
        <v>380</v>
      </c>
      <c r="E16" s="52">
        <v>388</v>
      </c>
      <c r="F16" s="8"/>
      <c r="G16" s="53" t="s">
        <v>107</v>
      </c>
      <c r="H16" s="51">
        <v>566</v>
      </c>
      <c r="I16" s="51">
        <f t="shared" si="0"/>
        <v>1395</v>
      </c>
      <c r="J16" s="52">
        <v>682</v>
      </c>
      <c r="K16" s="52">
        <v>713</v>
      </c>
    </row>
    <row r="17" spans="1:11" ht="18.95" customHeight="1">
      <c r="A17" s="50" t="s">
        <v>104</v>
      </c>
      <c r="B17" s="51">
        <v>1183</v>
      </c>
      <c r="C17" s="51">
        <f t="shared" si="1"/>
        <v>1963</v>
      </c>
      <c r="D17" s="52">
        <v>1008</v>
      </c>
      <c r="E17" s="52">
        <v>955</v>
      </c>
      <c r="F17" s="8"/>
      <c r="G17" s="53" t="s">
        <v>109</v>
      </c>
      <c r="H17" s="51">
        <v>378</v>
      </c>
      <c r="I17" s="51">
        <f t="shared" si="0"/>
        <v>758</v>
      </c>
      <c r="J17" s="52">
        <v>449</v>
      </c>
      <c r="K17" s="52">
        <v>309</v>
      </c>
    </row>
    <row r="18" spans="1:11" ht="18.95" customHeight="1">
      <c r="A18" s="50" t="s">
        <v>106</v>
      </c>
      <c r="B18" s="51">
        <v>902</v>
      </c>
      <c r="C18" s="51">
        <f t="shared" si="1"/>
        <v>2040</v>
      </c>
      <c r="D18" s="52">
        <v>1032</v>
      </c>
      <c r="E18" s="52">
        <v>1008</v>
      </c>
      <c r="F18" s="8"/>
      <c r="G18" s="53" t="s">
        <v>111</v>
      </c>
      <c r="H18" s="51">
        <v>659</v>
      </c>
      <c r="I18" s="51">
        <f t="shared" si="0"/>
        <v>1665</v>
      </c>
      <c r="J18" s="52">
        <v>828</v>
      </c>
      <c r="K18" s="52">
        <v>837</v>
      </c>
    </row>
    <row r="19" spans="1:11" ht="18.95" customHeight="1">
      <c r="A19" s="50" t="s">
        <v>108</v>
      </c>
      <c r="B19" s="51">
        <v>341</v>
      </c>
      <c r="C19" s="51">
        <f t="shared" si="1"/>
        <v>725</v>
      </c>
      <c r="D19" s="52">
        <v>375</v>
      </c>
      <c r="E19" s="52">
        <v>350</v>
      </c>
      <c r="F19" s="8"/>
      <c r="G19" s="53" t="s">
        <v>113</v>
      </c>
      <c r="H19" s="51">
        <v>462</v>
      </c>
      <c r="I19" s="51">
        <f t="shared" si="0"/>
        <v>963</v>
      </c>
      <c r="J19" s="52">
        <v>481</v>
      </c>
      <c r="K19" s="52">
        <v>482</v>
      </c>
    </row>
    <row r="20" spans="1:11" ht="18.95" customHeight="1">
      <c r="A20" s="50" t="s">
        <v>110</v>
      </c>
      <c r="B20" s="51">
        <v>181</v>
      </c>
      <c r="C20" s="51">
        <f t="shared" si="1"/>
        <v>446</v>
      </c>
      <c r="D20" s="52">
        <v>213</v>
      </c>
      <c r="E20" s="52">
        <v>233</v>
      </c>
      <c r="F20" s="8"/>
      <c r="G20" s="53" t="s">
        <v>115</v>
      </c>
      <c r="H20" s="51">
        <v>1219</v>
      </c>
      <c r="I20" s="51">
        <f t="shared" si="0"/>
        <v>3002</v>
      </c>
      <c r="J20" s="52">
        <v>1483</v>
      </c>
      <c r="K20" s="52">
        <v>1519</v>
      </c>
    </row>
    <row r="21" spans="1:11" ht="18.95" customHeight="1">
      <c r="A21" s="50" t="s">
        <v>112</v>
      </c>
      <c r="B21" s="51">
        <v>391</v>
      </c>
      <c r="C21" s="51">
        <f t="shared" si="1"/>
        <v>1040</v>
      </c>
      <c r="D21" s="52">
        <v>510</v>
      </c>
      <c r="E21" s="52">
        <v>530</v>
      </c>
      <c r="F21" s="8"/>
      <c r="G21" s="53" t="s">
        <v>117</v>
      </c>
      <c r="H21" s="51">
        <v>958</v>
      </c>
      <c r="I21" s="51">
        <f t="shared" si="0"/>
        <v>2218</v>
      </c>
      <c r="J21" s="52">
        <v>1064</v>
      </c>
      <c r="K21" s="52">
        <v>1154</v>
      </c>
    </row>
    <row r="22" spans="1:11" ht="18.95" customHeight="1">
      <c r="A22" s="50" t="s">
        <v>114</v>
      </c>
      <c r="B22" s="51">
        <v>780</v>
      </c>
      <c r="C22" s="51">
        <f t="shared" si="1"/>
        <v>1782</v>
      </c>
      <c r="D22" s="52">
        <v>896</v>
      </c>
      <c r="E22" s="52">
        <v>886</v>
      </c>
      <c r="F22" s="8"/>
      <c r="G22" s="53" t="s">
        <v>119</v>
      </c>
      <c r="H22" s="51">
        <v>666</v>
      </c>
      <c r="I22" s="51">
        <f t="shared" si="0"/>
        <v>1580</v>
      </c>
      <c r="J22" s="52">
        <v>729</v>
      </c>
      <c r="K22" s="52">
        <v>851</v>
      </c>
    </row>
    <row r="23" spans="1:11" ht="18.95" customHeight="1">
      <c r="A23" s="50" t="s">
        <v>116</v>
      </c>
      <c r="B23" s="51">
        <v>619</v>
      </c>
      <c r="C23" s="51">
        <f t="shared" si="1"/>
        <v>1197</v>
      </c>
      <c r="D23" s="52">
        <v>572</v>
      </c>
      <c r="E23" s="52">
        <v>625</v>
      </c>
      <c r="F23" s="8"/>
      <c r="G23" s="53" t="s">
        <v>121</v>
      </c>
      <c r="H23" s="51">
        <v>740</v>
      </c>
      <c r="I23" s="51">
        <f t="shared" si="0"/>
        <v>1816</v>
      </c>
      <c r="J23" s="52">
        <v>879</v>
      </c>
      <c r="K23" s="52">
        <v>937</v>
      </c>
    </row>
    <row r="24" spans="1:11" ht="18.95" customHeight="1">
      <c r="A24" s="50" t="s">
        <v>118</v>
      </c>
      <c r="B24" s="51">
        <v>435</v>
      </c>
      <c r="C24" s="51">
        <f t="shared" si="1"/>
        <v>1143</v>
      </c>
      <c r="D24" s="52">
        <v>513</v>
      </c>
      <c r="E24" s="52">
        <v>630</v>
      </c>
      <c r="F24" s="8"/>
      <c r="G24" s="53" t="s">
        <v>123</v>
      </c>
      <c r="H24" s="51">
        <v>618</v>
      </c>
      <c r="I24" s="51">
        <f t="shared" si="0"/>
        <v>1632</v>
      </c>
      <c r="J24" s="52">
        <v>824</v>
      </c>
      <c r="K24" s="52">
        <v>808</v>
      </c>
    </row>
    <row r="25" spans="1:11" ht="18.95" customHeight="1">
      <c r="A25" s="50" t="s">
        <v>120</v>
      </c>
      <c r="B25" s="51">
        <v>594</v>
      </c>
      <c r="C25" s="51">
        <f t="shared" si="1"/>
        <v>1594</v>
      </c>
      <c r="D25" s="52">
        <v>804</v>
      </c>
      <c r="E25" s="52">
        <v>790</v>
      </c>
      <c r="F25" s="8"/>
      <c r="G25" s="53" t="s">
        <v>125</v>
      </c>
      <c r="H25" s="51">
        <v>638</v>
      </c>
      <c r="I25" s="51">
        <f t="shared" si="0"/>
        <v>1227</v>
      </c>
      <c r="J25" s="52">
        <v>599</v>
      </c>
      <c r="K25" s="52">
        <v>628</v>
      </c>
    </row>
    <row r="26" spans="1:11" ht="18.95" customHeight="1">
      <c r="A26" s="50" t="s">
        <v>122</v>
      </c>
      <c r="B26" s="51">
        <v>455</v>
      </c>
      <c r="C26" s="51">
        <f t="shared" si="1"/>
        <v>1188</v>
      </c>
      <c r="D26" s="52">
        <v>538</v>
      </c>
      <c r="E26" s="52">
        <v>650</v>
      </c>
      <c r="F26" s="8"/>
      <c r="G26" s="53" t="s">
        <v>127</v>
      </c>
      <c r="H26" s="51">
        <v>741</v>
      </c>
      <c r="I26" s="51">
        <f t="shared" si="0"/>
        <v>1550</v>
      </c>
      <c r="J26" s="52">
        <v>742</v>
      </c>
      <c r="K26" s="52">
        <v>808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695</v>
      </c>
      <c r="I27" s="51">
        <f t="shared" si="0"/>
        <v>1692</v>
      </c>
      <c r="J27" s="52">
        <v>818</v>
      </c>
      <c r="K27" s="52">
        <v>874</v>
      </c>
    </row>
    <row r="28" spans="1:11" ht="18.95" customHeight="1">
      <c r="A28" s="50" t="s">
        <v>126</v>
      </c>
      <c r="B28" s="51">
        <v>628</v>
      </c>
      <c r="C28" s="51">
        <f t="shared" si="1"/>
        <v>1758</v>
      </c>
      <c r="D28" s="52">
        <v>880</v>
      </c>
      <c r="E28" s="52">
        <v>878</v>
      </c>
      <c r="F28" s="8"/>
      <c r="G28" s="53" t="s">
        <v>131</v>
      </c>
      <c r="H28" s="51">
        <v>361</v>
      </c>
      <c r="I28" s="51">
        <f t="shared" si="0"/>
        <v>611</v>
      </c>
      <c r="J28" s="52">
        <v>270</v>
      </c>
      <c r="K28" s="52">
        <v>341</v>
      </c>
    </row>
    <row r="29" spans="1:11" ht="18.95" customHeight="1">
      <c r="A29" s="50" t="s">
        <v>128</v>
      </c>
      <c r="B29" s="51">
        <v>405</v>
      </c>
      <c r="C29" s="51">
        <f t="shared" si="1"/>
        <v>1052</v>
      </c>
      <c r="D29" s="52">
        <v>539</v>
      </c>
      <c r="E29" s="52">
        <v>513</v>
      </c>
      <c r="F29" s="8"/>
      <c r="G29" s="53" t="s">
        <v>133</v>
      </c>
      <c r="H29" s="51">
        <v>506</v>
      </c>
      <c r="I29" s="51">
        <f t="shared" si="0"/>
        <v>1011</v>
      </c>
      <c r="J29" s="52">
        <v>486</v>
      </c>
      <c r="K29" s="52">
        <v>525</v>
      </c>
    </row>
    <row r="30" spans="1:11" ht="18.95" customHeight="1">
      <c r="A30" s="50" t="s">
        <v>130</v>
      </c>
      <c r="B30" s="51">
        <v>207</v>
      </c>
      <c r="C30" s="51">
        <f t="shared" si="1"/>
        <v>458</v>
      </c>
      <c r="D30" s="52">
        <v>224</v>
      </c>
      <c r="E30" s="52">
        <v>234</v>
      </c>
      <c r="F30" s="8"/>
      <c r="G30" s="53" t="s">
        <v>135</v>
      </c>
      <c r="H30" s="51">
        <v>439</v>
      </c>
      <c r="I30" s="51">
        <f t="shared" si="0"/>
        <v>832</v>
      </c>
      <c r="J30" s="52">
        <v>444</v>
      </c>
      <c r="K30" s="52">
        <v>388</v>
      </c>
    </row>
    <row r="31" spans="1:11" ht="18.95" customHeight="1">
      <c r="A31" s="50" t="s">
        <v>132</v>
      </c>
      <c r="B31" s="51">
        <v>2320</v>
      </c>
      <c r="C31" s="51">
        <f t="shared" si="1"/>
        <v>4293</v>
      </c>
      <c r="D31" s="52">
        <v>2057</v>
      </c>
      <c r="E31" s="52">
        <v>2236</v>
      </c>
      <c r="F31" s="8"/>
      <c r="G31" s="50" t="s">
        <v>137</v>
      </c>
      <c r="H31" s="51">
        <v>769</v>
      </c>
      <c r="I31" s="51">
        <f t="shared" si="0"/>
        <v>1996</v>
      </c>
      <c r="J31" s="52">
        <v>1011</v>
      </c>
      <c r="K31" s="52">
        <v>985</v>
      </c>
    </row>
    <row r="32" spans="1:11" ht="18.95" customHeight="1">
      <c r="A32" s="50" t="s">
        <v>134</v>
      </c>
      <c r="B32" s="51">
        <v>615</v>
      </c>
      <c r="C32" s="51">
        <f t="shared" si="1"/>
        <v>1476</v>
      </c>
      <c r="D32" s="52">
        <v>734</v>
      </c>
      <c r="E32" s="52">
        <v>742</v>
      </c>
      <c r="F32" s="8"/>
      <c r="G32" s="50" t="s">
        <v>139</v>
      </c>
      <c r="H32" s="51">
        <v>235</v>
      </c>
      <c r="I32" s="51">
        <f t="shared" si="0"/>
        <v>531</v>
      </c>
      <c r="J32" s="52">
        <v>276</v>
      </c>
      <c r="K32" s="52">
        <v>255</v>
      </c>
    </row>
    <row r="33" spans="1:11" ht="18.95" customHeight="1">
      <c r="A33" s="50" t="s">
        <v>136</v>
      </c>
      <c r="B33" s="51">
        <v>285</v>
      </c>
      <c r="C33" s="51">
        <f t="shared" si="1"/>
        <v>721</v>
      </c>
      <c r="D33" s="52">
        <v>360</v>
      </c>
      <c r="E33" s="52">
        <v>361</v>
      </c>
      <c r="F33" s="8"/>
      <c r="G33" s="50" t="s">
        <v>141</v>
      </c>
      <c r="H33" s="51">
        <v>529</v>
      </c>
      <c r="I33" s="51">
        <f t="shared" si="0"/>
        <v>1265</v>
      </c>
      <c r="J33" s="52">
        <v>614</v>
      </c>
      <c r="K33" s="52">
        <v>651</v>
      </c>
    </row>
    <row r="34" spans="1:11" ht="18.95" customHeight="1">
      <c r="A34" s="50" t="s">
        <v>138</v>
      </c>
      <c r="B34" s="51">
        <v>25</v>
      </c>
      <c r="C34" s="51">
        <f t="shared" si="1"/>
        <v>67</v>
      </c>
      <c r="D34" s="52">
        <v>36</v>
      </c>
      <c r="E34" s="52">
        <v>31</v>
      </c>
      <c r="F34" s="8"/>
      <c r="G34" s="50" t="s">
        <v>143</v>
      </c>
      <c r="H34" s="51">
        <v>1626</v>
      </c>
      <c r="I34" s="51">
        <f t="shared" si="0"/>
        <v>4077</v>
      </c>
      <c r="J34" s="52">
        <v>1974</v>
      </c>
      <c r="K34" s="52">
        <v>2103</v>
      </c>
    </row>
    <row r="35" spans="1:11" ht="18.95" customHeight="1">
      <c r="A35" s="50" t="s">
        <v>140</v>
      </c>
      <c r="B35" s="52" t="s">
        <v>277</v>
      </c>
      <c r="C35" s="52" t="s">
        <v>277</v>
      </c>
      <c r="D35" s="52" t="s">
        <v>277</v>
      </c>
      <c r="E35" s="52" t="s">
        <v>277</v>
      </c>
      <c r="F35" s="8"/>
      <c r="G35" s="50" t="s">
        <v>145</v>
      </c>
      <c r="H35" s="51">
        <v>1028</v>
      </c>
      <c r="I35" s="51">
        <f t="shared" si="0"/>
        <v>2195</v>
      </c>
      <c r="J35" s="52">
        <v>1095</v>
      </c>
      <c r="K35" s="52">
        <v>1100</v>
      </c>
    </row>
    <row r="36" spans="1:11" ht="18.95" customHeight="1">
      <c r="A36" s="50" t="s">
        <v>142</v>
      </c>
      <c r="B36" s="51">
        <v>761</v>
      </c>
      <c r="C36" s="51">
        <f t="shared" si="1"/>
        <v>1614</v>
      </c>
      <c r="D36" s="52">
        <v>808</v>
      </c>
      <c r="E36" s="52">
        <v>806</v>
      </c>
      <c r="F36" s="8"/>
      <c r="G36" s="50" t="s">
        <v>147</v>
      </c>
      <c r="H36" s="51">
        <v>374</v>
      </c>
      <c r="I36" s="51">
        <f t="shared" si="0"/>
        <v>750</v>
      </c>
      <c r="J36" s="52">
        <v>376</v>
      </c>
      <c r="K36" s="52">
        <v>374</v>
      </c>
    </row>
    <row r="37" spans="1:11" ht="18.95" customHeight="1">
      <c r="A37" s="50" t="s">
        <v>144</v>
      </c>
      <c r="B37" s="51">
        <v>398</v>
      </c>
      <c r="C37" s="51">
        <f t="shared" si="1"/>
        <v>1048</v>
      </c>
      <c r="D37" s="52">
        <v>497</v>
      </c>
      <c r="E37" s="52">
        <v>551</v>
      </c>
      <c r="F37" s="8"/>
      <c r="G37" s="50" t="s">
        <v>149</v>
      </c>
      <c r="H37" s="51">
        <v>826</v>
      </c>
      <c r="I37" s="51">
        <f t="shared" si="0"/>
        <v>2002</v>
      </c>
      <c r="J37" s="52">
        <v>977</v>
      </c>
      <c r="K37" s="52">
        <v>1025</v>
      </c>
    </row>
    <row r="38" spans="1:11" ht="18.95" customHeight="1">
      <c r="A38" s="50" t="s">
        <v>146</v>
      </c>
      <c r="B38" s="51">
        <v>1194</v>
      </c>
      <c r="C38" s="51">
        <f t="shared" si="1"/>
        <v>2948</v>
      </c>
      <c r="D38" s="52">
        <v>1484</v>
      </c>
      <c r="E38" s="52">
        <v>1464</v>
      </c>
      <c r="F38" s="8"/>
      <c r="G38" s="50" t="s">
        <v>151</v>
      </c>
      <c r="H38" s="51">
        <v>184</v>
      </c>
      <c r="I38" s="51">
        <f t="shared" si="0"/>
        <v>345</v>
      </c>
      <c r="J38" s="52">
        <v>185</v>
      </c>
      <c r="K38" s="52">
        <v>160</v>
      </c>
    </row>
    <row r="39" spans="1:11" ht="18.95" customHeight="1">
      <c r="A39" s="50" t="s">
        <v>148</v>
      </c>
      <c r="B39" s="51">
        <v>824</v>
      </c>
      <c r="C39" s="51">
        <f t="shared" si="1"/>
        <v>2181</v>
      </c>
      <c r="D39" s="52">
        <v>1120</v>
      </c>
      <c r="E39" s="52">
        <v>1061</v>
      </c>
      <c r="F39" s="8"/>
      <c r="G39" s="50" t="s">
        <v>153</v>
      </c>
      <c r="H39" s="51">
        <v>893</v>
      </c>
      <c r="I39" s="51">
        <f t="shared" si="0"/>
        <v>1868</v>
      </c>
      <c r="J39" s="52">
        <v>977</v>
      </c>
      <c r="K39" s="52">
        <v>891</v>
      </c>
    </row>
    <row r="40" spans="1:11" ht="18.95" customHeight="1">
      <c r="A40" s="50" t="s">
        <v>150</v>
      </c>
      <c r="B40" s="51">
        <v>587</v>
      </c>
      <c r="C40" s="51">
        <f t="shared" si="1"/>
        <v>1551</v>
      </c>
      <c r="D40" s="52">
        <v>700</v>
      </c>
      <c r="E40" s="52">
        <v>851</v>
      </c>
      <c r="F40" s="8"/>
      <c r="G40" s="50" t="s">
        <v>155</v>
      </c>
      <c r="H40" s="51">
        <v>283</v>
      </c>
      <c r="I40" s="51">
        <f t="shared" si="0"/>
        <v>773</v>
      </c>
      <c r="J40" s="52">
        <v>384</v>
      </c>
      <c r="K40" s="52">
        <v>389</v>
      </c>
    </row>
    <row r="41" spans="1:11" ht="18.95" customHeight="1">
      <c r="A41" s="50" t="s">
        <v>152</v>
      </c>
      <c r="B41" s="51">
        <v>369</v>
      </c>
      <c r="C41" s="51">
        <f t="shared" si="1"/>
        <v>886</v>
      </c>
      <c r="D41" s="52">
        <v>423</v>
      </c>
      <c r="E41" s="52">
        <v>463</v>
      </c>
      <c r="F41" s="8"/>
      <c r="G41" s="50" t="s">
        <v>157</v>
      </c>
      <c r="H41" s="51">
        <v>1035</v>
      </c>
      <c r="I41" s="51">
        <f t="shared" si="0"/>
        <v>2331</v>
      </c>
      <c r="J41" s="52">
        <v>1160</v>
      </c>
      <c r="K41" s="52">
        <v>1171</v>
      </c>
    </row>
    <row r="42" spans="1:11" ht="18.95" customHeight="1">
      <c r="A42" s="50" t="s">
        <v>154</v>
      </c>
      <c r="B42" s="51">
        <v>442</v>
      </c>
      <c r="C42" s="51">
        <f t="shared" si="1"/>
        <v>1035</v>
      </c>
      <c r="D42" s="52">
        <v>499</v>
      </c>
      <c r="E42" s="52">
        <v>536</v>
      </c>
      <c r="F42" s="8"/>
      <c r="G42" s="50" t="s">
        <v>158</v>
      </c>
      <c r="H42" s="51">
        <v>558</v>
      </c>
      <c r="I42" s="51">
        <f t="shared" si="0"/>
        <v>1363</v>
      </c>
      <c r="J42" s="52">
        <v>645</v>
      </c>
      <c r="K42" s="52">
        <v>718</v>
      </c>
    </row>
    <row r="43" spans="1:11" ht="18.95" customHeight="1">
      <c r="A43" s="50" t="s">
        <v>156</v>
      </c>
      <c r="B43" s="51">
        <v>447</v>
      </c>
      <c r="C43" s="51">
        <f t="shared" si="1"/>
        <v>1083</v>
      </c>
      <c r="D43" s="52">
        <v>545</v>
      </c>
      <c r="E43" s="52">
        <v>538</v>
      </c>
      <c r="F43" s="8"/>
      <c r="G43" s="50" t="s">
        <v>160</v>
      </c>
      <c r="H43" s="51">
        <v>675</v>
      </c>
      <c r="I43" s="51">
        <f t="shared" si="0"/>
        <v>1583</v>
      </c>
      <c r="J43" s="52">
        <v>801</v>
      </c>
      <c r="K43" s="52">
        <v>782</v>
      </c>
    </row>
    <row r="44" spans="1:11" ht="18.95" customHeight="1">
      <c r="A44" s="53" t="s">
        <v>17</v>
      </c>
      <c r="B44" s="51">
        <v>210</v>
      </c>
      <c r="C44" s="51">
        <f t="shared" si="1"/>
        <v>599</v>
      </c>
      <c r="D44" s="52">
        <v>249</v>
      </c>
      <c r="E44" s="52">
        <v>350</v>
      </c>
      <c r="F44" s="8"/>
      <c r="G44" s="50" t="s">
        <v>162</v>
      </c>
      <c r="H44" s="51">
        <v>203</v>
      </c>
      <c r="I44" s="51">
        <f t="shared" si="0"/>
        <v>985</v>
      </c>
      <c r="J44" s="52">
        <v>443</v>
      </c>
      <c r="K44" s="52">
        <v>542</v>
      </c>
    </row>
    <row r="45" spans="1:11" ht="18.95" customHeight="1">
      <c r="A45" s="50" t="s">
        <v>159</v>
      </c>
      <c r="B45" s="51">
        <v>1281</v>
      </c>
      <c r="C45" s="51">
        <f t="shared" si="1"/>
        <v>2370</v>
      </c>
      <c r="D45" s="52">
        <v>1174</v>
      </c>
      <c r="E45" s="52">
        <v>1196</v>
      </c>
      <c r="F45" s="8"/>
      <c r="G45" s="50" t="s">
        <v>278</v>
      </c>
      <c r="H45" s="51">
        <v>335</v>
      </c>
      <c r="I45" s="51">
        <f t="shared" si="0"/>
        <v>835</v>
      </c>
      <c r="J45" s="52">
        <v>409</v>
      </c>
      <c r="K45" s="52">
        <v>426</v>
      </c>
    </row>
    <row r="46" spans="1:11" ht="18.95" customHeight="1">
      <c r="A46" s="53" t="s">
        <v>161</v>
      </c>
      <c r="B46" s="51">
        <v>667</v>
      </c>
      <c r="C46" s="51">
        <f t="shared" si="1"/>
        <v>1371</v>
      </c>
      <c r="D46" s="52">
        <v>601</v>
      </c>
      <c r="E46" s="52">
        <v>770</v>
      </c>
      <c r="F46" s="8"/>
      <c r="G46" s="50" t="s">
        <v>166</v>
      </c>
      <c r="H46" s="51">
        <v>46</v>
      </c>
      <c r="I46" s="51">
        <f t="shared" si="0"/>
        <v>126</v>
      </c>
      <c r="J46" s="52">
        <v>62</v>
      </c>
      <c r="K46" s="52">
        <v>64</v>
      </c>
    </row>
    <row r="47" spans="1:11" ht="18.95" customHeight="1">
      <c r="A47" s="53" t="s">
        <v>163</v>
      </c>
      <c r="B47" s="51">
        <v>642</v>
      </c>
      <c r="C47" s="51">
        <f t="shared" si="1"/>
        <v>1382</v>
      </c>
      <c r="D47" s="52">
        <v>666</v>
      </c>
      <c r="E47" s="52">
        <v>716</v>
      </c>
      <c r="F47" s="8"/>
      <c r="G47" s="50" t="s">
        <v>168</v>
      </c>
      <c r="H47" s="51">
        <v>325</v>
      </c>
      <c r="I47" s="51">
        <f t="shared" si="0"/>
        <v>898</v>
      </c>
      <c r="J47" s="52">
        <v>446</v>
      </c>
      <c r="K47" s="52">
        <v>452</v>
      </c>
    </row>
    <row r="48" spans="1:11" ht="18.95" customHeight="1">
      <c r="A48" s="53" t="s">
        <v>164</v>
      </c>
      <c r="B48" s="51">
        <v>989</v>
      </c>
      <c r="C48" s="51">
        <f t="shared" si="1"/>
        <v>2068</v>
      </c>
      <c r="D48" s="52">
        <v>961</v>
      </c>
      <c r="E48" s="52">
        <v>1107</v>
      </c>
      <c r="F48" s="8"/>
      <c r="G48" s="50" t="s">
        <v>170</v>
      </c>
      <c r="H48" s="51">
        <v>445</v>
      </c>
      <c r="I48" s="51">
        <f t="shared" si="0"/>
        <v>1105</v>
      </c>
      <c r="J48" s="52">
        <v>539</v>
      </c>
      <c r="K48" s="52">
        <v>566</v>
      </c>
    </row>
    <row r="49" spans="1:11" ht="18.95" customHeight="1">
      <c r="A49" s="53" t="s">
        <v>165</v>
      </c>
      <c r="B49" s="51">
        <v>695</v>
      </c>
      <c r="C49" s="51">
        <f t="shared" si="1"/>
        <v>1555</v>
      </c>
      <c r="D49" s="52">
        <v>730</v>
      </c>
      <c r="E49" s="52">
        <v>825</v>
      </c>
      <c r="F49" s="8"/>
      <c r="G49" s="50" t="s">
        <v>172</v>
      </c>
      <c r="H49" s="51">
        <v>259</v>
      </c>
      <c r="I49" s="51">
        <f t="shared" si="0"/>
        <v>744</v>
      </c>
      <c r="J49" s="52">
        <v>330</v>
      </c>
      <c r="K49" s="52">
        <v>414</v>
      </c>
    </row>
    <row r="50" spans="1:11" ht="18.95" customHeight="1">
      <c r="A50" s="53" t="s">
        <v>167</v>
      </c>
      <c r="B50" s="51">
        <v>669</v>
      </c>
      <c r="C50" s="51">
        <f t="shared" si="1"/>
        <v>1715</v>
      </c>
      <c r="D50" s="52">
        <v>837</v>
      </c>
      <c r="E50" s="52">
        <v>878</v>
      </c>
      <c r="F50" s="8"/>
      <c r="G50" s="50" t="s">
        <v>279</v>
      </c>
      <c r="H50" s="51">
        <v>386</v>
      </c>
      <c r="I50" s="51">
        <f t="shared" si="0"/>
        <v>1075</v>
      </c>
      <c r="J50" s="52">
        <v>502</v>
      </c>
      <c r="K50" s="52">
        <v>573</v>
      </c>
    </row>
    <row r="51" spans="1:11" ht="18.95" customHeight="1">
      <c r="A51" s="53" t="s">
        <v>169</v>
      </c>
      <c r="B51" s="51">
        <v>841</v>
      </c>
      <c r="C51" s="51">
        <f t="shared" si="1"/>
        <v>2091</v>
      </c>
      <c r="D51" s="52">
        <v>1017</v>
      </c>
      <c r="E51" s="52">
        <v>1074</v>
      </c>
      <c r="F51" s="8"/>
      <c r="G51" s="50" t="s">
        <v>174</v>
      </c>
      <c r="H51" s="51">
        <v>1738</v>
      </c>
      <c r="I51" s="51">
        <f t="shared" si="0"/>
        <v>4861</v>
      </c>
      <c r="J51" s="52">
        <v>2338</v>
      </c>
      <c r="K51" s="52">
        <v>2523</v>
      </c>
    </row>
    <row r="52" spans="1:11" ht="18.75" customHeight="1">
      <c r="A52" s="53" t="s">
        <v>171</v>
      </c>
      <c r="B52" s="51">
        <v>867</v>
      </c>
      <c r="C52" s="51">
        <f t="shared" si="1"/>
        <v>2190</v>
      </c>
      <c r="D52" s="52">
        <v>1059</v>
      </c>
      <c r="E52" s="52">
        <v>1131</v>
      </c>
      <c r="F52" s="8"/>
      <c r="G52" s="50" t="s">
        <v>176</v>
      </c>
      <c r="H52" s="51">
        <v>399</v>
      </c>
      <c r="I52" s="51">
        <f t="shared" si="0"/>
        <v>911</v>
      </c>
      <c r="J52" s="52">
        <v>490</v>
      </c>
      <c r="K52" s="52">
        <v>421</v>
      </c>
    </row>
    <row r="53" spans="1:11" ht="18.95" customHeight="1">
      <c r="A53" s="53" t="s">
        <v>173</v>
      </c>
      <c r="B53" s="51">
        <v>962</v>
      </c>
      <c r="C53" s="51">
        <f t="shared" si="1"/>
        <v>2269</v>
      </c>
      <c r="D53" s="52">
        <v>1078</v>
      </c>
      <c r="E53" s="52">
        <v>1191</v>
      </c>
      <c r="F53" s="8"/>
      <c r="G53" s="50" t="s">
        <v>177</v>
      </c>
      <c r="H53" s="51">
        <v>559</v>
      </c>
      <c r="I53" s="51">
        <f t="shared" si="0"/>
        <v>1488</v>
      </c>
      <c r="J53" s="52">
        <v>741</v>
      </c>
      <c r="K53" s="52">
        <v>747</v>
      </c>
    </row>
    <row r="54" spans="1:11" ht="18.95" customHeight="1">
      <c r="A54" s="53" t="s">
        <v>175</v>
      </c>
      <c r="B54" s="51">
        <v>521</v>
      </c>
      <c r="C54" s="51">
        <f t="shared" si="1"/>
        <v>1379</v>
      </c>
      <c r="D54" s="52">
        <v>629</v>
      </c>
      <c r="E54" s="52">
        <v>750</v>
      </c>
      <c r="F54" s="8"/>
      <c r="G54" s="50" t="s">
        <v>179</v>
      </c>
      <c r="H54" s="51">
        <v>671</v>
      </c>
      <c r="I54" s="51">
        <f t="shared" si="0"/>
        <v>1626</v>
      </c>
      <c r="J54" s="52">
        <v>821</v>
      </c>
      <c r="K54" s="52">
        <v>805</v>
      </c>
    </row>
    <row r="55" spans="1:11" ht="18.95" customHeight="1">
      <c r="A55" s="53" t="s">
        <v>81</v>
      </c>
      <c r="B55" s="51">
        <v>670</v>
      </c>
      <c r="C55" s="51">
        <f t="shared" si="1"/>
        <v>1666</v>
      </c>
      <c r="D55" s="52">
        <v>756</v>
      </c>
      <c r="E55" s="52">
        <v>910</v>
      </c>
      <c r="F55" s="8"/>
      <c r="G55" s="50" t="s">
        <v>181</v>
      </c>
      <c r="H55" s="51">
        <v>417</v>
      </c>
      <c r="I55" s="51">
        <f t="shared" si="0"/>
        <v>1193</v>
      </c>
      <c r="J55" s="52">
        <v>603</v>
      </c>
      <c r="K55" s="52">
        <v>590</v>
      </c>
    </row>
    <row r="56" spans="1:11" ht="18.75" customHeight="1">
      <c r="A56" s="53" t="s">
        <v>83</v>
      </c>
      <c r="B56" s="51">
        <v>884</v>
      </c>
      <c r="C56" s="51">
        <f t="shared" si="1"/>
        <v>2212</v>
      </c>
      <c r="D56" s="52">
        <v>1016</v>
      </c>
      <c r="E56" s="52">
        <v>1196</v>
      </c>
      <c r="F56" s="8"/>
      <c r="G56" s="50" t="s">
        <v>183</v>
      </c>
      <c r="H56" s="51">
        <v>1714</v>
      </c>
      <c r="I56" s="51">
        <f>J56+K56</f>
        <v>4173</v>
      </c>
      <c r="J56" s="52">
        <v>2095</v>
      </c>
      <c r="K56" s="52">
        <v>2078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5" t="s">
        <v>79</v>
      </c>
      <c r="B58" s="47" t="s">
        <v>78</v>
      </c>
      <c r="C58" s="117" t="s">
        <v>281</v>
      </c>
      <c r="D58" s="118"/>
      <c r="E58" s="119"/>
      <c r="F58" s="8"/>
      <c r="G58" s="115" t="s">
        <v>79</v>
      </c>
      <c r="H58" s="47" t="s">
        <v>78</v>
      </c>
      <c r="I58" s="117" t="s">
        <v>0</v>
      </c>
      <c r="J58" s="118"/>
      <c r="K58" s="119"/>
    </row>
    <row r="59" spans="1:11" ht="20.100000000000001" customHeight="1">
      <c r="A59" s="116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16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585</v>
      </c>
      <c r="C60" s="51">
        <f>D60+E60</f>
        <v>1244</v>
      </c>
      <c r="D60" s="52">
        <v>610</v>
      </c>
      <c r="E60" s="52">
        <v>634</v>
      </c>
      <c r="F60" s="8"/>
      <c r="G60" s="50" t="s">
        <v>180</v>
      </c>
      <c r="H60" s="51">
        <v>870</v>
      </c>
      <c r="I60" s="51">
        <f>J60+K60</f>
        <v>2393</v>
      </c>
      <c r="J60" s="52">
        <v>1203</v>
      </c>
      <c r="K60" s="52">
        <v>1190</v>
      </c>
    </row>
    <row r="61" spans="1:11" ht="18.95" customHeight="1">
      <c r="A61" s="50" t="s">
        <v>187</v>
      </c>
      <c r="B61" s="51">
        <v>200</v>
      </c>
      <c r="C61" s="51">
        <f t="shared" ref="C61:C111" si="2">D61+E61</f>
        <v>412</v>
      </c>
      <c r="D61" s="52">
        <v>221</v>
      </c>
      <c r="E61" s="52">
        <v>191</v>
      </c>
      <c r="F61" s="8"/>
      <c r="G61" s="50" t="s">
        <v>182</v>
      </c>
      <c r="H61" s="51">
        <v>910</v>
      </c>
      <c r="I61" s="51">
        <f t="shared" ref="I61:I108" si="3">J61+K61</f>
        <v>2500</v>
      </c>
      <c r="J61" s="52">
        <v>1234</v>
      </c>
      <c r="K61" s="52">
        <v>1266</v>
      </c>
    </row>
    <row r="62" spans="1:11" ht="18.95" customHeight="1">
      <c r="A62" s="50" t="s">
        <v>189</v>
      </c>
      <c r="B62" s="51">
        <v>868</v>
      </c>
      <c r="C62" s="51">
        <f t="shared" si="2"/>
        <v>1913</v>
      </c>
      <c r="D62" s="52">
        <v>935</v>
      </c>
      <c r="E62" s="52">
        <v>978</v>
      </c>
      <c r="F62" s="8"/>
      <c r="G62" s="50" t="s">
        <v>184</v>
      </c>
      <c r="H62" s="51">
        <v>962</v>
      </c>
      <c r="I62" s="51">
        <f t="shared" si="3"/>
        <v>2471</v>
      </c>
      <c r="J62" s="52">
        <v>1213</v>
      </c>
      <c r="K62" s="52">
        <v>1258</v>
      </c>
    </row>
    <row r="63" spans="1:11" ht="18.95" customHeight="1">
      <c r="A63" s="50" t="s">
        <v>191</v>
      </c>
      <c r="B63" s="51">
        <v>1166</v>
      </c>
      <c r="C63" s="51">
        <f t="shared" si="2"/>
        <v>2737</v>
      </c>
      <c r="D63" s="52">
        <v>1312</v>
      </c>
      <c r="E63" s="52">
        <v>1425</v>
      </c>
      <c r="F63" s="8"/>
      <c r="G63" s="50" t="s">
        <v>186</v>
      </c>
      <c r="H63" s="51">
        <v>557</v>
      </c>
      <c r="I63" s="51">
        <f t="shared" si="3"/>
        <v>1148</v>
      </c>
      <c r="J63" s="52">
        <v>597</v>
      </c>
      <c r="K63" s="52">
        <v>551</v>
      </c>
    </row>
    <row r="64" spans="1:11" ht="18.95" customHeight="1">
      <c r="A64" s="50" t="s">
        <v>193</v>
      </c>
      <c r="B64" s="51">
        <v>685</v>
      </c>
      <c r="C64" s="51">
        <f t="shared" si="2"/>
        <v>1728</v>
      </c>
      <c r="D64" s="52">
        <v>881</v>
      </c>
      <c r="E64" s="52">
        <v>847</v>
      </c>
      <c r="F64" s="8"/>
      <c r="G64" s="50" t="s">
        <v>188</v>
      </c>
      <c r="H64" s="51">
        <v>690</v>
      </c>
      <c r="I64" s="51">
        <f t="shared" si="3"/>
        <v>1792</v>
      </c>
      <c r="J64" s="52">
        <v>891</v>
      </c>
      <c r="K64" s="52">
        <v>901</v>
      </c>
    </row>
    <row r="65" spans="1:11" ht="18.95" customHeight="1">
      <c r="A65" s="50" t="s">
        <v>16</v>
      </c>
      <c r="B65" s="51">
        <v>486</v>
      </c>
      <c r="C65" s="51">
        <f t="shared" si="2"/>
        <v>1157</v>
      </c>
      <c r="D65" s="52">
        <v>539</v>
      </c>
      <c r="E65" s="52">
        <v>618</v>
      </c>
      <c r="F65" s="8"/>
      <c r="G65" s="50" t="s">
        <v>190</v>
      </c>
      <c r="H65" s="51">
        <v>498</v>
      </c>
      <c r="I65" s="51">
        <f t="shared" si="3"/>
        <v>1097</v>
      </c>
      <c r="J65" s="52">
        <v>602</v>
      </c>
      <c r="K65" s="52">
        <v>495</v>
      </c>
    </row>
    <row r="66" spans="1:11" ht="18.95" customHeight="1">
      <c r="A66" s="50" t="s">
        <v>196</v>
      </c>
      <c r="B66" s="51">
        <v>495</v>
      </c>
      <c r="C66" s="51">
        <f t="shared" si="2"/>
        <v>1293</v>
      </c>
      <c r="D66" s="52">
        <v>617</v>
      </c>
      <c r="E66" s="52">
        <v>676</v>
      </c>
      <c r="F66" s="8"/>
      <c r="G66" s="50" t="s">
        <v>192</v>
      </c>
      <c r="H66" s="51">
        <v>279</v>
      </c>
      <c r="I66" s="51">
        <f t="shared" si="3"/>
        <v>648</v>
      </c>
      <c r="J66" s="52">
        <v>337</v>
      </c>
      <c r="K66" s="52">
        <v>311</v>
      </c>
    </row>
    <row r="67" spans="1:11" ht="18.95" customHeight="1">
      <c r="A67" s="50" t="s">
        <v>198</v>
      </c>
      <c r="B67" s="51">
        <v>898</v>
      </c>
      <c r="C67" s="51">
        <f t="shared" si="2"/>
        <v>2329</v>
      </c>
      <c r="D67" s="52">
        <v>1117</v>
      </c>
      <c r="E67" s="52">
        <v>1212</v>
      </c>
      <c r="F67" s="8"/>
      <c r="G67" s="50" t="s">
        <v>194</v>
      </c>
      <c r="H67" s="51">
        <v>8673</v>
      </c>
      <c r="I67" s="51">
        <f t="shared" si="3"/>
        <v>21975</v>
      </c>
      <c r="J67" s="52">
        <v>10624</v>
      </c>
      <c r="K67" s="52">
        <v>11351</v>
      </c>
    </row>
    <row r="68" spans="1:11" ht="18.95" customHeight="1">
      <c r="A68" s="50" t="s">
        <v>200</v>
      </c>
      <c r="B68" s="51">
        <v>677</v>
      </c>
      <c r="C68" s="51">
        <f t="shared" si="2"/>
        <v>1465</v>
      </c>
      <c r="D68" s="52">
        <v>727</v>
      </c>
      <c r="E68" s="52">
        <v>738</v>
      </c>
      <c r="F68" s="8"/>
      <c r="G68" s="50" t="s">
        <v>195</v>
      </c>
      <c r="H68" s="51">
        <v>9</v>
      </c>
      <c r="I68" s="51">
        <f t="shared" si="3"/>
        <v>86</v>
      </c>
      <c r="J68" s="52">
        <v>30</v>
      </c>
      <c r="K68" s="52">
        <v>56</v>
      </c>
    </row>
    <row r="69" spans="1:11" ht="18.95" customHeight="1">
      <c r="A69" s="50" t="s">
        <v>202</v>
      </c>
      <c r="B69" s="51">
        <v>805</v>
      </c>
      <c r="C69" s="51">
        <f t="shared" si="2"/>
        <v>1963</v>
      </c>
      <c r="D69" s="52">
        <v>907</v>
      </c>
      <c r="E69" s="52">
        <v>1056</v>
      </c>
      <c r="F69" s="8"/>
      <c r="G69" s="50" t="s">
        <v>197</v>
      </c>
      <c r="H69" s="51">
        <v>958</v>
      </c>
      <c r="I69" s="51">
        <f t="shared" si="3"/>
        <v>2976</v>
      </c>
      <c r="J69" s="52">
        <v>1445</v>
      </c>
      <c r="K69" s="52">
        <v>1531</v>
      </c>
    </row>
    <row r="70" spans="1:11" ht="18.95" customHeight="1">
      <c r="A70" s="50" t="s">
        <v>204</v>
      </c>
      <c r="B70" s="51">
        <v>911</v>
      </c>
      <c r="C70" s="51">
        <f t="shared" si="2"/>
        <v>2194</v>
      </c>
      <c r="D70" s="52">
        <v>1056</v>
      </c>
      <c r="E70" s="52">
        <v>1138</v>
      </c>
      <c r="F70" s="8"/>
      <c r="G70" s="50" t="s">
        <v>199</v>
      </c>
      <c r="H70" s="51">
        <v>5977</v>
      </c>
      <c r="I70" s="51">
        <f t="shared" si="3"/>
        <v>13422</v>
      </c>
      <c r="J70" s="52">
        <v>6811</v>
      </c>
      <c r="K70" s="52">
        <v>6611</v>
      </c>
    </row>
    <row r="71" spans="1:11" ht="18.95" customHeight="1">
      <c r="A71" s="50" t="s">
        <v>206</v>
      </c>
      <c r="B71" s="51">
        <v>1209</v>
      </c>
      <c r="C71" s="51">
        <f t="shared" si="2"/>
        <v>2466</v>
      </c>
      <c r="D71" s="52">
        <v>1165</v>
      </c>
      <c r="E71" s="52">
        <v>1301</v>
      </c>
      <c r="F71" s="8"/>
      <c r="G71" s="50" t="s">
        <v>201</v>
      </c>
      <c r="H71" s="51">
        <v>842</v>
      </c>
      <c r="I71" s="51">
        <f t="shared" si="3"/>
        <v>1537</v>
      </c>
      <c r="J71" s="52">
        <v>755</v>
      </c>
      <c r="K71" s="52">
        <v>782</v>
      </c>
    </row>
    <row r="72" spans="1:11" ht="18.95" customHeight="1">
      <c r="A72" s="50" t="s">
        <v>208</v>
      </c>
      <c r="B72" s="51">
        <v>699</v>
      </c>
      <c r="C72" s="51">
        <f t="shared" si="2"/>
        <v>1401</v>
      </c>
      <c r="D72" s="52">
        <v>664</v>
      </c>
      <c r="E72" s="52">
        <v>737</v>
      </c>
      <c r="F72" s="8"/>
      <c r="G72" s="50" t="s">
        <v>203</v>
      </c>
      <c r="H72" s="51">
        <v>1110</v>
      </c>
      <c r="I72" s="51">
        <f t="shared" si="3"/>
        <v>1981</v>
      </c>
      <c r="J72" s="52">
        <v>1005</v>
      </c>
      <c r="K72" s="52">
        <v>976</v>
      </c>
    </row>
    <row r="73" spans="1:11" ht="18.95" customHeight="1">
      <c r="A73" s="50" t="s">
        <v>210</v>
      </c>
      <c r="B73" s="51">
        <v>1044</v>
      </c>
      <c r="C73" s="51">
        <f t="shared" si="2"/>
        <v>2309</v>
      </c>
      <c r="D73" s="52">
        <v>1145</v>
      </c>
      <c r="E73" s="52">
        <v>1164</v>
      </c>
      <c r="F73" s="8"/>
      <c r="G73" s="50" t="s">
        <v>205</v>
      </c>
      <c r="H73" s="51">
        <v>714</v>
      </c>
      <c r="I73" s="51">
        <f t="shared" si="3"/>
        <v>1645</v>
      </c>
      <c r="J73" s="52">
        <v>808</v>
      </c>
      <c r="K73" s="52">
        <v>837</v>
      </c>
    </row>
    <row r="74" spans="1:11" ht="18.95" customHeight="1">
      <c r="A74" s="50" t="s">
        <v>212</v>
      </c>
      <c r="B74" s="51">
        <v>317</v>
      </c>
      <c r="C74" s="51">
        <f t="shared" si="2"/>
        <v>764</v>
      </c>
      <c r="D74" s="52">
        <v>364</v>
      </c>
      <c r="E74" s="52">
        <v>400</v>
      </c>
      <c r="F74" s="8"/>
      <c r="G74" s="50" t="s">
        <v>207</v>
      </c>
      <c r="H74" s="51">
        <v>380</v>
      </c>
      <c r="I74" s="51">
        <f t="shared" si="3"/>
        <v>835</v>
      </c>
      <c r="J74" s="52">
        <v>411</v>
      </c>
      <c r="K74" s="52">
        <v>424</v>
      </c>
    </row>
    <row r="75" spans="1:11" ht="18.95" customHeight="1">
      <c r="A75" s="50" t="s">
        <v>214</v>
      </c>
      <c r="B75" s="51">
        <v>262</v>
      </c>
      <c r="C75" s="51">
        <f t="shared" si="2"/>
        <v>614</v>
      </c>
      <c r="D75" s="52">
        <v>272</v>
      </c>
      <c r="E75" s="52">
        <v>342</v>
      </c>
      <c r="F75" s="8"/>
      <c r="G75" s="50" t="s">
        <v>209</v>
      </c>
      <c r="H75" s="51">
        <v>415</v>
      </c>
      <c r="I75" s="51">
        <f t="shared" si="3"/>
        <v>1081</v>
      </c>
      <c r="J75" s="52">
        <v>546</v>
      </c>
      <c r="K75" s="52">
        <v>535</v>
      </c>
    </row>
    <row r="76" spans="1:11" ht="18.95" customHeight="1">
      <c r="A76" s="50" t="s">
        <v>216</v>
      </c>
      <c r="B76" s="51">
        <v>507</v>
      </c>
      <c r="C76" s="51">
        <f t="shared" si="2"/>
        <v>1178</v>
      </c>
      <c r="D76" s="52">
        <v>517</v>
      </c>
      <c r="E76" s="52">
        <v>661</v>
      </c>
      <c r="F76" s="8"/>
      <c r="G76" s="50" t="s">
        <v>211</v>
      </c>
      <c r="H76" s="51">
        <v>725</v>
      </c>
      <c r="I76" s="51">
        <f t="shared" si="3"/>
        <v>1605</v>
      </c>
      <c r="J76" s="52">
        <v>845</v>
      </c>
      <c r="K76" s="52">
        <v>760</v>
      </c>
    </row>
    <row r="77" spans="1:11" ht="18.95" customHeight="1">
      <c r="A77" s="50" t="s">
        <v>218</v>
      </c>
      <c r="B77" s="51">
        <v>311</v>
      </c>
      <c r="C77" s="51">
        <f t="shared" si="2"/>
        <v>715</v>
      </c>
      <c r="D77" s="52">
        <v>297</v>
      </c>
      <c r="E77" s="52">
        <v>418</v>
      </c>
      <c r="F77" s="8"/>
      <c r="G77" s="50" t="s">
        <v>213</v>
      </c>
      <c r="H77" s="51">
        <v>1066</v>
      </c>
      <c r="I77" s="51">
        <f t="shared" si="3"/>
        <v>2476</v>
      </c>
      <c r="J77" s="52">
        <v>1386</v>
      </c>
      <c r="K77" s="52">
        <v>1090</v>
      </c>
    </row>
    <row r="78" spans="1:11" ht="18.95" customHeight="1">
      <c r="A78" s="50" t="s">
        <v>220</v>
      </c>
      <c r="B78" s="51">
        <v>294</v>
      </c>
      <c r="C78" s="51">
        <f t="shared" si="2"/>
        <v>752</v>
      </c>
      <c r="D78" s="52">
        <v>354</v>
      </c>
      <c r="E78" s="52">
        <v>398</v>
      </c>
      <c r="F78" s="8"/>
      <c r="G78" s="50" t="s">
        <v>215</v>
      </c>
      <c r="H78" s="51">
        <v>1111</v>
      </c>
      <c r="I78" s="51">
        <f t="shared" si="3"/>
        <v>2440</v>
      </c>
      <c r="J78" s="52">
        <v>1237</v>
      </c>
      <c r="K78" s="52">
        <v>1203</v>
      </c>
    </row>
    <row r="79" spans="1:11" ht="18.95" customHeight="1">
      <c r="A79" s="50" t="s">
        <v>222</v>
      </c>
      <c r="B79" s="51">
        <v>113</v>
      </c>
      <c r="C79" s="51">
        <f t="shared" si="2"/>
        <v>280</v>
      </c>
      <c r="D79" s="52">
        <v>128</v>
      </c>
      <c r="E79" s="52">
        <v>152</v>
      </c>
      <c r="F79" s="8"/>
      <c r="G79" s="50" t="s">
        <v>217</v>
      </c>
      <c r="H79" s="51">
        <v>978</v>
      </c>
      <c r="I79" s="51">
        <f t="shared" si="3"/>
        <v>2698</v>
      </c>
      <c r="J79" s="52">
        <v>1364</v>
      </c>
      <c r="K79" s="52">
        <v>1334</v>
      </c>
    </row>
    <row r="80" spans="1:11" ht="18.95" customHeight="1">
      <c r="A80" s="50" t="s">
        <v>224</v>
      </c>
      <c r="B80" s="51">
        <v>105</v>
      </c>
      <c r="C80" s="51">
        <f t="shared" si="2"/>
        <v>253</v>
      </c>
      <c r="D80" s="52">
        <v>126</v>
      </c>
      <c r="E80" s="52">
        <v>127</v>
      </c>
      <c r="F80" s="8"/>
      <c r="G80" s="50" t="s">
        <v>219</v>
      </c>
      <c r="H80" s="51">
        <v>918</v>
      </c>
      <c r="I80" s="51">
        <f t="shared" si="3"/>
        <v>2346</v>
      </c>
      <c r="J80" s="52">
        <v>1208</v>
      </c>
      <c r="K80" s="52">
        <v>1138</v>
      </c>
    </row>
    <row r="81" spans="1:11" ht="18.95" customHeight="1">
      <c r="A81" s="50" t="s">
        <v>226</v>
      </c>
      <c r="B81" s="51">
        <v>49</v>
      </c>
      <c r="C81" s="51">
        <f t="shared" si="2"/>
        <v>112</v>
      </c>
      <c r="D81" s="52">
        <v>54</v>
      </c>
      <c r="E81" s="52">
        <v>58</v>
      </c>
      <c r="F81" s="8"/>
      <c r="G81" s="50" t="s">
        <v>221</v>
      </c>
      <c r="H81" s="51">
        <v>755</v>
      </c>
      <c r="I81" s="51">
        <f t="shared" si="3"/>
        <v>1870</v>
      </c>
      <c r="J81" s="52">
        <v>994</v>
      </c>
      <c r="K81" s="52">
        <v>876</v>
      </c>
    </row>
    <row r="82" spans="1:11" ht="18.95" customHeight="1">
      <c r="A82" s="53" t="s">
        <v>282</v>
      </c>
      <c r="B82" s="51">
        <v>762</v>
      </c>
      <c r="C82" s="51">
        <f t="shared" si="2"/>
        <v>1511</v>
      </c>
      <c r="D82" s="52">
        <v>778</v>
      </c>
      <c r="E82" s="52">
        <v>733</v>
      </c>
      <c r="F82" s="8"/>
      <c r="G82" s="50" t="s">
        <v>283</v>
      </c>
      <c r="H82" s="51">
        <v>852</v>
      </c>
      <c r="I82" s="51">
        <f t="shared" si="3"/>
        <v>2293</v>
      </c>
      <c r="J82" s="52">
        <v>1182</v>
      </c>
      <c r="K82" s="52">
        <v>1111</v>
      </c>
    </row>
    <row r="83" spans="1:11" ht="18.95" customHeight="1">
      <c r="A83" s="53" t="s">
        <v>284</v>
      </c>
      <c r="B83" s="51">
        <v>783</v>
      </c>
      <c r="C83" s="51">
        <f t="shared" si="2"/>
        <v>1443</v>
      </c>
      <c r="D83" s="52">
        <v>686</v>
      </c>
      <c r="E83" s="52">
        <v>757</v>
      </c>
      <c r="F83" s="8"/>
      <c r="G83" s="50" t="s">
        <v>223</v>
      </c>
      <c r="H83" s="51">
        <v>1440</v>
      </c>
      <c r="I83" s="51">
        <f t="shared" si="3"/>
        <v>3555</v>
      </c>
      <c r="J83" s="52">
        <v>1806</v>
      </c>
      <c r="K83" s="52">
        <v>1749</v>
      </c>
    </row>
    <row r="84" spans="1:11" ht="18.95" customHeight="1">
      <c r="A84" s="53" t="s">
        <v>285</v>
      </c>
      <c r="B84" s="51">
        <v>827</v>
      </c>
      <c r="C84" s="51">
        <f t="shared" si="2"/>
        <v>1981</v>
      </c>
      <c r="D84" s="52">
        <v>989</v>
      </c>
      <c r="E84" s="52">
        <v>992</v>
      </c>
      <c r="F84" s="8"/>
      <c r="G84" s="50" t="s">
        <v>225</v>
      </c>
      <c r="H84" s="51">
        <v>1189</v>
      </c>
      <c r="I84" s="51">
        <f t="shared" si="3"/>
        <v>2627</v>
      </c>
      <c r="J84" s="52">
        <v>1444</v>
      </c>
      <c r="K84" s="52">
        <v>1183</v>
      </c>
    </row>
    <row r="85" spans="1:11" ht="18.95" customHeight="1">
      <c r="A85" s="53" t="s">
        <v>286</v>
      </c>
      <c r="B85" s="51">
        <v>608</v>
      </c>
      <c r="C85" s="51">
        <f t="shared" si="2"/>
        <v>1454</v>
      </c>
      <c r="D85" s="52">
        <v>765</v>
      </c>
      <c r="E85" s="52">
        <v>689</v>
      </c>
      <c r="F85" s="8"/>
      <c r="G85" s="50" t="s">
        <v>227</v>
      </c>
      <c r="H85" s="51">
        <v>1242</v>
      </c>
      <c r="I85" s="51">
        <f t="shared" si="3"/>
        <v>2817</v>
      </c>
      <c r="J85" s="52">
        <v>1511</v>
      </c>
      <c r="K85" s="52">
        <v>1306</v>
      </c>
    </row>
    <row r="86" spans="1:11" ht="18.95" customHeight="1">
      <c r="A86" s="53" t="s">
        <v>287</v>
      </c>
      <c r="B86" s="51">
        <v>703</v>
      </c>
      <c r="C86" s="51">
        <f t="shared" si="2"/>
        <v>1695</v>
      </c>
      <c r="D86" s="52">
        <v>825</v>
      </c>
      <c r="E86" s="52">
        <v>870</v>
      </c>
      <c r="F86" s="8"/>
      <c r="G86" s="50" t="s">
        <v>228</v>
      </c>
      <c r="H86" s="51">
        <v>888</v>
      </c>
      <c r="I86" s="51">
        <f t="shared" si="3"/>
        <v>2288</v>
      </c>
      <c r="J86" s="52">
        <v>1170</v>
      </c>
      <c r="K86" s="52">
        <v>1118</v>
      </c>
    </row>
    <row r="87" spans="1:11" ht="18.95" customHeight="1">
      <c r="A87" s="53" t="s">
        <v>288</v>
      </c>
      <c r="B87" s="51">
        <v>1072</v>
      </c>
      <c r="C87" s="51">
        <f t="shared" si="2"/>
        <v>2690</v>
      </c>
      <c r="D87" s="52">
        <v>1285</v>
      </c>
      <c r="E87" s="52">
        <v>1405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613</v>
      </c>
      <c r="C88" s="51">
        <f t="shared" si="2"/>
        <v>1306</v>
      </c>
      <c r="D88" s="52">
        <v>636</v>
      </c>
      <c r="E88" s="52">
        <v>670</v>
      </c>
      <c r="F88" s="8"/>
      <c r="G88" s="50" t="s">
        <v>232</v>
      </c>
      <c r="H88" s="51">
        <v>361</v>
      </c>
      <c r="I88" s="51">
        <f t="shared" si="3"/>
        <v>984</v>
      </c>
      <c r="J88" s="52">
        <v>490</v>
      </c>
      <c r="K88" s="52">
        <v>494</v>
      </c>
    </row>
    <row r="89" spans="1:11" ht="18.95" customHeight="1">
      <c r="A89" s="53" t="s">
        <v>231</v>
      </c>
      <c r="B89" s="51">
        <v>1171</v>
      </c>
      <c r="C89" s="51">
        <f t="shared" si="2"/>
        <v>2618</v>
      </c>
      <c r="D89" s="52">
        <v>1319</v>
      </c>
      <c r="E89" s="52">
        <v>1299</v>
      </c>
      <c r="F89" s="8"/>
      <c r="G89" s="50" t="s">
        <v>234</v>
      </c>
      <c r="H89" s="51">
        <v>569</v>
      </c>
      <c r="I89" s="51">
        <f t="shared" si="3"/>
        <v>1599</v>
      </c>
      <c r="J89" s="52">
        <v>836</v>
      </c>
      <c r="K89" s="52">
        <v>763</v>
      </c>
    </row>
    <row r="90" spans="1:11" ht="18.95" customHeight="1">
      <c r="A90" s="53" t="s">
        <v>233</v>
      </c>
      <c r="B90" s="51">
        <v>750</v>
      </c>
      <c r="C90" s="51">
        <f t="shared" si="2"/>
        <v>1661</v>
      </c>
      <c r="D90" s="52">
        <v>852</v>
      </c>
      <c r="E90" s="52">
        <v>809</v>
      </c>
      <c r="F90" s="8"/>
      <c r="G90" s="50" t="s">
        <v>236</v>
      </c>
      <c r="H90" s="51">
        <v>657</v>
      </c>
      <c r="I90" s="51">
        <f t="shared" si="3"/>
        <v>1579</v>
      </c>
      <c r="J90" s="52">
        <v>815</v>
      </c>
      <c r="K90" s="52">
        <v>764</v>
      </c>
    </row>
    <row r="91" spans="1:11" ht="18.95" customHeight="1">
      <c r="A91" s="53" t="s">
        <v>235</v>
      </c>
      <c r="B91" s="51">
        <v>850</v>
      </c>
      <c r="C91" s="51">
        <f t="shared" si="2"/>
        <v>1860</v>
      </c>
      <c r="D91" s="52">
        <v>947</v>
      </c>
      <c r="E91" s="52">
        <v>913</v>
      </c>
      <c r="F91" s="8"/>
      <c r="G91" s="50" t="s">
        <v>238</v>
      </c>
      <c r="H91" s="51">
        <v>2136</v>
      </c>
      <c r="I91" s="51">
        <f t="shared" si="3"/>
        <v>4000</v>
      </c>
      <c r="J91" s="52">
        <v>1948</v>
      </c>
      <c r="K91" s="52">
        <v>2052</v>
      </c>
    </row>
    <row r="92" spans="1:11" ht="18.95" customHeight="1">
      <c r="A92" s="53" t="s">
        <v>237</v>
      </c>
      <c r="B92" s="51">
        <v>961</v>
      </c>
      <c r="C92" s="51">
        <f t="shared" si="2"/>
        <v>2273</v>
      </c>
      <c r="D92" s="52">
        <v>1129</v>
      </c>
      <c r="E92" s="52">
        <v>1144</v>
      </c>
      <c r="F92" s="8"/>
      <c r="G92" s="50" t="s">
        <v>240</v>
      </c>
      <c r="H92" s="51">
        <v>2374</v>
      </c>
      <c r="I92" s="51">
        <f t="shared" si="3"/>
        <v>4071</v>
      </c>
      <c r="J92" s="52">
        <v>1976</v>
      </c>
      <c r="K92" s="52">
        <v>2095</v>
      </c>
    </row>
    <row r="93" spans="1:11" ht="18.95" customHeight="1">
      <c r="A93" s="53" t="s">
        <v>239</v>
      </c>
      <c r="B93" s="51">
        <v>517</v>
      </c>
      <c r="C93" s="51">
        <f t="shared" si="2"/>
        <v>1571</v>
      </c>
      <c r="D93" s="52">
        <v>785</v>
      </c>
      <c r="E93" s="52">
        <v>786</v>
      </c>
      <c r="F93" s="8"/>
      <c r="G93" s="50" t="s">
        <v>242</v>
      </c>
      <c r="H93" s="51">
        <v>1271</v>
      </c>
      <c r="I93" s="51">
        <f t="shared" si="3"/>
        <v>2461</v>
      </c>
      <c r="J93" s="52">
        <v>1255</v>
      </c>
      <c r="K93" s="52">
        <v>1206</v>
      </c>
    </row>
    <row r="94" spans="1:11" ht="18.95" customHeight="1">
      <c r="A94" s="53" t="s">
        <v>241</v>
      </c>
      <c r="B94" s="51">
        <v>893</v>
      </c>
      <c r="C94" s="51">
        <f t="shared" si="2"/>
        <v>2429</v>
      </c>
      <c r="D94" s="52">
        <v>1233</v>
      </c>
      <c r="E94" s="52">
        <v>1196</v>
      </c>
      <c r="F94" s="8"/>
      <c r="G94" s="50" t="s">
        <v>244</v>
      </c>
      <c r="H94" s="51">
        <v>2374</v>
      </c>
      <c r="I94" s="51">
        <f t="shared" si="3"/>
        <v>5400</v>
      </c>
      <c r="J94" s="52">
        <v>2650</v>
      </c>
      <c r="K94" s="52">
        <v>2750</v>
      </c>
    </row>
    <row r="95" spans="1:11" ht="18.95" customHeight="1">
      <c r="A95" s="53" t="s">
        <v>243</v>
      </c>
      <c r="B95" s="51">
        <v>994</v>
      </c>
      <c r="C95" s="51">
        <f t="shared" si="2"/>
        <v>2492</v>
      </c>
      <c r="D95" s="52">
        <v>1240</v>
      </c>
      <c r="E95" s="52">
        <v>1252</v>
      </c>
      <c r="F95" s="8"/>
      <c r="G95" s="50" t="s">
        <v>246</v>
      </c>
      <c r="H95" s="51">
        <v>1485</v>
      </c>
      <c r="I95" s="51">
        <f t="shared" si="3"/>
        <v>3260</v>
      </c>
      <c r="J95" s="52">
        <v>1551</v>
      </c>
      <c r="K95" s="52">
        <v>1709</v>
      </c>
    </row>
    <row r="96" spans="1:11" ht="18.95" customHeight="1">
      <c r="A96" s="53" t="s">
        <v>245</v>
      </c>
      <c r="B96" s="51">
        <v>906</v>
      </c>
      <c r="C96" s="51">
        <f t="shared" si="2"/>
        <v>2299</v>
      </c>
      <c r="D96" s="52">
        <v>1122</v>
      </c>
      <c r="E96" s="52">
        <v>1177</v>
      </c>
      <c r="F96" s="8"/>
      <c r="G96" s="50" t="s">
        <v>248</v>
      </c>
      <c r="H96" s="51">
        <v>1364</v>
      </c>
      <c r="I96" s="51">
        <f t="shared" si="3"/>
        <v>2985</v>
      </c>
      <c r="J96" s="52">
        <v>1524</v>
      </c>
      <c r="K96" s="52">
        <v>1461</v>
      </c>
    </row>
    <row r="97" spans="1:17" ht="18.95" customHeight="1">
      <c r="A97" s="53" t="s">
        <v>247</v>
      </c>
      <c r="B97" s="51">
        <v>745</v>
      </c>
      <c r="C97" s="51">
        <f t="shared" si="2"/>
        <v>2039</v>
      </c>
      <c r="D97" s="52">
        <v>992</v>
      </c>
      <c r="E97" s="52">
        <v>1047</v>
      </c>
      <c r="F97" s="8"/>
      <c r="G97" s="50" t="s">
        <v>250</v>
      </c>
      <c r="H97" s="51">
        <v>1451</v>
      </c>
      <c r="I97" s="51">
        <f t="shared" si="3"/>
        <v>2951</v>
      </c>
      <c r="J97" s="52">
        <v>1530</v>
      </c>
      <c r="K97" s="52">
        <v>1421</v>
      </c>
    </row>
    <row r="98" spans="1:17" ht="18.95" customHeight="1">
      <c r="A98" s="53" t="s">
        <v>249</v>
      </c>
      <c r="B98" s="51">
        <v>698</v>
      </c>
      <c r="C98" s="51">
        <f t="shared" si="2"/>
        <v>1887</v>
      </c>
      <c r="D98" s="52">
        <v>900</v>
      </c>
      <c r="E98" s="52">
        <v>987</v>
      </c>
      <c r="F98" s="8"/>
      <c r="G98" s="50" t="s">
        <v>27</v>
      </c>
      <c r="H98" s="51">
        <v>5270</v>
      </c>
      <c r="I98" s="51">
        <f t="shared" si="3"/>
        <v>12754</v>
      </c>
      <c r="J98" s="52">
        <v>6358</v>
      </c>
      <c r="K98" s="52">
        <v>6396</v>
      </c>
    </row>
    <row r="99" spans="1:17" ht="18.95" customHeight="1">
      <c r="A99" s="53" t="s">
        <v>251</v>
      </c>
      <c r="B99" s="51">
        <v>386</v>
      </c>
      <c r="C99" s="51">
        <f t="shared" si="2"/>
        <v>1032</v>
      </c>
      <c r="D99" s="52">
        <v>504</v>
      </c>
      <c r="E99" s="52">
        <v>528</v>
      </c>
      <c r="F99" s="8"/>
      <c r="G99" s="50" t="s">
        <v>253</v>
      </c>
      <c r="H99" s="51">
        <v>5277</v>
      </c>
      <c r="I99" s="51">
        <f t="shared" si="3"/>
        <v>12353</v>
      </c>
      <c r="J99" s="52">
        <v>6342</v>
      </c>
      <c r="K99" s="52">
        <v>6011</v>
      </c>
    </row>
    <row r="100" spans="1:17" ht="18.95" customHeight="1">
      <c r="A100" s="53" t="s">
        <v>252</v>
      </c>
      <c r="B100" s="51">
        <v>871</v>
      </c>
      <c r="C100" s="51">
        <f t="shared" si="2"/>
        <v>2223</v>
      </c>
      <c r="D100" s="52">
        <v>1073</v>
      </c>
      <c r="E100" s="52">
        <v>1150</v>
      </c>
      <c r="F100" s="8"/>
      <c r="G100" s="50" t="s">
        <v>255</v>
      </c>
      <c r="H100" s="51">
        <v>3555</v>
      </c>
      <c r="I100" s="51">
        <f t="shared" si="3"/>
        <v>8239</v>
      </c>
      <c r="J100" s="52">
        <v>4158</v>
      </c>
      <c r="K100" s="52">
        <v>4081</v>
      </c>
    </row>
    <row r="101" spans="1:17" ht="18.95" customHeight="1">
      <c r="A101" s="53" t="s">
        <v>254</v>
      </c>
      <c r="B101" s="51">
        <v>1964</v>
      </c>
      <c r="C101" s="51">
        <f t="shared" si="2"/>
        <v>3735</v>
      </c>
      <c r="D101" s="52">
        <v>1801</v>
      </c>
      <c r="E101" s="52">
        <v>1934</v>
      </c>
      <c r="F101" s="8"/>
      <c r="G101" s="50" t="s">
        <v>257</v>
      </c>
      <c r="H101" s="51">
        <v>168</v>
      </c>
      <c r="I101" s="51">
        <f t="shared" si="3"/>
        <v>384</v>
      </c>
      <c r="J101" s="52">
        <v>196</v>
      </c>
      <c r="K101" s="52">
        <v>188</v>
      </c>
    </row>
    <row r="102" spans="1:17" ht="18.95" customHeight="1">
      <c r="A102" s="53" t="s">
        <v>256</v>
      </c>
      <c r="B102" s="51">
        <v>619</v>
      </c>
      <c r="C102" s="51">
        <f t="shared" si="2"/>
        <v>1744</v>
      </c>
      <c r="D102" s="52">
        <v>870</v>
      </c>
      <c r="E102" s="52">
        <v>874</v>
      </c>
      <c r="F102" s="8"/>
      <c r="G102" s="50" t="s">
        <v>259</v>
      </c>
      <c r="H102" s="51">
        <v>1417</v>
      </c>
      <c r="I102" s="51">
        <f t="shared" si="3"/>
        <v>3825</v>
      </c>
      <c r="J102" s="52">
        <v>1915</v>
      </c>
      <c r="K102" s="52">
        <v>1910</v>
      </c>
    </row>
    <row r="103" spans="1:17" ht="18.95" customHeight="1">
      <c r="A103" s="53" t="s">
        <v>258</v>
      </c>
      <c r="B103" s="51">
        <v>527</v>
      </c>
      <c r="C103" s="51">
        <f t="shared" si="2"/>
        <v>1283</v>
      </c>
      <c r="D103" s="52">
        <v>610</v>
      </c>
      <c r="E103" s="52">
        <v>673</v>
      </c>
      <c r="F103" s="8"/>
      <c r="G103" s="50" t="s">
        <v>261</v>
      </c>
      <c r="H103" s="51">
        <v>1201</v>
      </c>
      <c r="I103" s="51">
        <f t="shared" si="3"/>
        <v>3187</v>
      </c>
      <c r="J103" s="52">
        <v>1678</v>
      </c>
      <c r="K103" s="52">
        <v>1509</v>
      </c>
    </row>
    <row r="104" spans="1:17" ht="18.95" customHeight="1">
      <c r="A104" s="53" t="s">
        <v>260</v>
      </c>
      <c r="B104" s="51">
        <v>957</v>
      </c>
      <c r="C104" s="51">
        <f t="shared" si="2"/>
        <v>1990</v>
      </c>
      <c r="D104" s="52">
        <v>976</v>
      </c>
      <c r="E104" s="52">
        <v>1014</v>
      </c>
      <c r="F104" s="8"/>
      <c r="G104" s="50" t="s">
        <v>263</v>
      </c>
      <c r="H104" s="51">
        <v>2147</v>
      </c>
      <c r="I104" s="51">
        <f t="shared" si="3"/>
        <v>4350</v>
      </c>
      <c r="J104" s="52">
        <v>2442</v>
      </c>
      <c r="K104" s="52">
        <v>1908</v>
      </c>
      <c r="M104" s="6" t="s">
        <v>47</v>
      </c>
    </row>
    <row r="105" spans="1:17" ht="18.95" customHeight="1">
      <c r="A105" s="53" t="s">
        <v>262</v>
      </c>
      <c r="B105" s="51">
        <v>1380</v>
      </c>
      <c r="C105" s="51">
        <f t="shared" si="2"/>
        <v>2950</v>
      </c>
      <c r="D105" s="52">
        <v>1433</v>
      </c>
      <c r="E105" s="52">
        <v>1517</v>
      </c>
      <c r="F105" s="8"/>
      <c r="G105" s="50" t="s">
        <v>265</v>
      </c>
      <c r="H105" s="51">
        <v>1216</v>
      </c>
      <c r="I105" s="51">
        <f t="shared" si="3"/>
        <v>2987</v>
      </c>
      <c r="J105" s="52">
        <v>1454</v>
      </c>
      <c r="K105" s="52">
        <v>1533</v>
      </c>
    </row>
    <row r="106" spans="1:17" ht="18.95" customHeight="1">
      <c r="A106" s="53" t="s">
        <v>264</v>
      </c>
      <c r="B106" s="51">
        <v>1060</v>
      </c>
      <c r="C106" s="51">
        <f t="shared" si="2"/>
        <v>2479</v>
      </c>
      <c r="D106" s="52">
        <v>1211</v>
      </c>
      <c r="E106" s="52">
        <v>1268</v>
      </c>
      <c r="F106" s="8"/>
      <c r="G106" s="50" t="s">
        <v>267</v>
      </c>
      <c r="H106" s="51">
        <v>476</v>
      </c>
      <c r="I106" s="51">
        <f t="shared" si="3"/>
        <v>1576</v>
      </c>
      <c r="J106" s="52">
        <v>754</v>
      </c>
      <c r="K106" s="52">
        <v>822</v>
      </c>
    </row>
    <row r="107" spans="1:17" ht="18.95" customHeight="1">
      <c r="A107" s="53" t="s">
        <v>266</v>
      </c>
      <c r="B107" s="51">
        <v>993</v>
      </c>
      <c r="C107" s="51">
        <f t="shared" si="2"/>
        <v>2433</v>
      </c>
      <c r="D107" s="52">
        <v>1179</v>
      </c>
      <c r="E107" s="52">
        <v>1254</v>
      </c>
      <c r="F107" s="8"/>
      <c r="G107" s="50" t="s">
        <v>269</v>
      </c>
      <c r="H107" s="51">
        <v>836</v>
      </c>
      <c r="I107" s="51">
        <f t="shared" si="3"/>
        <v>2329</v>
      </c>
      <c r="J107" s="52">
        <v>1165</v>
      </c>
      <c r="K107" s="52">
        <v>1164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6108</v>
      </c>
      <c r="I108" s="51">
        <f t="shared" si="3"/>
        <v>15754</v>
      </c>
      <c r="J108" s="52">
        <v>7798</v>
      </c>
      <c r="K108" s="52">
        <v>7956</v>
      </c>
    </row>
    <row r="109" spans="1:17" ht="18.95" customHeight="1">
      <c r="A109" s="50" t="s">
        <v>270</v>
      </c>
      <c r="B109" s="51">
        <v>509</v>
      </c>
      <c r="C109" s="51">
        <f t="shared" si="2"/>
        <v>1255</v>
      </c>
      <c r="D109" s="52">
        <v>616</v>
      </c>
      <c r="E109" s="52">
        <v>639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714</v>
      </c>
      <c r="C110" s="51">
        <f t="shared" si="2"/>
        <v>1627</v>
      </c>
      <c r="D110" s="52">
        <v>819</v>
      </c>
      <c r="E110" s="52">
        <v>808</v>
      </c>
      <c r="F110" s="8"/>
      <c r="G110" s="59" t="s">
        <v>289</v>
      </c>
      <c r="H110" s="60">
        <f>SUM(B5:B56)+SUM(B60:B111)+SUM(H5:H56)+SUM(H60:H108)</f>
        <v>182307</v>
      </c>
      <c r="I110" s="60">
        <f t="shared" ref="I110:K110" si="4">SUM(C5:C56)+SUM(C60:C111)+SUM(I5:I56)+SUM(I60:I108)</f>
        <v>426193</v>
      </c>
      <c r="J110" s="60">
        <f t="shared" si="4"/>
        <v>211116</v>
      </c>
      <c r="K110" s="60">
        <f t="shared" si="4"/>
        <v>215077</v>
      </c>
    </row>
    <row r="111" spans="1:17" ht="18.95" customHeight="1">
      <c r="A111" s="50" t="s">
        <v>178</v>
      </c>
      <c r="B111" s="51">
        <v>1137</v>
      </c>
      <c r="C111" s="51">
        <f t="shared" si="2"/>
        <v>2970</v>
      </c>
      <c r="D111" s="52">
        <v>1455</v>
      </c>
      <c r="E111" s="52">
        <v>1515</v>
      </c>
      <c r="F111" s="8"/>
      <c r="N111" s="10"/>
      <c r="O111" s="11"/>
      <c r="P111" s="11"/>
      <c r="Q111" s="11"/>
    </row>
    <row r="112" spans="1:17" ht="18.75" customHeight="1">
      <c r="A112" s="45" t="s">
        <v>305</v>
      </c>
      <c r="B112" s="45"/>
      <c r="C112" s="104"/>
      <c r="D112" s="45"/>
      <c r="E112" s="45"/>
      <c r="F112" s="45"/>
      <c r="G112" s="45"/>
      <c r="H112" s="45"/>
      <c r="K112" s="61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5" t="s">
        <v>290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s="3" customFormat="1" ht="24" customHeight="1">
      <c r="A2" s="125" t="s">
        <v>302</v>
      </c>
      <c r="B2" s="126"/>
      <c r="C2" s="29"/>
      <c r="G2" s="62"/>
      <c r="H2" s="29"/>
      <c r="I2" s="29"/>
      <c r="J2" s="29"/>
      <c r="K2" s="62"/>
    </row>
    <row r="3" spans="1:11" s="3" customFormat="1" ht="20.100000000000001" customHeight="1">
      <c r="A3" s="127" t="s">
        <v>15</v>
      </c>
      <c r="B3" s="127" t="s">
        <v>3</v>
      </c>
      <c r="C3" s="130" t="s">
        <v>0</v>
      </c>
      <c r="D3" s="131"/>
      <c r="E3" s="132"/>
      <c r="F3" s="130" t="s">
        <v>14</v>
      </c>
      <c r="G3" s="131"/>
      <c r="H3" s="131"/>
      <c r="I3" s="132"/>
      <c r="J3" s="63" t="s">
        <v>1</v>
      </c>
      <c r="K3" s="63" t="s">
        <v>0</v>
      </c>
    </row>
    <row r="4" spans="1:11" s="3" customFormat="1" ht="20.100000000000001" customHeight="1">
      <c r="A4" s="128"/>
      <c r="B4" s="128"/>
      <c r="C4" s="133"/>
      <c r="D4" s="134"/>
      <c r="E4" s="135"/>
      <c r="F4" s="133"/>
      <c r="G4" s="134"/>
      <c r="H4" s="134"/>
      <c r="I4" s="135"/>
      <c r="J4" s="64" t="s">
        <v>4</v>
      </c>
      <c r="K4" s="64" t="s">
        <v>5</v>
      </c>
    </row>
    <row r="5" spans="1:11" s="3" customFormat="1" ht="20.100000000000001" customHeight="1">
      <c r="A5" s="129"/>
      <c r="B5" s="129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8696</v>
      </c>
      <c r="C6" s="34">
        <f>D6+E6</f>
        <v>20088</v>
      </c>
      <c r="D6" s="35">
        <v>9510</v>
      </c>
      <c r="E6" s="35">
        <v>10578</v>
      </c>
      <c r="F6" s="68">
        <v>17</v>
      </c>
      <c r="G6" s="69">
        <f>H6+I6</f>
        <v>8</v>
      </c>
      <c r="H6" s="69">
        <v>0</v>
      </c>
      <c r="I6" s="69">
        <v>8</v>
      </c>
      <c r="J6" s="42">
        <f>C6/B6</f>
        <v>2.3100275988960441</v>
      </c>
      <c r="K6" s="34">
        <f>C6/3.055</f>
        <v>6575.4500818330598</v>
      </c>
    </row>
    <row r="7" spans="1:11" s="3" customFormat="1" ht="20.100000000000001" customHeight="1">
      <c r="A7" s="65" t="s">
        <v>17</v>
      </c>
      <c r="B7" s="34">
        <v>24053</v>
      </c>
      <c r="C7" s="34">
        <f t="shared" ref="C7:C18" si="0">D7+E7</f>
        <v>55825</v>
      </c>
      <c r="D7" s="35">
        <v>26630</v>
      </c>
      <c r="E7" s="35">
        <v>29195</v>
      </c>
      <c r="F7" s="68">
        <v>48</v>
      </c>
      <c r="G7" s="69">
        <f t="shared" ref="G7:G18" si="1">H7+I7</f>
        <v>93</v>
      </c>
      <c r="H7" s="69">
        <v>26</v>
      </c>
      <c r="I7" s="69">
        <v>67</v>
      </c>
      <c r="J7" s="42">
        <f t="shared" ref="J7:J19" si="2">C7/B7</f>
        <v>2.3209163098158232</v>
      </c>
      <c r="K7" s="34">
        <f>C7/5.61</f>
        <v>9950.9803921568619</v>
      </c>
    </row>
    <row r="8" spans="1:11" s="3" customFormat="1" ht="20.100000000000001" customHeight="1">
      <c r="A8" s="65" t="s">
        <v>18</v>
      </c>
      <c r="B8" s="34">
        <v>17693</v>
      </c>
      <c r="C8" s="34">
        <f t="shared" si="0"/>
        <v>41943</v>
      </c>
      <c r="D8" s="35">
        <v>20731</v>
      </c>
      <c r="E8" s="35">
        <v>21212</v>
      </c>
      <c r="F8" s="68">
        <v>10</v>
      </c>
      <c r="G8" s="69">
        <f t="shared" si="1"/>
        <v>55</v>
      </c>
      <c r="H8" s="69">
        <v>25</v>
      </c>
      <c r="I8" s="69">
        <v>30</v>
      </c>
      <c r="J8" s="42">
        <f t="shared" si="2"/>
        <v>2.3705985417961908</v>
      </c>
      <c r="K8" s="34">
        <f>C8/4.377</f>
        <v>9582.5908156271416</v>
      </c>
    </row>
    <row r="9" spans="1:11" s="3" customFormat="1" ht="20.100000000000001" customHeight="1">
      <c r="A9" s="65" t="s">
        <v>19</v>
      </c>
      <c r="B9" s="34">
        <v>11908</v>
      </c>
      <c r="C9" s="34">
        <f t="shared" si="0"/>
        <v>29939</v>
      </c>
      <c r="D9" s="35">
        <v>14802</v>
      </c>
      <c r="E9" s="35">
        <v>15137</v>
      </c>
      <c r="F9" s="68">
        <v>9</v>
      </c>
      <c r="G9" s="69">
        <f t="shared" si="1"/>
        <v>20</v>
      </c>
      <c r="H9" s="69">
        <v>12</v>
      </c>
      <c r="I9" s="69">
        <v>8</v>
      </c>
      <c r="J9" s="42">
        <f t="shared" si="2"/>
        <v>2.5141921397379914</v>
      </c>
      <c r="K9" s="34">
        <f>C9/4.058</f>
        <v>7377.7723016264172</v>
      </c>
    </row>
    <row r="10" spans="1:11" s="3" customFormat="1" ht="20.100000000000001" customHeight="1">
      <c r="A10" s="65" t="s">
        <v>20</v>
      </c>
      <c r="B10" s="34">
        <v>20567</v>
      </c>
      <c r="C10" s="34">
        <f t="shared" si="0"/>
        <v>44488</v>
      </c>
      <c r="D10" s="35">
        <v>22281</v>
      </c>
      <c r="E10" s="35">
        <v>22207</v>
      </c>
      <c r="F10" s="68">
        <v>7</v>
      </c>
      <c r="G10" s="69">
        <f t="shared" si="1"/>
        <v>0</v>
      </c>
      <c r="H10" s="69">
        <v>-15</v>
      </c>
      <c r="I10" s="69">
        <v>15</v>
      </c>
      <c r="J10" s="42">
        <f t="shared" si="2"/>
        <v>2.1630767734720671</v>
      </c>
      <c r="K10" s="34">
        <f>C10/4.746</f>
        <v>9373.7884534344703</v>
      </c>
    </row>
    <row r="11" spans="1:11" s="3" customFormat="1" ht="20.100000000000001" customHeight="1">
      <c r="A11" s="65" t="s">
        <v>21</v>
      </c>
      <c r="B11" s="34">
        <v>12043</v>
      </c>
      <c r="C11" s="34">
        <f t="shared" si="0"/>
        <v>29036</v>
      </c>
      <c r="D11" s="35">
        <v>14376</v>
      </c>
      <c r="E11" s="35">
        <v>14660</v>
      </c>
      <c r="F11" s="68">
        <v>-7</v>
      </c>
      <c r="G11" s="69">
        <f t="shared" si="1"/>
        <v>-4</v>
      </c>
      <c r="H11" s="69">
        <v>1</v>
      </c>
      <c r="I11" s="69">
        <v>-5</v>
      </c>
      <c r="J11" s="42">
        <f t="shared" si="2"/>
        <v>2.4110271527028151</v>
      </c>
      <c r="K11" s="34">
        <f>C11/3.044</f>
        <v>9538.7647831800259</v>
      </c>
    </row>
    <row r="12" spans="1:11" s="3" customFormat="1" ht="20.100000000000001" customHeight="1">
      <c r="A12" s="65" t="s">
        <v>22</v>
      </c>
      <c r="B12" s="34">
        <v>18025</v>
      </c>
      <c r="C12" s="34">
        <f t="shared" si="0"/>
        <v>42109</v>
      </c>
      <c r="D12" s="35">
        <v>20694</v>
      </c>
      <c r="E12" s="35">
        <v>21415</v>
      </c>
      <c r="F12" s="68">
        <v>-4</v>
      </c>
      <c r="G12" s="69">
        <f t="shared" si="1"/>
        <v>-31</v>
      </c>
      <c r="H12" s="69">
        <v>-6</v>
      </c>
      <c r="I12" s="69">
        <v>-25</v>
      </c>
      <c r="J12" s="42">
        <f t="shared" si="2"/>
        <v>2.3361442441054092</v>
      </c>
      <c r="K12" s="34">
        <f>C12/6.09</f>
        <v>6914.4499178981941</v>
      </c>
    </row>
    <row r="13" spans="1:11" s="3" customFormat="1" ht="20.100000000000001" customHeight="1">
      <c r="A13" s="65" t="s">
        <v>23</v>
      </c>
      <c r="B13" s="34">
        <v>12739</v>
      </c>
      <c r="C13" s="34">
        <f t="shared" si="0"/>
        <v>32070</v>
      </c>
      <c r="D13" s="35">
        <v>15503</v>
      </c>
      <c r="E13" s="35">
        <v>16567</v>
      </c>
      <c r="F13" s="68">
        <v>14</v>
      </c>
      <c r="G13" s="69">
        <f t="shared" si="1"/>
        <v>20</v>
      </c>
      <c r="H13" s="69">
        <v>2</v>
      </c>
      <c r="I13" s="69">
        <v>18</v>
      </c>
      <c r="J13" s="42">
        <f t="shared" si="2"/>
        <v>2.517466049140435</v>
      </c>
      <c r="K13" s="34">
        <f>C13/5.007</f>
        <v>6405.0329538645901</v>
      </c>
    </row>
    <row r="14" spans="1:11" s="3" customFormat="1" ht="20.100000000000001" customHeight="1">
      <c r="A14" s="65" t="s">
        <v>24</v>
      </c>
      <c r="B14" s="34">
        <v>15276</v>
      </c>
      <c r="C14" s="34">
        <f t="shared" si="0"/>
        <v>35987</v>
      </c>
      <c r="D14" s="35">
        <v>18439</v>
      </c>
      <c r="E14" s="35">
        <v>17548</v>
      </c>
      <c r="F14" s="68">
        <v>8</v>
      </c>
      <c r="G14" s="69">
        <f t="shared" si="1"/>
        <v>10</v>
      </c>
      <c r="H14" s="69">
        <v>6</v>
      </c>
      <c r="I14" s="69">
        <v>4</v>
      </c>
      <c r="J14" s="42">
        <f t="shared" si="2"/>
        <v>2.3557868551976959</v>
      </c>
      <c r="K14" s="34">
        <f>C14/7.192</f>
        <v>5003.7541713014461</v>
      </c>
    </row>
    <row r="15" spans="1:11" s="3" customFormat="1" ht="20.100000000000001" customHeight="1">
      <c r="A15" s="65" t="s">
        <v>25</v>
      </c>
      <c r="B15" s="34">
        <v>15311</v>
      </c>
      <c r="C15" s="34">
        <f t="shared" si="0"/>
        <v>31573</v>
      </c>
      <c r="D15" s="35">
        <v>15844</v>
      </c>
      <c r="E15" s="35">
        <v>15729</v>
      </c>
      <c r="F15" s="68">
        <v>46</v>
      </c>
      <c r="G15" s="69">
        <f t="shared" si="1"/>
        <v>77</v>
      </c>
      <c r="H15" s="69">
        <v>50</v>
      </c>
      <c r="I15" s="69">
        <v>27</v>
      </c>
      <c r="J15" s="42">
        <f t="shared" si="2"/>
        <v>2.0621122069100646</v>
      </c>
      <c r="K15" s="34">
        <f>C15/4.272</f>
        <v>7390.6835205992502</v>
      </c>
    </row>
    <row r="16" spans="1:11" s="3" customFormat="1" ht="20.100000000000001" customHeight="1">
      <c r="A16" s="65" t="s">
        <v>26</v>
      </c>
      <c r="B16" s="34">
        <v>4601</v>
      </c>
      <c r="C16" s="34">
        <f t="shared" si="0"/>
        <v>11535</v>
      </c>
      <c r="D16" s="35">
        <v>6040</v>
      </c>
      <c r="E16" s="35">
        <v>5495</v>
      </c>
      <c r="F16" s="68">
        <v>-5</v>
      </c>
      <c r="G16" s="69">
        <f t="shared" si="1"/>
        <v>-3</v>
      </c>
      <c r="H16" s="69">
        <v>0</v>
      </c>
      <c r="I16" s="69">
        <v>-3</v>
      </c>
      <c r="J16" s="42">
        <f t="shared" si="2"/>
        <v>2.5070636818083027</v>
      </c>
      <c r="K16" s="34">
        <f>C16/4.977</f>
        <v>2317.6612417118745</v>
      </c>
    </row>
    <row r="17" spans="1:11" s="3" customFormat="1" ht="20.100000000000001" customHeight="1">
      <c r="A17" s="65" t="s">
        <v>27</v>
      </c>
      <c r="B17" s="34">
        <v>14102</v>
      </c>
      <c r="C17" s="34">
        <f t="shared" si="0"/>
        <v>33346</v>
      </c>
      <c r="D17" s="35">
        <v>16858</v>
      </c>
      <c r="E17" s="35">
        <v>16488</v>
      </c>
      <c r="F17" s="68">
        <v>0</v>
      </c>
      <c r="G17" s="69">
        <f t="shared" si="1"/>
        <v>1</v>
      </c>
      <c r="H17" s="69">
        <v>-7</v>
      </c>
      <c r="I17" s="69">
        <v>8</v>
      </c>
      <c r="J17" s="42">
        <f t="shared" si="2"/>
        <v>2.3646291306197704</v>
      </c>
      <c r="K17" s="34">
        <f>C17/5.407</f>
        <v>6167.1906787497692</v>
      </c>
    </row>
    <row r="18" spans="1:11" s="3" customFormat="1" ht="20.100000000000001" customHeight="1">
      <c r="A18" s="65" t="s">
        <v>28</v>
      </c>
      <c r="B18" s="34">
        <v>7293</v>
      </c>
      <c r="C18" s="34">
        <f t="shared" si="0"/>
        <v>18254</v>
      </c>
      <c r="D18" s="35">
        <v>9408</v>
      </c>
      <c r="E18" s="35">
        <v>8846</v>
      </c>
      <c r="F18" s="68">
        <v>-3</v>
      </c>
      <c r="G18" s="69">
        <f t="shared" si="1"/>
        <v>-6</v>
      </c>
      <c r="H18" s="69">
        <v>-3</v>
      </c>
      <c r="I18" s="69">
        <v>-3</v>
      </c>
      <c r="J18" s="42">
        <f t="shared" si="2"/>
        <v>2.502948032359797</v>
      </c>
      <c r="K18" s="34">
        <f>C18/11.735</f>
        <v>1555.5176821474224</v>
      </c>
    </row>
    <row r="19" spans="1:11" s="3" customFormat="1" ht="20.100000000000001" customHeight="1">
      <c r="A19" s="65" t="s">
        <v>29</v>
      </c>
      <c r="B19" s="34">
        <f t="shared" ref="B19:I19" si="3">SUM(B6:B18)</f>
        <v>182307</v>
      </c>
      <c r="C19" s="34">
        <f t="shared" si="3"/>
        <v>426193</v>
      </c>
      <c r="D19" s="35">
        <f t="shared" si="3"/>
        <v>211116</v>
      </c>
      <c r="E19" s="35">
        <f t="shared" si="3"/>
        <v>215077</v>
      </c>
      <c r="F19" s="70">
        <f t="shared" si="3"/>
        <v>140</v>
      </c>
      <c r="G19" s="71">
        <f t="shared" si="3"/>
        <v>240</v>
      </c>
      <c r="H19" s="71">
        <f>SUM(H6:H18)</f>
        <v>91</v>
      </c>
      <c r="I19" s="71">
        <f t="shared" si="3"/>
        <v>149</v>
      </c>
      <c r="J19" s="42">
        <f t="shared" si="2"/>
        <v>2.337776388180377</v>
      </c>
      <c r="K19" s="34">
        <f>ROUND(C19/69.57,0)</f>
        <v>6126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6" t="s">
        <v>291</v>
      </c>
      <c r="B1" s="136"/>
      <c r="C1" s="136"/>
      <c r="D1" s="136"/>
      <c r="E1" s="136"/>
      <c r="F1" s="136"/>
      <c r="G1" s="136"/>
      <c r="H1" s="136"/>
      <c r="AK1" s="4" t="s">
        <v>51</v>
      </c>
    </row>
    <row r="2" spans="1:37" s="2" customFormat="1" ht="14.25" thickBot="1">
      <c r="A2" s="2" t="s">
        <v>301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18828</v>
      </c>
      <c r="C4" s="14">
        <f>SUM(C5:C9)</f>
        <v>9673</v>
      </c>
      <c r="D4" s="14">
        <f>SUM(D5:D9)</f>
        <v>9155</v>
      </c>
      <c r="E4" s="77" t="s">
        <v>54</v>
      </c>
      <c r="F4" s="13">
        <f t="shared" ref="F4:F61" si="1">SUM(G4:H4)</f>
        <v>22817</v>
      </c>
      <c r="G4" s="14">
        <f>SUM(G5:G9)</f>
        <v>11155</v>
      </c>
      <c r="H4" s="15">
        <f>SUM(H5:H9)</f>
        <v>11662</v>
      </c>
    </row>
    <row r="5" spans="1:37" ht="11.25" customHeight="1">
      <c r="A5" s="78">
        <v>0</v>
      </c>
      <c r="B5" s="13">
        <f t="shared" si="0"/>
        <v>3589</v>
      </c>
      <c r="C5" s="14">
        <v>1869</v>
      </c>
      <c r="D5" s="14">
        <v>1720</v>
      </c>
      <c r="E5" s="78">
        <v>60</v>
      </c>
      <c r="F5" s="13">
        <f t="shared" si="1"/>
        <v>4313</v>
      </c>
      <c r="G5" s="14">
        <v>2156</v>
      </c>
      <c r="H5" s="15">
        <v>2157</v>
      </c>
    </row>
    <row r="6" spans="1:37" ht="11.25" customHeight="1">
      <c r="A6" s="78">
        <v>1</v>
      </c>
      <c r="B6" s="13">
        <f t="shared" si="0"/>
        <v>3769</v>
      </c>
      <c r="C6" s="14">
        <v>1893</v>
      </c>
      <c r="D6" s="14">
        <v>1876</v>
      </c>
      <c r="E6" s="78">
        <v>61</v>
      </c>
      <c r="F6" s="13">
        <f t="shared" si="1"/>
        <v>4376</v>
      </c>
      <c r="G6" s="14">
        <v>2186</v>
      </c>
      <c r="H6" s="15">
        <v>2190</v>
      </c>
    </row>
    <row r="7" spans="1:37" ht="11.25" customHeight="1">
      <c r="A7" s="78">
        <v>2</v>
      </c>
      <c r="B7" s="13">
        <f t="shared" si="0"/>
        <v>3808</v>
      </c>
      <c r="C7" s="14">
        <v>1997</v>
      </c>
      <c r="D7" s="14">
        <v>1811</v>
      </c>
      <c r="E7" s="78">
        <v>62</v>
      </c>
      <c r="F7" s="13">
        <f t="shared" si="1"/>
        <v>4398</v>
      </c>
      <c r="G7" s="14">
        <v>2148</v>
      </c>
      <c r="H7" s="15">
        <v>2250</v>
      </c>
    </row>
    <row r="8" spans="1:37" ht="11.25" customHeight="1">
      <c r="A8" s="78">
        <v>3</v>
      </c>
      <c r="B8" s="13">
        <f t="shared" si="0"/>
        <v>3776</v>
      </c>
      <c r="C8" s="14">
        <v>1894</v>
      </c>
      <c r="D8" s="14">
        <v>1882</v>
      </c>
      <c r="E8" s="78">
        <v>63</v>
      </c>
      <c r="F8" s="13">
        <f t="shared" si="1"/>
        <v>4763</v>
      </c>
      <c r="G8" s="14">
        <v>2316</v>
      </c>
      <c r="H8" s="15">
        <v>2447</v>
      </c>
    </row>
    <row r="9" spans="1:37" ht="11.25" customHeight="1">
      <c r="A9" s="79">
        <v>4</v>
      </c>
      <c r="B9" s="80">
        <f t="shared" si="0"/>
        <v>3886</v>
      </c>
      <c r="C9" s="16">
        <v>2020</v>
      </c>
      <c r="D9" s="16">
        <v>1866</v>
      </c>
      <c r="E9" s="79">
        <v>64</v>
      </c>
      <c r="F9" s="80">
        <f t="shared" si="1"/>
        <v>4967</v>
      </c>
      <c r="G9" s="16">
        <v>2349</v>
      </c>
      <c r="H9" s="17">
        <v>2618</v>
      </c>
    </row>
    <row r="10" spans="1:37" ht="11.25" customHeight="1">
      <c r="A10" s="77" t="s">
        <v>55</v>
      </c>
      <c r="B10" s="13">
        <f t="shared" si="0"/>
        <v>20066</v>
      </c>
      <c r="C10" s="14">
        <f>SUM(C11:C15)</f>
        <v>10252</v>
      </c>
      <c r="D10" s="14">
        <f>SUM(D11:D15)</f>
        <v>9814</v>
      </c>
      <c r="E10" s="77" t="s">
        <v>56</v>
      </c>
      <c r="F10" s="13">
        <f t="shared" si="1"/>
        <v>30255</v>
      </c>
      <c r="G10" s="14">
        <f>SUM(G11:G15)</f>
        <v>14294</v>
      </c>
      <c r="H10" s="15">
        <f>SUM(H11:H15)</f>
        <v>15961</v>
      </c>
    </row>
    <row r="11" spans="1:37" ht="11.25" customHeight="1">
      <c r="A11" s="78">
        <v>5</v>
      </c>
      <c r="B11" s="13">
        <f t="shared" si="0"/>
        <v>3910</v>
      </c>
      <c r="C11" s="14">
        <v>2035</v>
      </c>
      <c r="D11" s="14">
        <v>1875</v>
      </c>
      <c r="E11" s="78">
        <v>65</v>
      </c>
      <c r="F11" s="13">
        <f t="shared" si="1"/>
        <v>5443</v>
      </c>
      <c r="G11" s="14">
        <v>2581</v>
      </c>
      <c r="H11" s="15">
        <v>2862</v>
      </c>
    </row>
    <row r="12" spans="1:37" ht="11.25" customHeight="1">
      <c r="A12" s="78">
        <v>6</v>
      </c>
      <c r="B12" s="13">
        <f t="shared" si="0"/>
        <v>4056</v>
      </c>
      <c r="C12" s="14">
        <v>2045</v>
      </c>
      <c r="D12" s="14">
        <v>2011</v>
      </c>
      <c r="E12" s="78">
        <v>66</v>
      </c>
      <c r="F12" s="13">
        <f t="shared" si="1"/>
        <v>5991</v>
      </c>
      <c r="G12" s="14">
        <v>2840</v>
      </c>
      <c r="H12" s="15">
        <v>3151</v>
      </c>
    </row>
    <row r="13" spans="1:37" ht="11.25" customHeight="1">
      <c r="A13" s="78">
        <v>7</v>
      </c>
      <c r="B13" s="13">
        <f t="shared" si="0"/>
        <v>4067</v>
      </c>
      <c r="C13" s="14">
        <v>2088</v>
      </c>
      <c r="D13" s="14">
        <v>1979</v>
      </c>
      <c r="E13" s="78">
        <v>67</v>
      </c>
      <c r="F13" s="13">
        <f t="shared" si="1"/>
        <v>6357</v>
      </c>
      <c r="G13" s="14">
        <v>2991</v>
      </c>
      <c r="H13" s="15">
        <v>3366</v>
      </c>
    </row>
    <row r="14" spans="1:37" ht="11.25" customHeight="1">
      <c r="A14" s="78">
        <v>8</v>
      </c>
      <c r="B14" s="13">
        <f t="shared" si="0"/>
        <v>4059</v>
      </c>
      <c r="C14" s="14">
        <v>2067</v>
      </c>
      <c r="D14" s="14">
        <v>1992</v>
      </c>
      <c r="E14" s="78">
        <v>68</v>
      </c>
      <c r="F14" s="13">
        <f t="shared" si="1"/>
        <v>6609</v>
      </c>
      <c r="G14" s="14">
        <v>3109</v>
      </c>
      <c r="H14" s="15">
        <v>3500</v>
      </c>
    </row>
    <row r="15" spans="1:37" ht="11.25" customHeight="1">
      <c r="A15" s="79">
        <v>9</v>
      </c>
      <c r="B15" s="80">
        <f t="shared" si="0"/>
        <v>3974</v>
      </c>
      <c r="C15" s="16">
        <v>2017</v>
      </c>
      <c r="D15" s="16">
        <v>1957</v>
      </c>
      <c r="E15" s="79">
        <v>69</v>
      </c>
      <c r="F15" s="80">
        <f t="shared" si="1"/>
        <v>5855</v>
      </c>
      <c r="G15" s="16">
        <v>2773</v>
      </c>
      <c r="H15" s="17">
        <v>3082</v>
      </c>
    </row>
    <row r="16" spans="1:37" ht="11.25" customHeight="1">
      <c r="A16" s="77" t="s">
        <v>57</v>
      </c>
      <c r="B16" s="13">
        <f t="shared" si="0"/>
        <v>20122</v>
      </c>
      <c r="C16" s="14">
        <f>SUM(C17:C21)</f>
        <v>10232</v>
      </c>
      <c r="D16" s="14">
        <f>SUM(D17:D21)</f>
        <v>9890</v>
      </c>
      <c r="E16" s="77" t="s">
        <v>58</v>
      </c>
      <c r="F16" s="13">
        <f t="shared" si="1"/>
        <v>23452</v>
      </c>
      <c r="G16" s="14">
        <f>SUM(G17:G21)</f>
        <v>10931</v>
      </c>
      <c r="H16" s="15">
        <f>SUM(H17:H21)</f>
        <v>12521</v>
      </c>
    </row>
    <row r="17" spans="1:8" ht="11.25" customHeight="1">
      <c r="A17" s="78">
        <v>10</v>
      </c>
      <c r="B17" s="13">
        <f t="shared" si="0"/>
        <v>3882</v>
      </c>
      <c r="C17" s="14">
        <v>2001</v>
      </c>
      <c r="D17" s="14">
        <v>1881</v>
      </c>
      <c r="E17" s="78">
        <v>70</v>
      </c>
      <c r="F17" s="13">
        <f t="shared" si="1"/>
        <v>3857</v>
      </c>
      <c r="G17" s="14">
        <v>1861</v>
      </c>
      <c r="H17" s="15">
        <v>1996</v>
      </c>
    </row>
    <row r="18" spans="1:8" ht="11.25" customHeight="1">
      <c r="A18" s="78">
        <v>11</v>
      </c>
      <c r="B18" s="13">
        <f t="shared" si="0"/>
        <v>4010</v>
      </c>
      <c r="C18" s="14">
        <v>1981</v>
      </c>
      <c r="D18" s="14">
        <v>2029</v>
      </c>
      <c r="E18" s="78">
        <v>71</v>
      </c>
      <c r="F18" s="13">
        <f t="shared" si="1"/>
        <v>4321</v>
      </c>
      <c r="G18" s="14">
        <v>1988</v>
      </c>
      <c r="H18" s="15">
        <v>2333</v>
      </c>
    </row>
    <row r="19" spans="1:8" ht="11.25" customHeight="1">
      <c r="A19" s="78">
        <v>12</v>
      </c>
      <c r="B19" s="13">
        <f t="shared" si="0"/>
        <v>4144</v>
      </c>
      <c r="C19" s="14">
        <v>2101</v>
      </c>
      <c r="D19" s="14">
        <v>2043</v>
      </c>
      <c r="E19" s="78">
        <v>72</v>
      </c>
      <c r="F19" s="13">
        <f t="shared" si="1"/>
        <v>5401</v>
      </c>
      <c r="G19" s="14">
        <v>2503</v>
      </c>
      <c r="H19" s="15">
        <v>2898</v>
      </c>
    </row>
    <row r="20" spans="1:8" ht="11.25" customHeight="1">
      <c r="A20" s="78">
        <v>13</v>
      </c>
      <c r="B20" s="13">
        <f t="shared" si="0"/>
        <v>4085</v>
      </c>
      <c r="C20" s="14">
        <v>2110</v>
      </c>
      <c r="D20" s="14">
        <v>1975</v>
      </c>
      <c r="E20" s="78">
        <v>73</v>
      </c>
      <c r="F20" s="13">
        <f t="shared" si="1"/>
        <v>4804</v>
      </c>
      <c r="G20" s="14">
        <v>2243</v>
      </c>
      <c r="H20" s="15">
        <v>2561</v>
      </c>
    </row>
    <row r="21" spans="1:8" ht="11.25" customHeight="1">
      <c r="A21" s="79">
        <v>14</v>
      </c>
      <c r="B21" s="80">
        <f t="shared" si="0"/>
        <v>4001</v>
      </c>
      <c r="C21" s="16">
        <v>2039</v>
      </c>
      <c r="D21" s="16">
        <v>1962</v>
      </c>
      <c r="E21" s="79">
        <v>74</v>
      </c>
      <c r="F21" s="80">
        <f t="shared" si="1"/>
        <v>5069</v>
      </c>
      <c r="G21" s="16">
        <v>2336</v>
      </c>
      <c r="H21" s="17">
        <v>2733</v>
      </c>
    </row>
    <row r="22" spans="1:8" ht="11.25" customHeight="1">
      <c r="A22" s="77" t="s">
        <v>59</v>
      </c>
      <c r="B22" s="13">
        <f t="shared" si="0"/>
        <v>20310</v>
      </c>
      <c r="C22" s="14">
        <f>SUM(C23:C27)</f>
        <v>10593</v>
      </c>
      <c r="D22" s="14">
        <f>SUM(D23:D27)</f>
        <v>9717</v>
      </c>
      <c r="E22" s="77" t="s">
        <v>60</v>
      </c>
      <c r="F22" s="13">
        <f t="shared" si="1"/>
        <v>19528</v>
      </c>
      <c r="G22" s="14">
        <f>SUM(G23:G27)</f>
        <v>8823</v>
      </c>
      <c r="H22" s="15">
        <f>SUM(H23:H27)</f>
        <v>10705</v>
      </c>
    </row>
    <row r="23" spans="1:8" ht="11.25" customHeight="1">
      <c r="A23" s="78">
        <v>15</v>
      </c>
      <c r="B23" s="13">
        <f t="shared" si="0"/>
        <v>4009</v>
      </c>
      <c r="C23" s="14">
        <v>2054</v>
      </c>
      <c r="D23" s="14">
        <v>1955</v>
      </c>
      <c r="E23" s="78">
        <v>75</v>
      </c>
      <c r="F23" s="13">
        <f t="shared" si="1"/>
        <v>4602</v>
      </c>
      <c r="G23" s="14">
        <v>2131</v>
      </c>
      <c r="H23" s="15">
        <v>2471</v>
      </c>
    </row>
    <row r="24" spans="1:8" ht="11.25" customHeight="1">
      <c r="A24" s="78">
        <v>16</v>
      </c>
      <c r="B24" s="13">
        <f t="shared" si="0"/>
        <v>4007</v>
      </c>
      <c r="C24" s="14">
        <v>2088</v>
      </c>
      <c r="D24" s="14">
        <v>1919</v>
      </c>
      <c r="E24" s="78">
        <v>76</v>
      </c>
      <c r="F24" s="13">
        <f t="shared" si="1"/>
        <v>3982</v>
      </c>
      <c r="G24" s="14">
        <v>1809</v>
      </c>
      <c r="H24" s="15">
        <v>2173</v>
      </c>
    </row>
    <row r="25" spans="1:8" ht="11.25" customHeight="1">
      <c r="A25" s="78">
        <v>17</v>
      </c>
      <c r="B25" s="13">
        <f t="shared" si="0"/>
        <v>3991</v>
      </c>
      <c r="C25" s="14">
        <v>2089</v>
      </c>
      <c r="D25" s="14">
        <v>1902</v>
      </c>
      <c r="E25" s="78">
        <v>77</v>
      </c>
      <c r="F25" s="13">
        <f t="shared" si="1"/>
        <v>3425</v>
      </c>
      <c r="G25" s="14">
        <v>1549</v>
      </c>
      <c r="H25" s="15">
        <v>1876</v>
      </c>
    </row>
    <row r="26" spans="1:8" ht="11.25" customHeight="1">
      <c r="A26" s="78">
        <v>18</v>
      </c>
      <c r="B26" s="13">
        <f t="shared" si="0"/>
        <v>4126</v>
      </c>
      <c r="C26" s="14">
        <v>2137</v>
      </c>
      <c r="D26" s="14">
        <v>1989</v>
      </c>
      <c r="E26" s="78">
        <v>78</v>
      </c>
      <c r="F26" s="13">
        <f t="shared" si="1"/>
        <v>3870</v>
      </c>
      <c r="G26" s="14">
        <v>1701</v>
      </c>
      <c r="H26" s="15">
        <v>2169</v>
      </c>
    </row>
    <row r="27" spans="1:8" ht="11.25" customHeight="1">
      <c r="A27" s="79">
        <v>19</v>
      </c>
      <c r="B27" s="80">
        <f t="shared" si="0"/>
        <v>4177</v>
      </c>
      <c r="C27" s="16">
        <v>2225</v>
      </c>
      <c r="D27" s="16">
        <v>1952</v>
      </c>
      <c r="E27" s="79">
        <v>79</v>
      </c>
      <c r="F27" s="80">
        <f t="shared" si="1"/>
        <v>3649</v>
      </c>
      <c r="G27" s="16">
        <v>1633</v>
      </c>
      <c r="H27" s="17">
        <v>2016</v>
      </c>
    </row>
    <row r="28" spans="1:8" ht="11.25" customHeight="1">
      <c r="A28" s="77" t="s">
        <v>61</v>
      </c>
      <c r="B28" s="13">
        <f t="shared" si="0"/>
        <v>21027</v>
      </c>
      <c r="C28" s="14">
        <f>SUM(C29:C33)</f>
        <v>11016</v>
      </c>
      <c r="D28" s="14">
        <f>SUM(D29:D33)</f>
        <v>10011</v>
      </c>
      <c r="E28" s="77" t="s">
        <v>62</v>
      </c>
      <c r="F28" s="13">
        <f t="shared" si="1"/>
        <v>14338</v>
      </c>
      <c r="G28" s="14">
        <f>SUM(G29:G33)</f>
        <v>6012</v>
      </c>
      <c r="H28" s="15">
        <f>SUM(H29:H33)</f>
        <v>8326</v>
      </c>
    </row>
    <row r="29" spans="1:8" ht="11.25" customHeight="1">
      <c r="A29" s="78">
        <v>20</v>
      </c>
      <c r="B29" s="13">
        <f t="shared" si="0"/>
        <v>4198</v>
      </c>
      <c r="C29" s="14">
        <v>2271</v>
      </c>
      <c r="D29" s="14">
        <v>1927</v>
      </c>
      <c r="E29" s="78">
        <v>80</v>
      </c>
      <c r="F29" s="13">
        <f t="shared" si="1"/>
        <v>3545</v>
      </c>
      <c r="G29" s="14">
        <v>1526</v>
      </c>
      <c r="H29" s="15">
        <v>2019</v>
      </c>
    </row>
    <row r="30" spans="1:8" ht="11.25" customHeight="1">
      <c r="A30" s="78">
        <v>21</v>
      </c>
      <c r="B30" s="13">
        <f t="shared" si="0"/>
        <v>4321</v>
      </c>
      <c r="C30" s="14">
        <v>2225</v>
      </c>
      <c r="D30" s="14">
        <v>2096</v>
      </c>
      <c r="E30" s="78">
        <v>81</v>
      </c>
      <c r="F30" s="13">
        <f t="shared" si="1"/>
        <v>3087</v>
      </c>
      <c r="G30" s="14">
        <v>1319</v>
      </c>
      <c r="H30" s="15">
        <v>1768</v>
      </c>
    </row>
    <row r="31" spans="1:8" ht="11.25" customHeight="1">
      <c r="A31" s="78">
        <v>22</v>
      </c>
      <c r="B31" s="13">
        <f t="shared" si="0"/>
        <v>4263</v>
      </c>
      <c r="C31" s="14">
        <v>2185</v>
      </c>
      <c r="D31" s="14">
        <v>2078</v>
      </c>
      <c r="E31" s="78">
        <v>82</v>
      </c>
      <c r="F31" s="13">
        <f t="shared" si="1"/>
        <v>2741</v>
      </c>
      <c r="G31" s="14">
        <v>1169</v>
      </c>
      <c r="H31" s="15">
        <v>1572</v>
      </c>
    </row>
    <row r="32" spans="1:8" ht="11.25" customHeight="1">
      <c r="A32" s="78">
        <v>23</v>
      </c>
      <c r="B32" s="13">
        <f t="shared" si="0"/>
        <v>4114</v>
      </c>
      <c r="C32" s="14">
        <v>2143</v>
      </c>
      <c r="D32" s="14">
        <v>1971</v>
      </c>
      <c r="E32" s="78">
        <v>83</v>
      </c>
      <c r="F32" s="13">
        <f t="shared" si="1"/>
        <v>2607</v>
      </c>
      <c r="G32" s="14">
        <v>1068</v>
      </c>
      <c r="H32" s="15">
        <v>1539</v>
      </c>
    </row>
    <row r="33" spans="1:8" ht="11.25" customHeight="1">
      <c r="A33" s="79">
        <v>24</v>
      </c>
      <c r="B33" s="80">
        <f t="shared" si="0"/>
        <v>4131</v>
      </c>
      <c r="C33" s="16">
        <v>2192</v>
      </c>
      <c r="D33" s="16">
        <v>1939</v>
      </c>
      <c r="E33" s="79">
        <v>84</v>
      </c>
      <c r="F33" s="80">
        <f t="shared" si="1"/>
        <v>2358</v>
      </c>
      <c r="G33" s="16">
        <v>930</v>
      </c>
      <c r="H33" s="17">
        <v>1428</v>
      </c>
    </row>
    <row r="34" spans="1:8" ht="11.25" customHeight="1">
      <c r="A34" s="77" t="s">
        <v>63</v>
      </c>
      <c r="B34" s="13">
        <f t="shared" si="0"/>
        <v>21283</v>
      </c>
      <c r="C34" s="14">
        <f>SUM(C35:C39)</f>
        <v>11289</v>
      </c>
      <c r="D34" s="14">
        <f>SUM(D35:D39)</f>
        <v>9994</v>
      </c>
      <c r="E34" s="77" t="s">
        <v>64</v>
      </c>
      <c r="F34" s="13">
        <f t="shared" si="1"/>
        <v>8222</v>
      </c>
      <c r="G34" s="14">
        <f>SUM(G35:G39)</f>
        <v>2906</v>
      </c>
      <c r="H34" s="15">
        <f>SUM(H35:H39)</f>
        <v>5316</v>
      </c>
    </row>
    <row r="35" spans="1:8" ht="11.25" customHeight="1">
      <c r="A35" s="78">
        <v>25</v>
      </c>
      <c r="B35" s="13">
        <f t="shared" si="0"/>
        <v>4170</v>
      </c>
      <c r="C35" s="14">
        <v>2223</v>
      </c>
      <c r="D35" s="14">
        <v>1947</v>
      </c>
      <c r="E35" s="78">
        <v>85</v>
      </c>
      <c r="F35" s="13">
        <f t="shared" si="1"/>
        <v>2126</v>
      </c>
      <c r="G35" s="14">
        <v>785</v>
      </c>
      <c r="H35" s="15">
        <v>1341</v>
      </c>
    </row>
    <row r="36" spans="1:8" ht="11.25" customHeight="1">
      <c r="A36" s="78">
        <v>26</v>
      </c>
      <c r="B36" s="13">
        <f t="shared" si="0"/>
        <v>4142</v>
      </c>
      <c r="C36" s="14">
        <v>2175</v>
      </c>
      <c r="D36" s="14">
        <v>1967</v>
      </c>
      <c r="E36" s="78">
        <v>86</v>
      </c>
      <c r="F36" s="13">
        <f t="shared" si="1"/>
        <v>1807</v>
      </c>
      <c r="G36" s="14">
        <v>668</v>
      </c>
      <c r="H36" s="15">
        <v>1139</v>
      </c>
    </row>
    <row r="37" spans="1:8" ht="11.25" customHeight="1">
      <c r="A37" s="78">
        <v>27</v>
      </c>
      <c r="B37" s="13">
        <f t="shared" si="0"/>
        <v>4223</v>
      </c>
      <c r="C37" s="14">
        <v>2231</v>
      </c>
      <c r="D37" s="14">
        <v>1992</v>
      </c>
      <c r="E37" s="78">
        <v>87</v>
      </c>
      <c r="F37" s="13">
        <f t="shared" si="1"/>
        <v>1628</v>
      </c>
      <c r="G37" s="14">
        <v>568</v>
      </c>
      <c r="H37" s="15">
        <v>1060</v>
      </c>
    </row>
    <row r="38" spans="1:8" ht="11.25" customHeight="1">
      <c r="A38" s="78">
        <v>28</v>
      </c>
      <c r="B38" s="13">
        <f t="shared" si="0"/>
        <v>4307</v>
      </c>
      <c r="C38" s="14">
        <v>2283</v>
      </c>
      <c r="D38" s="14">
        <v>2024</v>
      </c>
      <c r="E38" s="78">
        <v>88</v>
      </c>
      <c r="F38" s="13">
        <f t="shared" si="1"/>
        <v>1445</v>
      </c>
      <c r="G38" s="14">
        <v>473</v>
      </c>
      <c r="H38" s="15">
        <v>972</v>
      </c>
    </row>
    <row r="39" spans="1:8" ht="11.25" customHeight="1">
      <c r="A39" s="79">
        <v>29</v>
      </c>
      <c r="B39" s="80">
        <f t="shared" si="0"/>
        <v>4441</v>
      </c>
      <c r="C39" s="16">
        <v>2377</v>
      </c>
      <c r="D39" s="16">
        <v>2064</v>
      </c>
      <c r="E39" s="79">
        <v>89</v>
      </c>
      <c r="F39" s="80">
        <f t="shared" si="1"/>
        <v>1216</v>
      </c>
      <c r="G39" s="16">
        <v>412</v>
      </c>
      <c r="H39" s="17">
        <v>804</v>
      </c>
    </row>
    <row r="40" spans="1:8" ht="11.25" customHeight="1">
      <c r="A40" s="77" t="s">
        <v>65</v>
      </c>
      <c r="B40" s="13">
        <f t="shared" si="0"/>
        <v>25429</v>
      </c>
      <c r="C40" s="14">
        <f>SUM(C41:C45)</f>
        <v>13023</v>
      </c>
      <c r="D40" s="14">
        <f>SUM(D41:D45)</f>
        <v>12406</v>
      </c>
      <c r="E40" s="77" t="s">
        <v>66</v>
      </c>
      <c r="F40" s="13">
        <f t="shared" si="1"/>
        <v>3566</v>
      </c>
      <c r="G40" s="14">
        <f>SUM(G41:G45)</f>
        <v>957</v>
      </c>
      <c r="H40" s="15">
        <f>SUM(H41:H45)</f>
        <v>2609</v>
      </c>
    </row>
    <row r="41" spans="1:8" ht="11.25" customHeight="1">
      <c r="A41" s="78">
        <v>30</v>
      </c>
      <c r="B41" s="13">
        <f t="shared" si="0"/>
        <v>4581</v>
      </c>
      <c r="C41" s="14">
        <v>2402</v>
      </c>
      <c r="D41" s="14">
        <v>2179</v>
      </c>
      <c r="E41" s="78">
        <v>90</v>
      </c>
      <c r="F41" s="13">
        <f t="shared" si="1"/>
        <v>1109</v>
      </c>
      <c r="G41" s="14">
        <v>332</v>
      </c>
      <c r="H41" s="15">
        <v>777</v>
      </c>
    </row>
    <row r="42" spans="1:8" ht="11.25" customHeight="1">
      <c r="A42" s="78">
        <v>31</v>
      </c>
      <c r="B42" s="13">
        <f t="shared" si="0"/>
        <v>4889</v>
      </c>
      <c r="C42" s="14">
        <v>2515</v>
      </c>
      <c r="D42" s="14">
        <v>2374</v>
      </c>
      <c r="E42" s="78">
        <v>91</v>
      </c>
      <c r="F42" s="13">
        <f t="shared" si="1"/>
        <v>814</v>
      </c>
      <c r="G42" s="14">
        <v>233</v>
      </c>
      <c r="H42" s="15">
        <v>581</v>
      </c>
    </row>
    <row r="43" spans="1:8" ht="11.25" customHeight="1">
      <c r="A43" s="78">
        <v>32</v>
      </c>
      <c r="B43" s="13">
        <f t="shared" si="0"/>
        <v>5233</v>
      </c>
      <c r="C43" s="14">
        <v>2598</v>
      </c>
      <c r="D43" s="14">
        <v>2635</v>
      </c>
      <c r="E43" s="78">
        <v>92</v>
      </c>
      <c r="F43" s="13">
        <f t="shared" si="1"/>
        <v>672</v>
      </c>
      <c r="G43" s="14">
        <v>166</v>
      </c>
      <c r="H43" s="15">
        <v>506</v>
      </c>
    </row>
    <row r="44" spans="1:8" ht="11.25" customHeight="1">
      <c r="A44" s="78">
        <v>33</v>
      </c>
      <c r="B44" s="13">
        <f t="shared" si="0"/>
        <v>5275</v>
      </c>
      <c r="C44" s="14">
        <v>2732</v>
      </c>
      <c r="D44" s="14">
        <v>2543</v>
      </c>
      <c r="E44" s="78">
        <v>93</v>
      </c>
      <c r="F44" s="13">
        <f t="shared" si="1"/>
        <v>554</v>
      </c>
      <c r="G44" s="14">
        <v>140</v>
      </c>
      <c r="H44" s="15">
        <v>414</v>
      </c>
    </row>
    <row r="45" spans="1:8" ht="11.25" customHeight="1">
      <c r="A45" s="79">
        <v>34</v>
      </c>
      <c r="B45" s="80">
        <f t="shared" si="0"/>
        <v>5451</v>
      </c>
      <c r="C45" s="16">
        <v>2776</v>
      </c>
      <c r="D45" s="16">
        <v>2675</v>
      </c>
      <c r="E45" s="79">
        <v>94</v>
      </c>
      <c r="F45" s="80">
        <f t="shared" si="1"/>
        <v>417</v>
      </c>
      <c r="G45" s="16">
        <v>86</v>
      </c>
      <c r="H45" s="17">
        <v>331</v>
      </c>
    </row>
    <row r="46" spans="1:8" ht="11.25" customHeight="1">
      <c r="A46" s="77" t="s">
        <v>67</v>
      </c>
      <c r="B46" s="13">
        <f t="shared" si="0"/>
        <v>30740</v>
      </c>
      <c r="C46" s="14">
        <f>SUM(C47:C51)</f>
        <v>15664</v>
      </c>
      <c r="D46" s="14">
        <f>SUM(D47:D51)</f>
        <v>15076</v>
      </c>
      <c r="E46" s="77" t="s">
        <v>68</v>
      </c>
      <c r="F46" s="13">
        <f t="shared" si="1"/>
        <v>1032</v>
      </c>
      <c r="G46" s="14">
        <f>SUM(G47:G51)</f>
        <v>198</v>
      </c>
      <c r="H46" s="15">
        <f>SUM(H47:H51)</f>
        <v>834</v>
      </c>
    </row>
    <row r="47" spans="1:8" ht="11.25" customHeight="1">
      <c r="A47" s="78">
        <v>35</v>
      </c>
      <c r="B47" s="13">
        <f t="shared" si="0"/>
        <v>5635</v>
      </c>
      <c r="C47" s="14">
        <v>2879</v>
      </c>
      <c r="D47" s="14">
        <v>2756</v>
      </c>
      <c r="E47" s="78">
        <v>95</v>
      </c>
      <c r="F47" s="13">
        <f t="shared" si="1"/>
        <v>355</v>
      </c>
      <c r="G47" s="14">
        <v>75</v>
      </c>
      <c r="H47" s="15">
        <v>280</v>
      </c>
    </row>
    <row r="48" spans="1:8" ht="11.25" customHeight="1">
      <c r="A48" s="78">
        <v>36</v>
      </c>
      <c r="B48" s="13">
        <f t="shared" si="0"/>
        <v>6000</v>
      </c>
      <c r="C48" s="14">
        <v>3053</v>
      </c>
      <c r="D48" s="14">
        <v>2947</v>
      </c>
      <c r="E48" s="78">
        <v>96</v>
      </c>
      <c r="F48" s="13">
        <f t="shared" si="1"/>
        <v>252</v>
      </c>
      <c r="G48" s="14">
        <v>47</v>
      </c>
      <c r="H48" s="15">
        <v>205</v>
      </c>
    </row>
    <row r="49" spans="1:8" ht="11.25" customHeight="1">
      <c r="A49" s="78">
        <v>37</v>
      </c>
      <c r="B49" s="13">
        <f t="shared" si="0"/>
        <v>6110</v>
      </c>
      <c r="C49" s="14">
        <v>3054</v>
      </c>
      <c r="D49" s="14">
        <v>3056</v>
      </c>
      <c r="E49" s="78">
        <v>97</v>
      </c>
      <c r="F49" s="13">
        <f t="shared" si="1"/>
        <v>183</v>
      </c>
      <c r="G49" s="14">
        <v>34</v>
      </c>
      <c r="H49" s="15">
        <v>149</v>
      </c>
    </row>
    <row r="50" spans="1:8" ht="11.25" customHeight="1">
      <c r="A50" s="78">
        <v>38</v>
      </c>
      <c r="B50" s="13">
        <f t="shared" si="0"/>
        <v>6456</v>
      </c>
      <c r="C50" s="14">
        <v>3340</v>
      </c>
      <c r="D50" s="14">
        <v>3116</v>
      </c>
      <c r="E50" s="78">
        <v>98</v>
      </c>
      <c r="F50" s="13">
        <f t="shared" si="1"/>
        <v>139</v>
      </c>
      <c r="G50" s="14">
        <v>27</v>
      </c>
      <c r="H50" s="15">
        <v>112</v>
      </c>
    </row>
    <row r="51" spans="1:8" ht="11.25" customHeight="1">
      <c r="A51" s="79">
        <v>39</v>
      </c>
      <c r="B51" s="80">
        <f t="shared" si="0"/>
        <v>6539</v>
      </c>
      <c r="C51" s="16">
        <v>3338</v>
      </c>
      <c r="D51" s="16">
        <v>3201</v>
      </c>
      <c r="E51" s="79">
        <v>99</v>
      </c>
      <c r="F51" s="80">
        <f t="shared" si="1"/>
        <v>103</v>
      </c>
      <c r="G51" s="16">
        <v>15</v>
      </c>
      <c r="H51" s="17">
        <v>88</v>
      </c>
    </row>
    <row r="52" spans="1:8" ht="11.25" customHeight="1">
      <c r="A52" s="77" t="s">
        <v>69</v>
      </c>
      <c r="B52" s="13">
        <f t="shared" si="0"/>
        <v>37653</v>
      </c>
      <c r="C52" s="14">
        <f>SUM(C53:C57)</f>
        <v>19143</v>
      </c>
      <c r="D52" s="14">
        <f>SUM(D53:D57)</f>
        <v>18510</v>
      </c>
      <c r="E52" s="77" t="s">
        <v>70</v>
      </c>
      <c r="F52" s="13">
        <f t="shared" si="1"/>
        <v>169</v>
      </c>
      <c r="G52" s="14">
        <f>SUM(G53:G57)</f>
        <v>17</v>
      </c>
      <c r="H52" s="15">
        <f>SUM(H53:H57)</f>
        <v>152</v>
      </c>
    </row>
    <row r="53" spans="1:8" ht="11.25" customHeight="1">
      <c r="A53" s="78">
        <v>40</v>
      </c>
      <c r="B53" s="13">
        <f t="shared" si="0"/>
        <v>6897</v>
      </c>
      <c r="C53" s="14">
        <v>3469</v>
      </c>
      <c r="D53" s="14">
        <v>3428</v>
      </c>
      <c r="E53" s="78">
        <v>100</v>
      </c>
      <c r="F53" s="13">
        <f t="shared" si="1"/>
        <v>53</v>
      </c>
      <c r="G53" s="14">
        <v>7</v>
      </c>
      <c r="H53" s="15">
        <v>46</v>
      </c>
    </row>
    <row r="54" spans="1:8" ht="11.25" customHeight="1">
      <c r="A54" s="78">
        <v>41</v>
      </c>
      <c r="B54" s="13">
        <f t="shared" si="0"/>
        <v>7209</v>
      </c>
      <c r="C54" s="14">
        <v>3679</v>
      </c>
      <c r="D54" s="14">
        <v>3530</v>
      </c>
      <c r="E54" s="78">
        <v>101</v>
      </c>
      <c r="F54" s="13">
        <f t="shared" si="1"/>
        <v>56</v>
      </c>
      <c r="G54" s="14">
        <v>7</v>
      </c>
      <c r="H54" s="15">
        <v>49</v>
      </c>
    </row>
    <row r="55" spans="1:8" ht="11.25" customHeight="1">
      <c r="A55" s="78">
        <v>42</v>
      </c>
      <c r="B55" s="13">
        <f t="shared" si="0"/>
        <v>7676</v>
      </c>
      <c r="C55" s="14">
        <v>3939</v>
      </c>
      <c r="D55" s="14">
        <v>3737</v>
      </c>
      <c r="E55" s="78">
        <v>102</v>
      </c>
      <c r="F55" s="13">
        <f t="shared" si="1"/>
        <v>24</v>
      </c>
      <c r="G55" s="14">
        <v>0</v>
      </c>
      <c r="H55" s="15">
        <v>24</v>
      </c>
    </row>
    <row r="56" spans="1:8" ht="11.25" customHeight="1">
      <c r="A56" s="78">
        <v>43</v>
      </c>
      <c r="B56" s="13">
        <f t="shared" si="0"/>
        <v>8018</v>
      </c>
      <c r="C56" s="14">
        <v>4075</v>
      </c>
      <c r="D56" s="14">
        <v>3943</v>
      </c>
      <c r="E56" s="78">
        <v>103</v>
      </c>
      <c r="F56" s="13">
        <f t="shared" si="1"/>
        <v>18</v>
      </c>
      <c r="G56" s="14">
        <v>2</v>
      </c>
      <c r="H56" s="15">
        <v>16</v>
      </c>
    </row>
    <row r="57" spans="1:8" ht="11.25" customHeight="1">
      <c r="A57" s="79">
        <v>44</v>
      </c>
      <c r="B57" s="80">
        <f t="shared" si="0"/>
        <v>7853</v>
      </c>
      <c r="C57" s="16">
        <v>3981</v>
      </c>
      <c r="D57" s="16">
        <v>3872</v>
      </c>
      <c r="E57" s="79">
        <v>104</v>
      </c>
      <c r="F57" s="80">
        <f t="shared" si="1"/>
        <v>18</v>
      </c>
      <c r="G57" s="16">
        <v>1</v>
      </c>
      <c r="H57" s="17">
        <v>17</v>
      </c>
    </row>
    <row r="58" spans="1:8" ht="11.25" customHeight="1">
      <c r="A58" s="77" t="s">
        <v>71</v>
      </c>
      <c r="B58" s="13">
        <f t="shared" si="0"/>
        <v>36268</v>
      </c>
      <c r="C58" s="14">
        <f>SUM(C59:C63)</f>
        <v>18787</v>
      </c>
      <c r="D58" s="14">
        <f>SUM(D59:D63)</f>
        <v>17481</v>
      </c>
      <c r="E58" s="77" t="s">
        <v>292</v>
      </c>
      <c r="F58" s="13">
        <f>SUM(G58:H58)</f>
        <v>5</v>
      </c>
      <c r="G58" s="14">
        <f>SUM(G59:G63)</f>
        <v>2</v>
      </c>
      <c r="H58" s="15">
        <f>SUM(H59:H63)</f>
        <v>3</v>
      </c>
    </row>
    <row r="59" spans="1:8" ht="11.25" customHeight="1">
      <c r="A59" s="78">
        <v>45</v>
      </c>
      <c r="B59" s="13">
        <f t="shared" si="0"/>
        <v>7637</v>
      </c>
      <c r="C59" s="14">
        <v>3916</v>
      </c>
      <c r="D59" s="14">
        <v>3721</v>
      </c>
      <c r="E59" s="78">
        <v>105</v>
      </c>
      <c r="F59" s="13">
        <f t="shared" si="1"/>
        <v>4</v>
      </c>
      <c r="G59" s="14">
        <v>1</v>
      </c>
      <c r="H59" s="15">
        <v>3</v>
      </c>
    </row>
    <row r="60" spans="1:8" ht="11.25" customHeight="1">
      <c r="A60" s="78">
        <v>46</v>
      </c>
      <c r="B60" s="13">
        <f t="shared" si="0"/>
        <v>7290</v>
      </c>
      <c r="C60" s="14">
        <v>3735</v>
      </c>
      <c r="D60" s="14">
        <v>3555</v>
      </c>
      <c r="E60" s="78">
        <v>106</v>
      </c>
      <c r="F60" s="13">
        <f t="shared" si="1"/>
        <v>0</v>
      </c>
      <c r="G60" s="14">
        <v>0</v>
      </c>
      <c r="H60" s="15">
        <v>0</v>
      </c>
    </row>
    <row r="61" spans="1:8" ht="11.25" customHeight="1">
      <c r="A61" s="78">
        <v>47</v>
      </c>
      <c r="B61" s="13">
        <f t="shared" si="0"/>
        <v>7430</v>
      </c>
      <c r="C61" s="14">
        <v>3831</v>
      </c>
      <c r="D61" s="14">
        <v>3599</v>
      </c>
      <c r="E61" s="78">
        <v>107</v>
      </c>
      <c r="F61" s="13">
        <f t="shared" si="1"/>
        <v>0</v>
      </c>
      <c r="G61" s="14">
        <v>0</v>
      </c>
      <c r="H61" s="15">
        <v>0</v>
      </c>
    </row>
    <row r="62" spans="1:8" ht="11.25" customHeight="1">
      <c r="A62" s="78">
        <v>48</v>
      </c>
      <c r="B62" s="13">
        <f t="shared" si="0"/>
        <v>7315</v>
      </c>
      <c r="C62" s="14">
        <v>3768</v>
      </c>
      <c r="D62" s="14">
        <v>3547</v>
      </c>
      <c r="E62" s="78">
        <v>108</v>
      </c>
      <c r="F62" s="13">
        <f>SUM(G62:H62)</f>
        <v>1</v>
      </c>
      <c r="G62" s="14">
        <v>1</v>
      </c>
      <c r="H62" s="15">
        <v>0</v>
      </c>
    </row>
    <row r="63" spans="1:8" ht="11.25" customHeight="1">
      <c r="A63" s="79">
        <v>49</v>
      </c>
      <c r="B63" s="80">
        <f t="shared" si="0"/>
        <v>6596</v>
      </c>
      <c r="C63" s="16">
        <v>3537</v>
      </c>
      <c r="D63" s="16">
        <v>3059</v>
      </c>
      <c r="E63" s="79">
        <v>109</v>
      </c>
      <c r="F63" s="80">
        <f>SUM(G63:H63)</f>
        <v>0</v>
      </c>
      <c r="G63" s="16">
        <v>0</v>
      </c>
      <c r="H63" s="17">
        <v>0</v>
      </c>
    </row>
    <row r="64" spans="1:8" ht="11.25" customHeight="1">
      <c r="A64" s="77" t="s">
        <v>72</v>
      </c>
      <c r="B64" s="13">
        <f t="shared" si="0"/>
        <v>29219</v>
      </c>
      <c r="C64" s="14">
        <f>SUM(C65:C69)</f>
        <v>15359</v>
      </c>
      <c r="D64" s="14">
        <f>SUM(D65:D69)</f>
        <v>13860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6045</v>
      </c>
      <c r="C65" s="14">
        <v>3137</v>
      </c>
      <c r="D65" s="14">
        <v>2908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6279</v>
      </c>
      <c r="C66" s="14">
        <v>3354</v>
      </c>
      <c r="D66" s="14">
        <v>2925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6027</v>
      </c>
      <c r="C67" s="14">
        <v>3126</v>
      </c>
      <c r="D67" s="14">
        <v>2901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5694</v>
      </c>
      <c r="C68" s="14">
        <v>2993</v>
      </c>
      <c r="D68" s="14">
        <v>2701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5174</v>
      </c>
      <c r="C69" s="16">
        <v>2749</v>
      </c>
      <c r="D69" s="16">
        <v>2425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23209</v>
      </c>
      <c r="C70" s="14">
        <f>SUM(C71:C75)</f>
        <v>11912</v>
      </c>
      <c r="D70" s="14">
        <f>SUM(D71:D75)</f>
        <v>11297</v>
      </c>
      <c r="E70" s="78"/>
      <c r="F70" s="13">
        <f>SUM(F73:F75)</f>
        <v>427538</v>
      </c>
      <c r="G70" s="83">
        <f>SUM(G73:G75)</f>
        <v>212238</v>
      </c>
      <c r="H70" s="84">
        <f>SUM(H73:H75)</f>
        <v>215300</v>
      </c>
    </row>
    <row r="71" spans="1:8" ht="11.25" customHeight="1">
      <c r="A71" s="78">
        <v>55</v>
      </c>
      <c r="B71" s="13">
        <f t="shared" si="2"/>
        <v>5087</v>
      </c>
      <c r="C71" s="14">
        <v>2635</v>
      </c>
      <c r="D71" s="14">
        <v>2452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4739</v>
      </c>
      <c r="C72" s="14">
        <v>2455</v>
      </c>
      <c r="D72" s="14">
        <v>2284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4794</v>
      </c>
      <c r="C73" s="14">
        <v>2508</v>
      </c>
      <c r="D73" s="14">
        <v>2286</v>
      </c>
      <c r="E73" s="77" t="s">
        <v>75</v>
      </c>
      <c r="F73" s="13">
        <f>B4+B10+B16</f>
        <v>59016</v>
      </c>
      <c r="G73" s="14">
        <f>C4+C10+C16</f>
        <v>30157</v>
      </c>
      <c r="H73" s="15">
        <f>D4+D10+D16</f>
        <v>28859</v>
      </c>
    </row>
    <row r="74" spans="1:8" ht="11.25" customHeight="1">
      <c r="A74" s="78">
        <v>58</v>
      </c>
      <c r="B74" s="13">
        <f t="shared" si="2"/>
        <v>4348</v>
      </c>
      <c r="C74" s="14">
        <v>2205</v>
      </c>
      <c r="D74" s="14">
        <v>2143</v>
      </c>
      <c r="E74" s="77" t="s">
        <v>76</v>
      </c>
      <c r="F74" s="13">
        <f>B22+B28+B34+B40+B46+B52+B58+B64+B70+F4</f>
        <v>267955</v>
      </c>
      <c r="G74" s="14">
        <f>C22+C28+C34+C40+C46+C52+C58+C64+C70+G4</f>
        <v>137941</v>
      </c>
      <c r="H74" s="15">
        <f>D22+D28+D34+D40+D46+D52+D58+D64+D70+H4</f>
        <v>130014</v>
      </c>
    </row>
    <row r="75" spans="1:8" ht="13.5" customHeight="1" thickBot="1">
      <c r="A75" s="85">
        <v>59</v>
      </c>
      <c r="B75" s="86">
        <f t="shared" si="2"/>
        <v>4241</v>
      </c>
      <c r="C75" s="87">
        <v>2109</v>
      </c>
      <c r="D75" s="87">
        <v>2132</v>
      </c>
      <c r="E75" s="88" t="s">
        <v>77</v>
      </c>
      <c r="F75" s="86">
        <f>F10+F16+F22+F28+F34+F40+F46+F52+F58</f>
        <v>100567</v>
      </c>
      <c r="G75" s="87">
        <f>G10+G16+G22+G28+G34+G40+G46+G52+G58</f>
        <v>44140</v>
      </c>
      <c r="H75" s="89">
        <f>H10+H16+H22+H28+H34+H40+H46+H52+H58</f>
        <v>56427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5" t="s">
        <v>293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s="1" customFormat="1" ht="20.25" customHeight="1">
      <c r="A2" s="138" t="s">
        <v>303</v>
      </c>
      <c r="B2" s="13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39" t="s">
        <v>15</v>
      </c>
      <c r="B3" s="140" t="s">
        <v>30</v>
      </c>
      <c r="C3" s="140" t="s">
        <v>31</v>
      </c>
      <c r="D3" s="140" t="s">
        <v>32</v>
      </c>
      <c r="E3" s="139" t="s">
        <v>33</v>
      </c>
      <c r="F3" s="139"/>
      <c r="G3" s="139"/>
      <c r="H3" s="139"/>
      <c r="I3" s="139" t="s">
        <v>34</v>
      </c>
      <c r="J3" s="139"/>
      <c r="K3" s="139"/>
      <c r="L3" s="139"/>
      <c r="M3" s="140" t="s">
        <v>35</v>
      </c>
      <c r="N3" s="140" t="s">
        <v>29</v>
      </c>
    </row>
    <row r="4" spans="1:14" s="1" customFormat="1" ht="20.100000000000001" customHeight="1">
      <c r="A4" s="139"/>
      <c r="B4" s="140"/>
      <c r="C4" s="140"/>
      <c r="D4" s="140"/>
      <c r="E4" s="139"/>
      <c r="F4" s="139"/>
      <c r="G4" s="139"/>
      <c r="H4" s="139"/>
      <c r="I4" s="139"/>
      <c r="J4" s="139"/>
      <c r="K4" s="139"/>
      <c r="L4" s="139"/>
      <c r="M4" s="140"/>
      <c r="N4" s="140"/>
    </row>
    <row r="5" spans="1:14" s="1" customFormat="1" ht="20.100000000000001" customHeight="1">
      <c r="A5" s="139"/>
      <c r="B5" s="140"/>
      <c r="C5" s="140"/>
      <c r="D5" s="140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40"/>
      <c r="N5" s="140"/>
    </row>
    <row r="6" spans="1:14" s="1" customFormat="1" ht="20.100000000000001" customHeight="1">
      <c r="A6" s="90" t="s">
        <v>16</v>
      </c>
      <c r="B6" s="91">
        <v>11</v>
      </c>
      <c r="C6" s="91">
        <v>12</v>
      </c>
      <c r="D6" s="91">
        <f>B6-C6</f>
        <v>-1</v>
      </c>
      <c r="E6" s="91">
        <v>34</v>
      </c>
      <c r="F6" s="91">
        <v>27</v>
      </c>
      <c r="G6" s="91">
        <v>13</v>
      </c>
      <c r="H6" s="91">
        <f>SUM(E6:G6)</f>
        <v>74</v>
      </c>
      <c r="I6" s="91">
        <v>20</v>
      </c>
      <c r="J6" s="91">
        <v>19</v>
      </c>
      <c r="K6" s="91">
        <v>26</v>
      </c>
      <c r="L6" s="91">
        <f>SUM(I6:K6)</f>
        <v>65</v>
      </c>
      <c r="M6" s="91">
        <f>H6-L6</f>
        <v>9</v>
      </c>
      <c r="N6" s="91">
        <f>D6+M6</f>
        <v>8</v>
      </c>
    </row>
    <row r="7" spans="1:14" s="1" customFormat="1" ht="20.100000000000001" customHeight="1">
      <c r="A7" s="90" t="s">
        <v>17</v>
      </c>
      <c r="B7" s="91">
        <v>40</v>
      </c>
      <c r="C7" s="91">
        <v>27</v>
      </c>
      <c r="D7" s="91">
        <f t="shared" ref="D7:D18" si="0">B7-C7</f>
        <v>13</v>
      </c>
      <c r="E7" s="91">
        <v>122</v>
      </c>
      <c r="F7" s="91">
        <v>109</v>
      </c>
      <c r="G7" s="91">
        <v>66</v>
      </c>
      <c r="H7" s="91">
        <f t="shared" ref="H7:H20" si="1">SUM(E7:G7)</f>
        <v>297</v>
      </c>
      <c r="I7" s="91">
        <v>88</v>
      </c>
      <c r="J7" s="91">
        <v>50</v>
      </c>
      <c r="K7" s="91">
        <v>79</v>
      </c>
      <c r="L7" s="91">
        <f t="shared" ref="L7:L20" si="2">SUM(I7:K7)</f>
        <v>217</v>
      </c>
      <c r="M7" s="91">
        <f t="shared" ref="M7:M20" si="3">H7-L7</f>
        <v>80</v>
      </c>
      <c r="N7" s="91">
        <f t="shared" ref="N7:N18" si="4">D7+M7</f>
        <v>93</v>
      </c>
    </row>
    <row r="8" spans="1:14" s="1" customFormat="1" ht="20.100000000000001" customHeight="1">
      <c r="A8" s="90" t="s">
        <v>18</v>
      </c>
      <c r="B8" s="91">
        <v>35</v>
      </c>
      <c r="C8" s="91">
        <v>21</v>
      </c>
      <c r="D8" s="91">
        <f t="shared" si="0"/>
        <v>14</v>
      </c>
      <c r="E8" s="91">
        <v>76</v>
      </c>
      <c r="F8" s="91">
        <v>93</v>
      </c>
      <c r="G8" s="91">
        <v>50</v>
      </c>
      <c r="H8" s="91">
        <f t="shared" si="1"/>
        <v>219</v>
      </c>
      <c r="I8" s="91">
        <v>72</v>
      </c>
      <c r="J8" s="91">
        <v>53</v>
      </c>
      <c r="K8" s="91">
        <v>53</v>
      </c>
      <c r="L8" s="91">
        <f t="shared" si="2"/>
        <v>178</v>
      </c>
      <c r="M8" s="91">
        <f t="shared" si="3"/>
        <v>41</v>
      </c>
      <c r="N8" s="91">
        <f t="shared" si="4"/>
        <v>55</v>
      </c>
    </row>
    <row r="9" spans="1:14" s="1" customFormat="1" ht="20.100000000000001" customHeight="1">
      <c r="A9" s="90" t="s">
        <v>19</v>
      </c>
      <c r="B9" s="91">
        <v>20</v>
      </c>
      <c r="C9" s="91">
        <v>16</v>
      </c>
      <c r="D9" s="91">
        <f t="shared" si="0"/>
        <v>4</v>
      </c>
      <c r="E9" s="91">
        <v>43</v>
      </c>
      <c r="F9" s="91">
        <v>42</v>
      </c>
      <c r="G9" s="91">
        <v>59</v>
      </c>
      <c r="H9" s="91">
        <f>SUM(E9:G9)</f>
        <v>144</v>
      </c>
      <c r="I9" s="91">
        <v>39</v>
      </c>
      <c r="J9" s="91">
        <v>40</v>
      </c>
      <c r="K9" s="91">
        <v>49</v>
      </c>
      <c r="L9" s="91">
        <f t="shared" si="2"/>
        <v>128</v>
      </c>
      <c r="M9" s="91">
        <f t="shared" si="3"/>
        <v>16</v>
      </c>
      <c r="N9" s="91">
        <f t="shared" si="4"/>
        <v>20</v>
      </c>
    </row>
    <row r="10" spans="1:14" s="1" customFormat="1" ht="20.100000000000001" customHeight="1">
      <c r="A10" s="90" t="s">
        <v>20</v>
      </c>
      <c r="B10" s="91">
        <v>41</v>
      </c>
      <c r="C10" s="91">
        <v>33</v>
      </c>
      <c r="D10" s="91">
        <f t="shared" si="0"/>
        <v>8</v>
      </c>
      <c r="E10" s="91">
        <v>65</v>
      </c>
      <c r="F10" s="91">
        <v>62</v>
      </c>
      <c r="G10" s="91">
        <v>100</v>
      </c>
      <c r="H10" s="91">
        <f t="shared" si="1"/>
        <v>227</v>
      </c>
      <c r="I10" s="91">
        <v>92</v>
      </c>
      <c r="J10" s="91">
        <v>57</v>
      </c>
      <c r="K10" s="91">
        <v>86</v>
      </c>
      <c r="L10" s="91">
        <f t="shared" si="2"/>
        <v>235</v>
      </c>
      <c r="M10" s="91">
        <f t="shared" si="3"/>
        <v>-8</v>
      </c>
      <c r="N10" s="91">
        <f t="shared" si="4"/>
        <v>0</v>
      </c>
    </row>
    <row r="11" spans="1:14" s="1" customFormat="1" ht="20.100000000000001" customHeight="1">
      <c r="A11" s="90" t="s">
        <v>21</v>
      </c>
      <c r="B11" s="91">
        <v>23</v>
      </c>
      <c r="C11" s="91">
        <v>10</v>
      </c>
      <c r="D11" s="91">
        <f t="shared" si="0"/>
        <v>13</v>
      </c>
      <c r="E11" s="91">
        <v>26</v>
      </c>
      <c r="F11" s="91">
        <v>29</v>
      </c>
      <c r="G11" s="91">
        <v>47</v>
      </c>
      <c r="H11" s="91">
        <f t="shared" si="1"/>
        <v>102</v>
      </c>
      <c r="I11" s="91">
        <v>45</v>
      </c>
      <c r="J11" s="91">
        <v>38</v>
      </c>
      <c r="K11" s="91">
        <v>36</v>
      </c>
      <c r="L11" s="91">
        <f t="shared" si="2"/>
        <v>119</v>
      </c>
      <c r="M11" s="91">
        <f t="shared" si="3"/>
        <v>-17</v>
      </c>
      <c r="N11" s="91">
        <f t="shared" si="4"/>
        <v>-4</v>
      </c>
    </row>
    <row r="12" spans="1:14" s="1" customFormat="1" ht="20.100000000000001" customHeight="1">
      <c r="A12" s="90" t="s">
        <v>22</v>
      </c>
      <c r="B12" s="91">
        <v>22</v>
      </c>
      <c r="C12" s="91">
        <v>31</v>
      </c>
      <c r="D12" s="91">
        <f>B12-C12</f>
        <v>-9</v>
      </c>
      <c r="E12" s="91">
        <v>47</v>
      </c>
      <c r="F12" s="91">
        <v>59</v>
      </c>
      <c r="G12" s="91">
        <v>45</v>
      </c>
      <c r="H12" s="91">
        <f t="shared" si="1"/>
        <v>151</v>
      </c>
      <c r="I12" s="91">
        <v>39</v>
      </c>
      <c r="J12" s="91">
        <v>53</v>
      </c>
      <c r="K12" s="91">
        <v>81</v>
      </c>
      <c r="L12" s="91">
        <f t="shared" si="2"/>
        <v>173</v>
      </c>
      <c r="M12" s="91">
        <f t="shared" si="3"/>
        <v>-22</v>
      </c>
      <c r="N12" s="91">
        <f t="shared" si="4"/>
        <v>-31</v>
      </c>
    </row>
    <row r="13" spans="1:14" s="1" customFormat="1" ht="20.100000000000001" customHeight="1">
      <c r="A13" s="90" t="s">
        <v>23</v>
      </c>
      <c r="B13" s="91">
        <v>11</v>
      </c>
      <c r="C13" s="91">
        <v>11</v>
      </c>
      <c r="D13" s="91">
        <f t="shared" si="0"/>
        <v>0</v>
      </c>
      <c r="E13" s="91">
        <v>32</v>
      </c>
      <c r="F13" s="91">
        <v>29</v>
      </c>
      <c r="G13" s="91">
        <v>35</v>
      </c>
      <c r="H13" s="91">
        <f t="shared" si="1"/>
        <v>96</v>
      </c>
      <c r="I13" s="91">
        <v>24</v>
      </c>
      <c r="J13" s="91">
        <v>25</v>
      </c>
      <c r="K13" s="91">
        <v>27</v>
      </c>
      <c r="L13" s="91">
        <f t="shared" si="2"/>
        <v>76</v>
      </c>
      <c r="M13" s="91">
        <f t="shared" si="3"/>
        <v>20</v>
      </c>
      <c r="N13" s="91">
        <f t="shared" si="4"/>
        <v>20</v>
      </c>
    </row>
    <row r="14" spans="1:14" s="1" customFormat="1" ht="20.100000000000001" customHeight="1">
      <c r="A14" s="90" t="s">
        <v>24</v>
      </c>
      <c r="B14" s="91">
        <v>31</v>
      </c>
      <c r="C14" s="91">
        <v>19</v>
      </c>
      <c r="D14" s="91">
        <f t="shared" si="0"/>
        <v>12</v>
      </c>
      <c r="E14" s="91">
        <v>38</v>
      </c>
      <c r="F14" s="91">
        <v>76</v>
      </c>
      <c r="G14" s="91">
        <v>67</v>
      </c>
      <c r="H14" s="91">
        <f t="shared" si="1"/>
        <v>181</v>
      </c>
      <c r="I14" s="91">
        <v>46</v>
      </c>
      <c r="J14" s="91">
        <v>68</v>
      </c>
      <c r="K14" s="91">
        <v>69</v>
      </c>
      <c r="L14" s="91">
        <f t="shared" si="2"/>
        <v>183</v>
      </c>
      <c r="M14" s="91">
        <f t="shared" si="3"/>
        <v>-2</v>
      </c>
      <c r="N14" s="91">
        <f t="shared" si="4"/>
        <v>10</v>
      </c>
    </row>
    <row r="15" spans="1:14" s="1" customFormat="1" ht="20.100000000000001" customHeight="1">
      <c r="A15" s="90" t="s">
        <v>25</v>
      </c>
      <c r="B15" s="91">
        <v>33</v>
      </c>
      <c r="C15" s="91">
        <v>12</v>
      </c>
      <c r="D15" s="91">
        <f>B15-C15</f>
        <v>21</v>
      </c>
      <c r="E15" s="91">
        <v>84</v>
      </c>
      <c r="F15" s="91">
        <v>73</v>
      </c>
      <c r="G15" s="91">
        <v>54</v>
      </c>
      <c r="H15" s="91">
        <f t="shared" si="1"/>
        <v>211</v>
      </c>
      <c r="I15" s="91">
        <v>63</v>
      </c>
      <c r="J15" s="91">
        <v>50</v>
      </c>
      <c r="K15" s="91">
        <v>42</v>
      </c>
      <c r="L15" s="91">
        <f t="shared" si="2"/>
        <v>155</v>
      </c>
      <c r="M15" s="91">
        <f t="shared" si="3"/>
        <v>56</v>
      </c>
      <c r="N15" s="91">
        <f t="shared" si="4"/>
        <v>77</v>
      </c>
    </row>
    <row r="16" spans="1:14" s="1" customFormat="1" ht="20.100000000000001" customHeight="1">
      <c r="A16" s="90" t="s">
        <v>26</v>
      </c>
      <c r="B16" s="91">
        <v>4</v>
      </c>
      <c r="C16" s="91">
        <v>7</v>
      </c>
      <c r="D16" s="91">
        <f t="shared" si="0"/>
        <v>-3</v>
      </c>
      <c r="E16" s="91">
        <v>9</v>
      </c>
      <c r="F16" s="91">
        <v>11</v>
      </c>
      <c r="G16" s="91">
        <v>20</v>
      </c>
      <c r="H16" s="91">
        <f t="shared" si="1"/>
        <v>40</v>
      </c>
      <c r="I16" s="91">
        <v>8</v>
      </c>
      <c r="J16" s="91">
        <v>15</v>
      </c>
      <c r="K16" s="91">
        <v>17</v>
      </c>
      <c r="L16" s="91">
        <f t="shared" si="2"/>
        <v>40</v>
      </c>
      <c r="M16" s="91">
        <f t="shared" si="3"/>
        <v>0</v>
      </c>
      <c r="N16" s="91">
        <f t="shared" si="4"/>
        <v>-3</v>
      </c>
    </row>
    <row r="17" spans="1:14" s="1" customFormat="1" ht="20.100000000000001" customHeight="1">
      <c r="A17" s="90" t="s">
        <v>27</v>
      </c>
      <c r="B17" s="91">
        <v>27</v>
      </c>
      <c r="C17" s="91">
        <v>11</v>
      </c>
      <c r="D17" s="91">
        <f t="shared" si="0"/>
        <v>16</v>
      </c>
      <c r="E17" s="91">
        <v>25</v>
      </c>
      <c r="F17" s="91">
        <v>57</v>
      </c>
      <c r="G17" s="91">
        <v>42</v>
      </c>
      <c r="H17" s="91">
        <f t="shared" si="1"/>
        <v>124</v>
      </c>
      <c r="I17" s="91">
        <v>36</v>
      </c>
      <c r="J17" s="91">
        <v>56</v>
      </c>
      <c r="K17" s="91">
        <v>47</v>
      </c>
      <c r="L17" s="91">
        <f>SUM(I17:K17)</f>
        <v>139</v>
      </c>
      <c r="M17" s="91">
        <f t="shared" si="3"/>
        <v>-15</v>
      </c>
      <c r="N17" s="91">
        <f t="shared" si="4"/>
        <v>1</v>
      </c>
    </row>
    <row r="18" spans="1:14" s="1" customFormat="1" ht="20.100000000000001" customHeight="1">
      <c r="A18" s="90" t="s">
        <v>28</v>
      </c>
      <c r="B18" s="91">
        <v>14</v>
      </c>
      <c r="C18" s="91">
        <v>11</v>
      </c>
      <c r="D18" s="91">
        <f t="shared" si="0"/>
        <v>3</v>
      </c>
      <c r="E18" s="91">
        <v>12</v>
      </c>
      <c r="F18" s="91">
        <v>20</v>
      </c>
      <c r="G18" s="91">
        <v>23</v>
      </c>
      <c r="H18" s="91">
        <f t="shared" si="1"/>
        <v>55</v>
      </c>
      <c r="I18" s="91">
        <v>15</v>
      </c>
      <c r="J18" s="91">
        <v>27</v>
      </c>
      <c r="K18" s="91">
        <v>22</v>
      </c>
      <c r="L18" s="91">
        <f t="shared" si="2"/>
        <v>64</v>
      </c>
      <c r="M18" s="91">
        <f t="shared" si="3"/>
        <v>-9</v>
      </c>
      <c r="N18" s="91">
        <f t="shared" si="4"/>
        <v>-6</v>
      </c>
    </row>
    <row r="19" spans="1:14" s="1" customFormat="1" ht="20.100000000000001" customHeight="1">
      <c r="A19" s="92" t="s">
        <v>48</v>
      </c>
      <c r="B19" s="93">
        <v>156</v>
      </c>
      <c r="C19" s="93">
        <v>117</v>
      </c>
      <c r="D19" s="94">
        <f>B19-C19</f>
        <v>39</v>
      </c>
      <c r="E19" s="93">
        <v>311</v>
      </c>
      <c r="F19" s="93">
        <v>358</v>
      </c>
      <c r="G19" s="93">
        <v>305</v>
      </c>
      <c r="H19" s="93">
        <f>SUM(E19:G19)</f>
        <v>974</v>
      </c>
      <c r="I19" s="93">
        <v>325</v>
      </c>
      <c r="J19" s="93">
        <v>280</v>
      </c>
      <c r="K19" s="93">
        <v>317</v>
      </c>
      <c r="L19" s="93">
        <f t="shared" si="2"/>
        <v>922</v>
      </c>
      <c r="M19" s="95">
        <f t="shared" si="3"/>
        <v>52</v>
      </c>
      <c r="N19" s="96">
        <f>D19+M19</f>
        <v>91</v>
      </c>
    </row>
    <row r="20" spans="1:14" s="1" customFormat="1" ht="20.100000000000001" customHeight="1">
      <c r="A20" s="92" t="s">
        <v>49</v>
      </c>
      <c r="B20" s="93">
        <v>156</v>
      </c>
      <c r="C20" s="93">
        <v>104</v>
      </c>
      <c r="D20" s="94">
        <f>B20-C20</f>
        <v>52</v>
      </c>
      <c r="E20" s="93">
        <v>302</v>
      </c>
      <c r="F20" s="93">
        <v>329</v>
      </c>
      <c r="G20" s="93">
        <v>316</v>
      </c>
      <c r="H20" s="93">
        <f t="shared" si="1"/>
        <v>947</v>
      </c>
      <c r="I20" s="93">
        <v>262</v>
      </c>
      <c r="J20" s="93">
        <v>271</v>
      </c>
      <c r="K20" s="93">
        <v>317</v>
      </c>
      <c r="L20" s="93">
        <f t="shared" si="2"/>
        <v>850</v>
      </c>
      <c r="M20" s="95">
        <f t="shared" si="3"/>
        <v>97</v>
      </c>
      <c r="N20" s="96">
        <f>D20+M20</f>
        <v>149</v>
      </c>
    </row>
    <row r="21" spans="1:14" s="1" customFormat="1" ht="19.5" customHeight="1">
      <c r="A21" s="92" t="s">
        <v>50</v>
      </c>
      <c r="B21" s="93">
        <f t="shared" ref="B21:G21" si="5">SUM(B6:B18)</f>
        <v>312</v>
      </c>
      <c r="C21" s="93">
        <f t="shared" si="5"/>
        <v>221</v>
      </c>
      <c r="D21" s="93">
        <f t="shared" si="5"/>
        <v>91</v>
      </c>
      <c r="E21" s="93">
        <f t="shared" si="5"/>
        <v>613</v>
      </c>
      <c r="F21" s="93">
        <f t="shared" si="5"/>
        <v>687</v>
      </c>
      <c r="G21" s="93">
        <f t="shared" si="5"/>
        <v>621</v>
      </c>
      <c r="H21" s="93">
        <f t="shared" ref="H21:M21" si="6">SUM(H6:H18)</f>
        <v>1921</v>
      </c>
      <c r="I21" s="93">
        <f t="shared" si="6"/>
        <v>587</v>
      </c>
      <c r="J21" s="93">
        <f t="shared" si="6"/>
        <v>551</v>
      </c>
      <c r="K21" s="93">
        <f>SUM(K6:K18)</f>
        <v>634</v>
      </c>
      <c r="L21" s="93">
        <f t="shared" si="6"/>
        <v>1772</v>
      </c>
      <c r="M21" s="93">
        <f t="shared" si="6"/>
        <v>149</v>
      </c>
      <c r="N21" s="93">
        <f>SUM(N6:N18)</f>
        <v>240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37" t="s">
        <v>294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6" t="s">
        <v>295</v>
      </c>
      <c r="C1" s="136"/>
      <c r="D1" s="136"/>
      <c r="E1" s="136"/>
      <c r="F1" s="136"/>
    </row>
    <row r="2" spans="2:6" s="3" customFormat="1" ht="23.25" customHeight="1">
      <c r="B2" s="3" t="s">
        <v>301</v>
      </c>
    </row>
    <row r="3" spans="2:6" s="3" customFormat="1">
      <c r="B3" s="141" t="s">
        <v>39</v>
      </c>
      <c r="C3" s="141" t="s">
        <v>3</v>
      </c>
      <c r="D3" s="144" t="s">
        <v>0</v>
      </c>
      <c r="E3" s="145"/>
      <c r="F3" s="146"/>
    </row>
    <row r="4" spans="2:6" s="3" customFormat="1">
      <c r="B4" s="142"/>
      <c r="C4" s="142"/>
      <c r="D4" s="147"/>
      <c r="E4" s="148"/>
      <c r="F4" s="149"/>
    </row>
    <row r="5" spans="2:6" s="3" customFormat="1" ht="23.25" customHeight="1">
      <c r="B5" s="143"/>
      <c r="C5" s="143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296</v>
      </c>
      <c r="C6" s="34">
        <v>119</v>
      </c>
      <c r="D6" s="34">
        <f t="shared" ref="D6:D13" si="0">E6+F6</f>
        <v>209</v>
      </c>
      <c r="E6" s="34">
        <v>110</v>
      </c>
      <c r="F6" s="34">
        <v>99</v>
      </c>
    </row>
    <row r="7" spans="2:6" s="3" customFormat="1" ht="27" customHeight="1">
      <c r="B7" s="101" t="s">
        <v>40</v>
      </c>
      <c r="C7" s="34">
        <v>316</v>
      </c>
      <c r="D7" s="34">
        <f t="shared" si="0"/>
        <v>555</v>
      </c>
      <c r="E7" s="34">
        <v>313</v>
      </c>
      <c r="F7" s="34">
        <v>242</v>
      </c>
    </row>
    <row r="8" spans="2:6" s="3" customFormat="1" ht="27" customHeight="1">
      <c r="B8" s="101" t="s">
        <v>297</v>
      </c>
      <c r="C8" s="34">
        <v>677</v>
      </c>
      <c r="D8" s="34">
        <f t="shared" si="0"/>
        <v>977</v>
      </c>
      <c r="E8" s="34">
        <v>442</v>
      </c>
      <c r="F8" s="34">
        <v>535</v>
      </c>
    </row>
    <row r="9" spans="2:6" s="3" customFormat="1" ht="27" customHeight="1">
      <c r="B9" s="101" t="s">
        <v>41</v>
      </c>
      <c r="C9" s="34">
        <v>599</v>
      </c>
      <c r="D9" s="34">
        <f t="shared" si="0"/>
        <v>792</v>
      </c>
      <c r="E9" s="34">
        <v>359</v>
      </c>
      <c r="F9" s="34">
        <v>433</v>
      </c>
    </row>
    <row r="10" spans="2:6" s="3" customFormat="1" ht="27" customHeight="1">
      <c r="B10" s="101" t="s">
        <v>42</v>
      </c>
      <c r="C10" s="34">
        <v>281</v>
      </c>
      <c r="D10" s="34">
        <f t="shared" si="0"/>
        <v>546</v>
      </c>
      <c r="E10" s="34">
        <v>281</v>
      </c>
      <c r="F10" s="34">
        <v>265</v>
      </c>
    </row>
    <row r="11" spans="2:6" s="3" customFormat="1" ht="27" customHeight="1">
      <c r="B11" s="101" t="s">
        <v>43</v>
      </c>
      <c r="C11" s="34">
        <v>328</v>
      </c>
      <c r="D11" s="34">
        <f t="shared" si="0"/>
        <v>398</v>
      </c>
      <c r="E11" s="34">
        <v>84</v>
      </c>
      <c r="F11" s="34">
        <v>314</v>
      </c>
    </row>
    <row r="12" spans="2:6" s="3" customFormat="1" ht="27" customHeight="1">
      <c r="B12" s="101" t="s">
        <v>44</v>
      </c>
      <c r="C12" s="34">
        <v>178</v>
      </c>
      <c r="D12" s="34">
        <f t="shared" si="0"/>
        <v>197</v>
      </c>
      <c r="E12" s="34">
        <v>132</v>
      </c>
      <c r="F12" s="34">
        <v>65</v>
      </c>
    </row>
    <row r="13" spans="2:6" s="3" customFormat="1" ht="27" customHeight="1">
      <c r="B13" s="65" t="s">
        <v>298</v>
      </c>
      <c r="C13" s="34">
        <v>263</v>
      </c>
      <c r="D13" s="34">
        <f t="shared" si="0"/>
        <v>470</v>
      </c>
      <c r="E13" s="34">
        <v>258</v>
      </c>
      <c r="F13" s="34">
        <v>212</v>
      </c>
    </row>
    <row r="14" spans="2:6" s="3" customFormat="1" ht="27" customHeight="1">
      <c r="B14" s="101" t="s">
        <v>45</v>
      </c>
      <c r="C14" s="34">
        <v>1032</v>
      </c>
      <c r="D14" s="34">
        <f t="shared" ref="D14" si="1">E14+F14</f>
        <v>1337</v>
      </c>
      <c r="E14" s="34">
        <v>802</v>
      </c>
      <c r="F14" s="34">
        <v>535</v>
      </c>
    </row>
    <row r="15" spans="2:6" s="3" customFormat="1" ht="27" customHeight="1">
      <c r="B15" s="37" t="s">
        <v>46</v>
      </c>
      <c r="C15" s="103">
        <f>SUM(C6:C14)</f>
        <v>3793</v>
      </c>
      <c r="D15" s="103">
        <f>SUM(D6:D14)</f>
        <v>5481</v>
      </c>
      <c r="E15" s="103">
        <f>SUM(E6:E14)</f>
        <v>2781</v>
      </c>
      <c r="F15" s="103">
        <f>SUM(F6:F14)</f>
        <v>2700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2017-02-09T02:30:58Z</cp:lastPrinted>
  <dcterms:created xsi:type="dcterms:W3CDTF">1998-08-25T04:55:29Z</dcterms:created>
  <dcterms:modified xsi:type="dcterms:W3CDTF">2017-02-09T02:31:00Z</dcterms:modified>
</cp:coreProperties>
</file>