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C24" i="2" l="1"/>
  <c r="B75" i="32" l="1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 s="1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/>
  <c r="D58" i="32"/>
  <c r="C58" i="32"/>
  <c r="B58" i="32"/>
  <c r="F57" i="32"/>
  <c r="B57" i="32"/>
  <c r="F56" i="32"/>
  <c r="B56" i="32"/>
  <c r="F55" i="32"/>
  <c r="B55" i="32"/>
  <c r="F54" i="32"/>
  <c r="B54" i="32"/>
  <c r="F53" i="32"/>
  <c r="B53" i="32"/>
  <c r="H52" i="32"/>
  <c r="G52" i="32"/>
  <c r="F52" i="32"/>
  <c r="D52" i="32"/>
  <c r="C52" i="32"/>
  <c r="B52" i="32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 s="1"/>
  <c r="D46" i="32"/>
  <c r="C46" i="32"/>
  <c r="B46" i="32" s="1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C40" i="32"/>
  <c r="B40" i="32"/>
  <c r="F39" i="32"/>
  <c r="B39" i="32"/>
  <c r="F38" i="32"/>
  <c r="B38" i="32"/>
  <c r="F37" i="32"/>
  <c r="B37" i="32"/>
  <c r="F36" i="32"/>
  <c r="B36" i="32"/>
  <c r="F35" i="32"/>
  <c r="B35" i="32"/>
  <c r="H34" i="32"/>
  <c r="G34" i="32"/>
  <c r="F34" i="32"/>
  <c r="D34" i="32"/>
  <c r="C34" i="32"/>
  <c r="B34" i="32"/>
  <c r="F33" i="32"/>
  <c r="B33" i="32"/>
  <c r="F32" i="32"/>
  <c r="B32" i="32"/>
  <c r="F31" i="32"/>
  <c r="B31" i="32"/>
  <c r="F30" i="32"/>
  <c r="B30" i="32"/>
  <c r="F29" i="32"/>
  <c r="B29" i="32"/>
  <c r="H28" i="32"/>
  <c r="G28" i="32"/>
  <c r="F28" i="32" s="1"/>
  <c r="D28" i="32"/>
  <c r="C28" i="32"/>
  <c r="B28" i="32"/>
  <c r="F27" i="32"/>
  <c r="B27" i="32"/>
  <c r="F26" i="32"/>
  <c r="B26" i="32"/>
  <c r="F25" i="32"/>
  <c r="B25" i="32"/>
  <c r="F24" i="32"/>
  <c r="B24" i="32"/>
  <c r="F23" i="32"/>
  <c r="B23" i="32"/>
  <c r="H22" i="32"/>
  <c r="G22" i="32"/>
  <c r="F22" i="32"/>
  <c r="D22" i="32"/>
  <c r="H74" i="32" s="1"/>
  <c r="C22" i="32"/>
  <c r="G74" i="32" s="1"/>
  <c r="B22" i="32"/>
  <c r="F21" i="32"/>
  <c r="B21" i="32"/>
  <c r="F20" i="32"/>
  <c r="B20" i="32"/>
  <c r="F19" i="32"/>
  <c r="B19" i="32"/>
  <c r="F18" i="32"/>
  <c r="B18" i="32"/>
  <c r="F17" i="32"/>
  <c r="B17" i="32"/>
  <c r="H16" i="32"/>
  <c r="G16" i="32"/>
  <c r="F16" i="32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H75" i="32" s="1"/>
  <c r="G10" i="32"/>
  <c r="F10" i="32" s="1"/>
  <c r="D10" i="32"/>
  <c r="C10" i="32"/>
  <c r="B10" i="32"/>
  <c r="F9" i="32"/>
  <c r="B9" i="32"/>
  <c r="F8" i="32"/>
  <c r="B8" i="32"/>
  <c r="F7" i="32"/>
  <c r="B7" i="32"/>
  <c r="F6" i="32"/>
  <c r="B6" i="32"/>
  <c r="F5" i="32"/>
  <c r="B5" i="32"/>
  <c r="H4" i="32"/>
  <c r="G4" i="32"/>
  <c r="F4" i="32"/>
  <c r="D4" i="32"/>
  <c r="H73" i="32" s="1"/>
  <c r="C4" i="32"/>
  <c r="G73" i="32" s="1"/>
  <c r="B4" i="32"/>
  <c r="F73" i="32" s="1"/>
  <c r="F75" i="32" l="1"/>
  <c r="F74" i="32"/>
  <c r="F70" i="32" s="1"/>
  <c r="H70" i="32"/>
  <c r="G75" i="32"/>
  <c r="G70" i="32" s="1"/>
  <c r="D8" i="34" l="1"/>
  <c r="D14" i="34" l="1"/>
  <c r="D13" i="34"/>
  <c r="D12" i="34"/>
  <c r="D11" i="34"/>
  <c r="D10" i="34"/>
  <c r="D9" i="34"/>
  <c r="D7" i="34"/>
  <c r="D6" i="34"/>
  <c r="D15" i="34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C25" i="2" l="1"/>
  <c r="F25" i="2" l="1"/>
  <c r="G25" i="2"/>
  <c r="H25" i="2" s="1"/>
  <c r="I25" i="2"/>
  <c r="J25" i="2"/>
  <c r="J24" i="2" l="1"/>
  <c r="F24" i="2" l="1"/>
  <c r="G24" i="2"/>
  <c r="H24" i="2" s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6" i="2" l="1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N10" i="33" s="1"/>
  <c r="M18" i="33"/>
  <c r="N18" i="33" s="1"/>
  <c r="M15" i="33"/>
  <c r="N15" i="33" s="1"/>
  <c r="N13" i="33"/>
  <c r="N8" i="33"/>
  <c r="N16" i="33"/>
  <c r="N14" i="33"/>
  <c r="N7" i="33"/>
  <c r="N17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<sst xmlns="http://schemas.openxmlformats.org/spreadsheetml/2006/main" count="397" uniqueCount="306">
  <si>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</si>
  <si>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</si>
  <si>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</si>
  <si>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</si>
  <si>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</si>
  <si>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</si>
  <si>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</si>
  <si>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</si>
  <si>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</si>
  <si>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</si>
  <si>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</si>
  <si>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</si>
  <si>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</si>
  <si>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</si>
  <si>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</si>
  <si>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</si>
  <si>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</si>
  <si>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</si>
  <si>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</si>
  <si>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</si>
  <si>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</si>
  <si>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</si>
  <si>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</si>
  <si>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</si>
  <si>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</si>
  <si>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</si>
  <si>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</si>
  <si>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</si>
  <si>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</si>
  <si>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</si>
  <si>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</si>
  <si>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</si>
  <si>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</si>
  <si>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</si>
  <si>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</si>
  <si>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</si>
  <si>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</si>
  <si>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</si>
  <si>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</si>
  <si>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</si>
  <si>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</si>
  <si>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</si>
  <si>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</si>
  <si>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</si>
  <si>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</si>
  <si>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</si>
  <si>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</si>
  <si>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</si>
  <si>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</si>
  <si>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</si>
  <si>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</si>
  <si>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</si>
  <si>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</si>
  <si>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</si>
  <si>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</si>
  <si>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</si>
  <si>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</si>
  <si>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</si>
  <si>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</si>
  <si>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</si>
  <si>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</si>
  <si>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</si>
  <si>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</si>
  <si>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</si>
  <si>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</si>
  <si>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</si>
  <si>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</si>
  <si>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</si>
  <si>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</si>
  <si>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</si>
  <si>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</si>
  <si>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</si>
  <si>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</si>
  <si>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</si>
  <si>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</si>
  <si>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</si>
  <si>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</si>
  <si>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</si>
  <si>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</si>
  <si>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</si>
  <si>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</si>
  <si>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</si>
  <si>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</si>
  <si>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</si>
  <si>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</si>
  <si>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</si>
  <si>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</si>
  <si>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</si>
  <si>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</si>
  <si>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</si>
  <si>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</si>
  <si>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</si>
  <si>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</si>
  <si>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</si>
  <si>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</si>
  <si>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</si>
  <si>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</si>
  <si>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</si>
  <si>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</si>
  <si>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</si>
  <si>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</si>
  <si>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</si>
  <si>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</si>
  <si>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</si>
  <si>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</si>
  <si>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</si>
  <si>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</si>
  <si>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</si>
  <si>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</si>
  <si>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</si>
  <si>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</si>
  <si>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</si>
  <si>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</si>
  <si>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</si>
  <si>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</si>
  <si>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</si>
  <si>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</si>
  <si>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</si>
  <si>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</si>
  <si>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</si>
  <si>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</si>
  <si>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</si>
  <si>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</si>
  <si>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</si>
  <si>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</si>
  <si>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</si>
  <si>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</si>
  <si>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</si>
  <si>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</si>
  <si>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</si>
  <si>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</si>
  <si>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</si>
  <si>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</si>
  <si>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</si>
  <si>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</si>
  <si>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</si>
  <si>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</si>
  <si>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</si>
  <si>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</si>
  <si>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</si>
  <si>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</si>
  <si>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</si>
  <si>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</si>
  <si>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</si>
  <si>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</si>
  <si>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</si>
  <si>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</si>
  <si>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</si>
  <si>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</si>
  <si>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</si>
  <si>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</si>
  <si>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</si>
  <si>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</si>
  <si>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</si>
  <si>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</si>
  <si>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</si>
  <si>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</si>
  <si>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</si>
  <si>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</si>
  <si>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</si>
  <si>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</si>
  <si>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</si>
  <si>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</si>
  <si>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</si>
  <si>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</si>
  <si>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</si>
  <si>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</si>
  <si>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</si>
  <si>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</si>
  <si>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</si>
  <si>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</si>
  <si>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</si>
  <si>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</si>
  <si>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</si>
  <si>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</si>
  <si>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</si>
  <si>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</si>
  <si>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</si>
  <si>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</si>
  <si>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</si>
  <si>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</si>
  <si>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</si>
  <si>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</si>
  <si>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</si>
  <si>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</si>
  <si>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</si>
  <si>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</si>
  <si>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</si>
  <si>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</si>
  <si>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</si>
  <si>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</si>
  <si>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</si>
  <si>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</si>
  <si>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</si>
  <si>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</si>
  <si>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</si>
  <si>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</si>
  <si>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</si>
  <si>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</si>
  <si>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</si>
  <si>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</si>
  <si>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</si>
  <si>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</si>
  <si>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</si>
  <si>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</si>
  <si>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</si>
  <si>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</si>
  <si>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</si>
  <si>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</si>
  <si>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</si>
  <si>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</si>
  <si>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</si>
  <si>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</si>
  <si>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</si>
  <si>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</si>
  <si>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</si>
  <si>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</si>
  <si>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</si>
  <si>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</si>
  <si>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</si>
  <si>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</si>
  <si>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</si>
  <si>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</si>
  <si>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</si>
  <si>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</si>
  <si>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</si>
  <si>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</si>
  <si>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</si>
  <si>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</si>
  <si>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</si>
  <si>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</si>
  <si>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</si>
  <si>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</si>
  <si>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</si>
  <si>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</si>
  <si>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</si>
  <si>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</si>
  <si>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</si>
  <si>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</si>
  <si>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</si>
  <si>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</si>
  <si>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</si>
  <si>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</si>
  <si>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</si>
  <si>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</si>
  <si>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</si>
  <si>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</si>
  <si>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</si>
  <si>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</si>
  <si>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</si>
  <si>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</si>
  <si>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</si>
  <si>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</si>
  <si>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</si>
  <si>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</si>
  <si>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</si>
  <si>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</si>
  <si>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</si>
  <si>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</si>
  <si>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</si>
  <si>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</si>
  <si>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</si>
  <si>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</si>
  <si>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</si>
  <si>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</si>
  <si>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</si>
  <si>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</si>
  <si>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</si>
  <si>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</si>
  <si>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</si>
  <si>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</si>
  <si>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</si>
  <si>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</si>
  <si>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</si>
  <si>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</si>
  <si>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</si>
  <si>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</si>
  <si>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</si>
  <si>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</si>
  <si>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</si>
  <si>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</si>
  <si>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</si>
  <si>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</si>
  <si>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</si>
  <si>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</si>
  <si>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</si>
  <si>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</si>
  <si>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</si>
  <si>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</si>
  <si>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</si>
  <si>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</si>
  <si>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</si>
  <si>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</si>
  <si>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</si>
  <si>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</si>
  <si>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</si>
  <si>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</si>
  <si>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</si>
  <si>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</si>
  <si>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</si>
  <si>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</si>
  <si>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</si>
  <si>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2017.3.1</t>
    <phoneticPr fontId="15"/>
  </si>
  <si>
    <t>2017年2月中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</si>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</sst>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activeCell="A30" sqref="A30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9" t="s">
        <v>273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3.5" customHeight="1">
      <c r="A2" s="110" t="s">
        <v>2</v>
      </c>
      <c r="B2" s="110" t="s">
        <v>3</v>
      </c>
      <c r="C2" s="113" t="s">
        <v>0</v>
      </c>
      <c r="D2" s="114"/>
      <c r="E2" s="115"/>
      <c r="F2" s="113" t="s">
        <v>272</v>
      </c>
      <c r="G2" s="114"/>
      <c r="H2" s="115"/>
      <c r="I2" s="39" t="s">
        <v>1</v>
      </c>
      <c r="J2" s="39" t="s">
        <v>0</v>
      </c>
    </row>
    <row r="3" spans="1:10" ht="13.5" customHeight="1">
      <c r="A3" s="111"/>
      <c r="B3" s="111"/>
      <c r="C3" s="116"/>
      <c r="D3" s="117"/>
      <c r="E3" s="118"/>
      <c r="F3" s="116"/>
      <c r="G3" s="117"/>
      <c r="H3" s="118"/>
      <c r="I3" s="40" t="s">
        <v>4</v>
      </c>
      <c r="J3" s="43" t="s">
        <v>5</v>
      </c>
    </row>
    <row r="4" spans="1:10" ht="13.5" customHeight="1">
      <c r="A4" s="112"/>
      <c r="B4" s="112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297</v>
      </c>
      <c r="G5" s="35" t="s">
        <v>297</v>
      </c>
      <c r="H5" s="35" t="s">
        <v>297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298</v>
      </c>
      <c r="C10" s="34">
        <v>90971</v>
      </c>
      <c r="D10" s="35" t="s">
        <v>298</v>
      </c>
      <c r="E10" s="35" t="s">
        <v>298</v>
      </c>
      <c r="F10" s="35" t="s">
        <v>298</v>
      </c>
      <c r="G10" s="34">
        <f t="shared" si="3"/>
        <v>31694</v>
      </c>
      <c r="H10" s="38">
        <f t="shared" si="4"/>
        <v>0.53467618131821781</v>
      </c>
      <c r="I10" s="35" t="s">
        <v>298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298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42795</v>
      </c>
      <c r="B25" s="34">
        <v>183360</v>
      </c>
      <c r="C25" s="34">
        <f t="shared" si="5"/>
        <v>427268</v>
      </c>
      <c r="D25" s="34">
        <v>211502</v>
      </c>
      <c r="E25" s="34">
        <v>215766</v>
      </c>
      <c r="F25" s="34">
        <f t="shared" si="7"/>
        <v>3190</v>
      </c>
      <c r="G25" s="34">
        <f t="shared" si="3"/>
        <v>3374</v>
      </c>
      <c r="H25" s="38">
        <f t="shared" si="4"/>
        <v>7.9595370540748393E-3</v>
      </c>
      <c r="I25" s="42">
        <f t="shared" si="6"/>
        <v>2.3302137870855146</v>
      </c>
      <c r="J25" s="34">
        <f>C25/69.57</f>
        <v>6141.5552680753208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304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opLeftCell="A94" zoomScale="75" zoomScaleNormal="75" workbookViewId="0">
      <selection activeCell="A113" sqref="A11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4" t="s">
        <v>276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8" customHeight="1">
      <c r="A2" s="5" t="s">
        <v>302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9" t="s">
        <v>79</v>
      </c>
      <c r="B3" s="47" t="s">
        <v>78</v>
      </c>
      <c r="C3" s="121" t="s">
        <v>0</v>
      </c>
      <c r="D3" s="122"/>
      <c r="E3" s="123"/>
      <c r="F3" s="8"/>
      <c r="G3" s="119" t="s">
        <v>79</v>
      </c>
      <c r="H3" s="47" t="s">
        <v>78</v>
      </c>
      <c r="I3" s="121" t="s">
        <v>0</v>
      </c>
      <c r="J3" s="122"/>
      <c r="K3" s="123"/>
    </row>
    <row r="4" spans="1:11" ht="20.100000000000001" customHeight="1">
      <c r="A4" s="120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20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605</v>
      </c>
      <c r="C5" s="51">
        <f>D5+E5</f>
        <v>1193</v>
      </c>
      <c r="D5" s="52">
        <v>583</v>
      </c>
      <c r="E5" s="52">
        <v>610</v>
      </c>
      <c r="F5" s="8"/>
      <c r="G5" s="53" t="s">
        <v>85</v>
      </c>
      <c r="H5" s="51">
        <v>698</v>
      </c>
      <c r="I5" s="51">
        <f>J5+K5</f>
        <v>1572</v>
      </c>
      <c r="J5" s="52">
        <v>731</v>
      </c>
      <c r="K5" s="52">
        <v>841</v>
      </c>
    </row>
    <row r="6" spans="1:11" ht="18.95" customHeight="1">
      <c r="A6" s="50" t="s">
        <v>82</v>
      </c>
      <c r="B6" s="125">
        <v>4094</v>
      </c>
      <c r="C6" s="125">
        <f>D6+E6</f>
        <v>7785</v>
      </c>
      <c r="D6" s="127">
        <v>3715</v>
      </c>
      <c r="E6" s="127">
        <v>4070</v>
      </c>
      <c r="F6" s="8"/>
      <c r="G6" s="53" t="s">
        <v>87</v>
      </c>
      <c r="H6" s="51">
        <v>448</v>
      </c>
      <c r="I6" s="51">
        <f t="shared" ref="I6:I55" si="0">J6+K6</f>
        <v>1107</v>
      </c>
      <c r="J6" s="52">
        <v>522</v>
      </c>
      <c r="K6" s="52">
        <v>585</v>
      </c>
    </row>
    <row r="7" spans="1:11" ht="18.95" customHeight="1">
      <c r="A7" s="50" t="s">
        <v>84</v>
      </c>
      <c r="B7" s="126"/>
      <c r="C7" s="126"/>
      <c r="D7" s="128"/>
      <c r="E7" s="128"/>
      <c r="F7" s="8"/>
      <c r="G7" s="53" t="s">
        <v>89</v>
      </c>
      <c r="H7" s="51">
        <v>761</v>
      </c>
      <c r="I7" s="51">
        <f t="shared" si="0"/>
        <v>1867</v>
      </c>
      <c r="J7" s="52">
        <v>905</v>
      </c>
      <c r="K7" s="52">
        <v>962</v>
      </c>
    </row>
    <row r="8" spans="1:11" ht="18.95" customHeight="1">
      <c r="A8" s="50" t="s">
        <v>86</v>
      </c>
      <c r="B8" s="51">
        <v>600</v>
      </c>
      <c r="C8" s="51">
        <f>D8+E8</f>
        <v>1135</v>
      </c>
      <c r="D8" s="52">
        <v>586</v>
      </c>
      <c r="E8" s="52">
        <v>549</v>
      </c>
      <c r="F8" s="8"/>
      <c r="G8" s="53" t="s">
        <v>91</v>
      </c>
      <c r="H8" s="51">
        <v>498</v>
      </c>
      <c r="I8" s="51">
        <f t="shared" si="0"/>
        <v>1348</v>
      </c>
      <c r="J8" s="52">
        <v>640</v>
      </c>
      <c r="K8" s="52">
        <v>708</v>
      </c>
    </row>
    <row r="9" spans="1:11" ht="18.95" customHeight="1">
      <c r="A9" s="50" t="s">
        <v>88</v>
      </c>
      <c r="B9" s="51">
        <v>327</v>
      </c>
      <c r="C9" s="51">
        <f t="shared" ref="C9:C56" si="1">D9+E9</f>
        <v>673</v>
      </c>
      <c r="D9" s="52">
        <v>328</v>
      </c>
      <c r="E9" s="52">
        <v>345</v>
      </c>
      <c r="F9" s="8"/>
      <c r="G9" s="53" t="s">
        <v>93</v>
      </c>
      <c r="H9" s="51">
        <v>850</v>
      </c>
      <c r="I9" s="51">
        <f t="shared" si="0"/>
        <v>2008</v>
      </c>
      <c r="J9" s="52">
        <v>930</v>
      </c>
      <c r="K9" s="52">
        <v>1078</v>
      </c>
    </row>
    <row r="10" spans="1:11" ht="18.95" customHeight="1">
      <c r="A10" s="50" t="s">
        <v>90</v>
      </c>
      <c r="B10" s="51">
        <v>1143</v>
      </c>
      <c r="C10" s="51">
        <f t="shared" si="1"/>
        <v>1642</v>
      </c>
      <c r="D10" s="52">
        <v>1178</v>
      </c>
      <c r="E10" s="52">
        <v>464</v>
      </c>
      <c r="F10" s="8"/>
      <c r="G10" s="53" t="s">
        <v>95</v>
      </c>
      <c r="H10" s="51">
        <v>652</v>
      </c>
      <c r="I10" s="51">
        <f t="shared" si="0"/>
        <v>1453</v>
      </c>
      <c r="J10" s="52">
        <v>688</v>
      </c>
      <c r="K10" s="52">
        <v>765</v>
      </c>
    </row>
    <row r="11" spans="1:11" ht="18.95" customHeight="1">
      <c r="A11" s="50" t="s">
        <v>92</v>
      </c>
      <c r="B11" s="51">
        <v>609</v>
      </c>
      <c r="C11" s="51">
        <f t="shared" si="1"/>
        <v>1317</v>
      </c>
      <c r="D11" s="52">
        <v>683</v>
      </c>
      <c r="E11" s="52">
        <v>634</v>
      </c>
      <c r="F11" s="8"/>
      <c r="G11" s="53" t="s">
        <v>97</v>
      </c>
      <c r="H11" s="51">
        <v>520</v>
      </c>
      <c r="I11" s="51">
        <f t="shared" si="0"/>
        <v>1195</v>
      </c>
      <c r="J11" s="52">
        <v>558</v>
      </c>
      <c r="K11" s="52">
        <v>637</v>
      </c>
    </row>
    <row r="12" spans="1:11" ht="18.95" customHeight="1">
      <c r="A12" s="50" t="s">
        <v>94</v>
      </c>
      <c r="B12" s="51">
        <v>116</v>
      </c>
      <c r="C12" s="51">
        <f t="shared" si="1"/>
        <v>306</v>
      </c>
      <c r="D12" s="52">
        <v>153</v>
      </c>
      <c r="E12" s="52">
        <v>153</v>
      </c>
      <c r="F12" s="8"/>
      <c r="G12" s="53" t="s">
        <v>99</v>
      </c>
      <c r="H12" s="51">
        <v>547</v>
      </c>
      <c r="I12" s="51">
        <f t="shared" si="0"/>
        <v>1369</v>
      </c>
      <c r="J12" s="52">
        <v>639</v>
      </c>
      <c r="K12" s="52">
        <v>730</v>
      </c>
    </row>
    <row r="13" spans="1:11" ht="18.95" customHeight="1">
      <c r="A13" s="50" t="s">
        <v>96</v>
      </c>
      <c r="B13" s="51">
        <v>635</v>
      </c>
      <c r="C13" s="51">
        <f t="shared" si="1"/>
        <v>1379</v>
      </c>
      <c r="D13" s="52">
        <v>694</v>
      </c>
      <c r="E13" s="52">
        <v>685</v>
      </c>
      <c r="F13" s="8"/>
      <c r="G13" s="53" t="s">
        <v>101</v>
      </c>
      <c r="H13" s="51">
        <v>570</v>
      </c>
      <c r="I13" s="51">
        <f t="shared" si="0"/>
        <v>1509</v>
      </c>
      <c r="J13" s="52">
        <v>730</v>
      </c>
      <c r="K13" s="52">
        <v>779</v>
      </c>
    </row>
    <row r="14" spans="1:11" ht="18.95" customHeight="1">
      <c r="A14" s="50" t="s">
        <v>98</v>
      </c>
      <c r="B14" s="51">
        <v>607</v>
      </c>
      <c r="C14" s="51">
        <f t="shared" si="1"/>
        <v>1280</v>
      </c>
      <c r="D14" s="52">
        <v>619</v>
      </c>
      <c r="E14" s="52">
        <v>661</v>
      </c>
      <c r="F14" s="8"/>
      <c r="G14" s="53" t="s">
        <v>103</v>
      </c>
      <c r="H14" s="51">
        <v>785</v>
      </c>
      <c r="I14" s="51">
        <f t="shared" si="0"/>
        <v>1824</v>
      </c>
      <c r="J14" s="52">
        <v>895</v>
      </c>
      <c r="K14" s="52">
        <v>929</v>
      </c>
    </row>
    <row r="15" spans="1:11" ht="18.95" customHeight="1">
      <c r="A15" s="50" t="s">
        <v>100</v>
      </c>
      <c r="B15" s="51">
        <v>822</v>
      </c>
      <c r="C15" s="51">
        <f t="shared" si="1"/>
        <v>1912</v>
      </c>
      <c r="D15" s="52">
        <v>941</v>
      </c>
      <c r="E15" s="52">
        <v>971</v>
      </c>
      <c r="F15" s="8"/>
      <c r="G15" s="53" t="s">
        <v>105</v>
      </c>
      <c r="H15" s="51">
        <v>162</v>
      </c>
      <c r="I15" s="51">
        <f t="shared" si="0"/>
        <v>390</v>
      </c>
      <c r="J15" s="52">
        <v>195</v>
      </c>
      <c r="K15" s="52">
        <v>195</v>
      </c>
    </row>
    <row r="16" spans="1:11" ht="18.95" customHeight="1">
      <c r="A16" s="50" t="s">
        <v>102</v>
      </c>
      <c r="B16" s="51">
        <v>384</v>
      </c>
      <c r="C16" s="51">
        <f t="shared" si="1"/>
        <v>754</v>
      </c>
      <c r="D16" s="52">
        <v>375</v>
      </c>
      <c r="E16" s="52">
        <v>379</v>
      </c>
      <c r="F16" s="8"/>
      <c r="G16" s="53" t="s">
        <v>107</v>
      </c>
      <c r="H16" s="51">
        <v>583</v>
      </c>
      <c r="I16" s="51">
        <f t="shared" si="0"/>
        <v>1437</v>
      </c>
      <c r="J16" s="52">
        <v>710</v>
      </c>
      <c r="K16" s="52">
        <v>727</v>
      </c>
    </row>
    <row r="17" spans="1:11" ht="18.95" customHeight="1">
      <c r="A17" s="50" t="s">
        <v>104</v>
      </c>
      <c r="B17" s="51">
        <v>1179</v>
      </c>
      <c r="C17" s="51">
        <f t="shared" si="1"/>
        <v>1954</v>
      </c>
      <c r="D17" s="52">
        <v>1010</v>
      </c>
      <c r="E17" s="52">
        <v>944</v>
      </c>
      <c r="F17" s="8"/>
      <c r="G17" s="53" t="s">
        <v>109</v>
      </c>
      <c r="H17" s="51">
        <v>362</v>
      </c>
      <c r="I17" s="51">
        <f t="shared" si="0"/>
        <v>730</v>
      </c>
      <c r="J17" s="52">
        <v>430</v>
      </c>
      <c r="K17" s="52">
        <v>300</v>
      </c>
    </row>
    <row r="18" spans="1:11" ht="18.95" customHeight="1">
      <c r="A18" s="50" t="s">
        <v>106</v>
      </c>
      <c r="B18" s="51">
        <v>915</v>
      </c>
      <c r="C18" s="51">
        <f t="shared" si="1"/>
        <v>2076</v>
      </c>
      <c r="D18" s="52">
        <v>1049</v>
      </c>
      <c r="E18" s="52">
        <v>1027</v>
      </c>
      <c r="F18" s="8"/>
      <c r="G18" s="53" t="s">
        <v>111</v>
      </c>
      <c r="H18" s="51">
        <v>656</v>
      </c>
      <c r="I18" s="51">
        <f t="shared" si="0"/>
        <v>1645</v>
      </c>
      <c r="J18" s="52">
        <v>812</v>
      </c>
      <c r="K18" s="52">
        <v>833</v>
      </c>
    </row>
    <row r="19" spans="1:11" ht="18.95" customHeight="1">
      <c r="A19" s="50" t="s">
        <v>108</v>
      </c>
      <c r="B19" s="51">
        <v>343</v>
      </c>
      <c r="C19" s="51">
        <f t="shared" si="1"/>
        <v>716</v>
      </c>
      <c r="D19" s="52">
        <v>371</v>
      </c>
      <c r="E19" s="52">
        <v>345</v>
      </c>
      <c r="F19" s="8"/>
      <c r="G19" s="53" t="s">
        <v>113</v>
      </c>
      <c r="H19" s="51">
        <v>457</v>
      </c>
      <c r="I19" s="51">
        <f t="shared" si="0"/>
        <v>947</v>
      </c>
      <c r="J19" s="52">
        <v>472</v>
      </c>
      <c r="K19" s="52">
        <v>475</v>
      </c>
    </row>
    <row r="20" spans="1:11" ht="18.95" customHeight="1">
      <c r="A20" s="50" t="s">
        <v>110</v>
      </c>
      <c r="B20" s="51">
        <v>183</v>
      </c>
      <c r="C20" s="51">
        <f t="shared" si="1"/>
        <v>448</v>
      </c>
      <c r="D20" s="52">
        <v>211</v>
      </c>
      <c r="E20" s="52">
        <v>237</v>
      </c>
      <c r="F20" s="8"/>
      <c r="G20" s="53" t="s">
        <v>115</v>
      </c>
      <c r="H20" s="51">
        <v>1227</v>
      </c>
      <c r="I20" s="51">
        <f t="shared" si="0"/>
        <v>3002</v>
      </c>
      <c r="J20" s="52">
        <v>1480</v>
      </c>
      <c r="K20" s="52">
        <v>1522</v>
      </c>
    </row>
    <row r="21" spans="1:11" ht="18.95" customHeight="1">
      <c r="A21" s="50" t="s">
        <v>112</v>
      </c>
      <c r="B21" s="51">
        <v>388</v>
      </c>
      <c r="C21" s="51">
        <f t="shared" si="1"/>
        <v>1032</v>
      </c>
      <c r="D21" s="52">
        <v>511</v>
      </c>
      <c r="E21" s="52">
        <v>521</v>
      </c>
      <c r="F21" s="8"/>
      <c r="G21" s="53" t="s">
        <v>117</v>
      </c>
      <c r="H21" s="51">
        <v>976</v>
      </c>
      <c r="I21" s="51">
        <f t="shared" si="0"/>
        <v>2246</v>
      </c>
      <c r="J21" s="52">
        <v>1089</v>
      </c>
      <c r="K21" s="52">
        <v>1157</v>
      </c>
    </row>
    <row r="22" spans="1:11" ht="18.95" customHeight="1">
      <c r="A22" s="50" t="s">
        <v>114</v>
      </c>
      <c r="B22" s="51">
        <v>785</v>
      </c>
      <c r="C22" s="51">
        <f t="shared" si="1"/>
        <v>1788</v>
      </c>
      <c r="D22" s="52">
        <v>897</v>
      </c>
      <c r="E22" s="52">
        <v>891</v>
      </c>
      <c r="F22" s="8"/>
      <c r="G22" s="53" t="s">
        <v>119</v>
      </c>
      <c r="H22" s="51">
        <v>667</v>
      </c>
      <c r="I22" s="51">
        <f t="shared" si="0"/>
        <v>1583</v>
      </c>
      <c r="J22" s="52">
        <v>732</v>
      </c>
      <c r="K22" s="52">
        <v>851</v>
      </c>
    </row>
    <row r="23" spans="1:11" ht="18.95" customHeight="1">
      <c r="A23" s="50" t="s">
        <v>116</v>
      </c>
      <c r="B23" s="51">
        <v>619</v>
      </c>
      <c r="C23" s="51">
        <f t="shared" si="1"/>
        <v>1193</v>
      </c>
      <c r="D23" s="52">
        <v>571</v>
      </c>
      <c r="E23" s="52">
        <v>622</v>
      </c>
      <c r="F23" s="8"/>
      <c r="G23" s="53" t="s">
        <v>121</v>
      </c>
      <c r="H23" s="51">
        <v>755</v>
      </c>
      <c r="I23" s="51">
        <f t="shared" si="0"/>
        <v>1871</v>
      </c>
      <c r="J23" s="52">
        <v>898</v>
      </c>
      <c r="K23" s="52">
        <v>973</v>
      </c>
    </row>
    <row r="24" spans="1:11" ht="18.95" customHeight="1">
      <c r="A24" s="50" t="s">
        <v>118</v>
      </c>
      <c r="B24" s="51">
        <v>436</v>
      </c>
      <c r="C24" s="51">
        <f t="shared" si="1"/>
        <v>1131</v>
      </c>
      <c r="D24" s="52">
        <v>499</v>
      </c>
      <c r="E24" s="52">
        <v>632</v>
      </c>
      <c r="F24" s="8"/>
      <c r="G24" s="53" t="s">
        <v>123</v>
      </c>
      <c r="H24" s="51">
        <v>648</v>
      </c>
      <c r="I24" s="51">
        <f t="shared" si="0"/>
        <v>1701</v>
      </c>
      <c r="J24" s="52">
        <v>866</v>
      </c>
      <c r="K24" s="52">
        <v>835</v>
      </c>
    </row>
    <row r="25" spans="1:11" ht="18.95" customHeight="1">
      <c r="A25" s="50" t="s">
        <v>120</v>
      </c>
      <c r="B25" s="51">
        <v>578</v>
      </c>
      <c r="C25" s="51">
        <f t="shared" si="1"/>
        <v>1575</v>
      </c>
      <c r="D25" s="52">
        <v>791</v>
      </c>
      <c r="E25" s="52">
        <v>784</v>
      </c>
      <c r="F25" s="8"/>
      <c r="G25" s="53" t="s">
        <v>125</v>
      </c>
      <c r="H25" s="51">
        <v>638</v>
      </c>
      <c r="I25" s="51">
        <f t="shared" si="0"/>
        <v>1220</v>
      </c>
      <c r="J25" s="52">
        <v>594</v>
      </c>
      <c r="K25" s="52">
        <v>626</v>
      </c>
    </row>
    <row r="26" spans="1:11" ht="18.95" customHeight="1">
      <c r="A26" s="50" t="s">
        <v>122</v>
      </c>
      <c r="B26" s="51">
        <v>462</v>
      </c>
      <c r="C26" s="51">
        <f t="shared" si="1"/>
        <v>1183</v>
      </c>
      <c r="D26" s="52">
        <v>534</v>
      </c>
      <c r="E26" s="52">
        <v>649</v>
      </c>
      <c r="F26" s="8"/>
      <c r="G26" s="53" t="s">
        <v>127</v>
      </c>
      <c r="H26" s="51">
        <v>789</v>
      </c>
      <c r="I26" s="51">
        <f t="shared" si="0"/>
        <v>1618</v>
      </c>
      <c r="J26" s="52">
        <v>779</v>
      </c>
      <c r="K26" s="52">
        <v>839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689</v>
      </c>
      <c r="I27" s="51">
        <f t="shared" si="0"/>
        <v>1678</v>
      </c>
      <c r="J27" s="52">
        <v>816</v>
      </c>
      <c r="K27" s="52">
        <v>862</v>
      </c>
    </row>
    <row r="28" spans="1:11" ht="18.95" customHeight="1">
      <c r="A28" s="50" t="s">
        <v>126</v>
      </c>
      <c r="B28" s="51">
        <v>652</v>
      </c>
      <c r="C28" s="51">
        <f t="shared" si="1"/>
        <v>1818</v>
      </c>
      <c r="D28" s="52">
        <v>917</v>
      </c>
      <c r="E28" s="52">
        <v>901</v>
      </c>
      <c r="F28" s="8"/>
      <c r="G28" s="53" t="s">
        <v>131</v>
      </c>
      <c r="H28" s="51">
        <v>365</v>
      </c>
      <c r="I28" s="51">
        <f t="shared" si="0"/>
        <v>612</v>
      </c>
      <c r="J28" s="52">
        <v>266</v>
      </c>
      <c r="K28" s="52">
        <v>346</v>
      </c>
    </row>
    <row r="29" spans="1:11" ht="18.95" customHeight="1">
      <c r="A29" s="50" t="s">
        <v>128</v>
      </c>
      <c r="B29" s="51">
        <v>409</v>
      </c>
      <c r="C29" s="51">
        <f t="shared" si="1"/>
        <v>1046</v>
      </c>
      <c r="D29" s="52">
        <v>537</v>
      </c>
      <c r="E29" s="52">
        <v>509</v>
      </c>
      <c r="F29" s="8"/>
      <c r="G29" s="53" t="s">
        <v>133</v>
      </c>
      <c r="H29" s="51">
        <v>519</v>
      </c>
      <c r="I29" s="51">
        <f t="shared" si="0"/>
        <v>1020</v>
      </c>
      <c r="J29" s="52">
        <v>500</v>
      </c>
      <c r="K29" s="52">
        <v>520</v>
      </c>
    </row>
    <row r="30" spans="1:11" ht="18.95" customHeight="1">
      <c r="A30" s="50" t="s">
        <v>130</v>
      </c>
      <c r="B30" s="51">
        <v>207</v>
      </c>
      <c r="C30" s="51">
        <f t="shared" si="1"/>
        <v>460</v>
      </c>
      <c r="D30" s="52">
        <v>225</v>
      </c>
      <c r="E30" s="52">
        <v>235</v>
      </c>
      <c r="F30" s="8"/>
      <c r="G30" s="53" t="s">
        <v>135</v>
      </c>
      <c r="H30" s="51">
        <v>424</v>
      </c>
      <c r="I30" s="51">
        <f t="shared" si="0"/>
        <v>814</v>
      </c>
      <c r="J30" s="52">
        <v>428</v>
      </c>
      <c r="K30" s="52">
        <v>386</v>
      </c>
    </row>
    <row r="31" spans="1:11" ht="18.95" customHeight="1">
      <c r="A31" s="50" t="s">
        <v>132</v>
      </c>
      <c r="B31" s="51">
        <v>2324</v>
      </c>
      <c r="C31" s="51">
        <f t="shared" si="1"/>
        <v>4255</v>
      </c>
      <c r="D31" s="52">
        <v>2028</v>
      </c>
      <c r="E31" s="52">
        <v>2227</v>
      </c>
      <c r="F31" s="8"/>
      <c r="G31" s="50" t="s">
        <v>137</v>
      </c>
      <c r="H31" s="51">
        <v>764</v>
      </c>
      <c r="I31" s="51">
        <f t="shared" si="0"/>
        <v>1979</v>
      </c>
      <c r="J31" s="52">
        <v>1000</v>
      </c>
      <c r="K31" s="52">
        <v>979</v>
      </c>
    </row>
    <row r="32" spans="1:11" ht="18.95" customHeight="1">
      <c r="A32" s="50" t="s">
        <v>134</v>
      </c>
      <c r="B32" s="51">
        <v>614</v>
      </c>
      <c r="C32" s="51">
        <f t="shared" si="1"/>
        <v>1482</v>
      </c>
      <c r="D32" s="52">
        <v>734</v>
      </c>
      <c r="E32" s="52">
        <v>748</v>
      </c>
      <c r="F32" s="8"/>
      <c r="G32" s="50" t="s">
        <v>139</v>
      </c>
      <c r="H32" s="51">
        <v>227</v>
      </c>
      <c r="I32" s="51">
        <f t="shared" si="0"/>
        <v>531</v>
      </c>
      <c r="J32" s="52">
        <v>274</v>
      </c>
      <c r="K32" s="52">
        <v>257</v>
      </c>
    </row>
    <row r="33" spans="1:11" ht="18.95" customHeight="1">
      <c r="A33" s="50" t="s">
        <v>136</v>
      </c>
      <c r="B33" s="51">
        <v>288</v>
      </c>
      <c r="C33" s="51">
        <f t="shared" si="1"/>
        <v>724</v>
      </c>
      <c r="D33" s="52">
        <v>363</v>
      </c>
      <c r="E33" s="52">
        <v>361</v>
      </c>
      <c r="F33" s="8"/>
      <c r="G33" s="50" t="s">
        <v>141</v>
      </c>
      <c r="H33" s="51">
        <v>532</v>
      </c>
      <c r="I33" s="51">
        <f t="shared" si="0"/>
        <v>1269</v>
      </c>
      <c r="J33" s="52">
        <v>618</v>
      </c>
      <c r="K33" s="52">
        <v>651</v>
      </c>
    </row>
    <row r="34" spans="1:11" ht="18.95" customHeight="1">
      <c r="A34" s="50" t="s">
        <v>138</v>
      </c>
      <c r="B34" s="51">
        <v>25</v>
      </c>
      <c r="C34" s="51">
        <f t="shared" si="1"/>
        <v>64</v>
      </c>
      <c r="D34" s="52">
        <v>35</v>
      </c>
      <c r="E34" s="52">
        <v>29</v>
      </c>
      <c r="F34" s="8"/>
      <c r="G34" s="50" t="s">
        <v>143</v>
      </c>
      <c r="H34" s="51">
        <v>1646</v>
      </c>
      <c r="I34" s="51">
        <f t="shared" si="0"/>
        <v>4136</v>
      </c>
      <c r="J34" s="52">
        <v>1995</v>
      </c>
      <c r="K34" s="52">
        <v>2141</v>
      </c>
    </row>
    <row r="35" spans="1:11" ht="18.95" customHeight="1">
      <c r="A35" s="50" t="s">
        <v>140</v>
      </c>
      <c r="B35" s="52" t="s">
        <v>277</v>
      </c>
      <c r="C35" s="52" t="s">
        <v>277</v>
      </c>
      <c r="D35" s="52" t="s">
        <v>277</v>
      </c>
      <c r="E35" s="52" t="s">
        <v>277</v>
      </c>
      <c r="F35" s="8"/>
      <c r="G35" s="50" t="s">
        <v>145</v>
      </c>
      <c r="H35" s="51">
        <v>1016</v>
      </c>
      <c r="I35" s="51">
        <f t="shared" si="0"/>
        <v>2171</v>
      </c>
      <c r="J35" s="52">
        <v>1078</v>
      </c>
      <c r="K35" s="52">
        <v>1093</v>
      </c>
    </row>
    <row r="36" spans="1:11" ht="18.95" customHeight="1">
      <c r="A36" s="50" t="s">
        <v>142</v>
      </c>
      <c r="B36" s="51">
        <v>761</v>
      </c>
      <c r="C36" s="51">
        <f t="shared" si="1"/>
        <v>1601</v>
      </c>
      <c r="D36" s="52">
        <v>799</v>
      </c>
      <c r="E36" s="52">
        <v>802</v>
      </c>
      <c r="F36" s="8"/>
      <c r="G36" s="50" t="s">
        <v>147</v>
      </c>
      <c r="H36" s="51">
        <v>382</v>
      </c>
      <c r="I36" s="51">
        <f t="shared" si="0"/>
        <v>763</v>
      </c>
      <c r="J36" s="52">
        <v>383</v>
      </c>
      <c r="K36" s="52">
        <v>380</v>
      </c>
    </row>
    <row r="37" spans="1:11" ht="18.95" customHeight="1">
      <c r="A37" s="50" t="s">
        <v>144</v>
      </c>
      <c r="B37" s="51">
        <v>403</v>
      </c>
      <c r="C37" s="51">
        <f t="shared" si="1"/>
        <v>1039</v>
      </c>
      <c r="D37" s="52">
        <v>493</v>
      </c>
      <c r="E37" s="52">
        <v>546</v>
      </c>
      <c r="F37" s="8"/>
      <c r="G37" s="50" t="s">
        <v>149</v>
      </c>
      <c r="H37" s="51">
        <v>837</v>
      </c>
      <c r="I37" s="51">
        <f t="shared" si="0"/>
        <v>2009</v>
      </c>
      <c r="J37" s="52">
        <v>988</v>
      </c>
      <c r="K37" s="52">
        <v>1021</v>
      </c>
    </row>
    <row r="38" spans="1:11" ht="18.95" customHeight="1">
      <c r="A38" s="50" t="s">
        <v>146</v>
      </c>
      <c r="B38" s="51">
        <v>1201</v>
      </c>
      <c r="C38" s="51">
        <f t="shared" si="1"/>
        <v>2949</v>
      </c>
      <c r="D38" s="52">
        <v>1486</v>
      </c>
      <c r="E38" s="52">
        <v>1463</v>
      </c>
      <c r="F38" s="8"/>
      <c r="G38" s="50" t="s">
        <v>151</v>
      </c>
      <c r="H38" s="51">
        <v>193</v>
      </c>
      <c r="I38" s="51">
        <f t="shared" si="0"/>
        <v>346</v>
      </c>
      <c r="J38" s="52">
        <v>183</v>
      </c>
      <c r="K38" s="52">
        <v>163</v>
      </c>
    </row>
    <row r="39" spans="1:11" ht="18.95" customHeight="1">
      <c r="A39" s="50" t="s">
        <v>148</v>
      </c>
      <c r="B39" s="51">
        <v>823</v>
      </c>
      <c r="C39" s="51">
        <f t="shared" si="1"/>
        <v>2164</v>
      </c>
      <c r="D39" s="52">
        <v>1105</v>
      </c>
      <c r="E39" s="52">
        <v>1059</v>
      </c>
      <c r="F39" s="8"/>
      <c r="G39" s="50" t="s">
        <v>153</v>
      </c>
      <c r="H39" s="51">
        <v>867</v>
      </c>
      <c r="I39" s="51">
        <f t="shared" si="0"/>
        <v>1847</v>
      </c>
      <c r="J39" s="52">
        <v>972</v>
      </c>
      <c r="K39" s="52">
        <v>875</v>
      </c>
    </row>
    <row r="40" spans="1:11" ht="18.95" customHeight="1">
      <c r="A40" s="50" t="s">
        <v>150</v>
      </c>
      <c r="B40" s="51">
        <v>593</v>
      </c>
      <c r="C40" s="51">
        <f t="shared" si="1"/>
        <v>1553</v>
      </c>
      <c r="D40" s="52">
        <v>698</v>
      </c>
      <c r="E40" s="52">
        <v>855</v>
      </c>
      <c r="F40" s="8"/>
      <c r="G40" s="50" t="s">
        <v>155</v>
      </c>
      <c r="H40" s="51">
        <v>273</v>
      </c>
      <c r="I40" s="51">
        <f t="shared" si="0"/>
        <v>759</v>
      </c>
      <c r="J40" s="52">
        <v>376</v>
      </c>
      <c r="K40" s="52">
        <v>383</v>
      </c>
    </row>
    <row r="41" spans="1:11" ht="18.95" customHeight="1">
      <c r="A41" s="50" t="s">
        <v>152</v>
      </c>
      <c r="B41" s="51">
        <v>364</v>
      </c>
      <c r="C41" s="51">
        <f t="shared" si="1"/>
        <v>878</v>
      </c>
      <c r="D41" s="52">
        <v>417</v>
      </c>
      <c r="E41" s="52">
        <v>461</v>
      </c>
      <c r="F41" s="8"/>
      <c r="G41" s="50" t="s">
        <v>157</v>
      </c>
      <c r="H41" s="51">
        <v>1039</v>
      </c>
      <c r="I41" s="51">
        <f t="shared" si="0"/>
        <v>2335</v>
      </c>
      <c r="J41" s="52">
        <v>1169</v>
      </c>
      <c r="K41" s="52">
        <v>1166</v>
      </c>
    </row>
    <row r="42" spans="1:11" ht="18.95" customHeight="1">
      <c r="A42" s="50" t="s">
        <v>154</v>
      </c>
      <c r="B42" s="51">
        <v>443</v>
      </c>
      <c r="C42" s="51">
        <f t="shared" si="1"/>
        <v>1024</v>
      </c>
      <c r="D42" s="52">
        <v>496</v>
      </c>
      <c r="E42" s="52">
        <v>528</v>
      </c>
      <c r="F42" s="8"/>
      <c r="G42" s="50" t="s">
        <v>158</v>
      </c>
      <c r="H42" s="51">
        <v>565</v>
      </c>
      <c r="I42" s="51">
        <f t="shared" si="0"/>
        <v>1371</v>
      </c>
      <c r="J42" s="52">
        <v>646</v>
      </c>
      <c r="K42" s="52">
        <v>725</v>
      </c>
    </row>
    <row r="43" spans="1:11" ht="18.95" customHeight="1">
      <c r="A43" s="50" t="s">
        <v>156</v>
      </c>
      <c r="B43" s="51">
        <v>447</v>
      </c>
      <c r="C43" s="51">
        <f t="shared" si="1"/>
        <v>1073</v>
      </c>
      <c r="D43" s="52">
        <v>542</v>
      </c>
      <c r="E43" s="52">
        <v>531</v>
      </c>
      <c r="F43" s="8"/>
      <c r="G43" s="50" t="s">
        <v>160</v>
      </c>
      <c r="H43" s="51">
        <v>664</v>
      </c>
      <c r="I43" s="51">
        <f t="shared" si="0"/>
        <v>1555</v>
      </c>
      <c r="J43" s="52">
        <v>791</v>
      </c>
      <c r="K43" s="52">
        <v>764</v>
      </c>
    </row>
    <row r="44" spans="1:11" ht="18.95" customHeight="1">
      <c r="A44" s="53" t="s">
        <v>17</v>
      </c>
      <c r="B44" s="51">
        <v>219</v>
      </c>
      <c r="C44" s="51">
        <f t="shared" si="1"/>
        <v>623</v>
      </c>
      <c r="D44" s="52">
        <v>259</v>
      </c>
      <c r="E44" s="52">
        <v>364</v>
      </c>
      <c r="F44" s="8"/>
      <c r="G44" s="50" t="s">
        <v>162</v>
      </c>
      <c r="H44" s="51">
        <v>200</v>
      </c>
      <c r="I44" s="51">
        <f t="shared" si="0"/>
        <v>972</v>
      </c>
      <c r="J44" s="52">
        <v>438</v>
      </c>
      <c r="K44" s="52">
        <v>534</v>
      </c>
    </row>
    <row r="45" spans="1:11" ht="18.95" customHeight="1">
      <c r="A45" s="50" t="s">
        <v>159</v>
      </c>
      <c r="B45" s="51">
        <v>1277</v>
      </c>
      <c r="C45" s="51">
        <f t="shared" si="1"/>
        <v>2349</v>
      </c>
      <c r="D45" s="52">
        <v>1154</v>
      </c>
      <c r="E45" s="52">
        <v>1195</v>
      </c>
      <c r="F45" s="8"/>
      <c r="G45" s="50" t="s">
        <v>278</v>
      </c>
      <c r="H45" s="51">
        <v>328</v>
      </c>
      <c r="I45" s="51">
        <f t="shared" si="0"/>
        <v>813</v>
      </c>
      <c r="J45" s="52">
        <v>396</v>
      </c>
      <c r="K45" s="52">
        <v>417</v>
      </c>
    </row>
    <row r="46" spans="1:11" ht="18.95" customHeight="1">
      <c r="A46" s="53" t="s">
        <v>161</v>
      </c>
      <c r="B46" s="51">
        <v>665</v>
      </c>
      <c r="C46" s="51">
        <f t="shared" si="1"/>
        <v>1361</v>
      </c>
      <c r="D46" s="52">
        <v>596</v>
      </c>
      <c r="E46" s="52">
        <v>765</v>
      </c>
      <c r="F46" s="8"/>
      <c r="G46" s="50" t="s">
        <v>166</v>
      </c>
      <c r="H46" s="51">
        <v>45</v>
      </c>
      <c r="I46" s="51">
        <f t="shared" si="0"/>
        <v>131</v>
      </c>
      <c r="J46" s="52">
        <v>63</v>
      </c>
      <c r="K46" s="52">
        <v>68</v>
      </c>
    </row>
    <row r="47" spans="1:11" ht="18.95" customHeight="1">
      <c r="A47" s="53" t="s">
        <v>163</v>
      </c>
      <c r="B47" s="51">
        <v>637</v>
      </c>
      <c r="C47" s="51">
        <f t="shared" si="1"/>
        <v>1368</v>
      </c>
      <c r="D47" s="52">
        <v>657</v>
      </c>
      <c r="E47" s="52">
        <v>711</v>
      </c>
      <c r="F47" s="8"/>
      <c r="G47" s="50" t="s">
        <v>168</v>
      </c>
      <c r="H47" s="51">
        <v>331</v>
      </c>
      <c r="I47" s="51">
        <f t="shared" si="0"/>
        <v>908</v>
      </c>
      <c r="J47" s="52">
        <v>449</v>
      </c>
      <c r="K47" s="52">
        <v>459</v>
      </c>
    </row>
    <row r="48" spans="1:11" ht="18.95" customHeight="1">
      <c r="A48" s="53" t="s">
        <v>164</v>
      </c>
      <c r="B48" s="51">
        <v>990</v>
      </c>
      <c r="C48" s="51">
        <f t="shared" si="1"/>
        <v>2049</v>
      </c>
      <c r="D48" s="52">
        <v>958</v>
      </c>
      <c r="E48" s="52">
        <v>1091</v>
      </c>
      <c r="F48" s="8"/>
      <c r="G48" s="50" t="s">
        <v>170</v>
      </c>
      <c r="H48" s="51">
        <v>452</v>
      </c>
      <c r="I48" s="51">
        <f t="shared" si="0"/>
        <v>1104</v>
      </c>
      <c r="J48" s="52">
        <v>546</v>
      </c>
      <c r="K48" s="52">
        <v>558</v>
      </c>
    </row>
    <row r="49" spans="1:11" ht="18.95" customHeight="1">
      <c r="A49" s="53" t="s">
        <v>165</v>
      </c>
      <c r="B49" s="51">
        <v>700</v>
      </c>
      <c r="C49" s="51">
        <f t="shared" si="1"/>
        <v>1549</v>
      </c>
      <c r="D49" s="52">
        <v>732</v>
      </c>
      <c r="E49" s="52">
        <v>817</v>
      </c>
      <c r="F49" s="8"/>
      <c r="G49" s="50" t="s">
        <v>172</v>
      </c>
      <c r="H49" s="51">
        <v>262</v>
      </c>
      <c r="I49" s="51">
        <f t="shared" si="0"/>
        <v>741</v>
      </c>
      <c r="J49" s="52">
        <v>322</v>
      </c>
      <c r="K49" s="52">
        <v>419</v>
      </c>
    </row>
    <row r="50" spans="1:11" ht="18.95" customHeight="1">
      <c r="A50" s="53" t="s">
        <v>167</v>
      </c>
      <c r="B50" s="51">
        <v>670</v>
      </c>
      <c r="C50" s="51">
        <f t="shared" si="1"/>
        <v>1704</v>
      </c>
      <c r="D50" s="52">
        <v>827</v>
      </c>
      <c r="E50" s="52">
        <v>877</v>
      </c>
      <c r="F50" s="8"/>
      <c r="G50" s="50" t="s">
        <v>279</v>
      </c>
      <c r="H50" s="51">
        <v>390</v>
      </c>
      <c r="I50" s="51">
        <f t="shared" si="0"/>
        <v>1066</v>
      </c>
      <c r="J50" s="52">
        <v>500</v>
      </c>
      <c r="K50" s="52">
        <v>566</v>
      </c>
    </row>
    <row r="51" spans="1:11" ht="18.95" customHeight="1">
      <c r="A51" s="53" t="s">
        <v>169</v>
      </c>
      <c r="B51" s="51">
        <v>868</v>
      </c>
      <c r="C51" s="51">
        <f t="shared" si="1"/>
        <v>2140</v>
      </c>
      <c r="D51" s="52">
        <v>1050</v>
      </c>
      <c r="E51" s="52">
        <v>1090</v>
      </c>
      <c r="F51" s="8"/>
      <c r="G51" s="50" t="s">
        <v>174</v>
      </c>
      <c r="H51" s="51">
        <v>1836</v>
      </c>
      <c r="I51" s="51">
        <f t="shared" si="0"/>
        <v>5092</v>
      </c>
      <c r="J51" s="52">
        <v>2455</v>
      </c>
      <c r="K51" s="52">
        <v>2637</v>
      </c>
    </row>
    <row r="52" spans="1:11" ht="18.75" customHeight="1">
      <c r="A52" s="53" t="s">
        <v>171</v>
      </c>
      <c r="B52" s="51">
        <v>870</v>
      </c>
      <c r="C52" s="51">
        <f t="shared" si="1"/>
        <v>2167</v>
      </c>
      <c r="D52" s="52">
        <v>1046</v>
      </c>
      <c r="E52" s="52">
        <v>1121</v>
      </c>
      <c r="F52" s="8"/>
      <c r="G52" s="50" t="s">
        <v>176</v>
      </c>
      <c r="H52" s="51">
        <v>403</v>
      </c>
      <c r="I52" s="51">
        <f t="shared" si="0"/>
        <v>916</v>
      </c>
      <c r="J52" s="52">
        <v>484</v>
      </c>
      <c r="K52" s="52">
        <v>432</v>
      </c>
    </row>
    <row r="53" spans="1:11" ht="18.95" customHeight="1">
      <c r="A53" s="53" t="s">
        <v>173</v>
      </c>
      <c r="B53" s="51">
        <v>981</v>
      </c>
      <c r="C53" s="51">
        <f t="shared" si="1"/>
        <v>2301</v>
      </c>
      <c r="D53" s="52">
        <v>1085</v>
      </c>
      <c r="E53" s="52">
        <v>1216</v>
      </c>
      <c r="F53" s="8"/>
      <c r="G53" s="50" t="s">
        <v>177</v>
      </c>
      <c r="H53" s="51">
        <v>564</v>
      </c>
      <c r="I53" s="51">
        <f t="shared" si="0"/>
        <v>1504</v>
      </c>
      <c r="J53" s="52">
        <v>747</v>
      </c>
      <c r="K53" s="52">
        <v>757</v>
      </c>
    </row>
    <row r="54" spans="1:11" ht="18.95" customHeight="1">
      <c r="A54" s="53" t="s">
        <v>175</v>
      </c>
      <c r="B54" s="51">
        <v>539</v>
      </c>
      <c r="C54" s="51">
        <f t="shared" si="1"/>
        <v>1409</v>
      </c>
      <c r="D54" s="52">
        <v>636</v>
      </c>
      <c r="E54" s="52">
        <v>773</v>
      </c>
      <c r="F54" s="8"/>
      <c r="G54" s="50" t="s">
        <v>179</v>
      </c>
      <c r="H54" s="51">
        <v>675</v>
      </c>
      <c r="I54" s="51">
        <f t="shared" si="0"/>
        <v>1623</v>
      </c>
      <c r="J54" s="52">
        <v>813</v>
      </c>
      <c r="K54" s="52">
        <v>810</v>
      </c>
    </row>
    <row r="55" spans="1:11" ht="18.95" customHeight="1">
      <c r="A55" s="53" t="s">
        <v>81</v>
      </c>
      <c r="B55" s="51">
        <v>660</v>
      </c>
      <c r="C55" s="51">
        <f t="shared" si="1"/>
        <v>1660</v>
      </c>
      <c r="D55" s="52">
        <v>762</v>
      </c>
      <c r="E55" s="52">
        <v>898</v>
      </c>
      <c r="F55" s="8"/>
      <c r="G55" s="50" t="s">
        <v>181</v>
      </c>
      <c r="H55" s="51">
        <v>405</v>
      </c>
      <c r="I55" s="51">
        <f t="shared" si="0"/>
        <v>1155</v>
      </c>
      <c r="J55" s="52">
        <v>578</v>
      </c>
      <c r="K55" s="52">
        <v>577</v>
      </c>
    </row>
    <row r="56" spans="1:11" ht="18.75" customHeight="1">
      <c r="A56" s="53" t="s">
        <v>83</v>
      </c>
      <c r="B56" s="51">
        <v>903</v>
      </c>
      <c r="C56" s="51">
        <f t="shared" si="1"/>
        <v>2258</v>
      </c>
      <c r="D56" s="52">
        <v>1040</v>
      </c>
      <c r="E56" s="52">
        <v>1218</v>
      </c>
      <c r="F56" s="8"/>
      <c r="G56" s="50" t="s">
        <v>183</v>
      </c>
      <c r="H56" s="51">
        <v>1820</v>
      </c>
      <c r="I56" s="51">
        <f>J56+K56</f>
        <v>4324</v>
      </c>
      <c r="J56" s="52">
        <v>2197</v>
      </c>
      <c r="K56" s="52">
        <v>2127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9" t="s">
        <v>79</v>
      </c>
      <c r="B58" s="47" t="s">
        <v>78</v>
      </c>
      <c r="C58" s="121" t="s">
        <v>281</v>
      </c>
      <c r="D58" s="122"/>
      <c r="E58" s="123"/>
      <c r="F58" s="8"/>
      <c r="G58" s="119" t="s">
        <v>79</v>
      </c>
      <c r="H58" s="47" t="s">
        <v>78</v>
      </c>
      <c r="I58" s="121" t="s">
        <v>0</v>
      </c>
      <c r="J58" s="122"/>
      <c r="K58" s="123"/>
    </row>
    <row r="59" spans="1:11" ht="20.100000000000001" customHeight="1">
      <c r="A59" s="120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20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586</v>
      </c>
      <c r="C60" s="51">
        <f>D60+E60</f>
        <v>1234</v>
      </c>
      <c r="D60" s="52">
        <v>600</v>
      </c>
      <c r="E60" s="52">
        <v>634</v>
      </c>
      <c r="F60" s="8"/>
      <c r="G60" s="50" t="s">
        <v>180</v>
      </c>
      <c r="H60" s="51">
        <v>875</v>
      </c>
      <c r="I60" s="51">
        <f>J60+K60</f>
        <v>2405</v>
      </c>
      <c r="J60" s="52">
        <v>1205</v>
      </c>
      <c r="K60" s="52">
        <v>1200</v>
      </c>
    </row>
    <row r="61" spans="1:11" ht="18.95" customHeight="1">
      <c r="A61" s="50" t="s">
        <v>187</v>
      </c>
      <c r="B61" s="51">
        <v>189</v>
      </c>
      <c r="C61" s="51">
        <f t="shared" ref="C61:C111" si="2">D61+E61</f>
        <v>396</v>
      </c>
      <c r="D61" s="52">
        <v>212</v>
      </c>
      <c r="E61" s="52">
        <v>184</v>
      </c>
      <c r="F61" s="8"/>
      <c r="G61" s="50" t="s">
        <v>182</v>
      </c>
      <c r="H61" s="51">
        <v>921</v>
      </c>
      <c r="I61" s="51">
        <f t="shared" ref="I61:I108" si="3">J61+K61</f>
        <v>2530</v>
      </c>
      <c r="J61" s="52">
        <v>1254</v>
      </c>
      <c r="K61" s="52">
        <v>1276</v>
      </c>
    </row>
    <row r="62" spans="1:11" ht="18.95" customHeight="1">
      <c r="A62" s="50" t="s">
        <v>189</v>
      </c>
      <c r="B62" s="51">
        <v>866</v>
      </c>
      <c r="C62" s="51">
        <f t="shared" si="2"/>
        <v>1876</v>
      </c>
      <c r="D62" s="52">
        <v>912</v>
      </c>
      <c r="E62" s="52">
        <v>964</v>
      </c>
      <c r="F62" s="8"/>
      <c r="G62" s="50" t="s">
        <v>184</v>
      </c>
      <c r="H62" s="51">
        <v>960</v>
      </c>
      <c r="I62" s="51">
        <f t="shared" si="3"/>
        <v>2472</v>
      </c>
      <c r="J62" s="52">
        <v>1208</v>
      </c>
      <c r="K62" s="52">
        <v>1264</v>
      </c>
    </row>
    <row r="63" spans="1:11" ht="18.95" customHeight="1">
      <c r="A63" s="50" t="s">
        <v>191</v>
      </c>
      <c r="B63" s="51">
        <v>1176</v>
      </c>
      <c r="C63" s="51">
        <f t="shared" si="2"/>
        <v>2726</v>
      </c>
      <c r="D63" s="52">
        <v>1299</v>
      </c>
      <c r="E63" s="52">
        <v>1427</v>
      </c>
      <c r="F63" s="8"/>
      <c r="G63" s="50" t="s">
        <v>186</v>
      </c>
      <c r="H63" s="51">
        <v>563</v>
      </c>
      <c r="I63" s="51">
        <f t="shared" si="3"/>
        <v>1159</v>
      </c>
      <c r="J63" s="52">
        <v>597</v>
      </c>
      <c r="K63" s="52">
        <v>562</v>
      </c>
    </row>
    <row r="64" spans="1:11" ht="18.95" customHeight="1">
      <c r="A64" s="50" t="s">
        <v>193</v>
      </c>
      <c r="B64" s="51">
        <v>694</v>
      </c>
      <c r="C64" s="51">
        <f t="shared" si="2"/>
        <v>1767</v>
      </c>
      <c r="D64" s="52">
        <v>905</v>
      </c>
      <c r="E64" s="52">
        <v>862</v>
      </c>
      <c r="F64" s="8"/>
      <c r="G64" s="50" t="s">
        <v>188</v>
      </c>
      <c r="H64" s="51">
        <v>693</v>
      </c>
      <c r="I64" s="51">
        <f t="shared" si="3"/>
        <v>1787</v>
      </c>
      <c r="J64" s="52">
        <v>886</v>
      </c>
      <c r="K64" s="52">
        <v>901</v>
      </c>
    </row>
    <row r="65" spans="1:11" ht="18.95" customHeight="1">
      <c r="A65" s="50" t="s">
        <v>16</v>
      </c>
      <c r="B65" s="51">
        <v>487</v>
      </c>
      <c r="C65" s="51">
        <f t="shared" si="2"/>
        <v>1137</v>
      </c>
      <c r="D65" s="52">
        <v>523</v>
      </c>
      <c r="E65" s="52">
        <v>614</v>
      </c>
      <c r="F65" s="8"/>
      <c r="G65" s="50" t="s">
        <v>190</v>
      </c>
      <c r="H65" s="51">
        <v>508</v>
      </c>
      <c r="I65" s="51">
        <f t="shared" si="3"/>
        <v>1104</v>
      </c>
      <c r="J65" s="52">
        <v>603</v>
      </c>
      <c r="K65" s="52">
        <v>501</v>
      </c>
    </row>
    <row r="66" spans="1:11" ht="18.95" customHeight="1">
      <c r="A66" s="50" t="s">
        <v>196</v>
      </c>
      <c r="B66" s="51">
        <v>491</v>
      </c>
      <c r="C66" s="51">
        <f t="shared" si="2"/>
        <v>1303</v>
      </c>
      <c r="D66" s="52">
        <v>623</v>
      </c>
      <c r="E66" s="52">
        <v>680</v>
      </c>
      <c r="F66" s="8"/>
      <c r="G66" s="50" t="s">
        <v>192</v>
      </c>
      <c r="H66" s="51">
        <v>278</v>
      </c>
      <c r="I66" s="51">
        <f t="shared" si="3"/>
        <v>656</v>
      </c>
      <c r="J66" s="52">
        <v>340</v>
      </c>
      <c r="K66" s="52">
        <v>316</v>
      </c>
    </row>
    <row r="67" spans="1:11" ht="18.95" customHeight="1">
      <c r="A67" s="50" t="s">
        <v>198</v>
      </c>
      <c r="B67" s="51">
        <v>906</v>
      </c>
      <c r="C67" s="51">
        <f t="shared" si="2"/>
        <v>2346</v>
      </c>
      <c r="D67" s="52">
        <v>1122</v>
      </c>
      <c r="E67" s="52">
        <v>1224</v>
      </c>
      <c r="F67" s="8"/>
      <c r="G67" s="50" t="s">
        <v>194</v>
      </c>
      <c r="H67" s="51">
        <v>8726</v>
      </c>
      <c r="I67" s="51">
        <f t="shared" si="3"/>
        <v>21960</v>
      </c>
      <c r="J67" s="52">
        <v>10617</v>
      </c>
      <c r="K67" s="52">
        <v>11343</v>
      </c>
    </row>
    <row r="68" spans="1:11" ht="18.95" customHeight="1">
      <c r="A68" s="50" t="s">
        <v>200</v>
      </c>
      <c r="B68" s="51">
        <v>674</v>
      </c>
      <c r="C68" s="51">
        <f t="shared" si="2"/>
        <v>1463</v>
      </c>
      <c r="D68" s="52">
        <v>722</v>
      </c>
      <c r="E68" s="52">
        <v>741</v>
      </c>
      <c r="F68" s="8"/>
      <c r="G68" s="50" t="s">
        <v>195</v>
      </c>
      <c r="H68" s="51">
        <v>8</v>
      </c>
      <c r="I68" s="51">
        <f t="shared" si="3"/>
        <v>86</v>
      </c>
      <c r="J68" s="52">
        <v>30</v>
      </c>
      <c r="K68" s="52">
        <v>56</v>
      </c>
    </row>
    <row r="69" spans="1:11" ht="18.95" customHeight="1">
      <c r="A69" s="50" t="s">
        <v>202</v>
      </c>
      <c r="B69" s="51">
        <v>810</v>
      </c>
      <c r="C69" s="51">
        <f t="shared" si="2"/>
        <v>1970</v>
      </c>
      <c r="D69" s="52">
        <v>908</v>
      </c>
      <c r="E69" s="52">
        <v>1062</v>
      </c>
      <c r="F69" s="8"/>
      <c r="G69" s="50" t="s">
        <v>197</v>
      </c>
      <c r="H69" s="51">
        <v>953</v>
      </c>
      <c r="I69" s="51">
        <f t="shared" si="3"/>
        <v>2957</v>
      </c>
      <c r="J69" s="52">
        <v>1433</v>
      </c>
      <c r="K69" s="52">
        <v>1524</v>
      </c>
    </row>
    <row r="70" spans="1:11" ht="18.95" customHeight="1">
      <c r="A70" s="50" t="s">
        <v>204</v>
      </c>
      <c r="B70" s="51">
        <v>908</v>
      </c>
      <c r="C70" s="51">
        <f t="shared" si="2"/>
        <v>2194</v>
      </c>
      <c r="D70" s="52">
        <v>1053</v>
      </c>
      <c r="E70" s="52">
        <v>1141</v>
      </c>
      <c r="F70" s="8"/>
      <c r="G70" s="50" t="s">
        <v>199</v>
      </c>
      <c r="H70" s="51">
        <v>5995</v>
      </c>
      <c r="I70" s="51">
        <f t="shared" si="3"/>
        <v>13431</v>
      </c>
      <c r="J70" s="52">
        <v>6800</v>
      </c>
      <c r="K70" s="52">
        <v>6631</v>
      </c>
    </row>
    <row r="71" spans="1:11" ht="18.95" customHeight="1">
      <c r="A71" s="50" t="s">
        <v>206</v>
      </c>
      <c r="B71" s="51">
        <v>1185</v>
      </c>
      <c r="C71" s="51">
        <f t="shared" si="2"/>
        <v>2414</v>
      </c>
      <c r="D71" s="52">
        <v>1135</v>
      </c>
      <c r="E71" s="52">
        <v>1279</v>
      </c>
      <c r="F71" s="8"/>
      <c r="G71" s="50" t="s">
        <v>201</v>
      </c>
      <c r="H71" s="51">
        <v>841</v>
      </c>
      <c r="I71" s="51">
        <f t="shared" si="3"/>
        <v>1538</v>
      </c>
      <c r="J71" s="52">
        <v>746</v>
      </c>
      <c r="K71" s="52">
        <v>792</v>
      </c>
    </row>
    <row r="72" spans="1:11" ht="18.95" customHeight="1">
      <c r="A72" s="50" t="s">
        <v>208</v>
      </c>
      <c r="B72" s="51">
        <v>705</v>
      </c>
      <c r="C72" s="51">
        <f t="shared" si="2"/>
        <v>1406</v>
      </c>
      <c r="D72" s="52">
        <v>677</v>
      </c>
      <c r="E72" s="52">
        <v>729</v>
      </c>
      <c r="F72" s="8"/>
      <c r="G72" s="50" t="s">
        <v>203</v>
      </c>
      <c r="H72" s="51">
        <v>1105</v>
      </c>
      <c r="I72" s="51">
        <f t="shared" si="3"/>
        <v>1958</v>
      </c>
      <c r="J72" s="52">
        <v>1006</v>
      </c>
      <c r="K72" s="52">
        <v>952</v>
      </c>
    </row>
    <row r="73" spans="1:11" ht="18.95" customHeight="1">
      <c r="A73" s="50" t="s">
        <v>210</v>
      </c>
      <c r="B73" s="51">
        <v>1048</v>
      </c>
      <c r="C73" s="51">
        <f t="shared" si="2"/>
        <v>2316</v>
      </c>
      <c r="D73" s="52">
        <v>1157</v>
      </c>
      <c r="E73" s="52">
        <v>1159</v>
      </c>
      <c r="F73" s="8"/>
      <c r="G73" s="50" t="s">
        <v>205</v>
      </c>
      <c r="H73" s="51">
        <v>726</v>
      </c>
      <c r="I73" s="51">
        <f t="shared" si="3"/>
        <v>1661</v>
      </c>
      <c r="J73" s="52">
        <v>816</v>
      </c>
      <c r="K73" s="52">
        <v>845</v>
      </c>
    </row>
    <row r="74" spans="1:11" ht="18.95" customHeight="1">
      <c r="A74" s="50" t="s">
        <v>212</v>
      </c>
      <c r="B74" s="51">
        <v>323</v>
      </c>
      <c r="C74" s="51">
        <f t="shared" si="2"/>
        <v>774</v>
      </c>
      <c r="D74" s="52">
        <v>365</v>
      </c>
      <c r="E74" s="52">
        <v>409</v>
      </c>
      <c r="F74" s="8"/>
      <c r="G74" s="50" t="s">
        <v>207</v>
      </c>
      <c r="H74" s="51">
        <v>368</v>
      </c>
      <c r="I74" s="51">
        <f t="shared" si="3"/>
        <v>814</v>
      </c>
      <c r="J74" s="52">
        <v>404</v>
      </c>
      <c r="K74" s="52">
        <v>410</v>
      </c>
    </row>
    <row r="75" spans="1:11" ht="18.95" customHeight="1">
      <c r="A75" s="50" t="s">
        <v>214</v>
      </c>
      <c r="B75" s="51">
        <v>262</v>
      </c>
      <c r="C75" s="51">
        <f t="shared" si="2"/>
        <v>603</v>
      </c>
      <c r="D75" s="52">
        <v>265</v>
      </c>
      <c r="E75" s="52">
        <v>338</v>
      </c>
      <c r="F75" s="8"/>
      <c r="G75" s="50" t="s">
        <v>209</v>
      </c>
      <c r="H75" s="51">
        <v>440</v>
      </c>
      <c r="I75" s="51">
        <f t="shared" si="3"/>
        <v>1164</v>
      </c>
      <c r="J75" s="52">
        <v>589</v>
      </c>
      <c r="K75" s="52">
        <v>575</v>
      </c>
    </row>
    <row r="76" spans="1:11" ht="18.95" customHeight="1">
      <c r="A76" s="50" t="s">
        <v>216</v>
      </c>
      <c r="B76" s="51">
        <v>495</v>
      </c>
      <c r="C76" s="51">
        <f t="shared" si="2"/>
        <v>1171</v>
      </c>
      <c r="D76" s="52">
        <v>518</v>
      </c>
      <c r="E76" s="52">
        <v>653</v>
      </c>
      <c r="F76" s="8"/>
      <c r="G76" s="50" t="s">
        <v>211</v>
      </c>
      <c r="H76" s="51">
        <v>754</v>
      </c>
      <c r="I76" s="51">
        <f t="shared" si="3"/>
        <v>1636</v>
      </c>
      <c r="J76" s="52">
        <v>876</v>
      </c>
      <c r="K76" s="52">
        <v>760</v>
      </c>
    </row>
    <row r="77" spans="1:11" ht="18.95" customHeight="1">
      <c r="A77" s="50" t="s">
        <v>218</v>
      </c>
      <c r="B77" s="51">
        <v>315</v>
      </c>
      <c r="C77" s="51">
        <f t="shared" si="2"/>
        <v>710</v>
      </c>
      <c r="D77" s="52">
        <v>295</v>
      </c>
      <c r="E77" s="52">
        <v>415</v>
      </c>
      <c r="F77" s="8"/>
      <c r="G77" s="50" t="s">
        <v>213</v>
      </c>
      <c r="H77" s="51">
        <v>1066</v>
      </c>
      <c r="I77" s="51">
        <f t="shared" si="3"/>
        <v>2510</v>
      </c>
      <c r="J77" s="52">
        <v>1403</v>
      </c>
      <c r="K77" s="52">
        <v>1107</v>
      </c>
    </row>
    <row r="78" spans="1:11" ht="18.95" customHeight="1">
      <c r="A78" s="50" t="s">
        <v>220</v>
      </c>
      <c r="B78" s="51">
        <v>295</v>
      </c>
      <c r="C78" s="51">
        <f t="shared" si="2"/>
        <v>756</v>
      </c>
      <c r="D78" s="52">
        <v>357</v>
      </c>
      <c r="E78" s="52">
        <v>399</v>
      </c>
      <c r="F78" s="8"/>
      <c r="G78" s="50" t="s">
        <v>215</v>
      </c>
      <c r="H78" s="51">
        <v>1127</v>
      </c>
      <c r="I78" s="51">
        <f t="shared" si="3"/>
        <v>2441</v>
      </c>
      <c r="J78" s="52">
        <v>1245</v>
      </c>
      <c r="K78" s="52">
        <v>1196</v>
      </c>
    </row>
    <row r="79" spans="1:11" ht="18.95" customHeight="1">
      <c r="A79" s="50" t="s">
        <v>222</v>
      </c>
      <c r="B79" s="51">
        <v>112</v>
      </c>
      <c r="C79" s="51">
        <f t="shared" si="2"/>
        <v>278</v>
      </c>
      <c r="D79" s="52">
        <v>128</v>
      </c>
      <c r="E79" s="52">
        <v>150</v>
      </c>
      <c r="F79" s="8"/>
      <c r="G79" s="50" t="s">
        <v>217</v>
      </c>
      <c r="H79" s="51">
        <v>980</v>
      </c>
      <c r="I79" s="51">
        <f t="shared" si="3"/>
        <v>2696</v>
      </c>
      <c r="J79" s="52">
        <v>1365</v>
      </c>
      <c r="K79" s="52">
        <v>1331</v>
      </c>
    </row>
    <row r="80" spans="1:11" ht="18.95" customHeight="1">
      <c r="A80" s="50" t="s">
        <v>224</v>
      </c>
      <c r="B80" s="51">
        <v>102</v>
      </c>
      <c r="C80" s="51">
        <f t="shared" si="2"/>
        <v>251</v>
      </c>
      <c r="D80" s="52">
        <v>126</v>
      </c>
      <c r="E80" s="52">
        <v>125</v>
      </c>
      <c r="F80" s="8"/>
      <c r="G80" s="50" t="s">
        <v>219</v>
      </c>
      <c r="H80" s="51">
        <v>928</v>
      </c>
      <c r="I80" s="51">
        <f t="shared" si="3"/>
        <v>2332</v>
      </c>
      <c r="J80" s="52">
        <v>1205</v>
      </c>
      <c r="K80" s="52">
        <v>1127</v>
      </c>
    </row>
    <row r="81" spans="1:11" ht="18.95" customHeight="1">
      <c r="A81" s="50" t="s">
        <v>226</v>
      </c>
      <c r="B81" s="51">
        <v>49</v>
      </c>
      <c r="C81" s="51">
        <f t="shared" si="2"/>
        <v>112</v>
      </c>
      <c r="D81" s="52">
        <v>54</v>
      </c>
      <c r="E81" s="52">
        <v>58</v>
      </c>
      <c r="F81" s="8"/>
      <c r="G81" s="50" t="s">
        <v>221</v>
      </c>
      <c r="H81" s="51">
        <v>769</v>
      </c>
      <c r="I81" s="51">
        <f t="shared" si="3"/>
        <v>1883</v>
      </c>
      <c r="J81" s="52">
        <v>998</v>
      </c>
      <c r="K81" s="52">
        <v>885</v>
      </c>
    </row>
    <row r="82" spans="1:11" ht="18.95" customHeight="1">
      <c r="A82" s="53" t="s">
        <v>282</v>
      </c>
      <c r="B82" s="51">
        <v>765</v>
      </c>
      <c r="C82" s="51">
        <f t="shared" si="2"/>
        <v>1502</v>
      </c>
      <c r="D82" s="52">
        <v>765</v>
      </c>
      <c r="E82" s="52">
        <v>737</v>
      </c>
      <c r="F82" s="8"/>
      <c r="G82" s="50" t="s">
        <v>283</v>
      </c>
      <c r="H82" s="51">
        <v>856</v>
      </c>
      <c r="I82" s="51">
        <f t="shared" si="3"/>
        <v>2278</v>
      </c>
      <c r="J82" s="52">
        <v>1164</v>
      </c>
      <c r="K82" s="52">
        <v>1114</v>
      </c>
    </row>
    <row r="83" spans="1:11" ht="18.95" customHeight="1">
      <c r="A83" s="53" t="s">
        <v>284</v>
      </c>
      <c r="B83" s="51">
        <v>765</v>
      </c>
      <c r="C83" s="51">
        <f t="shared" si="2"/>
        <v>1438</v>
      </c>
      <c r="D83" s="52">
        <v>690</v>
      </c>
      <c r="E83" s="52">
        <v>748</v>
      </c>
      <c r="F83" s="8"/>
      <c r="G83" s="50" t="s">
        <v>223</v>
      </c>
      <c r="H83" s="51">
        <v>1448</v>
      </c>
      <c r="I83" s="51">
        <f t="shared" si="3"/>
        <v>3527</v>
      </c>
      <c r="J83" s="52">
        <v>1790</v>
      </c>
      <c r="K83" s="52">
        <v>1737</v>
      </c>
    </row>
    <row r="84" spans="1:11" ht="18.95" customHeight="1">
      <c r="A84" s="53" t="s">
        <v>285</v>
      </c>
      <c r="B84" s="51">
        <v>848</v>
      </c>
      <c r="C84" s="51">
        <f t="shared" si="2"/>
        <v>2025</v>
      </c>
      <c r="D84" s="52">
        <v>1012</v>
      </c>
      <c r="E84" s="52">
        <v>1013</v>
      </c>
      <c r="F84" s="8"/>
      <c r="G84" s="50" t="s">
        <v>225</v>
      </c>
      <c r="H84" s="51">
        <v>1185</v>
      </c>
      <c r="I84" s="51">
        <f t="shared" si="3"/>
        <v>2612</v>
      </c>
      <c r="J84" s="52">
        <v>1435</v>
      </c>
      <c r="K84" s="52">
        <v>1177</v>
      </c>
    </row>
    <row r="85" spans="1:11" ht="18.95" customHeight="1">
      <c r="A85" s="53" t="s">
        <v>286</v>
      </c>
      <c r="B85" s="51">
        <v>621</v>
      </c>
      <c r="C85" s="51">
        <f t="shared" si="2"/>
        <v>1476</v>
      </c>
      <c r="D85" s="52">
        <v>775</v>
      </c>
      <c r="E85" s="52">
        <v>701</v>
      </c>
      <c r="F85" s="8"/>
      <c r="G85" s="50" t="s">
        <v>227</v>
      </c>
      <c r="H85" s="51">
        <v>1238</v>
      </c>
      <c r="I85" s="51">
        <f t="shared" si="3"/>
        <v>2789</v>
      </c>
      <c r="J85" s="52">
        <v>1506</v>
      </c>
      <c r="K85" s="52">
        <v>1283</v>
      </c>
    </row>
    <row r="86" spans="1:11" ht="18.95" customHeight="1">
      <c r="A86" s="53" t="s">
        <v>287</v>
      </c>
      <c r="B86" s="51">
        <v>698</v>
      </c>
      <c r="C86" s="51">
        <f t="shared" si="2"/>
        <v>1683</v>
      </c>
      <c r="D86" s="52">
        <v>823</v>
      </c>
      <c r="E86" s="52">
        <v>860</v>
      </c>
      <c r="F86" s="8"/>
      <c r="G86" s="50" t="s">
        <v>228</v>
      </c>
      <c r="H86" s="51">
        <v>889</v>
      </c>
      <c r="I86" s="51">
        <f t="shared" si="3"/>
        <v>2291</v>
      </c>
      <c r="J86" s="52">
        <v>1176</v>
      </c>
      <c r="K86" s="52">
        <v>1115</v>
      </c>
    </row>
    <row r="87" spans="1:11" ht="18.95" customHeight="1">
      <c r="A87" s="53" t="s">
        <v>288</v>
      </c>
      <c r="B87" s="51">
        <v>1078</v>
      </c>
      <c r="C87" s="51">
        <f t="shared" si="2"/>
        <v>2691</v>
      </c>
      <c r="D87" s="52">
        <v>1292</v>
      </c>
      <c r="E87" s="52">
        <v>1399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627</v>
      </c>
      <c r="C88" s="51">
        <f t="shared" si="2"/>
        <v>1329</v>
      </c>
      <c r="D88" s="52">
        <v>643</v>
      </c>
      <c r="E88" s="52">
        <v>686</v>
      </c>
      <c r="F88" s="8"/>
      <c r="G88" s="50" t="s">
        <v>232</v>
      </c>
      <c r="H88" s="51">
        <v>358</v>
      </c>
      <c r="I88" s="51">
        <f t="shared" si="3"/>
        <v>980</v>
      </c>
      <c r="J88" s="52">
        <v>494</v>
      </c>
      <c r="K88" s="52">
        <v>486</v>
      </c>
    </row>
    <row r="89" spans="1:11" ht="18.95" customHeight="1">
      <c r="A89" s="53" t="s">
        <v>231</v>
      </c>
      <c r="B89" s="51">
        <v>1162</v>
      </c>
      <c r="C89" s="51">
        <f t="shared" si="2"/>
        <v>2631</v>
      </c>
      <c r="D89" s="52">
        <v>1312</v>
      </c>
      <c r="E89" s="52">
        <v>1319</v>
      </c>
      <c r="F89" s="8"/>
      <c r="G89" s="50" t="s">
        <v>234</v>
      </c>
      <c r="H89" s="51">
        <v>580</v>
      </c>
      <c r="I89" s="51">
        <f t="shared" si="3"/>
        <v>1624</v>
      </c>
      <c r="J89" s="52">
        <v>844</v>
      </c>
      <c r="K89" s="52">
        <v>780</v>
      </c>
    </row>
    <row r="90" spans="1:11" ht="18.95" customHeight="1">
      <c r="A90" s="53" t="s">
        <v>233</v>
      </c>
      <c r="B90" s="51">
        <v>757</v>
      </c>
      <c r="C90" s="51">
        <f t="shared" si="2"/>
        <v>1652</v>
      </c>
      <c r="D90" s="52">
        <v>848</v>
      </c>
      <c r="E90" s="52">
        <v>804</v>
      </c>
      <c r="F90" s="8"/>
      <c r="G90" s="50" t="s">
        <v>236</v>
      </c>
      <c r="H90" s="51">
        <v>683</v>
      </c>
      <c r="I90" s="51">
        <f t="shared" si="3"/>
        <v>1623</v>
      </c>
      <c r="J90" s="52">
        <v>830</v>
      </c>
      <c r="K90" s="52">
        <v>793</v>
      </c>
    </row>
    <row r="91" spans="1:11" ht="18.95" customHeight="1">
      <c r="A91" s="53" t="s">
        <v>235</v>
      </c>
      <c r="B91" s="51">
        <v>850</v>
      </c>
      <c r="C91" s="51">
        <f t="shared" si="2"/>
        <v>1863</v>
      </c>
      <c r="D91" s="52">
        <v>942</v>
      </c>
      <c r="E91" s="52">
        <v>921</v>
      </c>
      <c r="F91" s="8"/>
      <c r="G91" s="50" t="s">
        <v>238</v>
      </c>
      <c r="H91" s="51">
        <v>2183</v>
      </c>
      <c r="I91" s="51">
        <f t="shared" si="3"/>
        <v>4072</v>
      </c>
      <c r="J91" s="52">
        <v>1978</v>
      </c>
      <c r="K91" s="52">
        <v>2094</v>
      </c>
    </row>
    <row r="92" spans="1:11" ht="18.95" customHeight="1">
      <c r="A92" s="53" t="s">
        <v>237</v>
      </c>
      <c r="B92" s="51">
        <v>995</v>
      </c>
      <c r="C92" s="51">
        <f t="shared" si="2"/>
        <v>2343</v>
      </c>
      <c r="D92" s="52">
        <v>1166</v>
      </c>
      <c r="E92" s="52">
        <v>1177</v>
      </c>
      <c r="F92" s="8"/>
      <c r="G92" s="50" t="s">
        <v>240</v>
      </c>
      <c r="H92" s="51">
        <v>2368</v>
      </c>
      <c r="I92" s="51">
        <f t="shared" si="3"/>
        <v>4067</v>
      </c>
      <c r="J92" s="52">
        <v>1968</v>
      </c>
      <c r="K92" s="52">
        <v>2099</v>
      </c>
    </row>
    <row r="93" spans="1:11" ht="18.95" customHeight="1">
      <c r="A93" s="53" t="s">
        <v>239</v>
      </c>
      <c r="B93" s="51">
        <v>600</v>
      </c>
      <c r="C93" s="51">
        <f t="shared" si="2"/>
        <v>1782</v>
      </c>
      <c r="D93" s="52">
        <v>880</v>
      </c>
      <c r="E93" s="52">
        <v>902</v>
      </c>
      <c r="F93" s="8"/>
      <c r="G93" s="50" t="s">
        <v>242</v>
      </c>
      <c r="H93" s="51">
        <v>1278</v>
      </c>
      <c r="I93" s="51">
        <f t="shared" si="3"/>
        <v>2487</v>
      </c>
      <c r="J93" s="52">
        <v>1256</v>
      </c>
      <c r="K93" s="52">
        <v>1231</v>
      </c>
    </row>
    <row r="94" spans="1:11" ht="18.95" customHeight="1">
      <c r="A94" s="53" t="s">
        <v>241</v>
      </c>
      <c r="B94" s="51">
        <v>911</v>
      </c>
      <c r="C94" s="51">
        <f t="shared" si="2"/>
        <v>2458</v>
      </c>
      <c r="D94" s="52">
        <v>1246</v>
      </c>
      <c r="E94" s="52">
        <v>1212</v>
      </c>
      <c r="F94" s="8"/>
      <c r="G94" s="50" t="s">
        <v>244</v>
      </c>
      <c r="H94" s="51">
        <v>2363</v>
      </c>
      <c r="I94" s="51">
        <f t="shared" si="3"/>
        <v>5377</v>
      </c>
      <c r="J94" s="52">
        <v>2640</v>
      </c>
      <c r="K94" s="52">
        <v>2737</v>
      </c>
    </row>
    <row r="95" spans="1:11" ht="18.95" customHeight="1">
      <c r="A95" s="53" t="s">
        <v>243</v>
      </c>
      <c r="B95" s="51">
        <v>993</v>
      </c>
      <c r="C95" s="51">
        <f t="shared" si="2"/>
        <v>2485</v>
      </c>
      <c r="D95" s="52">
        <v>1234</v>
      </c>
      <c r="E95" s="52">
        <v>1251</v>
      </c>
      <c r="F95" s="8"/>
      <c r="G95" s="50" t="s">
        <v>246</v>
      </c>
      <c r="H95" s="51">
        <v>1465</v>
      </c>
      <c r="I95" s="51">
        <f t="shared" si="3"/>
        <v>3205</v>
      </c>
      <c r="J95" s="52">
        <v>1532</v>
      </c>
      <c r="K95" s="52">
        <v>1673</v>
      </c>
    </row>
    <row r="96" spans="1:11" ht="18.95" customHeight="1">
      <c r="A96" s="53" t="s">
        <v>245</v>
      </c>
      <c r="B96" s="51">
        <v>923</v>
      </c>
      <c r="C96" s="51">
        <f t="shared" si="2"/>
        <v>2332</v>
      </c>
      <c r="D96" s="52">
        <v>1139</v>
      </c>
      <c r="E96" s="52">
        <v>1193</v>
      </c>
      <c r="F96" s="8"/>
      <c r="G96" s="50" t="s">
        <v>248</v>
      </c>
      <c r="H96" s="51">
        <v>1376</v>
      </c>
      <c r="I96" s="51">
        <f t="shared" si="3"/>
        <v>3008</v>
      </c>
      <c r="J96" s="52">
        <v>1540</v>
      </c>
      <c r="K96" s="52">
        <v>1468</v>
      </c>
    </row>
    <row r="97" spans="1:17" ht="18.95" customHeight="1">
      <c r="A97" s="53" t="s">
        <v>247</v>
      </c>
      <c r="B97" s="51">
        <v>752</v>
      </c>
      <c r="C97" s="51">
        <f t="shared" si="2"/>
        <v>2085</v>
      </c>
      <c r="D97" s="52">
        <v>1012</v>
      </c>
      <c r="E97" s="52">
        <v>1073</v>
      </c>
      <c r="F97" s="8"/>
      <c r="G97" s="50" t="s">
        <v>250</v>
      </c>
      <c r="H97" s="51">
        <v>1486</v>
      </c>
      <c r="I97" s="51">
        <f t="shared" si="3"/>
        <v>3022</v>
      </c>
      <c r="J97" s="52">
        <v>1569</v>
      </c>
      <c r="K97" s="52">
        <v>1453</v>
      </c>
    </row>
    <row r="98" spans="1:17" ht="18.95" customHeight="1">
      <c r="A98" s="53" t="s">
        <v>249</v>
      </c>
      <c r="B98" s="51">
        <v>691</v>
      </c>
      <c r="C98" s="51">
        <f t="shared" si="2"/>
        <v>1868</v>
      </c>
      <c r="D98" s="52">
        <v>892</v>
      </c>
      <c r="E98" s="52">
        <v>976</v>
      </c>
      <c r="F98" s="8"/>
      <c r="G98" s="50" t="s">
        <v>27</v>
      </c>
      <c r="H98" s="51">
        <v>5319</v>
      </c>
      <c r="I98" s="51">
        <f t="shared" si="3"/>
        <v>12804</v>
      </c>
      <c r="J98" s="52">
        <v>6363</v>
      </c>
      <c r="K98" s="52">
        <v>6441</v>
      </c>
    </row>
    <row r="99" spans="1:17" ht="18.95" customHeight="1">
      <c r="A99" s="53" t="s">
        <v>251</v>
      </c>
      <c r="B99" s="51">
        <v>394</v>
      </c>
      <c r="C99" s="51">
        <f t="shared" si="2"/>
        <v>1045</v>
      </c>
      <c r="D99" s="52">
        <v>512</v>
      </c>
      <c r="E99" s="52">
        <v>533</v>
      </c>
      <c r="F99" s="8"/>
      <c r="G99" s="50" t="s">
        <v>253</v>
      </c>
      <c r="H99" s="51">
        <v>5306</v>
      </c>
      <c r="I99" s="51">
        <f t="shared" si="3"/>
        <v>12359</v>
      </c>
      <c r="J99" s="52">
        <v>6337</v>
      </c>
      <c r="K99" s="52">
        <v>6022</v>
      </c>
    </row>
    <row r="100" spans="1:17" ht="18.95" customHeight="1">
      <c r="A100" s="53" t="s">
        <v>252</v>
      </c>
      <c r="B100" s="51">
        <v>861</v>
      </c>
      <c r="C100" s="51">
        <f t="shared" si="2"/>
        <v>2212</v>
      </c>
      <c r="D100" s="52">
        <v>1072</v>
      </c>
      <c r="E100" s="52">
        <v>1140</v>
      </c>
      <c r="F100" s="8"/>
      <c r="G100" s="50" t="s">
        <v>255</v>
      </c>
      <c r="H100" s="51">
        <v>3570</v>
      </c>
      <c r="I100" s="51">
        <f t="shared" si="3"/>
        <v>8263</v>
      </c>
      <c r="J100" s="52">
        <v>4178</v>
      </c>
      <c r="K100" s="52">
        <v>4085</v>
      </c>
    </row>
    <row r="101" spans="1:17" ht="18.95" customHeight="1">
      <c r="A101" s="53" t="s">
        <v>254</v>
      </c>
      <c r="B101" s="51">
        <v>2010</v>
      </c>
      <c r="C101" s="51">
        <f t="shared" si="2"/>
        <v>3762</v>
      </c>
      <c r="D101" s="52">
        <v>1794</v>
      </c>
      <c r="E101" s="52">
        <v>1968</v>
      </c>
      <c r="F101" s="8"/>
      <c r="G101" s="50" t="s">
        <v>257</v>
      </c>
      <c r="H101" s="51">
        <v>168</v>
      </c>
      <c r="I101" s="51">
        <f t="shared" si="3"/>
        <v>382</v>
      </c>
      <c r="J101" s="52">
        <v>197</v>
      </c>
      <c r="K101" s="52">
        <v>185</v>
      </c>
    </row>
    <row r="102" spans="1:17" ht="18.95" customHeight="1">
      <c r="A102" s="53" t="s">
        <v>256</v>
      </c>
      <c r="B102" s="51">
        <v>618</v>
      </c>
      <c r="C102" s="51">
        <f t="shared" si="2"/>
        <v>1729</v>
      </c>
      <c r="D102" s="52">
        <v>860</v>
      </c>
      <c r="E102" s="52">
        <v>869</v>
      </c>
      <c r="F102" s="8"/>
      <c r="G102" s="50" t="s">
        <v>259</v>
      </c>
      <c r="H102" s="51">
        <v>1428</v>
      </c>
      <c r="I102" s="51">
        <f t="shared" si="3"/>
        <v>3832</v>
      </c>
      <c r="J102" s="52">
        <v>1920</v>
      </c>
      <c r="K102" s="52">
        <v>1912</v>
      </c>
    </row>
    <row r="103" spans="1:17" ht="18.95" customHeight="1">
      <c r="A103" s="53" t="s">
        <v>258</v>
      </c>
      <c r="B103" s="51">
        <v>526</v>
      </c>
      <c r="C103" s="51">
        <f t="shared" si="2"/>
        <v>1294</v>
      </c>
      <c r="D103" s="52">
        <v>610</v>
      </c>
      <c r="E103" s="52">
        <v>684</v>
      </c>
      <c r="F103" s="8"/>
      <c r="G103" s="50" t="s">
        <v>261</v>
      </c>
      <c r="H103" s="51">
        <v>1211</v>
      </c>
      <c r="I103" s="51">
        <f t="shared" si="3"/>
        <v>3189</v>
      </c>
      <c r="J103" s="52">
        <v>1682</v>
      </c>
      <c r="K103" s="52">
        <v>1507</v>
      </c>
    </row>
    <row r="104" spans="1:17" ht="18.95" customHeight="1">
      <c r="A104" s="53" t="s">
        <v>260</v>
      </c>
      <c r="B104" s="51">
        <v>966</v>
      </c>
      <c r="C104" s="51">
        <f t="shared" si="2"/>
        <v>2002</v>
      </c>
      <c r="D104" s="52">
        <v>981</v>
      </c>
      <c r="E104" s="52">
        <v>1021</v>
      </c>
      <c r="F104" s="8"/>
      <c r="G104" s="50" t="s">
        <v>263</v>
      </c>
      <c r="H104" s="51">
        <v>2120</v>
      </c>
      <c r="I104" s="51">
        <f t="shared" si="3"/>
        <v>4319</v>
      </c>
      <c r="J104" s="52">
        <v>2398</v>
      </c>
      <c r="K104" s="52">
        <v>1921</v>
      </c>
      <c r="M104" s="6" t="s">
        <v>47</v>
      </c>
    </row>
    <row r="105" spans="1:17" ht="18.95" customHeight="1">
      <c r="A105" s="53" t="s">
        <v>262</v>
      </c>
      <c r="B105" s="51">
        <v>1377</v>
      </c>
      <c r="C105" s="51">
        <f t="shared" si="2"/>
        <v>2933</v>
      </c>
      <c r="D105" s="52">
        <v>1423</v>
      </c>
      <c r="E105" s="52">
        <v>1510</v>
      </c>
      <c r="F105" s="8"/>
      <c r="G105" s="50" t="s">
        <v>265</v>
      </c>
      <c r="H105" s="51">
        <v>1203</v>
      </c>
      <c r="I105" s="51">
        <f t="shared" si="3"/>
        <v>2938</v>
      </c>
      <c r="J105" s="52">
        <v>1428</v>
      </c>
      <c r="K105" s="52">
        <v>1510</v>
      </c>
    </row>
    <row r="106" spans="1:17" ht="18.95" customHeight="1">
      <c r="A106" s="53" t="s">
        <v>264</v>
      </c>
      <c r="B106" s="51">
        <v>1070</v>
      </c>
      <c r="C106" s="51">
        <f t="shared" si="2"/>
        <v>2492</v>
      </c>
      <c r="D106" s="52">
        <v>1212</v>
      </c>
      <c r="E106" s="52">
        <v>1280</v>
      </c>
      <c r="F106" s="8"/>
      <c r="G106" s="50" t="s">
        <v>267</v>
      </c>
      <c r="H106" s="51">
        <v>482</v>
      </c>
      <c r="I106" s="51">
        <f t="shared" si="3"/>
        <v>1558</v>
      </c>
      <c r="J106" s="52">
        <v>754</v>
      </c>
      <c r="K106" s="52">
        <v>804</v>
      </c>
    </row>
    <row r="107" spans="1:17" ht="18.95" customHeight="1">
      <c r="A107" s="53" t="s">
        <v>266</v>
      </c>
      <c r="B107" s="51">
        <v>979</v>
      </c>
      <c r="C107" s="51">
        <f t="shared" si="2"/>
        <v>2419</v>
      </c>
      <c r="D107" s="52">
        <v>1176</v>
      </c>
      <c r="E107" s="52">
        <v>1243</v>
      </c>
      <c r="F107" s="8"/>
      <c r="G107" s="50" t="s">
        <v>269</v>
      </c>
      <c r="H107" s="51">
        <v>837</v>
      </c>
      <c r="I107" s="51">
        <f t="shared" si="3"/>
        <v>2306</v>
      </c>
      <c r="J107" s="52">
        <v>1149</v>
      </c>
      <c r="K107" s="52">
        <v>1157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6162</v>
      </c>
      <c r="I108" s="51">
        <f t="shared" si="3"/>
        <v>15849</v>
      </c>
      <c r="J108" s="52">
        <v>7837</v>
      </c>
      <c r="K108" s="52">
        <v>8012</v>
      </c>
    </row>
    <row r="109" spans="1:17" ht="18.95" customHeight="1">
      <c r="A109" s="50" t="s">
        <v>270</v>
      </c>
      <c r="B109" s="51">
        <v>506</v>
      </c>
      <c r="C109" s="51">
        <f t="shared" si="2"/>
        <v>1249</v>
      </c>
      <c r="D109" s="52">
        <v>612</v>
      </c>
      <c r="E109" s="52">
        <v>637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716</v>
      </c>
      <c r="C110" s="51">
        <f t="shared" si="2"/>
        <v>1630</v>
      </c>
      <c r="D110" s="52">
        <v>826</v>
      </c>
      <c r="E110" s="52">
        <v>804</v>
      </c>
      <c r="F110" s="8"/>
      <c r="G110" s="59" t="s">
        <v>289</v>
      </c>
      <c r="H110" s="60">
        <f>SUM(B5:B56)+SUM(B60:B111)+SUM(H5:H56)+SUM(H60:H108)</f>
        <v>183360</v>
      </c>
      <c r="I110" s="60">
        <f t="shared" ref="I110:K110" si="4">SUM(C5:C56)+SUM(C60:C111)+SUM(I5:I56)+SUM(I60:I108)</f>
        <v>427268</v>
      </c>
      <c r="J110" s="60">
        <f t="shared" si="4"/>
        <v>211502</v>
      </c>
      <c r="K110" s="60">
        <f t="shared" si="4"/>
        <v>215766</v>
      </c>
    </row>
    <row r="111" spans="1:17" ht="18.95" customHeight="1">
      <c r="A111" s="50" t="s">
        <v>178</v>
      </c>
      <c r="B111" s="51">
        <v>1152</v>
      </c>
      <c r="C111" s="51">
        <f t="shared" si="2"/>
        <v>2988</v>
      </c>
      <c r="D111" s="52">
        <v>1464</v>
      </c>
      <c r="E111" s="52">
        <v>1524</v>
      </c>
      <c r="F111" s="8"/>
      <c r="N111" s="10"/>
      <c r="O111" s="11"/>
      <c r="P111" s="11"/>
      <c r="Q111" s="11"/>
    </row>
    <row r="112" spans="1:17" ht="18.75" customHeight="1">
      <c r="A112" s="45" t="s">
        <v>305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9" t="s">
        <v>290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s="3" customFormat="1" ht="24" customHeight="1">
      <c r="A2" s="129" t="s">
        <v>302</v>
      </c>
      <c r="B2" s="130"/>
      <c r="C2" s="29"/>
      <c r="G2" s="62"/>
      <c r="H2" s="29"/>
      <c r="I2" s="29"/>
      <c r="J2" s="29"/>
      <c r="K2" s="62"/>
    </row>
    <row r="3" spans="1:11" s="3" customFormat="1" ht="20.100000000000001" customHeight="1">
      <c r="A3" s="131" t="s">
        <v>15</v>
      </c>
      <c r="B3" s="131" t="s">
        <v>3</v>
      </c>
      <c r="C3" s="134" t="s">
        <v>0</v>
      </c>
      <c r="D3" s="135"/>
      <c r="E3" s="136"/>
      <c r="F3" s="134" t="s">
        <v>14</v>
      </c>
      <c r="G3" s="135"/>
      <c r="H3" s="135"/>
      <c r="I3" s="136"/>
      <c r="J3" s="63" t="s">
        <v>1</v>
      </c>
      <c r="K3" s="63" t="s">
        <v>0</v>
      </c>
    </row>
    <row r="4" spans="1:11" s="3" customFormat="1" ht="20.100000000000001" customHeight="1">
      <c r="A4" s="132"/>
      <c r="B4" s="132"/>
      <c r="C4" s="137"/>
      <c r="D4" s="138"/>
      <c r="E4" s="139"/>
      <c r="F4" s="137"/>
      <c r="G4" s="138"/>
      <c r="H4" s="138"/>
      <c r="I4" s="139"/>
      <c r="J4" s="64" t="s">
        <v>4</v>
      </c>
      <c r="K4" s="64" t="s">
        <v>5</v>
      </c>
    </row>
    <row r="5" spans="1:11" s="3" customFormat="1" ht="20.100000000000001" customHeight="1">
      <c r="A5" s="133"/>
      <c r="B5" s="133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8680</v>
      </c>
      <c r="C6" s="34">
        <f>D6+E6</f>
        <v>20067</v>
      </c>
      <c r="D6" s="35">
        <v>9505</v>
      </c>
      <c r="E6" s="35">
        <v>10562</v>
      </c>
      <c r="F6" s="68">
        <v>7</v>
      </c>
      <c r="G6" s="69">
        <f>H6+I6</f>
        <v>-1</v>
      </c>
      <c r="H6" s="69">
        <v>4</v>
      </c>
      <c r="I6" s="69">
        <v>-5</v>
      </c>
      <c r="J6" s="42">
        <f>C6/B6</f>
        <v>2.3118663594470048</v>
      </c>
      <c r="K6" s="34">
        <f>C6/3.055</f>
        <v>6568.5761047463175</v>
      </c>
    </row>
    <row r="7" spans="1:11" s="3" customFormat="1" ht="20.100000000000001" customHeight="1">
      <c r="A7" s="65" t="s">
        <v>17</v>
      </c>
      <c r="B7" s="34">
        <v>24298</v>
      </c>
      <c r="C7" s="34">
        <f t="shared" ref="C7:C18" si="0">D7+E7</f>
        <v>56132</v>
      </c>
      <c r="D7" s="35">
        <v>26784</v>
      </c>
      <c r="E7" s="35">
        <v>29348</v>
      </c>
      <c r="F7" s="68">
        <v>30</v>
      </c>
      <c r="G7" s="69">
        <f t="shared" ref="G7:G18" si="1">H7+I7</f>
        <v>60</v>
      </c>
      <c r="H7" s="69">
        <v>23</v>
      </c>
      <c r="I7" s="69">
        <v>37</v>
      </c>
      <c r="J7" s="42">
        <f t="shared" ref="J7:J19" si="2">C7/B7</f>
        <v>2.3101489834554285</v>
      </c>
      <c r="K7" s="34">
        <f>C7/5.61</f>
        <v>10005.704099821747</v>
      </c>
    </row>
    <row r="8" spans="1:11" s="3" customFormat="1" ht="20.100000000000001" customHeight="1">
      <c r="A8" s="65" t="s">
        <v>18</v>
      </c>
      <c r="B8" s="34">
        <v>17918</v>
      </c>
      <c r="C8" s="34">
        <f t="shared" si="0"/>
        <v>42391</v>
      </c>
      <c r="D8" s="35">
        <v>20909</v>
      </c>
      <c r="E8" s="35">
        <v>21482</v>
      </c>
      <c r="F8" s="68">
        <v>26</v>
      </c>
      <c r="G8" s="69">
        <f t="shared" si="1"/>
        <v>-6</v>
      </c>
      <c r="H8" s="69">
        <v>-19</v>
      </c>
      <c r="I8" s="69">
        <v>13</v>
      </c>
      <c r="J8" s="42">
        <f t="shared" si="2"/>
        <v>2.3658332403169995</v>
      </c>
      <c r="K8" s="34">
        <f>C8/4.377</f>
        <v>9684.9440255883037</v>
      </c>
    </row>
    <row r="9" spans="1:11" s="3" customFormat="1" ht="20.100000000000001" customHeight="1">
      <c r="A9" s="65" t="s">
        <v>19</v>
      </c>
      <c r="B9" s="34">
        <v>12085</v>
      </c>
      <c r="C9" s="34">
        <f t="shared" si="0"/>
        <v>30192</v>
      </c>
      <c r="D9" s="35">
        <v>14937</v>
      </c>
      <c r="E9" s="35">
        <v>15255</v>
      </c>
      <c r="F9" s="68">
        <v>7</v>
      </c>
      <c r="G9" s="69">
        <f t="shared" si="1"/>
        <v>42</v>
      </c>
      <c r="H9" s="69">
        <v>25</v>
      </c>
      <c r="I9" s="69">
        <v>17</v>
      </c>
      <c r="J9" s="42">
        <f t="shared" si="2"/>
        <v>2.4983036822507239</v>
      </c>
      <c r="K9" s="34">
        <f>C9/4.058</f>
        <v>7440.1182848693943</v>
      </c>
    </row>
    <row r="10" spans="1:11" s="3" customFormat="1" ht="20.100000000000001" customHeight="1">
      <c r="A10" s="65" t="s">
        <v>20</v>
      </c>
      <c r="B10" s="34">
        <v>20494</v>
      </c>
      <c r="C10" s="34">
        <f t="shared" si="0"/>
        <v>44308</v>
      </c>
      <c r="D10" s="35">
        <v>22151</v>
      </c>
      <c r="E10" s="35">
        <v>22157</v>
      </c>
      <c r="F10" s="68">
        <v>7</v>
      </c>
      <c r="G10" s="69">
        <f t="shared" si="1"/>
        <v>-9</v>
      </c>
      <c r="H10" s="69">
        <v>-1</v>
      </c>
      <c r="I10" s="69">
        <v>-8</v>
      </c>
      <c r="J10" s="42">
        <f t="shared" si="2"/>
        <v>2.1619986337464625</v>
      </c>
      <c r="K10" s="34">
        <f>C10/4.746</f>
        <v>9335.861778339653</v>
      </c>
    </row>
    <row r="11" spans="1:11" s="3" customFormat="1" ht="20.100000000000001" customHeight="1">
      <c r="A11" s="65" t="s">
        <v>21</v>
      </c>
      <c r="B11" s="34">
        <v>12091</v>
      </c>
      <c r="C11" s="34">
        <f t="shared" si="0"/>
        <v>29120</v>
      </c>
      <c r="D11" s="35">
        <v>14397</v>
      </c>
      <c r="E11" s="35">
        <v>14723</v>
      </c>
      <c r="F11" s="68">
        <v>-5</v>
      </c>
      <c r="G11" s="69">
        <f t="shared" si="1"/>
        <v>-29</v>
      </c>
      <c r="H11" s="69">
        <v>-19</v>
      </c>
      <c r="I11" s="69">
        <v>-10</v>
      </c>
      <c r="J11" s="42">
        <f t="shared" si="2"/>
        <v>2.4084029443387642</v>
      </c>
      <c r="K11" s="34">
        <f>C11/3.044</f>
        <v>9566.360052562417</v>
      </c>
    </row>
    <row r="12" spans="1:11" s="3" customFormat="1" ht="20.100000000000001" customHeight="1">
      <c r="A12" s="65" t="s">
        <v>22</v>
      </c>
      <c r="B12" s="34">
        <v>18099</v>
      </c>
      <c r="C12" s="34">
        <f t="shared" si="0"/>
        <v>42065</v>
      </c>
      <c r="D12" s="35">
        <v>20651</v>
      </c>
      <c r="E12" s="35">
        <v>21414</v>
      </c>
      <c r="F12" s="68">
        <v>1</v>
      </c>
      <c r="G12" s="69">
        <f t="shared" si="1"/>
        <v>-22</v>
      </c>
      <c r="H12" s="69">
        <v>-6</v>
      </c>
      <c r="I12" s="69">
        <v>-16</v>
      </c>
      <c r="J12" s="42">
        <f t="shared" si="2"/>
        <v>2.3241615558870654</v>
      </c>
      <c r="K12" s="34">
        <f>C12/6.09</f>
        <v>6907.2249589490966</v>
      </c>
    </row>
    <row r="13" spans="1:11" s="3" customFormat="1" ht="20.100000000000001" customHeight="1">
      <c r="A13" s="65" t="s">
        <v>23</v>
      </c>
      <c r="B13" s="34">
        <v>12819</v>
      </c>
      <c r="C13" s="34">
        <f t="shared" si="0"/>
        <v>32093</v>
      </c>
      <c r="D13" s="35">
        <v>15512</v>
      </c>
      <c r="E13" s="35">
        <v>16581</v>
      </c>
      <c r="F13" s="68">
        <v>15</v>
      </c>
      <c r="G13" s="69">
        <f t="shared" si="1"/>
        <v>10</v>
      </c>
      <c r="H13" s="69">
        <v>3</v>
      </c>
      <c r="I13" s="69">
        <v>7</v>
      </c>
      <c r="J13" s="42">
        <f t="shared" si="2"/>
        <v>2.503549418831422</v>
      </c>
      <c r="K13" s="34">
        <f>C13/5.007</f>
        <v>6409.6265228679849</v>
      </c>
    </row>
    <row r="14" spans="1:11" s="3" customFormat="1" ht="20.100000000000001" customHeight="1">
      <c r="A14" s="65" t="s">
        <v>24</v>
      </c>
      <c r="B14" s="34">
        <v>15397</v>
      </c>
      <c r="C14" s="34">
        <f t="shared" si="0"/>
        <v>36056</v>
      </c>
      <c r="D14" s="35">
        <v>18466</v>
      </c>
      <c r="E14" s="35">
        <v>17590</v>
      </c>
      <c r="F14" s="68">
        <v>13</v>
      </c>
      <c r="G14" s="69">
        <f t="shared" si="1"/>
        <v>-5</v>
      </c>
      <c r="H14" s="69">
        <v>7</v>
      </c>
      <c r="I14" s="69">
        <v>-12</v>
      </c>
      <c r="J14" s="42">
        <f t="shared" si="2"/>
        <v>2.341754887315711</v>
      </c>
      <c r="K14" s="34">
        <f>C14/7.192</f>
        <v>5013.348164627364</v>
      </c>
    </row>
    <row r="15" spans="1:11" s="3" customFormat="1" ht="20.100000000000001" customHeight="1">
      <c r="A15" s="65" t="s">
        <v>25</v>
      </c>
      <c r="B15" s="34">
        <v>15414</v>
      </c>
      <c r="C15" s="34">
        <f t="shared" si="0"/>
        <v>31787</v>
      </c>
      <c r="D15" s="35">
        <v>15962</v>
      </c>
      <c r="E15" s="35">
        <v>15825</v>
      </c>
      <c r="F15" s="68">
        <v>7</v>
      </c>
      <c r="G15" s="69">
        <f t="shared" si="1"/>
        <v>11</v>
      </c>
      <c r="H15" s="69">
        <v>6</v>
      </c>
      <c r="I15" s="69">
        <v>5</v>
      </c>
      <c r="J15" s="42">
        <f t="shared" si="2"/>
        <v>2.0622161671207992</v>
      </c>
      <c r="K15" s="34">
        <f>C15/4.272</f>
        <v>7440.7771535580523</v>
      </c>
    </row>
    <row r="16" spans="1:11" s="3" customFormat="1" ht="20.100000000000001" customHeight="1">
      <c r="A16" s="65" t="s">
        <v>26</v>
      </c>
      <c r="B16" s="34">
        <v>4589</v>
      </c>
      <c r="C16" s="34">
        <f t="shared" si="0"/>
        <v>11489</v>
      </c>
      <c r="D16" s="35">
        <v>6019</v>
      </c>
      <c r="E16" s="35">
        <v>5470</v>
      </c>
      <c r="F16" s="68">
        <v>0</v>
      </c>
      <c r="G16" s="69">
        <f t="shared" si="1"/>
        <v>12</v>
      </c>
      <c r="H16" s="69">
        <v>-2</v>
      </c>
      <c r="I16" s="69">
        <v>14</v>
      </c>
      <c r="J16" s="42">
        <f t="shared" si="2"/>
        <v>2.5035955545870561</v>
      </c>
      <c r="K16" s="34">
        <f>C16/4.977</f>
        <v>2308.4187261402449</v>
      </c>
    </row>
    <row r="17" spans="1:11" s="3" customFormat="1" ht="20.100000000000001" customHeight="1">
      <c r="A17" s="65" t="s">
        <v>27</v>
      </c>
      <c r="B17" s="34">
        <v>14195</v>
      </c>
      <c r="C17" s="34">
        <f t="shared" si="0"/>
        <v>33426</v>
      </c>
      <c r="D17" s="35">
        <v>16878</v>
      </c>
      <c r="E17" s="35">
        <v>16548</v>
      </c>
      <c r="F17" s="68">
        <v>-3</v>
      </c>
      <c r="G17" s="69">
        <f t="shared" si="1"/>
        <v>-22</v>
      </c>
      <c r="H17" s="69">
        <v>-14</v>
      </c>
      <c r="I17" s="69">
        <v>-8</v>
      </c>
      <c r="J17" s="42">
        <f t="shared" si="2"/>
        <v>2.3547728073265235</v>
      </c>
      <c r="K17" s="34">
        <f>C17/5.407</f>
        <v>6181.9863140373591</v>
      </c>
    </row>
    <row r="18" spans="1:11" s="3" customFormat="1" ht="20.100000000000001" customHeight="1">
      <c r="A18" s="65" t="s">
        <v>28</v>
      </c>
      <c r="B18" s="34">
        <v>7281</v>
      </c>
      <c r="C18" s="34">
        <f t="shared" si="0"/>
        <v>18142</v>
      </c>
      <c r="D18" s="35">
        <v>9331</v>
      </c>
      <c r="E18" s="35">
        <v>8811</v>
      </c>
      <c r="F18" s="68">
        <v>1</v>
      </c>
      <c r="G18" s="69">
        <f t="shared" si="1"/>
        <v>-21</v>
      </c>
      <c r="H18" s="69">
        <v>-5</v>
      </c>
      <c r="I18" s="69">
        <v>-16</v>
      </c>
      <c r="J18" s="42">
        <f t="shared" si="2"/>
        <v>2.4916907018266721</v>
      </c>
      <c r="K18" s="34">
        <f>C18/11.735</f>
        <v>1545.9735832978272</v>
      </c>
    </row>
    <row r="19" spans="1:11" s="3" customFormat="1" ht="20.100000000000001" customHeight="1">
      <c r="A19" s="65" t="s">
        <v>29</v>
      </c>
      <c r="B19" s="34">
        <f t="shared" ref="B19:I19" si="3">SUM(B6:B18)</f>
        <v>183360</v>
      </c>
      <c r="C19" s="34">
        <f t="shared" si="3"/>
        <v>427268</v>
      </c>
      <c r="D19" s="35">
        <f t="shared" si="3"/>
        <v>211502</v>
      </c>
      <c r="E19" s="35">
        <f t="shared" si="3"/>
        <v>215766</v>
      </c>
      <c r="F19" s="70">
        <f t="shared" si="3"/>
        <v>106</v>
      </c>
      <c r="G19" s="71">
        <f t="shared" si="3"/>
        <v>20</v>
      </c>
      <c r="H19" s="71">
        <f>SUM(H6:H18)</f>
        <v>2</v>
      </c>
      <c r="I19" s="71">
        <f t="shared" si="3"/>
        <v>18</v>
      </c>
      <c r="J19" s="42">
        <f t="shared" si="2"/>
        <v>2.3302137870855146</v>
      </c>
      <c r="K19" s="34">
        <f>ROUND(C19/69.57,0)</f>
        <v>6142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topLeftCell="A19"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40" t="s">
        <v>291</v>
      </c>
      <c r="B1" s="140"/>
      <c r="C1" s="140"/>
      <c r="D1" s="140"/>
      <c r="E1" s="140"/>
      <c r="F1" s="140"/>
      <c r="G1" s="140"/>
      <c r="H1" s="140"/>
      <c r="AK1" s="4" t="s">
        <v>51</v>
      </c>
    </row>
    <row r="2" spans="1:37" s="2" customFormat="1" ht="14.25" thickBot="1">
      <c r="A2" s="2" t="s">
        <v>302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18644</v>
      </c>
      <c r="C4" s="14">
        <f>SUM(C5:C9)</f>
        <v>9543</v>
      </c>
      <c r="D4" s="14">
        <f>SUM(D5:D9)</f>
        <v>9101</v>
      </c>
      <c r="E4" s="77" t="s">
        <v>54</v>
      </c>
      <c r="F4" s="13">
        <f t="shared" ref="F4:F61" si="1">SUM(G4:H4)</f>
        <v>22142</v>
      </c>
      <c r="G4" s="14">
        <f>SUM(G5:G9)</f>
        <v>10883</v>
      </c>
      <c r="H4" s="15">
        <f>SUM(H5:H9)</f>
        <v>11259</v>
      </c>
    </row>
    <row r="5" spans="1:37" ht="11.25" customHeight="1">
      <c r="A5" s="78">
        <v>0</v>
      </c>
      <c r="B5" s="13">
        <f t="shared" si="0"/>
        <v>3487</v>
      </c>
      <c r="C5" s="105">
        <v>1780</v>
      </c>
      <c r="D5" s="105">
        <v>1707</v>
      </c>
      <c r="E5" s="78">
        <v>60</v>
      </c>
      <c r="F5" s="13">
        <f t="shared" si="1"/>
        <v>4195</v>
      </c>
      <c r="G5" s="105">
        <v>2065</v>
      </c>
      <c r="H5" s="106">
        <v>2130</v>
      </c>
    </row>
    <row r="6" spans="1:37" ht="11.25" customHeight="1">
      <c r="A6" s="78">
        <v>1</v>
      </c>
      <c r="B6" s="13">
        <f t="shared" si="0"/>
        <v>3676</v>
      </c>
      <c r="C6" s="105">
        <v>1893</v>
      </c>
      <c r="D6" s="105">
        <v>1783</v>
      </c>
      <c r="E6" s="78">
        <v>61</v>
      </c>
      <c r="F6" s="13">
        <f t="shared" si="1"/>
        <v>4362</v>
      </c>
      <c r="G6" s="105">
        <v>2202</v>
      </c>
      <c r="H6" s="106">
        <v>2160</v>
      </c>
    </row>
    <row r="7" spans="1:37" ht="11.25" customHeight="1">
      <c r="A7" s="78">
        <v>2</v>
      </c>
      <c r="B7" s="13">
        <f t="shared" si="0"/>
        <v>3788</v>
      </c>
      <c r="C7" s="105">
        <v>1927</v>
      </c>
      <c r="D7" s="105">
        <v>1861</v>
      </c>
      <c r="E7" s="78">
        <v>62</v>
      </c>
      <c r="F7" s="13">
        <f t="shared" si="1"/>
        <v>4309</v>
      </c>
      <c r="G7" s="105">
        <v>2133</v>
      </c>
      <c r="H7" s="106">
        <v>2176</v>
      </c>
    </row>
    <row r="8" spans="1:37" ht="11.25" customHeight="1">
      <c r="A8" s="78">
        <v>3</v>
      </c>
      <c r="B8" s="13">
        <f t="shared" si="0"/>
        <v>3820</v>
      </c>
      <c r="C8" s="105">
        <v>1990</v>
      </c>
      <c r="D8" s="105">
        <v>1830</v>
      </c>
      <c r="E8" s="78">
        <v>63</v>
      </c>
      <c r="F8" s="13">
        <f t="shared" si="1"/>
        <v>4472</v>
      </c>
      <c r="G8" s="105">
        <v>2173</v>
      </c>
      <c r="H8" s="106">
        <v>2299</v>
      </c>
    </row>
    <row r="9" spans="1:37" ht="11.25" customHeight="1">
      <c r="A9" s="79">
        <v>4</v>
      </c>
      <c r="B9" s="80">
        <f t="shared" si="0"/>
        <v>3873</v>
      </c>
      <c r="C9" s="107">
        <v>1953</v>
      </c>
      <c r="D9" s="107">
        <v>1920</v>
      </c>
      <c r="E9" s="79">
        <v>64</v>
      </c>
      <c r="F9" s="80">
        <f t="shared" si="1"/>
        <v>4804</v>
      </c>
      <c r="G9" s="107">
        <v>2310</v>
      </c>
      <c r="H9" s="108">
        <v>2494</v>
      </c>
    </row>
    <row r="10" spans="1:37" ht="11.25" customHeight="1">
      <c r="A10" s="77" t="s">
        <v>55</v>
      </c>
      <c r="B10" s="13">
        <f t="shared" si="0"/>
        <v>20034</v>
      </c>
      <c r="C10" s="14">
        <f>SUM(C11:C15)</f>
        <v>10276</v>
      </c>
      <c r="D10" s="14">
        <f>SUM(D11:D15)</f>
        <v>9758</v>
      </c>
      <c r="E10" s="77" t="s">
        <v>56</v>
      </c>
      <c r="F10" s="13">
        <f t="shared" si="1"/>
        <v>29664</v>
      </c>
      <c r="G10" s="14">
        <f>SUM(G11:G15)</f>
        <v>13961</v>
      </c>
      <c r="H10" s="15">
        <f>SUM(H11:H15)</f>
        <v>15703</v>
      </c>
    </row>
    <row r="11" spans="1:37" ht="11.25" customHeight="1">
      <c r="A11" s="78">
        <v>5</v>
      </c>
      <c r="B11" s="13">
        <f t="shared" si="0"/>
        <v>3913</v>
      </c>
      <c r="C11" s="105">
        <v>2024</v>
      </c>
      <c r="D11" s="105">
        <v>1889</v>
      </c>
      <c r="E11" s="78">
        <v>65</v>
      </c>
      <c r="F11" s="13">
        <f t="shared" si="1"/>
        <v>5083</v>
      </c>
      <c r="G11" s="105">
        <v>2423</v>
      </c>
      <c r="H11" s="106">
        <v>2660</v>
      </c>
    </row>
    <row r="12" spans="1:37" ht="11.25" customHeight="1">
      <c r="A12" s="78">
        <v>6</v>
      </c>
      <c r="B12" s="13">
        <f t="shared" si="0"/>
        <v>3938</v>
      </c>
      <c r="C12" s="105">
        <v>2036</v>
      </c>
      <c r="D12" s="105">
        <v>1902</v>
      </c>
      <c r="E12" s="78">
        <v>66</v>
      </c>
      <c r="F12" s="13">
        <f t="shared" si="1"/>
        <v>5496</v>
      </c>
      <c r="G12" s="105">
        <v>2543</v>
      </c>
      <c r="H12" s="106">
        <v>2953</v>
      </c>
    </row>
    <row r="13" spans="1:37" ht="11.25" customHeight="1">
      <c r="A13" s="78">
        <v>7</v>
      </c>
      <c r="B13" s="13">
        <f t="shared" si="0"/>
        <v>4052</v>
      </c>
      <c r="C13" s="105">
        <v>2053</v>
      </c>
      <c r="D13" s="105">
        <v>1999</v>
      </c>
      <c r="E13" s="78">
        <v>67</v>
      </c>
      <c r="F13" s="13">
        <f t="shared" si="1"/>
        <v>6260</v>
      </c>
      <c r="G13" s="105">
        <v>3013</v>
      </c>
      <c r="H13" s="106">
        <v>3247</v>
      </c>
    </row>
    <row r="14" spans="1:37" ht="11.25" customHeight="1">
      <c r="A14" s="78">
        <v>8</v>
      </c>
      <c r="B14" s="13">
        <f t="shared" si="0"/>
        <v>4101</v>
      </c>
      <c r="C14" s="105">
        <v>2099</v>
      </c>
      <c r="D14" s="105">
        <v>2002</v>
      </c>
      <c r="E14" s="78">
        <v>68</v>
      </c>
      <c r="F14" s="13">
        <f t="shared" si="1"/>
        <v>6262</v>
      </c>
      <c r="G14" s="105">
        <v>2912</v>
      </c>
      <c r="H14" s="106">
        <v>3350</v>
      </c>
    </row>
    <row r="15" spans="1:37" ht="11.25" customHeight="1">
      <c r="A15" s="79">
        <v>9</v>
      </c>
      <c r="B15" s="80">
        <f t="shared" si="0"/>
        <v>4030</v>
      </c>
      <c r="C15" s="107">
        <v>2064</v>
      </c>
      <c r="D15" s="107">
        <v>1966</v>
      </c>
      <c r="E15" s="79">
        <v>69</v>
      </c>
      <c r="F15" s="80">
        <f t="shared" si="1"/>
        <v>6563</v>
      </c>
      <c r="G15" s="107">
        <v>3070</v>
      </c>
      <c r="H15" s="108">
        <v>3493</v>
      </c>
    </row>
    <row r="16" spans="1:37" ht="11.25" customHeight="1">
      <c r="A16" s="77" t="s">
        <v>57</v>
      </c>
      <c r="B16" s="13">
        <f t="shared" si="0"/>
        <v>20049</v>
      </c>
      <c r="C16" s="14">
        <f>SUM(C17:C21)</f>
        <v>10193</v>
      </c>
      <c r="D16" s="14">
        <f>SUM(D17:D21)</f>
        <v>9856</v>
      </c>
      <c r="E16" s="77" t="s">
        <v>58</v>
      </c>
      <c r="F16" s="13">
        <f t="shared" si="1"/>
        <v>23536</v>
      </c>
      <c r="G16" s="14">
        <f>SUM(G17:G21)</f>
        <v>10984</v>
      </c>
      <c r="H16" s="15">
        <f>SUM(H17:H21)</f>
        <v>12552</v>
      </c>
    </row>
    <row r="17" spans="1:8" ht="11.25" customHeight="1">
      <c r="A17" s="78">
        <v>10</v>
      </c>
      <c r="B17" s="13">
        <f t="shared" si="0"/>
        <v>3937</v>
      </c>
      <c r="C17" s="105">
        <v>2006</v>
      </c>
      <c r="D17" s="105">
        <v>1931</v>
      </c>
      <c r="E17" s="78">
        <v>70</v>
      </c>
      <c r="F17" s="13">
        <f t="shared" si="1"/>
        <v>4990</v>
      </c>
      <c r="G17" s="105">
        <v>2364</v>
      </c>
      <c r="H17" s="106">
        <v>2626</v>
      </c>
    </row>
    <row r="18" spans="1:8" ht="11.25" customHeight="1">
      <c r="A18" s="78">
        <v>11</v>
      </c>
      <c r="B18" s="13">
        <f t="shared" si="0"/>
        <v>3906</v>
      </c>
      <c r="C18" s="105">
        <v>1982</v>
      </c>
      <c r="D18" s="105">
        <v>1924</v>
      </c>
      <c r="E18" s="78">
        <v>71</v>
      </c>
      <c r="F18" s="13">
        <f t="shared" si="1"/>
        <v>3951</v>
      </c>
      <c r="G18" s="105">
        <v>1876</v>
      </c>
      <c r="H18" s="106">
        <v>2075</v>
      </c>
    </row>
    <row r="19" spans="1:8" ht="11.25" customHeight="1">
      <c r="A19" s="78">
        <v>12</v>
      </c>
      <c r="B19" s="13">
        <f t="shared" si="0"/>
        <v>4080</v>
      </c>
      <c r="C19" s="105">
        <v>2047</v>
      </c>
      <c r="D19" s="105">
        <v>2033</v>
      </c>
      <c r="E19" s="78">
        <v>72</v>
      </c>
      <c r="F19" s="13">
        <f t="shared" si="1"/>
        <v>4619</v>
      </c>
      <c r="G19" s="105">
        <v>2148</v>
      </c>
      <c r="H19" s="106">
        <v>2471</v>
      </c>
    </row>
    <row r="20" spans="1:8" ht="11.25" customHeight="1">
      <c r="A20" s="78">
        <v>13</v>
      </c>
      <c r="B20" s="13">
        <f t="shared" si="0"/>
        <v>4170</v>
      </c>
      <c r="C20" s="105">
        <v>2126</v>
      </c>
      <c r="D20" s="105">
        <v>2044</v>
      </c>
      <c r="E20" s="78">
        <v>73</v>
      </c>
      <c r="F20" s="13">
        <f t="shared" si="1"/>
        <v>5176</v>
      </c>
      <c r="G20" s="105">
        <v>2375</v>
      </c>
      <c r="H20" s="106">
        <v>2801</v>
      </c>
    </row>
    <row r="21" spans="1:8" ht="11.25" customHeight="1">
      <c r="A21" s="79">
        <v>14</v>
      </c>
      <c r="B21" s="80">
        <f t="shared" si="0"/>
        <v>3956</v>
      </c>
      <c r="C21" s="107">
        <v>2032</v>
      </c>
      <c r="D21" s="107">
        <v>1924</v>
      </c>
      <c r="E21" s="79">
        <v>74</v>
      </c>
      <c r="F21" s="80">
        <f t="shared" si="1"/>
        <v>4800</v>
      </c>
      <c r="G21" s="107">
        <v>2221</v>
      </c>
      <c r="H21" s="108">
        <v>2579</v>
      </c>
    </row>
    <row r="22" spans="1:8" ht="11.25" customHeight="1">
      <c r="A22" s="77" t="s">
        <v>59</v>
      </c>
      <c r="B22" s="13">
        <f t="shared" si="0"/>
        <v>20350</v>
      </c>
      <c r="C22" s="14">
        <f>SUM(C23:C27)</f>
        <v>10530</v>
      </c>
      <c r="D22" s="14">
        <f>SUM(D23:D27)</f>
        <v>9820</v>
      </c>
      <c r="E22" s="77" t="s">
        <v>60</v>
      </c>
      <c r="F22" s="13">
        <f t="shared" si="1"/>
        <v>20375</v>
      </c>
      <c r="G22" s="14">
        <f>SUM(G23:G27)</f>
        <v>9195</v>
      </c>
      <c r="H22" s="15">
        <f>SUM(H23:H27)</f>
        <v>11180</v>
      </c>
    </row>
    <row r="23" spans="1:8" ht="11.25" customHeight="1">
      <c r="A23" s="78">
        <v>15</v>
      </c>
      <c r="B23" s="13">
        <f t="shared" si="0"/>
        <v>4002</v>
      </c>
      <c r="C23" s="105">
        <v>2038</v>
      </c>
      <c r="D23" s="105">
        <v>1964</v>
      </c>
      <c r="E23" s="78">
        <v>75</v>
      </c>
      <c r="F23" s="13">
        <f t="shared" si="1"/>
        <v>4984</v>
      </c>
      <c r="G23" s="105">
        <v>2266</v>
      </c>
      <c r="H23" s="106">
        <v>2718</v>
      </c>
    </row>
    <row r="24" spans="1:8" ht="11.25" customHeight="1">
      <c r="A24" s="78">
        <v>16</v>
      </c>
      <c r="B24" s="13">
        <f t="shared" si="0"/>
        <v>4073</v>
      </c>
      <c r="C24" s="105">
        <v>2108</v>
      </c>
      <c r="D24" s="105">
        <v>1965</v>
      </c>
      <c r="E24" s="78">
        <v>76</v>
      </c>
      <c r="F24" s="13">
        <f t="shared" si="1"/>
        <v>4388</v>
      </c>
      <c r="G24" s="105">
        <v>2015</v>
      </c>
      <c r="H24" s="106">
        <v>2373</v>
      </c>
    </row>
    <row r="25" spans="1:8" ht="11.25" customHeight="1">
      <c r="A25" s="78">
        <v>17</v>
      </c>
      <c r="B25" s="13">
        <f t="shared" si="0"/>
        <v>4006</v>
      </c>
      <c r="C25" s="105">
        <v>2052</v>
      </c>
      <c r="D25" s="105">
        <v>1954</v>
      </c>
      <c r="E25" s="78">
        <v>77</v>
      </c>
      <c r="F25" s="13">
        <f t="shared" si="1"/>
        <v>3679</v>
      </c>
      <c r="G25" s="105">
        <v>1673</v>
      </c>
      <c r="H25" s="106">
        <v>2006</v>
      </c>
    </row>
    <row r="26" spans="1:8" ht="11.25" customHeight="1">
      <c r="A26" s="78">
        <v>18</v>
      </c>
      <c r="B26" s="13">
        <f t="shared" si="0"/>
        <v>4000</v>
      </c>
      <c r="C26" s="105">
        <v>2101</v>
      </c>
      <c r="D26" s="105">
        <v>1899</v>
      </c>
      <c r="E26" s="78">
        <v>78</v>
      </c>
      <c r="F26" s="13">
        <f t="shared" si="1"/>
        <v>3492</v>
      </c>
      <c r="G26" s="105">
        <v>1535</v>
      </c>
      <c r="H26" s="106">
        <v>1957</v>
      </c>
    </row>
    <row r="27" spans="1:8" ht="11.25" customHeight="1">
      <c r="A27" s="79">
        <v>19</v>
      </c>
      <c r="B27" s="80">
        <f t="shared" si="0"/>
        <v>4269</v>
      </c>
      <c r="C27" s="107">
        <v>2231</v>
      </c>
      <c r="D27" s="107">
        <v>2038</v>
      </c>
      <c r="E27" s="79">
        <v>79</v>
      </c>
      <c r="F27" s="80">
        <f t="shared" si="1"/>
        <v>3832</v>
      </c>
      <c r="G27" s="107">
        <v>1706</v>
      </c>
      <c r="H27" s="108">
        <v>2126</v>
      </c>
    </row>
    <row r="28" spans="1:8" ht="11.25" customHeight="1">
      <c r="A28" s="77" t="s">
        <v>61</v>
      </c>
      <c r="B28" s="13">
        <f t="shared" si="0"/>
        <v>21033</v>
      </c>
      <c r="C28" s="105">
        <f>SUM(C29:C33)</f>
        <v>11077</v>
      </c>
      <c r="D28" s="105">
        <f>SUM(D29:D33)</f>
        <v>9956</v>
      </c>
      <c r="E28" s="77" t="s">
        <v>62</v>
      </c>
      <c r="F28" s="13">
        <f t="shared" si="1"/>
        <v>14902</v>
      </c>
      <c r="G28" s="14">
        <f>SUM(G29:G33)</f>
        <v>6261</v>
      </c>
      <c r="H28" s="15">
        <f>SUM(H29:H33)</f>
        <v>8641</v>
      </c>
    </row>
    <row r="29" spans="1:8" ht="11.25" customHeight="1">
      <c r="A29" s="78">
        <v>20</v>
      </c>
      <c r="B29" s="13">
        <f t="shared" si="0"/>
        <v>4161</v>
      </c>
      <c r="C29" s="105">
        <v>2255</v>
      </c>
      <c r="D29" s="105">
        <v>1906</v>
      </c>
      <c r="E29" s="78">
        <v>80</v>
      </c>
      <c r="F29" s="13">
        <f t="shared" si="1"/>
        <v>3465</v>
      </c>
      <c r="G29" s="105">
        <v>1516</v>
      </c>
      <c r="H29" s="106">
        <v>1949</v>
      </c>
    </row>
    <row r="30" spans="1:8" ht="11.25" customHeight="1">
      <c r="A30" s="78">
        <v>21</v>
      </c>
      <c r="B30" s="13">
        <f t="shared" si="0"/>
        <v>4170</v>
      </c>
      <c r="C30" s="105">
        <v>2243</v>
      </c>
      <c r="D30" s="105">
        <v>1927</v>
      </c>
      <c r="E30" s="78">
        <v>81</v>
      </c>
      <c r="F30" s="13">
        <f t="shared" si="1"/>
        <v>3455</v>
      </c>
      <c r="G30" s="105">
        <v>1464</v>
      </c>
      <c r="H30" s="106">
        <v>1991</v>
      </c>
    </row>
    <row r="31" spans="1:8" ht="11.25" customHeight="1">
      <c r="A31" s="78">
        <v>22</v>
      </c>
      <c r="B31" s="13">
        <f t="shared" si="0"/>
        <v>4421</v>
      </c>
      <c r="C31" s="105">
        <v>2263</v>
      </c>
      <c r="D31" s="105">
        <v>2158</v>
      </c>
      <c r="E31" s="78">
        <v>82</v>
      </c>
      <c r="F31" s="13">
        <f t="shared" si="1"/>
        <v>2869</v>
      </c>
      <c r="G31" s="105">
        <v>1228</v>
      </c>
      <c r="H31" s="106">
        <v>1641</v>
      </c>
    </row>
    <row r="32" spans="1:8" ht="11.25" customHeight="1">
      <c r="A32" s="78">
        <v>23</v>
      </c>
      <c r="B32" s="13">
        <f t="shared" si="0"/>
        <v>4170</v>
      </c>
      <c r="C32" s="105">
        <v>2164</v>
      </c>
      <c r="D32" s="105">
        <v>2006</v>
      </c>
      <c r="E32" s="78">
        <v>83</v>
      </c>
      <c r="F32" s="13">
        <f t="shared" si="1"/>
        <v>2608</v>
      </c>
      <c r="G32" s="105">
        <v>1063</v>
      </c>
      <c r="H32" s="106">
        <v>1545</v>
      </c>
    </row>
    <row r="33" spans="1:8" ht="11.25" customHeight="1">
      <c r="A33" s="79">
        <v>24</v>
      </c>
      <c r="B33" s="80">
        <f t="shared" si="0"/>
        <v>4111</v>
      </c>
      <c r="C33" s="107">
        <v>2152</v>
      </c>
      <c r="D33" s="107">
        <v>1959</v>
      </c>
      <c r="E33" s="79">
        <v>84</v>
      </c>
      <c r="F33" s="80">
        <f t="shared" si="1"/>
        <v>2505</v>
      </c>
      <c r="G33" s="107">
        <v>990</v>
      </c>
      <c r="H33" s="108">
        <v>1515</v>
      </c>
    </row>
    <row r="34" spans="1:8" ht="11.25" customHeight="1">
      <c r="A34" s="77" t="s">
        <v>63</v>
      </c>
      <c r="B34" s="13">
        <f t="shared" si="0"/>
        <v>21135</v>
      </c>
      <c r="C34" s="14">
        <f>SUM(C35:C39)</f>
        <v>11184</v>
      </c>
      <c r="D34" s="14">
        <f>SUM(D35:D39)</f>
        <v>9951</v>
      </c>
      <c r="E34" s="77" t="s">
        <v>64</v>
      </c>
      <c r="F34" s="13">
        <f t="shared" si="1"/>
        <v>8567</v>
      </c>
      <c r="G34" s="14">
        <f>SUM(G35:G39)</f>
        <v>3049</v>
      </c>
      <c r="H34" s="15">
        <f>SUM(H35:H39)</f>
        <v>5518</v>
      </c>
    </row>
    <row r="35" spans="1:8" ht="11.25" customHeight="1">
      <c r="A35" s="78">
        <v>25</v>
      </c>
      <c r="B35" s="13">
        <f t="shared" si="0"/>
        <v>4169</v>
      </c>
      <c r="C35" s="105">
        <v>2215</v>
      </c>
      <c r="D35" s="105">
        <v>1954</v>
      </c>
      <c r="E35" s="78">
        <v>85</v>
      </c>
      <c r="F35" s="13">
        <f t="shared" si="1"/>
        <v>2155</v>
      </c>
      <c r="G35" s="105">
        <v>811</v>
      </c>
      <c r="H35" s="106">
        <v>1344</v>
      </c>
    </row>
    <row r="36" spans="1:8" ht="11.25" customHeight="1">
      <c r="A36" s="78">
        <v>26</v>
      </c>
      <c r="B36" s="13">
        <f t="shared" si="0"/>
        <v>4110</v>
      </c>
      <c r="C36" s="105">
        <v>2180</v>
      </c>
      <c r="D36" s="105">
        <v>1930</v>
      </c>
      <c r="E36" s="78">
        <v>86</v>
      </c>
      <c r="F36" s="13">
        <f t="shared" si="1"/>
        <v>1937</v>
      </c>
      <c r="G36" s="105">
        <v>706</v>
      </c>
      <c r="H36" s="106">
        <v>1231</v>
      </c>
    </row>
    <row r="37" spans="1:8" ht="11.25" customHeight="1">
      <c r="A37" s="78">
        <v>27</v>
      </c>
      <c r="B37" s="13">
        <f t="shared" si="0"/>
        <v>4161</v>
      </c>
      <c r="C37" s="105">
        <v>2186</v>
      </c>
      <c r="D37" s="105">
        <v>1975</v>
      </c>
      <c r="E37" s="78">
        <v>87</v>
      </c>
      <c r="F37" s="13">
        <f t="shared" si="1"/>
        <v>1688</v>
      </c>
      <c r="G37" s="105">
        <v>609</v>
      </c>
      <c r="H37" s="106">
        <v>1079</v>
      </c>
    </row>
    <row r="38" spans="1:8" ht="11.25" customHeight="1">
      <c r="A38" s="78">
        <v>28</v>
      </c>
      <c r="B38" s="13">
        <f t="shared" si="0"/>
        <v>4381</v>
      </c>
      <c r="C38" s="105">
        <v>2355</v>
      </c>
      <c r="D38" s="105">
        <v>2026</v>
      </c>
      <c r="E38" s="78">
        <v>88</v>
      </c>
      <c r="F38" s="13">
        <f t="shared" si="1"/>
        <v>1486</v>
      </c>
      <c r="G38" s="105">
        <v>486</v>
      </c>
      <c r="H38" s="106">
        <v>1000</v>
      </c>
    </row>
    <row r="39" spans="1:8" ht="11.25" customHeight="1">
      <c r="A39" s="79">
        <v>29</v>
      </c>
      <c r="B39" s="80">
        <f t="shared" si="0"/>
        <v>4314</v>
      </c>
      <c r="C39" s="107">
        <v>2248</v>
      </c>
      <c r="D39" s="107">
        <v>2066</v>
      </c>
      <c r="E39" s="79">
        <v>89</v>
      </c>
      <c r="F39" s="80">
        <f t="shared" si="1"/>
        <v>1301</v>
      </c>
      <c r="G39" s="107">
        <v>437</v>
      </c>
      <c r="H39" s="108">
        <v>864</v>
      </c>
    </row>
    <row r="40" spans="1:8" ht="11.25" customHeight="1">
      <c r="A40" s="77" t="s">
        <v>65</v>
      </c>
      <c r="B40" s="13">
        <f t="shared" si="0"/>
        <v>25017</v>
      </c>
      <c r="C40" s="14">
        <f>SUM(C41:C45)</f>
        <v>12811</v>
      </c>
      <c r="D40" s="14">
        <f>SUM(D41:D45)</f>
        <v>12206</v>
      </c>
      <c r="E40" s="77" t="s">
        <v>66</v>
      </c>
      <c r="F40" s="13">
        <f t="shared" si="1"/>
        <v>3747</v>
      </c>
      <c r="G40" s="14">
        <f>SUM(G41:G45)</f>
        <v>1028</v>
      </c>
      <c r="H40" s="15">
        <f>SUM(H41:H45)</f>
        <v>2719</v>
      </c>
    </row>
    <row r="41" spans="1:8" ht="11.25" customHeight="1">
      <c r="A41" s="78">
        <v>30</v>
      </c>
      <c r="B41" s="13">
        <f t="shared" si="0"/>
        <v>4515</v>
      </c>
      <c r="C41" s="105">
        <v>2370</v>
      </c>
      <c r="D41" s="105">
        <v>2145</v>
      </c>
      <c r="E41" s="78">
        <v>90</v>
      </c>
      <c r="F41" s="13">
        <f t="shared" si="1"/>
        <v>1087</v>
      </c>
      <c r="G41" s="105">
        <v>348</v>
      </c>
      <c r="H41" s="106">
        <v>739</v>
      </c>
    </row>
    <row r="42" spans="1:8" ht="11.25" customHeight="1">
      <c r="A42" s="78">
        <v>31</v>
      </c>
      <c r="B42" s="13">
        <f t="shared" si="0"/>
        <v>4717</v>
      </c>
      <c r="C42" s="105">
        <v>2419</v>
      </c>
      <c r="D42" s="105">
        <v>2298</v>
      </c>
      <c r="E42" s="78">
        <v>91</v>
      </c>
      <c r="F42" s="13">
        <f t="shared" si="1"/>
        <v>962</v>
      </c>
      <c r="G42" s="105">
        <v>272</v>
      </c>
      <c r="H42" s="106">
        <v>690</v>
      </c>
    </row>
    <row r="43" spans="1:8" ht="11.25" customHeight="1">
      <c r="A43" s="78">
        <v>32</v>
      </c>
      <c r="B43" s="13">
        <f t="shared" si="0"/>
        <v>4995</v>
      </c>
      <c r="C43" s="105">
        <v>2525</v>
      </c>
      <c r="D43" s="105">
        <v>2470</v>
      </c>
      <c r="E43" s="78">
        <v>92</v>
      </c>
      <c r="F43" s="13">
        <f t="shared" si="1"/>
        <v>672</v>
      </c>
      <c r="G43" s="105">
        <v>164</v>
      </c>
      <c r="H43" s="106">
        <v>508</v>
      </c>
    </row>
    <row r="44" spans="1:8" ht="11.25" customHeight="1">
      <c r="A44" s="78">
        <v>33</v>
      </c>
      <c r="B44" s="13">
        <f t="shared" si="0"/>
        <v>5373</v>
      </c>
      <c r="C44" s="105">
        <v>2737</v>
      </c>
      <c r="D44" s="105">
        <v>2636</v>
      </c>
      <c r="E44" s="78">
        <v>93</v>
      </c>
      <c r="F44" s="13">
        <f t="shared" si="1"/>
        <v>584</v>
      </c>
      <c r="G44" s="105">
        <v>145</v>
      </c>
      <c r="H44" s="106">
        <v>439</v>
      </c>
    </row>
    <row r="45" spans="1:8" ht="11.25" customHeight="1">
      <c r="A45" s="79">
        <v>34</v>
      </c>
      <c r="B45" s="80">
        <f t="shared" si="0"/>
        <v>5417</v>
      </c>
      <c r="C45" s="107">
        <v>2760</v>
      </c>
      <c r="D45" s="107">
        <v>2657</v>
      </c>
      <c r="E45" s="79">
        <v>94</v>
      </c>
      <c r="F45" s="80">
        <f t="shared" si="1"/>
        <v>442</v>
      </c>
      <c r="G45" s="107">
        <v>99</v>
      </c>
      <c r="H45" s="108">
        <v>343</v>
      </c>
    </row>
    <row r="46" spans="1:8" ht="11.25" customHeight="1">
      <c r="A46" s="77" t="s">
        <v>67</v>
      </c>
      <c r="B46" s="13">
        <f t="shared" si="0"/>
        <v>30304</v>
      </c>
      <c r="C46" s="14">
        <f>SUM(C47:C51)</f>
        <v>15426</v>
      </c>
      <c r="D46" s="14">
        <f>SUM(D47:D51)</f>
        <v>14878</v>
      </c>
      <c r="E46" s="77" t="s">
        <v>68</v>
      </c>
      <c r="F46" s="13">
        <f t="shared" si="1"/>
        <v>1055</v>
      </c>
      <c r="G46" s="14">
        <f>SUM(G47:G51)</f>
        <v>192</v>
      </c>
      <c r="H46" s="15">
        <f>SUM(H47:H51)</f>
        <v>863</v>
      </c>
    </row>
    <row r="47" spans="1:8" ht="11.25" customHeight="1">
      <c r="A47" s="78">
        <v>35</v>
      </c>
      <c r="B47" s="13">
        <f t="shared" si="0"/>
        <v>5480</v>
      </c>
      <c r="C47" s="105">
        <v>2801</v>
      </c>
      <c r="D47" s="105">
        <v>2679</v>
      </c>
      <c r="E47" s="78">
        <v>95</v>
      </c>
      <c r="F47" s="13">
        <f t="shared" si="1"/>
        <v>359</v>
      </c>
      <c r="G47" s="105">
        <v>56</v>
      </c>
      <c r="H47" s="106">
        <v>303</v>
      </c>
    </row>
    <row r="48" spans="1:8" ht="11.25" customHeight="1">
      <c r="A48" s="78">
        <v>36</v>
      </c>
      <c r="B48" s="13">
        <f t="shared" si="0"/>
        <v>5763</v>
      </c>
      <c r="C48" s="105">
        <v>2902</v>
      </c>
      <c r="D48" s="105">
        <v>2861</v>
      </c>
      <c r="E48" s="78">
        <v>96</v>
      </c>
      <c r="F48" s="13">
        <f t="shared" si="1"/>
        <v>272</v>
      </c>
      <c r="G48" s="105">
        <v>54</v>
      </c>
      <c r="H48" s="106">
        <v>218</v>
      </c>
    </row>
    <row r="49" spans="1:8" ht="11.25" customHeight="1">
      <c r="A49" s="78">
        <v>37</v>
      </c>
      <c r="B49" s="13">
        <f t="shared" si="0"/>
        <v>6236</v>
      </c>
      <c r="C49" s="105">
        <v>3210</v>
      </c>
      <c r="D49" s="105">
        <v>3026</v>
      </c>
      <c r="E49" s="78">
        <v>97</v>
      </c>
      <c r="F49" s="13">
        <f t="shared" si="1"/>
        <v>198</v>
      </c>
      <c r="G49" s="105">
        <v>40</v>
      </c>
      <c r="H49" s="106">
        <v>158</v>
      </c>
    </row>
    <row r="50" spans="1:8" ht="11.25" customHeight="1">
      <c r="A50" s="78">
        <v>38</v>
      </c>
      <c r="B50" s="13">
        <f t="shared" si="0"/>
        <v>6212</v>
      </c>
      <c r="C50" s="105">
        <v>3112</v>
      </c>
      <c r="D50" s="105">
        <v>3100</v>
      </c>
      <c r="E50" s="78">
        <v>98</v>
      </c>
      <c r="F50" s="13">
        <f t="shared" si="1"/>
        <v>117</v>
      </c>
      <c r="G50" s="105">
        <v>17</v>
      </c>
      <c r="H50" s="106">
        <v>100</v>
      </c>
    </row>
    <row r="51" spans="1:8" ht="11.25" customHeight="1">
      <c r="A51" s="79">
        <v>39</v>
      </c>
      <c r="B51" s="80">
        <f t="shared" si="0"/>
        <v>6613</v>
      </c>
      <c r="C51" s="107">
        <v>3401</v>
      </c>
      <c r="D51" s="107">
        <v>3212</v>
      </c>
      <c r="E51" s="79">
        <v>99</v>
      </c>
      <c r="F51" s="80">
        <f t="shared" si="1"/>
        <v>109</v>
      </c>
      <c r="G51" s="107">
        <v>25</v>
      </c>
      <c r="H51" s="108">
        <v>84</v>
      </c>
    </row>
    <row r="52" spans="1:8" ht="11.25" customHeight="1">
      <c r="A52" s="77" t="s">
        <v>69</v>
      </c>
      <c r="B52" s="13">
        <f t="shared" si="0"/>
        <v>36794</v>
      </c>
      <c r="C52" s="14">
        <f>SUM(C53:C57)</f>
        <v>18786</v>
      </c>
      <c r="D52" s="14">
        <f>SUM(D53:D57)</f>
        <v>18008</v>
      </c>
      <c r="E52" s="77" t="s">
        <v>70</v>
      </c>
      <c r="F52" s="13">
        <f t="shared" si="1"/>
        <v>176</v>
      </c>
      <c r="G52" s="14">
        <f>SUM(G53:G57)</f>
        <v>23</v>
      </c>
      <c r="H52" s="15">
        <f>SUM(H53:H57)</f>
        <v>153</v>
      </c>
    </row>
    <row r="53" spans="1:8" ht="11.25" customHeight="1">
      <c r="A53" s="78">
        <v>40</v>
      </c>
      <c r="B53" s="13">
        <f t="shared" si="0"/>
        <v>6673</v>
      </c>
      <c r="C53" s="105">
        <v>3441</v>
      </c>
      <c r="D53" s="105">
        <v>3232</v>
      </c>
      <c r="E53" s="78">
        <v>100</v>
      </c>
      <c r="F53" s="13">
        <f t="shared" si="1"/>
        <v>74</v>
      </c>
      <c r="G53" s="105">
        <v>12</v>
      </c>
      <c r="H53" s="106">
        <v>62</v>
      </c>
    </row>
    <row r="54" spans="1:8" ht="11.25" customHeight="1">
      <c r="A54" s="78">
        <v>41</v>
      </c>
      <c r="B54" s="13">
        <f t="shared" si="0"/>
        <v>6954</v>
      </c>
      <c r="C54" s="105">
        <v>3474</v>
      </c>
      <c r="D54" s="105">
        <v>3480</v>
      </c>
      <c r="E54" s="78">
        <v>101</v>
      </c>
      <c r="F54" s="13">
        <f t="shared" si="1"/>
        <v>46</v>
      </c>
      <c r="G54" s="105">
        <v>8</v>
      </c>
      <c r="H54" s="106">
        <v>38</v>
      </c>
    </row>
    <row r="55" spans="1:8" ht="11.25" customHeight="1">
      <c r="A55" s="78">
        <v>42</v>
      </c>
      <c r="B55" s="13">
        <f t="shared" si="0"/>
        <v>7366</v>
      </c>
      <c r="C55" s="105">
        <v>3779</v>
      </c>
      <c r="D55" s="105">
        <v>3587</v>
      </c>
      <c r="E55" s="78">
        <v>102</v>
      </c>
      <c r="F55" s="13">
        <f t="shared" si="1"/>
        <v>30</v>
      </c>
      <c r="G55" s="105">
        <v>2</v>
      </c>
      <c r="H55" s="106">
        <v>28</v>
      </c>
    </row>
    <row r="56" spans="1:8" ht="11.25" customHeight="1">
      <c r="A56" s="78">
        <v>43</v>
      </c>
      <c r="B56" s="13">
        <f t="shared" si="0"/>
        <v>7958</v>
      </c>
      <c r="C56" s="105">
        <v>4087</v>
      </c>
      <c r="D56" s="105">
        <v>3871</v>
      </c>
      <c r="E56" s="78">
        <v>103</v>
      </c>
      <c r="F56" s="13">
        <f t="shared" si="1"/>
        <v>16</v>
      </c>
      <c r="G56" s="105">
        <v>0</v>
      </c>
      <c r="H56" s="106">
        <v>16</v>
      </c>
    </row>
    <row r="57" spans="1:8" ht="11.25" customHeight="1">
      <c r="A57" s="79">
        <v>44</v>
      </c>
      <c r="B57" s="80">
        <f t="shared" si="0"/>
        <v>7843</v>
      </c>
      <c r="C57" s="107">
        <v>4005</v>
      </c>
      <c r="D57" s="107">
        <v>3838</v>
      </c>
      <c r="E57" s="79">
        <v>104</v>
      </c>
      <c r="F57" s="80">
        <f t="shared" si="1"/>
        <v>10</v>
      </c>
      <c r="G57" s="107">
        <v>1</v>
      </c>
      <c r="H57" s="108">
        <v>9</v>
      </c>
    </row>
    <row r="58" spans="1:8" ht="11.25" customHeight="1">
      <c r="A58" s="77" t="s">
        <v>71</v>
      </c>
      <c r="B58" s="13">
        <f t="shared" si="0"/>
        <v>37426</v>
      </c>
      <c r="C58" s="14">
        <f>SUM(C59:C63)</f>
        <v>19216</v>
      </c>
      <c r="D58" s="14">
        <f>SUM(D59:D63)</f>
        <v>18210</v>
      </c>
      <c r="E58" s="77" t="s">
        <v>292</v>
      </c>
      <c r="F58" s="13">
        <f>SUM(G58:H58)</f>
        <v>11</v>
      </c>
      <c r="G58" s="14">
        <f>SUM(G59:G63)</f>
        <v>1</v>
      </c>
      <c r="H58" s="15">
        <f>SUM(H59:H63)</f>
        <v>10</v>
      </c>
    </row>
    <row r="59" spans="1:8" ht="11.25" customHeight="1">
      <c r="A59" s="78">
        <v>45</v>
      </c>
      <c r="B59" s="13">
        <f t="shared" si="0"/>
        <v>7811</v>
      </c>
      <c r="C59" s="105">
        <v>3925</v>
      </c>
      <c r="D59" s="105">
        <v>3886</v>
      </c>
      <c r="E59" s="78">
        <v>105</v>
      </c>
      <c r="F59" s="13">
        <f t="shared" si="1"/>
        <v>9</v>
      </c>
      <c r="G59" s="105">
        <v>0</v>
      </c>
      <c r="H59" s="106">
        <v>9</v>
      </c>
    </row>
    <row r="60" spans="1:8" ht="11.25" customHeight="1">
      <c r="A60" s="78">
        <v>46</v>
      </c>
      <c r="B60" s="13">
        <f t="shared" si="0"/>
        <v>7654</v>
      </c>
      <c r="C60" s="105">
        <v>3894</v>
      </c>
      <c r="D60" s="105">
        <v>3760</v>
      </c>
      <c r="E60" s="78">
        <v>106</v>
      </c>
      <c r="F60" s="13">
        <f t="shared" si="1"/>
        <v>1</v>
      </c>
      <c r="G60" s="105">
        <v>0</v>
      </c>
      <c r="H60" s="106">
        <v>1</v>
      </c>
    </row>
    <row r="61" spans="1:8" ht="11.25" customHeight="1">
      <c r="A61" s="78">
        <v>47</v>
      </c>
      <c r="B61" s="13">
        <f t="shared" si="0"/>
        <v>7217</v>
      </c>
      <c r="C61" s="105">
        <v>3731</v>
      </c>
      <c r="D61" s="105">
        <v>3486</v>
      </c>
      <c r="E61" s="78">
        <v>107</v>
      </c>
      <c r="F61" s="13">
        <f t="shared" si="1"/>
        <v>0</v>
      </c>
      <c r="G61" s="105">
        <v>0</v>
      </c>
      <c r="H61" s="106">
        <v>0</v>
      </c>
    </row>
    <row r="62" spans="1:8" ht="11.25" customHeight="1">
      <c r="A62" s="78">
        <v>48</v>
      </c>
      <c r="B62" s="13">
        <f t="shared" si="0"/>
        <v>7517</v>
      </c>
      <c r="C62" s="105">
        <v>3894</v>
      </c>
      <c r="D62" s="105">
        <v>3623</v>
      </c>
      <c r="E62" s="78">
        <v>108</v>
      </c>
      <c r="F62" s="13">
        <f>SUM(G62:H62)</f>
        <v>1</v>
      </c>
      <c r="G62" s="105">
        <v>1</v>
      </c>
      <c r="H62" s="106">
        <v>0</v>
      </c>
    </row>
    <row r="63" spans="1:8" ht="11.25" customHeight="1">
      <c r="A63" s="79">
        <v>49</v>
      </c>
      <c r="B63" s="80">
        <f t="shared" si="0"/>
        <v>7227</v>
      </c>
      <c r="C63" s="107">
        <v>3772</v>
      </c>
      <c r="D63" s="107">
        <v>3455</v>
      </c>
      <c r="E63" s="79">
        <v>109</v>
      </c>
      <c r="F63" s="80">
        <f>SUM(G63:H63)</f>
        <v>0</v>
      </c>
      <c r="G63" s="107">
        <v>0</v>
      </c>
      <c r="H63" s="108">
        <v>0</v>
      </c>
    </row>
    <row r="64" spans="1:8" ht="11.25" customHeight="1">
      <c r="A64" s="77" t="s">
        <v>72</v>
      </c>
      <c r="B64" s="13">
        <f t="shared" si="0"/>
        <v>29917</v>
      </c>
      <c r="C64" s="14">
        <f>SUM(C65:C69)</f>
        <v>15776</v>
      </c>
      <c r="D64" s="14">
        <f>SUM(D65:D69)</f>
        <v>14141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5729</v>
      </c>
      <c r="C65" s="105">
        <v>3052</v>
      </c>
      <c r="D65" s="105">
        <v>2677</v>
      </c>
      <c r="E65" s="78"/>
      <c r="F65" s="81"/>
      <c r="G65" s="14"/>
      <c r="H65" s="82"/>
    </row>
    <row r="66" spans="1:8" ht="11.25" customHeight="1">
      <c r="A66" s="78">
        <v>51</v>
      </c>
      <c r="B66" s="13">
        <f t="shared" si="0"/>
        <v>6539</v>
      </c>
      <c r="C66" s="105">
        <v>3431</v>
      </c>
      <c r="D66" s="105">
        <v>3108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6239</v>
      </c>
      <c r="C67" s="105">
        <v>3250</v>
      </c>
      <c r="D67" s="105">
        <v>2989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5950</v>
      </c>
      <c r="C68" s="105">
        <v>3122</v>
      </c>
      <c r="D68" s="105">
        <v>2828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5460</v>
      </c>
      <c r="C69" s="107">
        <v>2921</v>
      </c>
      <c r="D69" s="107">
        <v>2539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23735</v>
      </c>
      <c r="C70" s="14">
        <f>SUM(C71:C75)</f>
        <v>12229</v>
      </c>
      <c r="D70" s="14">
        <f>SUM(D71:D75)</f>
        <v>11506</v>
      </c>
      <c r="E70" s="78" t="s">
        <v>46</v>
      </c>
      <c r="F70" s="13">
        <f>SUM(F73:F75)</f>
        <v>428613</v>
      </c>
      <c r="G70" s="83">
        <f>SUM(G73:G75)</f>
        <v>212624</v>
      </c>
      <c r="H70" s="84">
        <f>SUM(H73:H75)</f>
        <v>215989</v>
      </c>
    </row>
    <row r="71" spans="1:8" ht="11.25" customHeight="1">
      <c r="A71" s="78">
        <v>55</v>
      </c>
      <c r="B71" s="13">
        <f t="shared" si="2"/>
        <v>5137</v>
      </c>
      <c r="C71" s="105">
        <v>2628</v>
      </c>
      <c r="D71" s="105">
        <v>2509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4988</v>
      </c>
      <c r="C72" s="105">
        <v>2615</v>
      </c>
      <c r="D72" s="105">
        <v>2373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4640</v>
      </c>
      <c r="C73" s="105">
        <v>2404</v>
      </c>
      <c r="D73" s="105">
        <v>2236</v>
      </c>
      <c r="E73" s="77" t="s">
        <v>75</v>
      </c>
      <c r="F73" s="13">
        <f>B4+B10+B16</f>
        <v>58727</v>
      </c>
      <c r="G73" s="14">
        <f>C4+C10+C16</f>
        <v>30012</v>
      </c>
      <c r="H73" s="15">
        <f>D4+D10+D16</f>
        <v>28715</v>
      </c>
    </row>
    <row r="74" spans="1:8" ht="11.25" customHeight="1">
      <c r="A74" s="78">
        <v>58</v>
      </c>
      <c r="B74" s="13">
        <f t="shared" si="2"/>
        <v>4693</v>
      </c>
      <c r="C74" s="105">
        <v>2441</v>
      </c>
      <c r="D74" s="105">
        <v>2252</v>
      </c>
      <c r="E74" s="77" t="s">
        <v>76</v>
      </c>
      <c r="F74" s="13">
        <f>B22+B28+B34+B40+B46+B52+B58+B64+B70+F4</f>
        <v>267853</v>
      </c>
      <c r="G74" s="14">
        <f>C22+C28+C34+C40+C46+C52+C58+C64+C70+G4</f>
        <v>137918</v>
      </c>
      <c r="H74" s="15">
        <f>D22+D28+D34+D40+D46+D52+D58+D64+D70+H4</f>
        <v>129935</v>
      </c>
    </row>
    <row r="75" spans="1:8" ht="13.5" customHeight="1" thickBot="1">
      <c r="A75" s="85">
        <v>59</v>
      </c>
      <c r="B75" s="86">
        <f t="shared" si="2"/>
        <v>4277</v>
      </c>
      <c r="C75" s="87">
        <v>2141</v>
      </c>
      <c r="D75" s="87">
        <v>2136</v>
      </c>
      <c r="E75" s="88" t="s">
        <v>77</v>
      </c>
      <c r="F75" s="86">
        <f>F10+F16+F22+F28+F34+F40+F46+F52+F58</f>
        <v>102033</v>
      </c>
      <c r="G75" s="87">
        <f>G10+G16+G22+G28+G34+G40+G46+G52+G58</f>
        <v>44694</v>
      </c>
      <c r="H75" s="89">
        <f>H10+H16+H22+H28+H34+H40+H46+H52+H58</f>
        <v>57339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9" t="s">
        <v>293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1" customFormat="1" ht="20.25" customHeight="1">
      <c r="A2" s="142" t="s">
        <v>303</v>
      </c>
      <c r="B2" s="142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43" t="s">
        <v>15</v>
      </c>
      <c r="B3" s="144" t="s">
        <v>30</v>
      </c>
      <c r="C3" s="144" t="s">
        <v>31</v>
      </c>
      <c r="D3" s="144" t="s">
        <v>32</v>
      </c>
      <c r="E3" s="143" t="s">
        <v>33</v>
      </c>
      <c r="F3" s="143"/>
      <c r="G3" s="143"/>
      <c r="H3" s="143"/>
      <c r="I3" s="143" t="s">
        <v>34</v>
      </c>
      <c r="J3" s="143"/>
      <c r="K3" s="143"/>
      <c r="L3" s="143"/>
      <c r="M3" s="144" t="s">
        <v>35</v>
      </c>
      <c r="N3" s="144" t="s">
        <v>29</v>
      </c>
    </row>
    <row r="4" spans="1:14" s="1" customFormat="1" ht="20.100000000000001" customHeight="1">
      <c r="A4" s="143"/>
      <c r="B4" s="144"/>
      <c r="C4" s="144"/>
      <c r="D4" s="144"/>
      <c r="E4" s="143"/>
      <c r="F4" s="143"/>
      <c r="G4" s="143"/>
      <c r="H4" s="143"/>
      <c r="I4" s="143"/>
      <c r="J4" s="143"/>
      <c r="K4" s="143"/>
      <c r="L4" s="143"/>
      <c r="M4" s="144"/>
      <c r="N4" s="144"/>
    </row>
    <row r="5" spans="1:14" s="1" customFormat="1" ht="20.100000000000001" customHeight="1">
      <c r="A5" s="143"/>
      <c r="B5" s="144"/>
      <c r="C5" s="144"/>
      <c r="D5" s="144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4"/>
      <c r="N5" s="144"/>
    </row>
    <row r="6" spans="1:14" s="1" customFormat="1" ht="20.100000000000001" customHeight="1">
      <c r="A6" s="90" t="s">
        <v>16</v>
      </c>
      <c r="B6" s="91">
        <v>11</v>
      </c>
      <c r="C6" s="91">
        <v>16</v>
      </c>
      <c r="D6" s="91">
        <f>B6-C6</f>
        <v>-5</v>
      </c>
      <c r="E6" s="91">
        <v>29</v>
      </c>
      <c r="F6" s="91">
        <v>30</v>
      </c>
      <c r="G6" s="91">
        <v>30</v>
      </c>
      <c r="H6" s="91">
        <f>SUM(E6:G6)</f>
        <v>89</v>
      </c>
      <c r="I6" s="91">
        <v>29</v>
      </c>
      <c r="J6" s="91">
        <v>35</v>
      </c>
      <c r="K6" s="91">
        <v>21</v>
      </c>
      <c r="L6" s="91">
        <f>SUM(I6:K6)</f>
        <v>85</v>
      </c>
      <c r="M6" s="91">
        <f>H6-L6</f>
        <v>4</v>
      </c>
      <c r="N6" s="91">
        <f>D6+M6</f>
        <v>-1</v>
      </c>
    </row>
    <row r="7" spans="1:14" s="1" customFormat="1" ht="20.100000000000001" customHeight="1">
      <c r="A7" s="90" t="s">
        <v>17</v>
      </c>
      <c r="B7" s="91">
        <v>40</v>
      </c>
      <c r="C7" s="91">
        <v>39</v>
      </c>
      <c r="D7" s="91">
        <f t="shared" ref="D7:D18" si="0">B7-C7</f>
        <v>1</v>
      </c>
      <c r="E7" s="91">
        <v>110</v>
      </c>
      <c r="F7" s="91">
        <v>109</v>
      </c>
      <c r="G7" s="91">
        <v>76</v>
      </c>
      <c r="H7" s="91">
        <f t="shared" ref="H7:H20" si="1">SUM(E7:G7)</f>
        <v>295</v>
      </c>
      <c r="I7" s="91">
        <v>83</v>
      </c>
      <c r="J7" s="91">
        <v>67</v>
      </c>
      <c r="K7" s="91">
        <v>86</v>
      </c>
      <c r="L7" s="91">
        <f t="shared" ref="L7:L20" si="2">SUM(I7:K7)</f>
        <v>236</v>
      </c>
      <c r="M7" s="91">
        <f t="shared" ref="M7:M20" si="3">H7-L7</f>
        <v>59</v>
      </c>
      <c r="N7" s="91">
        <f t="shared" ref="N7:N18" si="4">D7+M7</f>
        <v>60</v>
      </c>
    </row>
    <row r="8" spans="1:14" s="1" customFormat="1" ht="20.100000000000001" customHeight="1">
      <c r="A8" s="90" t="s">
        <v>18</v>
      </c>
      <c r="B8" s="91">
        <v>26</v>
      </c>
      <c r="C8" s="91">
        <v>37</v>
      </c>
      <c r="D8" s="91">
        <f t="shared" si="0"/>
        <v>-11</v>
      </c>
      <c r="E8" s="91">
        <v>81</v>
      </c>
      <c r="F8" s="91">
        <v>61</v>
      </c>
      <c r="G8" s="91">
        <v>46</v>
      </c>
      <c r="H8" s="91">
        <f t="shared" si="1"/>
        <v>188</v>
      </c>
      <c r="I8" s="91">
        <v>62</v>
      </c>
      <c r="J8" s="91">
        <v>65</v>
      </c>
      <c r="K8" s="91">
        <v>56</v>
      </c>
      <c r="L8" s="91">
        <f t="shared" si="2"/>
        <v>183</v>
      </c>
      <c r="M8" s="91">
        <f t="shared" si="3"/>
        <v>5</v>
      </c>
      <c r="N8" s="91">
        <f t="shared" si="4"/>
        <v>-6</v>
      </c>
    </row>
    <row r="9" spans="1:14" s="1" customFormat="1" ht="20.100000000000001" customHeight="1">
      <c r="A9" s="90" t="s">
        <v>19</v>
      </c>
      <c r="B9" s="91">
        <v>30</v>
      </c>
      <c r="C9" s="91">
        <v>19</v>
      </c>
      <c r="D9" s="91">
        <f t="shared" si="0"/>
        <v>11</v>
      </c>
      <c r="E9" s="91">
        <v>32</v>
      </c>
      <c r="F9" s="91">
        <v>69</v>
      </c>
      <c r="G9" s="91">
        <v>61</v>
      </c>
      <c r="H9" s="91">
        <f>SUM(E9:G9)</f>
        <v>162</v>
      </c>
      <c r="I9" s="91">
        <v>39</v>
      </c>
      <c r="J9" s="91">
        <v>56</v>
      </c>
      <c r="K9" s="91">
        <v>36</v>
      </c>
      <c r="L9" s="91">
        <f t="shared" si="2"/>
        <v>131</v>
      </c>
      <c r="M9" s="91">
        <f t="shared" si="3"/>
        <v>31</v>
      </c>
      <c r="N9" s="91">
        <f t="shared" si="4"/>
        <v>42</v>
      </c>
    </row>
    <row r="10" spans="1:14" s="1" customFormat="1" ht="20.100000000000001" customHeight="1">
      <c r="A10" s="90" t="s">
        <v>20</v>
      </c>
      <c r="B10" s="91">
        <v>19</v>
      </c>
      <c r="C10" s="91">
        <v>32</v>
      </c>
      <c r="D10" s="91">
        <f t="shared" si="0"/>
        <v>-13</v>
      </c>
      <c r="E10" s="91">
        <v>68</v>
      </c>
      <c r="F10" s="91">
        <v>97</v>
      </c>
      <c r="G10" s="91">
        <v>56</v>
      </c>
      <c r="H10" s="91">
        <f t="shared" si="1"/>
        <v>221</v>
      </c>
      <c r="I10" s="91">
        <v>63</v>
      </c>
      <c r="J10" s="91">
        <v>76</v>
      </c>
      <c r="K10" s="91">
        <v>78</v>
      </c>
      <c r="L10" s="91">
        <f t="shared" si="2"/>
        <v>217</v>
      </c>
      <c r="M10" s="91">
        <f t="shared" si="3"/>
        <v>4</v>
      </c>
      <c r="N10" s="91">
        <f t="shared" si="4"/>
        <v>-9</v>
      </c>
    </row>
    <row r="11" spans="1:14" s="1" customFormat="1" ht="20.100000000000001" customHeight="1">
      <c r="A11" s="90" t="s">
        <v>21</v>
      </c>
      <c r="B11" s="91">
        <v>22</v>
      </c>
      <c r="C11" s="91">
        <v>22</v>
      </c>
      <c r="D11" s="91">
        <f t="shared" si="0"/>
        <v>0</v>
      </c>
      <c r="E11" s="91">
        <v>30</v>
      </c>
      <c r="F11" s="91">
        <v>54</v>
      </c>
      <c r="G11" s="91">
        <v>21</v>
      </c>
      <c r="H11" s="91">
        <f t="shared" si="1"/>
        <v>105</v>
      </c>
      <c r="I11" s="91">
        <v>55</v>
      </c>
      <c r="J11" s="91">
        <v>52</v>
      </c>
      <c r="K11" s="91">
        <v>27</v>
      </c>
      <c r="L11" s="91">
        <f t="shared" si="2"/>
        <v>134</v>
      </c>
      <c r="M11" s="91">
        <f t="shared" si="3"/>
        <v>-29</v>
      </c>
      <c r="N11" s="91">
        <f t="shared" si="4"/>
        <v>-29</v>
      </c>
    </row>
    <row r="12" spans="1:14" s="1" customFormat="1" ht="20.100000000000001" customHeight="1">
      <c r="A12" s="90" t="s">
        <v>22</v>
      </c>
      <c r="B12" s="91">
        <v>17</v>
      </c>
      <c r="C12" s="91">
        <v>40</v>
      </c>
      <c r="D12" s="91">
        <f>B12-C12</f>
        <v>-23</v>
      </c>
      <c r="E12" s="91">
        <v>31</v>
      </c>
      <c r="F12" s="91">
        <v>64</v>
      </c>
      <c r="G12" s="91">
        <v>40</v>
      </c>
      <c r="H12" s="91">
        <f t="shared" si="1"/>
        <v>135</v>
      </c>
      <c r="I12" s="91">
        <v>31</v>
      </c>
      <c r="J12" s="91">
        <v>60</v>
      </c>
      <c r="K12" s="91">
        <v>43</v>
      </c>
      <c r="L12" s="91">
        <f t="shared" si="2"/>
        <v>134</v>
      </c>
      <c r="M12" s="91">
        <f t="shared" si="3"/>
        <v>1</v>
      </c>
      <c r="N12" s="91">
        <f t="shared" si="4"/>
        <v>-22</v>
      </c>
    </row>
    <row r="13" spans="1:14" s="1" customFormat="1" ht="20.100000000000001" customHeight="1">
      <c r="A13" s="90" t="s">
        <v>23</v>
      </c>
      <c r="B13" s="91">
        <v>16</v>
      </c>
      <c r="C13" s="91">
        <v>22</v>
      </c>
      <c r="D13" s="91">
        <f t="shared" si="0"/>
        <v>-6</v>
      </c>
      <c r="E13" s="91">
        <v>30</v>
      </c>
      <c r="F13" s="91">
        <v>44</v>
      </c>
      <c r="G13" s="91">
        <v>44</v>
      </c>
      <c r="H13" s="91">
        <f t="shared" si="1"/>
        <v>118</v>
      </c>
      <c r="I13" s="91">
        <v>32</v>
      </c>
      <c r="J13" s="91">
        <v>39</v>
      </c>
      <c r="K13" s="91">
        <v>31</v>
      </c>
      <c r="L13" s="91">
        <f t="shared" si="2"/>
        <v>102</v>
      </c>
      <c r="M13" s="91">
        <f t="shared" si="3"/>
        <v>16</v>
      </c>
      <c r="N13" s="91">
        <f t="shared" si="4"/>
        <v>10</v>
      </c>
    </row>
    <row r="14" spans="1:14" s="1" customFormat="1" ht="20.100000000000001" customHeight="1">
      <c r="A14" s="90" t="s">
        <v>24</v>
      </c>
      <c r="B14" s="91">
        <v>21</v>
      </c>
      <c r="C14" s="91">
        <v>28</v>
      </c>
      <c r="D14" s="91">
        <f t="shared" si="0"/>
        <v>-7</v>
      </c>
      <c r="E14" s="91">
        <v>58</v>
      </c>
      <c r="F14" s="91">
        <v>59</v>
      </c>
      <c r="G14" s="91">
        <v>80</v>
      </c>
      <c r="H14" s="91">
        <f t="shared" si="1"/>
        <v>197</v>
      </c>
      <c r="I14" s="91">
        <v>49</v>
      </c>
      <c r="J14" s="91">
        <v>68</v>
      </c>
      <c r="K14" s="91">
        <v>78</v>
      </c>
      <c r="L14" s="91">
        <f t="shared" si="2"/>
        <v>195</v>
      </c>
      <c r="M14" s="91">
        <f t="shared" si="3"/>
        <v>2</v>
      </c>
      <c r="N14" s="91">
        <f t="shared" si="4"/>
        <v>-5</v>
      </c>
    </row>
    <row r="15" spans="1:14" s="1" customFormat="1" ht="20.100000000000001" customHeight="1">
      <c r="A15" s="90" t="s">
        <v>25</v>
      </c>
      <c r="B15" s="91">
        <v>20</v>
      </c>
      <c r="C15" s="91">
        <v>15</v>
      </c>
      <c r="D15" s="91">
        <f>B15-C15</f>
        <v>5</v>
      </c>
      <c r="E15" s="91">
        <v>69</v>
      </c>
      <c r="F15" s="91">
        <v>79</v>
      </c>
      <c r="G15" s="91">
        <v>62</v>
      </c>
      <c r="H15" s="91">
        <f t="shared" si="1"/>
        <v>210</v>
      </c>
      <c r="I15" s="91">
        <v>56</v>
      </c>
      <c r="J15" s="91">
        <v>77</v>
      </c>
      <c r="K15" s="91">
        <v>71</v>
      </c>
      <c r="L15" s="91">
        <f t="shared" si="2"/>
        <v>204</v>
      </c>
      <c r="M15" s="91">
        <f t="shared" si="3"/>
        <v>6</v>
      </c>
      <c r="N15" s="91">
        <f t="shared" si="4"/>
        <v>11</v>
      </c>
    </row>
    <row r="16" spans="1:14" s="1" customFormat="1" ht="20.100000000000001" customHeight="1">
      <c r="A16" s="90" t="s">
        <v>26</v>
      </c>
      <c r="B16" s="91">
        <v>10</v>
      </c>
      <c r="C16" s="91">
        <v>9</v>
      </c>
      <c r="D16" s="91">
        <f t="shared" si="0"/>
        <v>1</v>
      </c>
      <c r="E16" s="91">
        <v>19</v>
      </c>
      <c r="F16" s="91">
        <v>17</v>
      </c>
      <c r="G16" s="91">
        <v>35</v>
      </c>
      <c r="H16" s="91">
        <f t="shared" si="1"/>
        <v>71</v>
      </c>
      <c r="I16" s="91">
        <v>19</v>
      </c>
      <c r="J16" s="91">
        <v>20</v>
      </c>
      <c r="K16" s="91">
        <v>21</v>
      </c>
      <c r="L16" s="91">
        <f t="shared" si="2"/>
        <v>60</v>
      </c>
      <c r="M16" s="91">
        <f t="shared" si="3"/>
        <v>11</v>
      </c>
      <c r="N16" s="91">
        <f t="shared" si="4"/>
        <v>12</v>
      </c>
    </row>
    <row r="17" spans="1:14" s="1" customFormat="1" ht="20.100000000000001" customHeight="1">
      <c r="A17" s="90" t="s">
        <v>27</v>
      </c>
      <c r="B17" s="91">
        <v>18</v>
      </c>
      <c r="C17" s="91">
        <v>32</v>
      </c>
      <c r="D17" s="91">
        <f t="shared" si="0"/>
        <v>-14</v>
      </c>
      <c r="E17" s="91">
        <v>39</v>
      </c>
      <c r="F17" s="91">
        <v>56</v>
      </c>
      <c r="G17" s="91">
        <v>46</v>
      </c>
      <c r="H17" s="91">
        <f t="shared" si="1"/>
        <v>141</v>
      </c>
      <c r="I17" s="91">
        <v>35</v>
      </c>
      <c r="J17" s="91">
        <v>73</v>
      </c>
      <c r="K17" s="91">
        <v>41</v>
      </c>
      <c r="L17" s="91">
        <f>SUM(I17:K17)</f>
        <v>149</v>
      </c>
      <c r="M17" s="91">
        <f t="shared" si="3"/>
        <v>-8</v>
      </c>
      <c r="N17" s="91">
        <f t="shared" si="4"/>
        <v>-22</v>
      </c>
    </row>
    <row r="18" spans="1:14" s="1" customFormat="1" ht="20.100000000000001" customHeight="1">
      <c r="A18" s="90" t="s">
        <v>28</v>
      </c>
      <c r="B18" s="91">
        <v>2</v>
      </c>
      <c r="C18" s="91">
        <v>16</v>
      </c>
      <c r="D18" s="91">
        <f t="shared" si="0"/>
        <v>-14</v>
      </c>
      <c r="E18" s="91">
        <v>14</v>
      </c>
      <c r="F18" s="91">
        <v>18</v>
      </c>
      <c r="G18" s="91">
        <v>16</v>
      </c>
      <c r="H18" s="91">
        <f t="shared" si="1"/>
        <v>48</v>
      </c>
      <c r="I18" s="91">
        <v>10</v>
      </c>
      <c r="J18" s="91">
        <v>27</v>
      </c>
      <c r="K18" s="91">
        <v>18</v>
      </c>
      <c r="L18" s="91">
        <f t="shared" si="2"/>
        <v>55</v>
      </c>
      <c r="M18" s="91">
        <f t="shared" si="3"/>
        <v>-7</v>
      </c>
      <c r="N18" s="91">
        <f t="shared" si="4"/>
        <v>-21</v>
      </c>
    </row>
    <row r="19" spans="1:14" s="1" customFormat="1" ht="20.100000000000001" customHeight="1">
      <c r="A19" s="92" t="s">
        <v>48</v>
      </c>
      <c r="B19" s="93">
        <v>131</v>
      </c>
      <c r="C19" s="93">
        <v>174</v>
      </c>
      <c r="D19" s="94">
        <f>B19-C19</f>
        <v>-43</v>
      </c>
      <c r="E19" s="93">
        <v>313</v>
      </c>
      <c r="F19" s="93">
        <v>410</v>
      </c>
      <c r="G19" s="93">
        <v>316</v>
      </c>
      <c r="H19" s="93">
        <f>SUM(E19:G19)</f>
        <v>1039</v>
      </c>
      <c r="I19" s="93">
        <v>298</v>
      </c>
      <c r="J19" s="93">
        <v>382</v>
      </c>
      <c r="K19" s="93">
        <v>314</v>
      </c>
      <c r="L19" s="93">
        <f t="shared" si="2"/>
        <v>994</v>
      </c>
      <c r="M19" s="95">
        <f t="shared" si="3"/>
        <v>45</v>
      </c>
      <c r="N19" s="96">
        <f>D19+M19</f>
        <v>2</v>
      </c>
    </row>
    <row r="20" spans="1:14" s="1" customFormat="1" ht="20.100000000000001" customHeight="1">
      <c r="A20" s="92" t="s">
        <v>49</v>
      </c>
      <c r="B20" s="93">
        <v>121</v>
      </c>
      <c r="C20" s="93">
        <v>153</v>
      </c>
      <c r="D20" s="94">
        <f>B20-C20</f>
        <v>-32</v>
      </c>
      <c r="E20" s="93">
        <v>297</v>
      </c>
      <c r="F20" s="93">
        <v>347</v>
      </c>
      <c r="G20" s="93">
        <v>297</v>
      </c>
      <c r="H20" s="93">
        <f t="shared" si="1"/>
        <v>941</v>
      </c>
      <c r="I20" s="93">
        <v>265</v>
      </c>
      <c r="J20" s="93">
        <v>333</v>
      </c>
      <c r="K20" s="93">
        <v>293</v>
      </c>
      <c r="L20" s="93">
        <f t="shared" si="2"/>
        <v>891</v>
      </c>
      <c r="M20" s="95">
        <f t="shared" si="3"/>
        <v>50</v>
      </c>
      <c r="N20" s="96">
        <f>D20+M20</f>
        <v>18</v>
      </c>
    </row>
    <row r="21" spans="1:14" s="1" customFormat="1" ht="19.5" customHeight="1">
      <c r="A21" s="92" t="s">
        <v>50</v>
      </c>
      <c r="B21" s="93">
        <f t="shared" ref="B21:G21" si="5">SUM(B6:B18)</f>
        <v>252</v>
      </c>
      <c r="C21" s="93">
        <f t="shared" si="5"/>
        <v>327</v>
      </c>
      <c r="D21" s="93">
        <f t="shared" si="5"/>
        <v>-75</v>
      </c>
      <c r="E21" s="93">
        <f t="shared" si="5"/>
        <v>610</v>
      </c>
      <c r="F21" s="93">
        <f t="shared" si="5"/>
        <v>757</v>
      </c>
      <c r="G21" s="93">
        <f t="shared" si="5"/>
        <v>613</v>
      </c>
      <c r="H21" s="93">
        <f t="shared" ref="H21:M21" si="6">SUM(H6:H18)</f>
        <v>1980</v>
      </c>
      <c r="I21" s="93">
        <f t="shared" si="6"/>
        <v>563</v>
      </c>
      <c r="J21" s="93">
        <f t="shared" si="6"/>
        <v>715</v>
      </c>
      <c r="K21" s="93">
        <f>SUM(K6:K18)</f>
        <v>607</v>
      </c>
      <c r="L21" s="93">
        <f t="shared" si="6"/>
        <v>1885</v>
      </c>
      <c r="M21" s="93">
        <f t="shared" si="6"/>
        <v>95</v>
      </c>
      <c r="N21" s="93">
        <f>SUM(N6:N18)</f>
        <v>20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41" t="s">
        <v>294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40" t="s">
        <v>295</v>
      </c>
      <c r="C1" s="140"/>
      <c r="D1" s="140"/>
      <c r="E1" s="140"/>
      <c r="F1" s="140"/>
    </row>
    <row r="2" spans="2:6" s="3" customFormat="1" ht="23.25" customHeight="1">
      <c r="B2" s="3" t="s">
        <v>302</v>
      </c>
    </row>
    <row r="3" spans="2:6" s="3" customFormat="1">
      <c r="B3" s="145" t="s">
        <v>39</v>
      </c>
      <c r="C3" s="145" t="s">
        <v>3</v>
      </c>
      <c r="D3" s="148" t="s">
        <v>0</v>
      </c>
      <c r="E3" s="149"/>
      <c r="F3" s="150"/>
    </row>
    <row r="4" spans="2:6" s="3" customFormat="1">
      <c r="B4" s="146"/>
      <c r="C4" s="146"/>
      <c r="D4" s="151"/>
      <c r="E4" s="152"/>
      <c r="F4" s="153"/>
    </row>
    <row r="5" spans="2:6" s="3" customFormat="1" ht="23.25" customHeight="1">
      <c r="B5" s="147"/>
      <c r="C5" s="147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299</v>
      </c>
      <c r="C6" s="34">
        <v>119</v>
      </c>
      <c r="D6" s="34">
        <f t="shared" ref="D6:D14" si="0">E6+F6</f>
        <v>202</v>
      </c>
      <c r="E6" s="34">
        <v>105</v>
      </c>
      <c r="F6" s="34">
        <v>97</v>
      </c>
    </row>
    <row r="7" spans="2:6" s="3" customFormat="1" ht="27" customHeight="1">
      <c r="B7" s="101" t="s">
        <v>40</v>
      </c>
      <c r="C7" s="34">
        <v>321</v>
      </c>
      <c r="D7" s="34">
        <f t="shared" si="0"/>
        <v>550</v>
      </c>
      <c r="E7" s="34">
        <v>317</v>
      </c>
      <c r="F7" s="34">
        <v>233</v>
      </c>
    </row>
    <row r="8" spans="2:6" s="3" customFormat="1" ht="27" customHeight="1">
      <c r="B8" s="101" t="s">
        <v>300</v>
      </c>
      <c r="C8" s="34">
        <v>213</v>
      </c>
      <c r="D8" s="34">
        <f t="shared" si="0"/>
        <v>353</v>
      </c>
      <c r="E8" s="34">
        <v>262</v>
      </c>
      <c r="F8" s="34">
        <v>91</v>
      </c>
    </row>
    <row r="9" spans="2:6" s="3" customFormat="1" ht="27" customHeight="1">
      <c r="B9" s="101" t="s">
        <v>296</v>
      </c>
      <c r="C9" s="34">
        <v>691</v>
      </c>
      <c r="D9" s="34">
        <f t="shared" si="0"/>
        <v>997</v>
      </c>
      <c r="E9" s="34">
        <v>453</v>
      </c>
      <c r="F9" s="34">
        <v>544</v>
      </c>
    </row>
    <row r="10" spans="2:6" s="3" customFormat="1" ht="27" customHeight="1">
      <c r="B10" s="101" t="s">
        <v>41</v>
      </c>
      <c r="C10" s="34">
        <v>562</v>
      </c>
      <c r="D10" s="34">
        <f t="shared" si="0"/>
        <v>780</v>
      </c>
      <c r="E10" s="34">
        <v>355</v>
      </c>
      <c r="F10" s="34">
        <v>425</v>
      </c>
    </row>
    <row r="11" spans="2:6" s="3" customFormat="1" ht="27" customHeight="1">
      <c r="B11" s="101" t="s">
        <v>42</v>
      </c>
      <c r="C11" s="34">
        <v>276</v>
      </c>
      <c r="D11" s="34">
        <f t="shared" si="0"/>
        <v>529</v>
      </c>
      <c r="E11" s="34">
        <v>272</v>
      </c>
      <c r="F11" s="34">
        <v>257</v>
      </c>
    </row>
    <row r="12" spans="2:6" s="3" customFormat="1" ht="27" customHeight="1">
      <c r="B12" s="101" t="s">
        <v>43</v>
      </c>
      <c r="C12" s="34">
        <v>329</v>
      </c>
      <c r="D12" s="34">
        <f t="shared" si="0"/>
        <v>400</v>
      </c>
      <c r="E12" s="34">
        <v>81</v>
      </c>
      <c r="F12" s="34">
        <v>319</v>
      </c>
    </row>
    <row r="13" spans="2:6" s="3" customFormat="1" ht="27" customHeight="1">
      <c r="B13" s="101" t="s">
        <v>44</v>
      </c>
      <c r="C13" s="34">
        <v>171</v>
      </c>
      <c r="D13" s="34">
        <f t="shared" si="0"/>
        <v>189</v>
      </c>
      <c r="E13" s="34">
        <v>126</v>
      </c>
      <c r="F13" s="34">
        <v>63</v>
      </c>
    </row>
    <row r="14" spans="2:6" s="3" customFormat="1" ht="27" customHeight="1">
      <c r="B14" s="65" t="s">
        <v>301</v>
      </c>
      <c r="C14" s="34">
        <v>294</v>
      </c>
      <c r="D14" s="34">
        <f t="shared" si="0"/>
        <v>500</v>
      </c>
      <c r="E14" s="34">
        <v>274</v>
      </c>
      <c r="F14" s="34">
        <v>226</v>
      </c>
    </row>
    <row r="15" spans="2:6" s="3" customFormat="1" ht="27" customHeight="1">
      <c r="B15" s="101" t="s">
        <v>45</v>
      </c>
      <c r="C15" s="34">
        <v>927</v>
      </c>
      <c r="D15" s="34">
        <f t="shared" ref="D15" si="1">E15+F15</f>
        <v>1083</v>
      </c>
      <c r="E15" s="34">
        <v>615</v>
      </c>
      <c r="F15" s="34">
        <v>468</v>
      </c>
    </row>
    <row r="16" spans="2:6" s="3" customFormat="1" ht="27" customHeight="1">
      <c r="B16" s="37" t="s">
        <v>46</v>
      </c>
      <c r="C16" s="103">
        <f>SUM(C6:C15)</f>
        <v>3903</v>
      </c>
      <c r="D16" s="103">
        <f>SUM(D6:D15)</f>
        <v>5583</v>
      </c>
      <c r="E16" s="103">
        <f>SUM(E6:E15)</f>
        <v>2860</v>
      </c>
      <c r="F16" s="103">
        <f>SUM(F6:F15)</f>
        <v>2723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2017-03-06T00:39:47Z</cp:lastPrinted>
  <dcterms:created xsi:type="dcterms:W3CDTF">1998-08-25T04:55:29Z</dcterms:created>
  <dcterms:modified xsi:type="dcterms:W3CDTF">2017-03-06T02:20:44Z</dcterms:modified>
</cp:coreProperties>
</file>