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05" yWindow="-15" windowWidth="9510" windowHeight="1176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F48" i="32" l="1"/>
  <c r="F47" i="32"/>
  <c r="H46" i="32"/>
  <c r="G46" i="32"/>
  <c r="F46" i="32" s="1"/>
  <c r="B30" i="32"/>
  <c r="B31" i="32"/>
  <c r="B32" i="32"/>
  <c r="B33" i="32"/>
  <c r="C34" i="32"/>
  <c r="G22" i="32"/>
  <c r="H22" i="32"/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5" i="2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1" i="32"/>
  <c r="F50" i="32"/>
  <c r="F49" i="32"/>
  <c r="F45" i="32"/>
  <c r="F44" i="32"/>
  <c r="F43" i="32"/>
  <c r="F42" i="32"/>
  <c r="F41" i="32"/>
  <c r="H40" i="32"/>
  <c r="G40" i="32"/>
  <c r="F39" i="32"/>
  <c r="F38" i="32"/>
  <c r="F37" i="32"/>
  <c r="F36" i="32"/>
  <c r="F35" i="32"/>
  <c r="H34" i="32"/>
  <c r="G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F22" i="32"/>
  <c r="F21" i="32"/>
  <c r="F20" i="32"/>
  <c r="F19" i="32"/>
  <c r="F18" i="32"/>
  <c r="F17" i="32"/>
  <c r="H16" i="32"/>
  <c r="G16" i="32"/>
  <c r="F16" i="32" s="1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1" i="32"/>
  <c r="B50" i="32"/>
  <c r="B49" i="32"/>
  <c r="B48" i="32"/>
  <c r="B47" i="32"/>
  <c r="D46" i="32"/>
  <c r="C46" i="32"/>
  <c r="B46" i="32" s="1"/>
  <c r="B45" i="32"/>
  <c r="B44" i="32"/>
  <c r="B43" i="32"/>
  <c r="B42" i="32"/>
  <c r="B41" i="32"/>
  <c r="D40" i="32"/>
  <c r="C40" i="32"/>
  <c r="B39" i="32"/>
  <c r="B38" i="32"/>
  <c r="B37" i="32"/>
  <c r="B36" i="32"/>
  <c r="B35" i="32"/>
  <c r="D34" i="32"/>
  <c r="B34" i="32" s="1"/>
  <c r="B29" i="32"/>
  <c r="D28" i="32"/>
  <c r="C28" i="32"/>
  <c r="B28" i="32" s="1"/>
  <c r="B27" i="32"/>
  <c r="B26" i="32"/>
  <c r="B25" i="32"/>
  <c r="B24" i="32"/>
  <c r="B23" i="32"/>
  <c r="D22" i="32"/>
  <c r="C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F52" i="32" l="1"/>
  <c r="F40" i="32"/>
  <c r="B52" i="32"/>
  <c r="B40" i="32"/>
  <c r="F34" i="32"/>
  <c r="B70" i="32"/>
  <c r="B22" i="32"/>
  <c r="B4" i="32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6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8" i="30"/>
  <c r="C6" i="30"/>
  <c r="C5" i="30"/>
  <c r="C24" i="2" l="1"/>
  <c r="H75" i="32" l="1"/>
  <c r="G74" i="32"/>
  <c r="H74" i="32"/>
  <c r="G73" i="32"/>
  <c r="H73" i="32"/>
  <c r="F73" i="32"/>
  <c r="F75" i="32"/>
  <c r="F74" i="32"/>
  <c r="G75" i="32"/>
  <c r="G70" i="32" l="1"/>
  <c r="H70" i="32"/>
  <c r="F70" i="32"/>
  <c r="D8" i="34"/>
  <c r="D14" i="34" l="1"/>
  <c r="D13" i="34"/>
  <c r="D12" i="34"/>
  <c r="D11" i="34"/>
  <c r="D10" i="34"/>
  <c r="D9" i="34"/>
  <c r="D7" i="34"/>
  <c r="D6" i="34"/>
  <c r="D15" i="34"/>
  <c r="C25" i="2" l="1"/>
  <c r="F25" i="2" l="1"/>
  <c r="G25" i="2"/>
  <c r="H25" i="2" s="1"/>
  <c r="I25" i="2"/>
  <c r="J25" i="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G24" i="2"/>
  <c r="H24" i="2" s="1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<sst xmlns="http://schemas.openxmlformats.org/spreadsheetml/2006/main" count="396" uniqueCount="312">
  <si>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</si>
  <si>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</si>
  <si>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</si>
  <si>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</si>
  <si>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</si>
  <si>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</si>
  <si>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</si>
  <si>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</si>
  <si>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</si>
  <si>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</si>
  <si>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</si>
  <si>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</si>
  <si>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</si>
  <si>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</si>
  <si>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</si>
  <si>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</si>
  <si>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</si>
  <si>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</si>
  <si>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</si>
  <si>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</si>
  <si>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</si>
  <si>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</si>
  <si>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</si>
  <si>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</si>
  <si>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</si>
  <si>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</si>
  <si>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</si>
  <si>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</si>
  <si>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</si>
  <si>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</si>
  <si>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</si>
  <si>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</si>
  <si>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</si>
  <si>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</si>
  <si>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</si>
  <si>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</si>
  <si>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</si>
  <si>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</si>
  <si>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</si>
  <si>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</si>
  <si>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</si>
  <si>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</si>
  <si>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</si>
  <si>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</si>
  <si>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</si>
  <si>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</si>
  <si>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</si>
  <si>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</si>
  <si>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</si>
  <si>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</si>
  <si>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</si>
  <si>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</si>
  <si>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</si>
  <si>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</si>
  <si>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</si>
  <si>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</si>
  <si>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</si>
  <si>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</si>
  <si>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</si>
  <si>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</si>
  <si>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</si>
  <si>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</si>
  <si>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</si>
  <si>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</si>
  <si>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</si>
  <si>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</si>
  <si>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</si>
  <si>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</si>
  <si>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</si>
  <si>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</si>
  <si>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</si>
  <si>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</si>
  <si>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</si>
  <si>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</si>
  <si>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</si>
  <si>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</si>
  <si>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</si>
  <si>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</si>
  <si>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</si>
  <si>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</si>
  <si>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</si>
  <si>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</si>
  <si>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</si>
  <si>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</si>
  <si>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</si>
  <si>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</si>
  <si>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</si>
  <si>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</si>
  <si>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</si>
  <si>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</si>
  <si>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</si>
  <si>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</si>
  <si>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</si>
  <si>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</si>
  <si>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</si>
  <si>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</si>
  <si>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</si>
  <si>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</si>
  <si>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</si>
  <si>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</si>
  <si>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</si>
  <si>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</si>
  <si>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</si>
  <si>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</si>
  <si>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</si>
  <si>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</si>
  <si>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</si>
  <si>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</si>
  <si>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</si>
  <si>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</si>
  <si>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</si>
  <si>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</si>
  <si>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</si>
  <si>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</si>
  <si>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</si>
  <si>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</si>
  <si>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</si>
  <si>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</si>
  <si>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</si>
  <si>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</si>
  <si>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</si>
  <si>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</si>
  <si>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</si>
  <si>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</si>
  <si>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</si>
  <si>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</si>
  <si>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</si>
  <si>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</si>
  <si>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</si>
  <si>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</si>
  <si>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</si>
  <si>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</si>
  <si>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</si>
  <si>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</si>
  <si>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</si>
  <si>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</si>
  <si>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</si>
  <si>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</si>
  <si>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</si>
  <si>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</si>
  <si>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</si>
  <si>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</si>
  <si>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</si>
  <si>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</si>
  <si>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</si>
  <si>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</si>
  <si>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</si>
  <si>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</si>
  <si>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</si>
  <si>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</si>
  <si>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</si>
  <si>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</si>
  <si>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</si>
  <si>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</si>
  <si>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</si>
  <si>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</si>
  <si>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</si>
  <si>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</si>
  <si>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</si>
  <si>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</si>
  <si>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</si>
  <si>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</si>
  <si>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</si>
  <si>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</si>
  <si>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</si>
  <si>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</si>
  <si>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</si>
  <si>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</si>
  <si>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</si>
  <si>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</si>
  <si>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</si>
  <si>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</si>
  <si>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</si>
  <si>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</si>
  <si>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</si>
  <si>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</si>
  <si>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</si>
  <si>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</si>
  <si>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</si>
  <si>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</si>
  <si>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</si>
  <si>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</si>
  <si>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</si>
  <si>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</si>
  <si>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</si>
  <si>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</si>
  <si>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</si>
  <si>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</si>
  <si>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</si>
  <si>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</si>
  <si>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</si>
  <si>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</si>
  <si>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</si>
  <si>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</si>
  <si>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</si>
  <si>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</si>
  <si>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</si>
  <si>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</si>
  <si>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</si>
  <si>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</si>
  <si>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</si>
  <si>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</si>
  <si>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</si>
  <si>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</si>
  <si>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</si>
  <si>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</si>
  <si>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</si>
  <si>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</si>
  <si>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</si>
  <si>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</si>
  <si>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</si>
  <si>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</si>
  <si>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</si>
  <si>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</si>
  <si>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</si>
  <si>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</si>
  <si>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</si>
  <si>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</si>
  <si>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</si>
  <si>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</si>
  <si>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</si>
  <si>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</si>
  <si>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</si>
  <si>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</si>
  <si>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</si>
  <si>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</si>
  <si>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</si>
  <si>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</si>
  <si>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</si>
  <si>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</si>
  <si>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</si>
  <si>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</si>
  <si>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</si>
  <si>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</si>
  <si>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</si>
  <si>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</si>
  <si>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</si>
  <si>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</si>
  <si>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</si>
  <si>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</si>
  <si>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</si>
  <si>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</si>
  <si>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</si>
  <si>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</si>
  <si>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</si>
  <si>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</si>
  <si>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</si>
  <si>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</si>
  <si>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</si>
  <si>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</si>
  <si>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</si>
  <si>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</si>
  <si>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</si>
  <si>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</si>
  <si>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</si>
  <si>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</si>
  <si>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</si>
  <si>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</si>
  <si>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</si>
  <si>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</si>
  <si>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</si>
  <si>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</si>
  <si>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</si>
  <si>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</si>
  <si>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</si>
  <si>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</si>
  <si>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</si>
  <si>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</si>
  <si>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</si>
  <si>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</si>
  <si>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</si>
  <si>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</si>
  <si>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</si>
  <si>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</si>
  <si>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</si>
  <si>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</si>
  <si>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</si>
  <si>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</si>
  <si>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</si>
  <si>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</si>
  <si>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</si>
  <si>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</si>
  <si>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</si>
  <si>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</si>
  <si>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</si>
  <si>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</si>
  <si>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</si>
  <si>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</si>
  <si>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</si>
  <si>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</si>
  <si>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</si>
  <si>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</si>
  <si>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</si>
  <si>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</si>
  <si>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</si>
  <si>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</si>
  <si>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</si>
  <si>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</si>
  <si>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</si>
  <si>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</si>
  <si>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</si>
  <si>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</si>
  <si>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X</t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</si>
  <si>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</si>
  <si>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</si>
  <si>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</si>
  <si>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</si>
  <si>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</si>
  <si>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</si>
  <si>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2018.1.1</t>
    <phoneticPr fontId="15"/>
  </si>
  <si>
    <t>2018.1.1</t>
    <phoneticPr fontId="15"/>
  </si>
  <si>
    <t>2017年12月中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</si>
</sst>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8" fontId="18" fillId="0" borderId="20" xfId="2" applyFont="1" applyBorder="1" applyAlignment="1">
      <alignment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8" fillId="0" borderId="20" xfId="2" applyFont="1" applyFill="1" applyBorder="1" applyAlignment="1">
      <alignment vertical="center"/>
    </xf>
    <xf numFmtId="3" fontId="19" fillId="0" borderId="0" xfId="0" applyNumberFormat="1" applyFont="1" applyBorder="1"/>
    <xf numFmtId="3" fontId="19" fillId="0" borderId="12" xfId="0" applyNumberFormat="1" applyFont="1" applyBorder="1"/>
    <xf numFmtId="3" fontId="12" fillId="0" borderId="31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32" xfId="3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19" t="s">
        <v>273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3.5" customHeight="1">
      <c r="A2" s="120" t="s">
        <v>2</v>
      </c>
      <c r="B2" s="120" t="s">
        <v>3</v>
      </c>
      <c r="C2" s="123" t="s">
        <v>0</v>
      </c>
      <c r="D2" s="124"/>
      <c r="E2" s="125"/>
      <c r="F2" s="123" t="s">
        <v>272</v>
      </c>
      <c r="G2" s="124"/>
      <c r="H2" s="125"/>
      <c r="I2" s="35" t="s">
        <v>1</v>
      </c>
      <c r="J2" s="35" t="s">
        <v>0</v>
      </c>
    </row>
    <row r="3" spans="1:10" ht="13.5" customHeight="1">
      <c r="A3" s="121"/>
      <c r="B3" s="121"/>
      <c r="C3" s="126"/>
      <c r="D3" s="127"/>
      <c r="E3" s="128"/>
      <c r="F3" s="126"/>
      <c r="G3" s="127"/>
      <c r="H3" s="128"/>
      <c r="I3" s="36" t="s">
        <v>4</v>
      </c>
      <c r="J3" s="39" t="s">
        <v>5</v>
      </c>
    </row>
    <row r="4" spans="1:10" ht="13.5" customHeight="1">
      <c r="A4" s="122"/>
      <c r="B4" s="121"/>
      <c r="C4" s="105" t="s">
        <v>6</v>
      </c>
      <c r="D4" s="105" t="s">
        <v>7</v>
      </c>
      <c r="E4" s="105" t="s">
        <v>8</v>
      </c>
      <c r="F4" s="33" t="s">
        <v>9</v>
      </c>
      <c r="G4" s="33" t="s">
        <v>10</v>
      </c>
      <c r="H4" s="33" t="s">
        <v>11</v>
      </c>
      <c r="I4" s="37" t="s">
        <v>12</v>
      </c>
      <c r="J4" s="40" t="s">
        <v>13</v>
      </c>
    </row>
    <row r="5" spans="1:10" ht="17.25" customHeight="1">
      <c r="A5" s="112">
        <v>7580</v>
      </c>
      <c r="B5" s="31">
        <v>6072</v>
      </c>
      <c r="C5" s="31">
        <f>D5+E5</f>
        <v>35057</v>
      </c>
      <c r="D5" s="31">
        <v>17563</v>
      </c>
      <c r="E5" s="31">
        <v>17494</v>
      </c>
      <c r="F5" s="32" t="s">
        <v>295</v>
      </c>
      <c r="G5" s="32" t="s">
        <v>295</v>
      </c>
      <c r="H5" s="32" t="s">
        <v>295</v>
      </c>
      <c r="I5" s="38">
        <f>C5/B5</f>
        <v>5.7735507246376816</v>
      </c>
      <c r="J5" s="31">
        <v>503.90973120597965</v>
      </c>
    </row>
    <row r="6" spans="1:10" ht="17.25" customHeight="1">
      <c r="A6" s="112">
        <v>9406</v>
      </c>
      <c r="B6" s="31">
        <v>7332</v>
      </c>
      <c r="C6" s="31">
        <f t="shared" ref="C6:C9" si="0">D6+E6</f>
        <v>40183</v>
      </c>
      <c r="D6" s="31">
        <v>20257</v>
      </c>
      <c r="E6" s="31">
        <v>19926</v>
      </c>
      <c r="F6" s="31">
        <f>B6-B5</f>
        <v>1260</v>
      </c>
      <c r="G6" s="31">
        <f>C6-C5</f>
        <v>5126</v>
      </c>
      <c r="H6" s="34">
        <f>G6/C5</f>
        <v>0.14621901474741136</v>
      </c>
      <c r="I6" s="38">
        <f t="shared" ref="I6:I9" si="1">C6/B6</f>
        <v>5.4804964539007095</v>
      </c>
      <c r="J6" s="31">
        <v>577.59091562455092</v>
      </c>
    </row>
    <row r="7" spans="1:10" ht="17.25" customHeight="1">
      <c r="A7" s="112">
        <v>11232</v>
      </c>
      <c r="B7" s="31">
        <v>8025</v>
      </c>
      <c r="C7" s="31">
        <f t="shared" si="0"/>
        <v>45133</v>
      </c>
      <c r="D7" s="31">
        <v>22650</v>
      </c>
      <c r="E7" s="31">
        <v>22483</v>
      </c>
      <c r="F7" s="31">
        <f t="shared" ref="F7:F9" si="2">B7-B6</f>
        <v>693</v>
      </c>
      <c r="G7" s="31">
        <f t="shared" ref="G7:G25" si="3">C7-C6</f>
        <v>4950</v>
      </c>
      <c r="H7" s="34">
        <f t="shared" ref="H7:H25" si="4">G7/C6</f>
        <v>0.12318642211880645</v>
      </c>
      <c r="I7" s="38">
        <f t="shared" si="1"/>
        <v>5.6240498442367599</v>
      </c>
      <c r="J7" s="31">
        <v>648.74227396866468</v>
      </c>
    </row>
    <row r="8" spans="1:10" ht="17.25" customHeight="1">
      <c r="A8" s="112">
        <v>13058</v>
      </c>
      <c r="B8" s="31">
        <v>9186</v>
      </c>
      <c r="C8" s="31">
        <f t="shared" si="0"/>
        <v>50798</v>
      </c>
      <c r="D8" s="31">
        <v>25141</v>
      </c>
      <c r="E8" s="31">
        <v>25657</v>
      </c>
      <c r="F8" s="31">
        <f t="shared" si="2"/>
        <v>1161</v>
      </c>
      <c r="G8" s="31">
        <f t="shared" si="3"/>
        <v>5665</v>
      </c>
      <c r="H8" s="34">
        <f t="shared" si="4"/>
        <v>0.12551791372166707</v>
      </c>
      <c r="I8" s="38">
        <f t="shared" si="1"/>
        <v>5.5299368604397996</v>
      </c>
      <c r="J8" s="31">
        <v>730.17105074026165</v>
      </c>
    </row>
    <row r="9" spans="1:10" ht="17.25" customHeight="1">
      <c r="A9" s="112">
        <v>14885</v>
      </c>
      <c r="B9" s="31">
        <v>11126</v>
      </c>
      <c r="C9" s="31">
        <f t="shared" si="0"/>
        <v>59277</v>
      </c>
      <c r="D9" s="31">
        <v>29500</v>
      </c>
      <c r="E9" s="31">
        <v>29777</v>
      </c>
      <c r="F9" s="31">
        <f t="shared" si="2"/>
        <v>1940</v>
      </c>
      <c r="G9" s="31">
        <f t="shared" si="3"/>
        <v>8479</v>
      </c>
      <c r="H9" s="34">
        <f t="shared" si="4"/>
        <v>0.16691602031576047</v>
      </c>
      <c r="I9" s="38">
        <f t="shared" si="1"/>
        <v>5.327790760381089</v>
      </c>
      <c r="J9" s="31">
        <v>852.04829667960337</v>
      </c>
    </row>
    <row r="10" spans="1:10" ht="17.25" customHeight="1">
      <c r="A10" s="112">
        <v>17441</v>
      </c>
      <c r="B10" s="32" t="s">
        <v>296</v>
      </c>
      <c r="C10" s="31">
        <v>90971</v>
      </c>
      <c r="D10" s="32" t="s">
        <v>296</v>
      </c>
      <c r="E10" s="32" t="s">
        <v>296</v>
      </c>
      <c r="F10" s="32" t="s">
        <v>296</v>
      </c>
      <c r="G10" s="31">
        <f t="shared" si="3"/>
        <v>31694</v>
      </c>
      <c r="H10" s="34">
        <f t="shared" si="4"/>
        <v>0.53467618131821781</v>
      </c>
      <c r="I10" s="32" t="s">
        <v>296</v>
      </c>
      <c r="J10" s="31">
        <v>1307.6182262469456</v>
      </c>
    </row>
    <row r="11" spans="1:10" ht="17.25" customHeight="1">
      <c r="A11" s="112">
        <v>18537</v>
      </c>
      <c r="B11" s="31">
        <v>19800</v>
      </c>
      <c r="C11" s="31">
        <f>D11+E11</f>
        <v>96878</v>
      </c>
      <c r="D11" s="31">
        <v>47704</v>
      </c>
      <c r="E11" s="31">
        <v>49174</v>
      </c>
      <c r="F11" s="32" t="s">
        <v>296</v>
      </c>
      <c r="G11" s="31">
        <f t="shared" si="3"/>
        <v>5907</v>
      </c>
      <c r="H11" s="34">
        <f t="shared" si="4"/>
        <v>6.4932780776291346E-2</v>
      </c>
      <c r="I11" s="38">
        <f>C11/B11</f>
        <v>4.8928282828282832</v>
      </c>
      <c r="J11" s="31">
        <v>1392.5255138709215</v>
      </c>
    </row>
    <row r="12" spans="1:10" ht="17.25" customHeight="1">
      <c r="A12" s="112">
        <v>20363</v>
      </c>
      <c r="B12" s="31">
        <v>22694</v>
      </c>
      <c r="C12" s="31">
        <f t="shared" ref="C12:C25" si="5">D12+E12</f>
        <v>109101</v>
      </c>
      <c r="D12" s="31">
        <v>53567</v>
      </c>
      <c r="E12" s="31">
        <v>55534</v>
      </c>
      <c r="F12" s="31">
        <f>B12-B11</f>
        <v>2894</v>
      </c>
      <c r="G12" s="31">
        <f t="shared" si="3"/>
        <v>12223</v>
      </c>
      <c r="H12" s="34">
        <f t="shared" si="4"/>
        <v>0.1261689960568963</v>
      </c>
      <c r="I12" s="38">
        <f t="shared" ref="I12:I25" si="6">C12/B12</f>
        <v>4.8074821538732708</v>
      </c>
      <c r="J12" s="31">
        <v>1568.2190599396292</v>
      </c>
    </row>
    <row r="13" spans="1:10" ht="17.25" customHeight="1">
      <c r="A13" s="112">
        <v>22190</v>
      </c>
      <c r="B13" s="31">
        <v>28089</v>
      </c>
      <c r="C13" s="31">
        <f t="shared" si="5"/>
        <v>124601</v>
      </c>
      <c r="D13" s="31">
        <v>61058</v>
      </c>
      <c r="E13" s="31">
        <v>63543</v>
      </c>
      <c r="F13" s="31">
        <f t="shared" ref="F13:F25" si="7">B13-B12</f>
        <v>5395</v>
      </c>
      <c r="G13" s="31">
        <f t="shared" si="3"/>
        <v>15500</v>
      </c>
      <c r="H13" s="34">
        <f t="shared" si="4"/>
        <v>0.14207019184058808</v>
      </c>
      <c r="I13" s="38">
        <f t="shared" si="6"/>
        <v>4.435935775570508</v>
      </c>
      <c r="J13" s="31">
        <v>1791.0162426333191</v>
      </c>
    </row>
    <row r="14" spans="1:10" ht="17.25" customHeight="1">
      <c r="A14" s="112">
        <v>24016</v>
      </c>
      <c r="B14" s="31">
        <v>43908</v>
      </c>
      <c r="C14" s="31">
        <f t="shared" si="5"/>
        <v>175183</v>
      </c>
      <c r="D14" s="31">
        <v>88314</v>
      </c>
      <c r="E14" s="31">
        <v>86869</v>
      </c>
      <c r="F14" s="31">
        <f t="shared" si="7"/>
        <v>15819</v>
      </c>
      <c r="G14" s="31">
        <f t="shared" si="3"/>
        <v>50582</v>
      </c>
      <c r="H14" s="34">
        <f t="shared" si="4"/>
        <v>0.40595179813966181</v>
      </c>
      <c r="I14" s="38">
        <f t="shared" si="6"/>
        <v>3.9897740730618567</v>
      </c>
      <c r="J14" s="31">
        <v>2518.0825068276558</v>
      </c>
    </row>
    <row r="15" spans="1:10" ht="17.25" customHeight="1">
      <c r="A15" s="112">
        <v>25842</v>
      </c>
      <c r="B15" s="31">
        <v>62169</v>
      </c>
      <c r="C15" s="31">
        <f t="shared" si="5"/>
        <v>228978</v>
      </c>
      <c r="D15" s="31">
        <v>116298</v>
      </c>
      <c r="E15" s="31">
        <v>112680</v>
      </c>
      <c r="F15" s="31">
        <f t="shared" si="7"/>
        <v>18261</v>
      </c>
      <c r="G15" s="31">
        <f t="shared" si="3"/>
        <v>53795</v>
      </c>
      <c r="H15" s="34">
        <f t="shared" si="4"/>
        <v>0.30707888322497046</v>
      </c>
      <c r="I15" s="38">
        <f t="shared" si="6"/>
        <v>3.6831539834965978</v>
      </c>
      <c r="J15" s="31">
        <v>3291.3324708926266</v>
      </c>
    </row>
    <row r="16" spans="1:10" ht="17.25" customHeight="1">
      <c r="A16" s="112">
        <v>27668</v>
      </c>
      <c r="B16" s="31">
        <v>77281</v>
      </c>
      <c r="C16" s="31">
        <f t="shared" si="5"/>
        <v>265975</v>
      </c>
      <c r="D16" s="31">
        <v>134919</v>
      </c>
      <c r="E16" s="31">
        <v>131056</v>
      </c>
      <c r="F16" s="31">
        <f t="shared" si="7"/>
        <v>15112</v>
      </c>
      <c r="G16" s="31">
        <f t="shared" si="3"/>
        <v>36997</v>
      </c>
      <c r="H16" s="34">
        <f t="shared" si="4"/>
        <v>0.16157447440365449</v>
      </c>
      <c r="I16" s="38">
        <f t="shared" si="6"/>
        <v>3.4416609515922412</v>
      </c>
      <c r="J16" s="31">
        <v>3823.127784964784</v>
      </c>
    </row>
    <row r="17" spans="1:10" ht="17.25" customHeight="1">
      <c r="A17" s="112">
        <v>29495</v>
      </c>
      <c r="B17" s="31">
        <v>96757</v>
      </c>
      <c r="C17" s="31">
        <f t="shared" si="5"/>
        <v>300248</v>
      </c>
      <c r="D17" s="31">
        <v>152281</v>
      </c>
      <c r="E17" s="31">
        <v>147967</v>
      </c>
      <c r="F17" s="31">
        <f t="shared" si="7"/>
        <v>19476</v>
      </c>
      <c r="G17" s="31">
        <f t="shared" si="3"/>
        <v>34273</v>
      </c>
      <c r="H17" s="34">
        <f t="shared" si="4"/>
        <v>0.12885797537362534</v>
      </c>
      <c r="I17" s="38">
        <f t="shared" si="6"/>
        <v>3.1031139865849497</v>
      </c>
      <c r="J17" s="31">
        <v>4315.7682909299992</v>
      </c>
    </row>
    <row r="18" spans="1:10" ht="17.25" customHeight="1">
      <c r="A18" s="112">
        <v>31321</v>
      </c>
      <c r="B18" s="31">
        <v>108775</v>
      </c>
      <c r="C18" s="31">
        <f t="shared" si="5"/>
        <v>328387</v>
      </c>
      <c r="D18" s="31">
        <v>167306</v>
      </c>
      <c r="E18" s="31">
        <v>161081</v>
      </c>
      <c r="F18" s="31">
        <f t="shared" si="7"/>
        <v>12018</v>
      </c>
      <c r="G18" s="31">
        <f t="shared" si="3"/>
        <v>28139</v>
      </c>
      <c r="H18" s="34">
        <f t="shared" si="4"/>
        <v>9.3719192134502138E-2</v>
      </c>
      <c r="I18" s="38">
        <f t="shared" si="6"/>
        <v>3.0189565617099516</v>
      </c>
      <c r="J18" s="31">
        <v>4720.2386085956596</v>
      </c>
    </row>
    <row r="19" spans="1:10" ht="17.25" customHeight="1">
      <c r="A19" s="112">
        <v>33147</v>
      </c>
      <c r="B19" s="31">
        <v>124261</v>
      </c>
      <c r="C19" s="31">
        <f t="shared" si="5"/>
        <v>350330</v>
      </c>
      <c r="D19" s="31">
        <v>178914</v>
      </c>
      <c r="E19" s="31">
        <v>171416</v>
      </c>
      <c r="F19" s="31">
        <f t="shared" si="7"/>
        <v>15486</v>
      </c>
      <c r="G19" s="31">
        <f t="shared" si="3"/>
        <v>21943</v>
      </c>
      <c r="H19" s="34">
        <f t="shared" si="4"/>
        <v>6.6820550143580598E-2</v>
      </c>
      <c r="I19" s="38">
        <f t="shared" si="6"/>
        <v>2.8193077474026444</v>
      </c>
      <c r="J19" s="31">
        <v>5035.647549230991</v>
      </c>
    </row>
    <row r="20" spans="1:10" ht="17.25" customHeight="1">
      <c r="A20" s="112">
        <v>34973</v>
      </c>
      <c r="B20" s="31">
        <v>137993</v>
      </c>
      <c r="C20" s="31">
        <f t="shared" si="5"/>
        <v>368651</v>
      </c>
      <c r="D20" s="31">
        <v>186962</v>
      </c>
      <c r="E20" s="31">
        <v>181689</v>
      </c>
      <c r="F20" s="31">
        <f t="shared" si="7"/>
        <v>13732</v>
      </c>
      <c r="G20" s="31">
        <f t="shared" si="3"/>
        <v>18321</v>
      </c>
      <c r="H20" s="34">
        <f t="shared" si="4"/>
        <v>5.2296406245539918E-2</v>
      </c>
      <c r="I20" s="38">
        <f t="shared" si="6"/>
        <v>2.6715195698332526</v>
      </c>
      <c r="J20" s="31">
        <v>5298.9938191749325</v>
      </c>
    </row>
    <row r="21" spans="1:10" s="23" customFormat="1" ht="17.25" customHeight="1">
      <c r="A21" s="112">
        <v>36800</v>
      </c>
      <c r="B21" s="31">
        <v>148455</v>
      </c>
      <c r="C21" s="31">
        <f t="shared" si="5"/>
        <v>379185</v>
      </c>
      <c r="D21" s="31">
        <v>190927</v>
      </c>
      <c r="E21" s="31">
        <v>188258</v>
      </c>
      <c r="F21" s="31">
        <f t="shared" si="7"/>
        <v>10462</v>
      </c>
      <c r="G21" s="31">
        <f t="shared" si="3"/>
        <v>10534</v>
      </c>
      <c r="H21" s="34">
        <f t="shared" si="4"/>
        <v>2.8574451174688254E-2</v>
      </c>
      <c r="I21" s="38">
        <f t="shared" si="6"/>
        <v>2.5542083459634233</v>
      </c>
      <c r="J21" s="31">
        <v>5450.4096593359209</v>
      </c>
    </row>
    <row r="22" spans="1:10" s="23" customFormat="1" ht="17.25" customHeight="1">
      <c r="A22" s="113">
        <v>38626</v>
      </c>
      <c r="B22" s="31">
        <v>161232</v>
      </c>
      <c r="C22" s="31">
        <f t="shared" si="5"/>
        <v>396014</v>
      </c>
      <c r="D22" s="31">
        <v>198365</v>
      </c>
      <c r="E22" s="31">
        <v>197649</v>
      </c>
      <c r="F22" s="31">
        <f t="shared" si="7"/>
        <v>12777</v>
      </c>
      <c r="G22" s="31">
        <f t="shared" si="3"/>
        <v>16829</v>
      </c>
      <c r="H22" s="34">
        <f t="shared" si="4"/>
        <v>4.4382029879873941E-2</v>
      </c>
      <c r="I22" s="38">
        <f t="shared" si="6"/>
        <v>2.4561749528629551</v>
      </c>
      <c r="J22" s="31">
        <v>5692.3099036941212</v>
      </c>
    </row>
    <row r="23" spans="1:10" s="23" customFormat="1" ht="17.25" customHeight="1">
      <c r="A23" s="112">
        <v>40452</v>
      </c>
      <c r="B23" s="31">
        <v>171981</v>
      </c>
      <c r="C23" s="31">
        <f t="shared" si="5"/>
        <v>409657</v>
      </c>
      <c r="D23" s="31">
        <v>203778</v>
      </c>
      <c r="E23" s="31">
        <v>205879</v>
      </c>
      <c r="F23" s="31">
        <f t="shared" si="7"/>
        <v>10749</v>
      </c>
      <c r="G23" s="31">
        <f t="shared" si="3"/>
        <v>13643</v>
      </c>
      <c r="H23" s="34">
        <f t="shared" si="4"/>
        <v>3.44508022443651E-2</v>
      </c>
      <c r="I23" s="38">
        <f t="shared" si="6"/>
        <v>2.3819898709741194</v>
      </c>
      <c r="J23" s="31">
        <v>5888.4145464999283</v>
      </c>
    </row>
    <row r="24" spans="1:10" s="23" customFormat="1" ht="17.25" customHeight="1">
      <c r="A24" s="30">
        <v>42278</v>
      </c>
      <c r="B24" s="31">
        <v>180170</v>
      </c>
      <c r="C24" s="31">
        <f t="shared" si="5"/>
        <v>423894</v>
      </c>
      <c r="D24" s="31">
        <v>210032</v>
      </c>
      <c r="E24" s="31">
        <v>213862</v>
      </c>
      <c r="F24" s="31">
        <f t="shared" ref="F24" si="8">B24-B23</f>
        <v>8189</v>
      </c>
      <c r="G24" s="31">
        <f t="shared" ref="G24" si="9">C24-C23</f>
        <v>14237</v>
      </c>
      <c r="H24" s="34">
        <f t="shared" ref="H24" si="10">G24/C23</f>
        <v>3.4753464483702222E-2</v>
      </c>
      <c r="I24" s="38">
        <f t="shared" si="6"/>
        <v>2.3527446300715988</v>
      </c>
      <c r="J24" s="31">
        <f>C24/69.57</f>
        <v>6093.0573523070298</v>
      </c>
    </row>
    <row r="25" spans="1:10" ht="17.25" customHeight="1">
      <c r="A25" s="114">
        <v>43101</v>
      </c>
      <c r="B25" s="115">
        <v>185527</v>
      </c>
      <c r="C25" s="111">
        <f t="shared" si="5"/>
        <v>429249</v>
      </c>
      <c r="D25" s="115">
        <v>212261</v>
      </c>
      <c r="E25" s="115">
        <v>216988</v>
      </c>
      <c r="F25" s="31">
        <f t="shared" si="7"/>
        <v>5357</v>
      </c>
      <c r="G25" s="31">
        <f t="shared" si="3"/>
        <v>5355</v>
      </c>
      <c r="H25" s="34">
        <f t="shared" si="4"/>
        <v>1.2632875199932059E-2</v>
      </c>
      <c r="I25" s="38">
        <f t="shared" si="6"/>
        <v>2.3136740204929742</v>
      </c>
      <c r="J25" s="31">
        <f>C25/69.57</f>
        <v>6170.0301854247527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75" zoomScaleNormal="75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4" t="s">
        <v>276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8" customHeight="1">
      <c r="A2" s="5" t="s">
        <v>309</v>
      </c>
      <c r="B2" s="5"/>
      <c r="C2" s="5"/>
      <c r="D2" s="5"/>
      <c r="E2" s="41"/>
      <c r="F2" s="5"/>
      <c r="G2" s="5"/>
      <c r="H2" s="42"/>
      <c r="I2" s="28"/>
      <c r="J2" s="28"/>
      <c r="K2" s="7"/>
    </row>
    <row r="3" spans="1:11" ht="20.100000000000001" customHeight="1">
      <c r="A3" s="129" t="s">
        <v>79</v>
      </c>
      <c r="B3" s="43" t="s">
        <v>78</v>
      </c>
      <c r="C3" s="131" t="s">
        <v>0</v>
      </c>
      <c r="D3" s="132"/>
      <c r="E3" s="133"/>
      <c r="F3" s="8"/>
      <c r="G3" s="129" t="s">
        <v>79</v>
      </c>
      <c r="H3" s="43" t="s">
        <v>78</v>
      </c>
      <c r="I3" s="131" t="s">
        <v>0</v>
      </c>
      <c r="J3" s="132"/>
      <c r="K3" s="133"/>
    </row>
    <row r="4" spans="1:11" ht="20.100000000000001" customHeight="1">
      <c r="A4" s="130"/>
      <c r="B4" s="44" t="s">
        <v>3</v>
      </c>
      <c r="C4" s="45" t="s">
        <v>6</v>
      </c>
      <c r="D4" s="45" t="s">
        <v>7</v>
      </c>
      <c r="E4" s="45" t="s">
        <v>8</v>
      </c>
      <c r="F4" s="8"/>
      <c r="G4" s="130"/>
      <c r="H4" s="44" t="s">
        <v>3</v>
      </c>
      <c r="I4" s="45" t="s">
        <v>6</v>
      </c>
      <c r="J4" s="45" t="s">
        <v>7</v>
      </c>
      <c r="K4" s="45" t="s">
        <v>8</v>
      </c>
    </row>
    <row r="5" spans="1:11" ht="18.95" customHeight="1">
      <c r="A5" s="46" t="s">
        <v>80</v>
      </c>
      <c r="B5" s="47">
        <v>626</v>
      </c>
      <c r="C5" s="47">
        <f>SUM(D5:E5)</f>
        <v>1224</v>
      </c>
      <c r="D5" s="48">
        <v>590</v>
      </c>
      <c r="E5" s="48">
        <v>634</v>
      </c>
      <c r="F5" s="8"/>
      <c r="G5" s="49" t="s">
        <v>85</v>
      </c>
      <c r="H5" s="47">
        <v>703</v>
      </c>
      <c r="I5" s="47">
        <f>SUM(J5:K5)</f>
        <v>1581</v>
      </c>
      <c r="J5" s="48">
        <v>728</v>
      </c>
      <c r="K5" s="48">
        <v>853</v>
      </c>
    </row>
    <row r="6" spans="1:11" ht="18.95" customHeight="1">
      <c r="A6" s="46" t="s">
        <v>82</v>
      </c>
      <c r="B6" s="135">
        <v>4162</v>
      </c>
      <c r="C6" s="137">
        <f>SUM(D6:E7)</f>
        <v>7875</v>
      </c>
      <c r="D6" s="138">
        <v>3750</v>
      </c>
      <c r="E6" s="138">
        <v>4125</v>
      </c>
      <c r="F6" s="8"/>
      <c r="G6" s="49" t="s">
        <v>87</v>
      </c>
      <c r="H6" s="47">
        <v>457</v>
      </c>
      <c r="I6" s="47">
        <f t="shared" ref="I6:I56" si="0">SUM(J6:K6)</f>
        <v>1136</v>
      </c>
      <c r="J6" s="48">
        <v>537</v>
      </c>
      <c r="K6" s="48">
        <v>599</v>
      </c>
    </row>
    <row r="7" spans="1:11" ht="18.95" customHeight="1">
      <c r="A7" s="46" t="s">
        <v>84</v>
      </c>
      <c r="B7" s="136"/>
      <c r="C7" s="137"/>
      <c r="D7" s="139"/>
      <c r="E7" s="139"/>
      <c r="F7" s="8"/>
      <c r="G7" s="49" t="s">
        <v>89</v>
      </c>
      <c r="H7" s="47">
        <v>782</v>
      </c>
      <c r="I7" s="47">
        <f t="shared" si="0"/>
        <v>1952</v>
      </c>
      <c r="J7" s="48">
        <v>950</v>
      </c>
      <c r="K7" s="48">
        <v>1002</v>
      </c>
    </row>
    <row r="8" spans="1:11" ht="18.95" customHeight="1">
      <c r="A8" s="46" t="s">
        <v>86</v>
      </c>
      <c r="B8" s="47">
        <v>615</v>
      </c>
      <c r="C8" s="47">
        <f>SUM(D8:E8)</f>
        <v>1165</v>
      </c>
      <c r="D8" s="48">
        <v>598</v>
      </c>
      <c r="E8" s="48">
        <v>567</v>
      </c>
      <c r="F8" s="8"/>
      <c r="G8" s="49" t="s">
        <v>91</v>
      </c>
      <c r="H8" s="47">
        <v>510</v>
      </c>
      <c r="I8" s="47">
        <f t="shared" si="0"/>
        <v>1374</v>
      </c>
      <c r="J8" s="48">
        <v>652</v>
      </c>
      <c r="K8" s="48">
        <v>722</v>
      </c>
    </row>
    <row r="9" spans="1:11" ht="18.95" customHeight="1">
      <c r="A9" s="46" t="s">
        <v>88</v>
      </c>
      <c r="B9" s="47">
        <v>358</v>
      </c>
      <c r="C9" s="47">
        <f t="shared" ref="C9:C56" si="1">SUM(D9:E9)</f>
        <v>702</v>
      </c>
      <c r="D9" s="48">
        <v>365</v>
      </c>
      <c r="E9" s="48">
        <v>337</v>
      </c>
      <c r="F9" s="8"/>
      <c r="G9" s="49" t="s">
        <v>93</v>
      </c>
      <c r="H9" s="47">
        <v>869</v>
      </c>
      <c r="I9" s="47">
        <f t="shared" si="0"/>
        <v>2072</v>
      </c>
      <c r="J9" s="48">
        <v>952</v>
      </c>
      <c r="K9" s="48">
        <v>1120</v>
      </c>
    </row>
    <row r="10" spans="1:11" ht="18.95" customHeight="1">
      <c r="A10" s="46" t="s">
        <v>90</v>
      </c>
      <c r="B10" s="47">
        <v>1130</v>
      </c>
      <c r="C10" s="47">
        <f t="shared" si="1"/>
        <v>1661</v>
      </c>
      <c r="D10" s="48">
        <v>1166</v>
      </c>
      <c r="E10" s="48">
        <v>495</v>
      </c>
      <c r="F10" s="8"/>
      <c r="G10" s="49" t="s">
        <v>95</v>
      </c>
      <c r="H10" s="47">
        <v>652</v>
      </c>
      <c r="I10" s="47">
        <f t="shared" si="0"/>
        <v>1450</v>
      </c>
      <c r="J10" s="48">
        <v>690</v>
      </c>
      <c r="K10" s="48">
        <v>760</v>
      </c>
    </row>
    <row r="11" spans="1:11" ht="18.95" customHeight="1">
      <c r="A11" s="46" t="s">
        <v>92</v>
      </c>
      <c r="B11" s="47">
        <v>653</v>
      </c>
      <c r="C11" s="47">
        <f t="shared" si="1"/>
        <v>1383</v>
      </c>
      <c r="D11" s="48">
        <v>715</v>
      </c>
      <c r="E11" s="48">
        <v>668</v>
      </c>
      <c r="F11" s="8"/>
      <c r="G11" s="49" t="s">
        <v>97</v>
      </c>
      <c r="H11" s="47">
        <v>525</v>
      </c>
      <c r="I11" s="47">
        <f t="shared" si="0"/>
        <v>1204</v>
      </c>
      <c r="J11" s="48">
        <v>565</v>
      </c>
      <c r="K11" s="48">
        <v>639</v>
      </c>
    </row>
    <row r="12" spans="1:11" ht="18.95" customHeight="1">
      <c r="A12" s="46" t="s">
        <v>94</v>
      </c>
      <c r="B12" s="47">
        <v>115</v>
      </c>
      <c r="C12" s="47">
        <f t="shared" si="1"/>
        <v>300</v>
      </c>
      <c r="D12" s="48">
        <v>149</v>
      </c>
      <c r="E12" s="48">
        <v>151</v>
      </c>
      <c r="F12" s="8"/>
      <c r="G12" s="49" t="s">
        <v>99</v>
      </c>
      <c r="H12" s="47">
        <v>550</v>
      </c>
      <c r="I12" s="47">
        <f t="shared" si="0"/>
        <v>1376</v>
      </c>
      <c r="J12" s="48">
        <v>646</v>
      </c>
      <c r="K12" s="48">
        <v>730</v>
      </c>
    </row>
    <row r="13" spans="1:11" ht="18.95" customHeight="1">
      <c r="A13" s="46" t="s">
        <v>96</v>
      </c>
      <c r="B13" s="47">
        <v>644</v>
      </c>
      <c r="C13" s="47">
        <f t="shared" si="1"/>
        <v>1393</v>
      </c>
      <c r="D13" s="48">
        <v>704</v>
      </c>
      <c r="E13" s="48">
        <v>689</v>
      </c>
      <c r="F13" s="8"/>
      <c r="G13" s="49" t="s">
        <v>101</v>
      </c>
      <c r="H13" s="47">
        <v>574</v>
      </c>
      <c r="I13" s="47">
        <f t="shared" si="0"/>
        <v>1528</v>
      </c>
      <c r="J13" s="48">
        <v>743</v>
      </c>
      <c r="K13" s="48">
        <v>785</v>
      </c>
    </row>
    <row r="14" spans="1:11" ht="18.95" customHeight="1">
      <c r="A14" s="46" t="s">
        <v>98</v>
      </c>
      <c r="B14" s="47">
        <v>600</v>
      </c>
      <c r="C14" s="47">
        <f t="shared" si="1"/>
        <v>1265</v>
      </c>
      <c r="D14" s="48">
        <v>602</v>
      </c>
      <c r="E14" s="48">
        <v>663</v>
      </c>
      <c r="F14" s="8"/>
      <c r="G14" s="49" t="s">
        <v>103</v>
      </c>
      <c r="H14" s="47">
        <v>799</v>
      </c>
      <c r="I14" s="47">
        <f t="shared" si="0"/>
        <v>1838</v>
      </c>
      <c r="J14" s="48">
        <v>899</v>
      </c>
      <c r="K14" s="48">
        <v>939</v>
      </c>
    </row>
    <row r="15" spans="1:11" ht="18.95" customHeight="1">
      <c r="A15" s="46" t="s">
        <v>100</v>
      </c>
      <c r="B15" s="47">
        <v>820</v>
      </c>
      <c r="C15" s="47">
        <f t="shared" si="1"/>
        <v>1898</v>
      </c>
      <c r="D15" s="48">
        <v>928</v>
      </c>
      <c r="E15" s="48">
        <v>970</v>
      </c>
      <c r="F15" s="8"/>
      <c r="G15" s="49" t="s">
        <v>105</v>
      </c>
      <c r="H15" s="47">
        <v>161</v>
      </c>
      <c r="I15" s="47">
        <f t="shared" si="0"/>
        <v>383</v>
      </c>
      <c r="J15" s="48">
        <v>192</v>
      </c>
      <c r="K15" s="48">
        <v>191</v>
      </c>
    </row>
    <row r="16" spans="1:11" ht="18.95" customHeight="1">
      <c r="A16" s="46" t="s">
        <v>102</v>
      </c>
      <c r="B16" s="47">
        <v>376</v>
      </c>
      <c r="C16" s="47">
        <f t="shared" si="1"/>
        <v>746</v>
      </c>
      <c r="D16" s="48">
        <v>370</v>
      </c>
      <c r="E16" s="48">
        <v>376</v>
      </c>
      <c r="F16" s="8"/>
      <c r="G16" s="49" t="s">
        <v>107</v>
      </c>
      <c r="H16" s="47">
        <v>588</v>
      </c>
      <c r="I16" s="47">
        <f t="shared" si="0"/>
        <v>1436</v>
      </c>
      <c r="J16" s="48">
        <v>705</v>
      </c>
      <c r="K16" s="48">
        <v>731</v>
      </c>
    </row>
    <row r="17" spans="1:11" ht="18.95" customHeight="1">
      <c r="A17" s="46" t="s">
        <v>104</v>
      </c>
      <c r="B17" s="47">
        <v>1199</v>
      </c>
      <c r="C17" s="47">
        <f t="shared" si="1"/>
        <v>1962</v>
      </c>
      <c r="D17" s="48">
        <v>1016</v>
      </c>
      <c r="E17" s="48">
        <v>946</v>
      </c>
      <c r="F17" s="8"/>
      <c r="G17" s="49" t="s">
        <v>109</v>
      </c>
      <c r="H17" s="47">
        <v>352</v>
      </c>
      <c r="I17" s="47">
        <f t="shared" si="0"/>
        <v>703</v>
      </c>
      <c r="J17" s="48">
        <v>412</v>
      </c>
      <c r="K17" s="48">
        <v>291</v>
      </c>
    </row>
    <row r="18" spans="1:11" ht="18.95" customHeight="1">
      <c r="A18" s="46" t="s">
        <v>106</v>
      </c>
      <c r="B18" s="47">
        <v>907</v>
      </c>
      <c r="C18" s="47">
        <f t="shared" si="1"/>
        <v>2057</v>
      </c>
      <c r="D18" s="48">
        <v>1035</v>
      </c>
      <c r="E18" s="48">
        <v>1022</v>
      </c>
      <c r="F18" s="8"/>
      <c r="G18" s="49" t="s">
        <v>111</v>
      </c>
      <c r="H18" s="47">
        <v>661</v>
      </c>
      <c r="I18" s="47">
        <f t="shared" si="0"/>
        <v>1642</v>
      </c>
      <c r="J18" s="48">
        <v>808</v>
      </c>
      <c r="K18" s="48">
        <v>834</v>
      </c>
    </row>
    <row r="19" spans="1:11" ht="18.95" customHeight="1">
      <c r="A19" s="46" t="s">
        <v>108</v>
      </c>
      <c r="B19" s="47">
        <v>344</v>
      </c>
      <c r="C19" s="47">
        <f t="shared" si="1"/>
        <v>726</v>
      </c>
      <c r="D19" s="48">
        <v>372</v>
      </c>
      <c r="E19" s="48">
        <v>354</v>
      </c>
      <c r="F19" s="8"/>
      <c r="G19" s="49" t="s">
        <v>113</v>
      </c>
      <c r="H19" s="47">
        <v>455</v>
      </c>
      <c r="I19" s="47">
        <f t="shared" si="0"/>
        <v>947</v>
      </c>
      <c r="J19" s="48">
        <v>467</v>
      </c>
      <c r="K19" s="48">
        <v>480</v>
      </c>
    </row>
    <row r="20" spans="1:11" ht="18.95" customHeight="1">
      <c r="A20" s="46" t="s">
        <v>110</v>
      </c>
      <c r="B20" s="47">
        <v>174</v>
      </c>
      <c r="C20" s="47">
        <f t="shared" si="1"/>
        <v>436</v>
      </c>
      <c r="D20" s="48">
        <v>204</v>
      </c>
      <c r="E20" s="48">
        <v>232</v>
      </c>
      <c r="F20" s="8"/>
      <c r="G20" s="49" t="s">
        <v>115</v>
      </c>
      <c r="H20" s="47">
        <v>1242</v>
      </c>
      <c r="I20" s="47">
        <f t="shared" si="0"/>
        <v>3015</v>
      </c>
      <c r="J20" s="48">
        <v>1482</v>
      </c>
      <c r="K20" s="48">
        <v>1533</v>
      </c>
    </row>
    <row r="21" spans="1:11" ht="18.95" customHeight="1">
      <c r="A21" s="46" t="s">
        <v>112</v>
      </c>
      <c r="B21" s="47">
        <v>384</v>
      </c>
      <c r="C21" s="47">
        <f t="shared" si="1"/>
        <v>1022</v>
      </c>
      <c r="D21" s="48">
        <v>508</v>
      </c>
      <c r="E21" s="48">
        <v>514</v>
      </c>
      <c r="F21" s="8"/>
      <c r="G21" s="49" t="s">
        <v>117</v>
      </c>
      <c r="H21" s="47">
        <v>965</v>
      </c>
      <c r="I21" s="47">
        <f t="shared" si="0"/>
        <v>2232</v>
      </c>
      <c r="J21" s="48">
        <v>1082</v>
      </c>
      <c r="K21" s="48">
        <v>1150</v>
      </c>
    </row>
    <row r="22" spans="1:11" ht="18.95" customHeight="1">
      <c r="A22" s="46" t="s">
        <v>114</v>
      </c>
      <c r="B22" s="47">
        <v>804</v>
      </c>
      <c r="C22" s="47">
        <f t="shared" si="1"/>
        <v>1795</v>
      </c>
      <c r="D22" s="48">
        <v>906</v>
      </c>
      <c r="E22" s="48">
        <v>889</v>
      </c>
      <c r="F22" s="8"/>
      <c r="G22" s="49" t="s">
        <v>119</v>
      </c>
      <c r="H22" s="47">
        <v>689</v>
      </c>
      <c r="I22" s="47">
        <f t="shared" si="0"/>
        <v>1625</v>
      </c>
      <c r="J22" s="48">
        <v>751</v>
      </c>
      <c r="K22" s="48">
        <v>874</v>
      </c>
    </row>
    <row r="23" spans="1:11" ht="18.95" customHeight="1">
      <c r="A23" s="46" t="s">
        <v>116</v>
      </c>
      <c r="B23" s="47">
        <v>627</v>
      </c>
      <c r="C23" s="47">
        <f t="shared" si="1"/>
        <v>1202</v>
      </c>
      <c r="D23" s="48">
        <v>578</v>
      </c>
      <c r="E23" s="48">
        <v>624</v>
      </c>
      <c r="F23" s="8"/>
      <c r="G23" s="49" t="s">
        <v>121</v>
      </c>
      <c r="H23" s="47">
        <v>779</v>
      </c>
      <c r="I23" s="47">
        <f t="shared" si="0"/>
        <v>1890</v>
      </c>
      <c r="J23" s="48">
        <v>905</v>
      </c>
      <c r="K23" s="48">
        <v>985</v>
      </c>
    </row>
    <row r="24" spans="1:11" ht="18.95" customHeight="1">
      <c r="A24" s="46" t="s">
        <v>118</v>
      </c>
      <c r="B24" s="47">
        <v>435</v>
      </c>
      <c r="C24" s="47">
        <f t="shared" si="1"/>
        <v>1125</v>
      </c>
      <c r="D24" s="48">
        <v>490</v>
      </c>
      <c r="E24" s="48">
        <v>635</v>
      </c>
      <c r="F24" s="8"/>
      <c r="G24" s="49" t="s">
        <v>123</v>
      </c>
      <c r="H24" s="47">
        <v>661</v>
      </c>
      <c r="I24" s="47">
        <f t="shared" si="0"/>
        <v>1763</v>
      </c>
      <c r="J24" s="48">
        <v>884</v>
      </c>
      <c r="K24" s="48">
        <v>879</v>
      </c>
    </row>
    <row r="25" spans="1:11" ht="18.95" customHeight="1">
      <c r="A25" s="46" t="s">
        <v>120</v>
      </c>
      <c r="B25" s="47">
        <v>584</v>
      </c>
      <c r="C25" s="47">
        <f t="shared" si="1"/>
        <v>1572</v>
      </c>
      <c r="D25" s="48">
        <v>788</v>
      </c>
      <c r="E25" s="48">
        <v>784</v>
      </c>
      <c r="F25" s="8"/>
      <c r="G25" s="49" t="s">
        <v>125</v>
      </c>
      <c r="H25" s="47">
        <v>634</v>
      </c>
      <c r="I25" s="47">
        <f t="shared" si="0"/>
        <v>1192</v>
      </c>
      <c r="J25" s="48">
        <v>555</v>
      </c>
      <c r="K25" s="48">
        <v>637</v>
      </c>
    </row>
    <row r="26" spans="1:11" ht="18.95" customHeight="1">
      <c r="A26" s="46" t="s">
        <v>122</v>
      </c>
      <c r="B26" s="47">
        <v>452</v>
      </c>
      <c r="C26" s="47">
        <f t="shared" si="1"/>
        <v>1161</v>
      </c>
      <c r="D26" s="48">
        <v>522</v>
      </c>
      <c r="E26" s="48">
        <v>639</v>
      </c>
      <c r="F26" s="8"/>
      <c r="G26" s="49" t="s">
        <v>127</v>
      </c>
      <c r="H26" s="47">
        <v>787</v>
      </c>
      <c r="I26" s="47">
        <f t="shared" si="0"/>
        <v>1632</v>
      </c>
      <c r="J26" s="48">
        <v>785</v>
      </c>
      <c r="K26" s="48">
        <v>847</v>
      </c>
    </row>
    <row r="27" spans="1:11" ht="18.95" customHeight="1">
      <c r="A27" s="46" t="s">
        <v>124</v>
      </c>
      <c r="B27" s="47">
        <v>0</v>
      </c>
      <c r="C27" s="47">
        <f t="shared" si="1"/>
        <v>0</v>
      </c>
      <c r="D27" s="48">
        <v>0</v>
      </c>
      <c r="E27" s="48">
        <v>0</v>
      </c>
      <c r="F27" s="8"/>
      <c r="G27" s="49" t="s">
        <v>129</v>
      </c>
      <c r="H27" s="47">
        <v>712</v>
      </c>
      <c r="I27" s="47">
        <f t="shared" si="0"/>
        <v>1727</v>
      </c>
      <c r="J27" s="48">
        <v>838</v>
      </c>
      <c r="K27" s="48">
        <v>889</v>
      </c>
    </row>
    <row r="28" spans="1:11" ht="18.95" customHeight="1">
      <c r="A28" s="46" t="s">
        <v>126</v>
      </c>
      <c r="B28" s="47">
        <v>655</v>
      </c>
      <c r="C28" s="47">
        <f t="shared" si="1"/>
        <v>1787</v>
      </c>
      <c r="D28" s="48">
        <v>898</v>
      </c>
      <c r="E28" s="48">
        <v>889</v>
      </c>
      <c r="F28" s="8"/>
      <c r="G28" s="49" t="s">
        <v>131</v>
      </c>
      <c r="H28" s="47">
        <v>397</v>
      </c>
      <c r="I28" s="47">
        <f t="shared" si="0"/>
        <v>650</v>
      </c>
      <c r="J28" s="48">
        <v>273</v>
      </c>
      <c r="K28" s="48">
        <v>377</v>
      </c>
    </row>
    <row r="29" spans="1:11" ht="18.95" customHeight="1">
      <c r="A29" s="46" t="s">
        <v>128</v>
      </c>
      <c r="B29" s="47">
        <v>421</v>
      </c>
      <c r="C29" s="47">
        <f t="shared" si="1"/>
        <v>1068</v>
      </c>
      <c r="D29" s="48">
        <v>541</v>
      </c>
      <c r="E29" s="48">
        <v>527</v>
      </c>
      <c r="F29" s="8"/>
      <c r="G29" s="49" t="s">
        <v>133</v>
      </c>
      <c r="H29" s="47">
        <v>551</v>
      </c>
      <c r="I29" s="47">
        <f t="shared" si="0"/>
        <v>1090</v>
      </c>
      <c r="J29" s="48">
        <v>527</v>
      </c>
      <c r="K29" s="48">
        <v>563</v>
      </c>
    </row>
    <row r="30" spans="1:11" ht="18.95" customHeight="1">
      <c r="A30" s="46" t="s">
        <v>130</v>
      </c>
      <c r="B30" s="47">
        <v>207</v>
      </c>
      <c r="C30" s="47">
        <f t="shared" si="1"/>
        <v>458</v>
      </c>
      <c r="D30" s="106">
        <v>230</v>
      </c>
      <c r="E30" s="48">
        <v>228</v>
      </c>
      <c r="F30" s="8"/>
      <c r="G30" s="49" t="s">
        <v>135</v>
      </c>
      <c r="H30" s="47">
        <v>432</v>
      </c>
      <c r="I30" s="47">
        <f t="shared" si="0"/>
        <v>813</v>
      </c>
      <c r="J30" s="48">
        <v>438</v>
      </c>
      <c r="K30" s="48">
        <v>375</v>
      </c>
    </row>
    <row r="31" spans="1:11" ht="18.95" customHeight="1">
      <c r="A31" s="46" t="s">
        <v>132</v>
      </c>
      <c r="B31" s="47">
        <v>2340</v>
      </c>
      <c r="C31" s="47">
        <f t="shared" si="1"/>
        <v>4225</v>
      </c>
      <c r="D31" s="48">
        <v>2016</v>
      </c>
      <c r="E31" s="48">
        <v>2209</v>
      </c>
      <c r="F31" s="8"/>
      <c r="G31" s="46" t="s">
        <v>137</v>
      </c>
      <c r="H31" s="47">
        <v>769</v>
      </c>
      <c r="I31" s="47">
        <f t="shared" si="0"/>
        <v>1971</v>
      </c>
      <c r="J31" s="48">
        <v>1006</v>
      </c>
      <c r="K31" s="48">
        <v>965</v>
      </c>
    </row>
    <row r="32" spans="1:11" ht="18.95" customHeight="1">
      <c r="A32" s="46" t="s">
        <v>134</v>
      </c>
      <c r="B32" s="47">
        <v>637</v>
      </c>
      <c r="C32" s="47">
        <f t="shared" si="1"/>
        <v>1525</v>
      </c>
      <c r="D32" s="48">
        <v>756</v>
      </c>
      <c r="E32" s="48">
        <v>769</v>
      </c>
      <c r="F32" s="8"/>
      <c r="G32" s="46" t="s">
        <v>139</v>
      </c>
      <c r="H32" s="47">
        <v>222</v>
      </c>
      <c r="I32" s="47">
        <f t="shared" si="0"/>
        <v>521</v>
      </c>
      <c r="J32" s="48">
        <v>268</v>
      </c>
      <c r="K32" s="48">
        <v>253</v>
      </c>
    </row>
    <row r="33" spans="1:11" ht="18.95" customHeight="1">
      <c r="A33" s="46" t="s">
        <v>136</v>
      </c>
      <c r="B33" s="47">
        <v>283</v>
      </c>
      <c r="C33" s="47">
        <f t="shared" si="1"/>
        <v>710</v>
      </c>
      <c r="D33" s="48">
        <v>357</v>
      </c>
      <c r="E33" s="48">
        <v>353</v>
      </c>
      <c r="F33" s="8"/>
      <c r="G33" s="46" t="s">
        <v>141</v>
      </c>
      <c r="H33" s="47">
        <v>538</v>
      </c>
      <c r="I33" s="47">
        <f t="shared" si="0"/>
        <v>1281</v>
      </c>
      <c r="J33" s="48">
        <v>624</v>
      </c>
      <c r="K33" s="48">
        <v>657</v>
      </c>
    </row>
    <row r="34" spans="1:11" ht="18.95" customHeight="1">
      <c r="A34" s="46" t="s">
        <v>138</v>
      </c>
      <c r="B34" s="47">
        <v>21</v>
      </c>
      <c r="C34" s="47">
        <f t="shared" si="1"/>
        <v>57</v>
      </c>
      <c r="D34" s="48">
        <v>30</v>
      </c>
      <c r="E34" s="48">
        <v>27</v>
      </c>
      <c r="F34" s="8"/>
      <c r="G34" s="46" t="s">
        <v>143</v>
      </c>
      <c r="H34" s="47">
        <v>1642</v>
      </c>
      <c r="I34" s="47">
        <f t="shared" si="0"/>
        <v>4100</v>
      </c>
      <c r="J34" s="48">
        <v>1984</v>
      </c>
      <c r="K34" s="48">
        <v>2116</v>
      </c>
    </row>
    <row r="35" spans="1:11" ht="18.95" customHeight="1">
      <c r="A35" s="46" t="s">
        <v>140</v>
      </c>
      <c r="B35" s="107" t="s">
        <v>307</v>
      </c>
      <c r="C35" s="48" t="s">
        <v>302</v>
      </c>
      <c r="D35" s="107" t="s">
        <v>307</v>
      </c>
      <c r="E35" s="107" t="s">
        <v>307</v>
      </c>
      <c r="F35" s="8"/>
      <c r="G35" s="46" t="s">
        <v>145</v>
      </c>
      <c r="H35" s="47">
        <v>1047</v>
      </c>
      <c r="I35" s="47">
        <f t="shared" si="0"/>
        <v>2178</v>
      </c>
      <c r="J35" s="48">
        <v>1084</v>
      </c>
      <c r="K35" s="48">
        <v>1094</v>
      </c>
    </row>
    <row r="36" spans="1:11" ht="18.95" customHeight="1">
      <c r="A36" s="46" t="s">
        <v>142</v>
      </c>
      <c r="B36" s="47">
        <v>757</v>
      </c>
      <c r="C36" s="47">
        <f t="shared" si="1"/>
        <v>1598</v>
      </c>
      <c r="D36" s="48">
        <v>795</v>
      </c>
      <c r="E36" s="48">
        <v>803</v>
      </c>
      <c r="F36" s="8"/>
      <c r="G36" s="46" t="s">
        <v>147</v>
      </c>
      <c r="H36" s="47">
        <v>377</v>
      </c>
      <c r="I36" s="47">
        <f t="shared" si="0"/>
        <v>741</v>
      </c>
      <c r="J36" s="48">
        <v>381</v>
      </c>
      <c r="K36" s="48">
        <v>360</v>
      </c>
    </row>
    <row r="37" spans="1:11" ht="18.95" customHeight="1">
      <c r="A37" s="46" t="s">
        <v>144</v>
      </c>
      <c r="B37" s="47">
        <v>390</v>
      </c>
      <c r="C37" s="47">
        <f t="shared" si="1"/>
        <v>1000</v>
      </c>
      <c r="D37" s="48">
        <v>461</v>
      </c>
      <c r="E37" s="48">
        <v>539</v>
      </c>
      <c r="F37" s="8"/>
      <c r="G37" s="46" t="s">
        <v>149</v>
      </c>
      <c r="H37" s="47">
        <v>837</v>
      </c>
      <c r="I37" s="47">
        <f t="shared" si="0"/>
        <v>1999</v>
      </c>
      <c r="J37" s="48">
        <v>979</v>
      </c>
      <c r="K37" s="48">
        <v>1020</v>
      </c>
    </row>
    <row r="38" spans="1:11" ht="18.95" customHeight="1">
      <c r="A38" s="46" t="s">
        <v>146</v>
      </c>
      <c r="B38" s="47">
        <v>1211</v>
      </c>
      <c r="C38" s="47">
        <f t="shared" si="1"/>
        <v>2961</v>
      </c>
      <c r="D38" s="48">
        <v>1482</v>
      </c>
      <c r="E38" s="48">
        <v>1479</v>
      </c>
      <c r="F38" s="8"/>
      <c r="G38" s="46" t="s">
        <v>151</v>
      </c>
      <c r="H38" s="47">
        <v>196</v>
      </c>
      <c r="I38" s="47">
        <f t="shared" si="0"/>
        <v>357</v>
      </c>
      <c r="J38" s="48">
        <v>187</v>
      </c>
      <c r="K38" s="48">
        <v>170</v>
      </c>
    </row>
    <row r="39" spans="1:11" ht="18.95" customHeight="1">
      <c r="A39" s="46" t="s">
        <v>148</v>
      </c>
      <c r="B39" s="47">
        <v>829</v>
      </c>
      <c r="C39" s="47">
        <f t="shared" si="1"/>
        <v>2174</v>
      </c>
      <c r="D39" s="48">
        <v>1102</v>
      </c>
      <c r="E39" s="48">
        <v>1072</v>
      </c>
      <c r="F39" s="8"/>
      <c r="G39" s="46" t="s">
        <v>153</v>
      </c>
      <c r="H39" s="47">
        <v>850</v>
      </c>
      <c r="I39" s="47">
        <f t="shared" si="0"/>
        <v>1813</v>
      </c>
      <c r="J39" s="48">
        <v>955</v>
      </c>
      <c r="K39" s="48">
        <v>858</v>
      </c>
    </row>
    <row r="40" spans="1:11" ht="18.95" customHeight="1">
      <c r="A40" s="46" t="s">
        <v>150</v>
      </c>
      <c r="B40" s="47">
        <v>600</v>
      </c>
      <c r="C40" s="47">
        <f t="shared" si="1"/>
        <v>1557</v>
      </c>
      <c r="D40" s="48">
        <v>712</v>
      </c>
      <c r="E40" s="48">
        <v>845</v>
      </c>
      <c r="F40" s="8"/>
      <c r="G40" s="46" t="s">
        <v>155</v>
      </c>
      <c r="H40" s="47">
        <v>283</v>
      </c>
      <c r="I40" s="47">
        <f t="shared" si="0"/>
        <v>780</v>
      </c>
      <c r="J40" s="48">
        <v>392</v>
      </c>
      <c r="K40" s="48">
        <v>388</v>
      </c>
    </row>
    <row r="41" spans="1:11" ht="18.95" customHeight="1">
      <c r="A41" s="46" t="s">
        <v>152</v>
      </c>
      <c r="B41" s="47">
        <v>372</v>
      </c>
      <c r="C41" s="47">
        <f t="shared" si="1"/>
        <v>884</v>
      </c>
      <c r="D41" s="48">
        <v>414</v>
      </c>
      <c r="E41" s="48">
        <v>470</v>
      </c>
      <c r="F41" s="8"/>
      <c r="G41" s="46" t="s">
        <v>157</v>
      </c>
      <c r="H41" s="47">
        <v>1051</v>
      </c>
      <c r="I41" s="47">
        <f t="shared" si="0"/>
        <v>2356</v>
      </c>
      <c r="J41" s="48">
        <v>1177</v>
      </c>
      <c r="K41" s="48">
        <v>1179</v>
      </c>
    </row>
    <row r="42" spans="1:11" ht="18.95" customHeight="1">
      <c r="A42" s="46" t="s">
        <v>154</v>
      </c>
      <c r="B42" s="47">
        <v>445</v>
      </c>
      <c r="C42" s="47">
        <f t="shared" si="1"/>
        <v>1028</v>
      </c>
      <c r="D42" s="48">
        <v>500</v>
      </c>
      <c r="E42" s="48">
        <v>528</v>
      </c>
      <c r="F42" s="8"/>
      <c r="G42" s="46" t="s">
        <v>158</v>
      </c>
      <c r="H42" s="47">
        <v>577</v>
      </c>
      <c r="I42" s="47">
        <f t="shared" si="0"/>
        <v>1366</v>
      </c>
      <c r="J42" s="48">
        <v>648</v>
      </c>
      <c r="K42" s="48">
        <v>718</v>
      </c>
    </row>
    <row r="43" spans="1:11" ht="18.95" customHeight="1">
      <c r="A43" s="46" t="s">
        <v>156</v>
      </c>
      <c r="B43" s="47">
        <v>451</v>
      </c>
      <c r="C43" s="47">
        <f t="shared" si="1"/>
        <v>1077</v>
      </c>
      <c r="D43" s="48">
        <v>539</v>
      </c>
      <c r="E43" s="48">
        <v>538</v>
      </c>
      <c r="F43" s="8"/>
      <c r="G43" s="46" t="s">
        <v>160</v>
      </c>
      <c r="H43" s="47">
        <v>679</v>
      </c>
      <c r="I43" s="47">
        <f t="shared" si="0"/>
        <v>1580</v>
      </c>
      <c r="J43" s="48">
        <v>810</v>
      </c>
      <c r="K43" s="48">
        <v>770</v>
      </c>
    </row>
    <row r="44" spans="1:11" ht="18.95" customHeight="1">
      <c r="A44" s="49" t="s">
        <v>17</v>
      </c>
      <c r="B44" s="47">
        <v>235</v>
      </c>
      <c r="C44" s="47">
        <f t="shared" si="1"/>
        <v>646</v>
      </c>
      <c r="D44" s="48">
        <v>279</v>
      </c>
      <c r="E44" s="48">
        <v>367</v>
      </c>
      <c r="F44" s="8"/>
      <c r="G44" s="46" t="s">
        <v>162</v>
      </c>
      <c r="H44" s="47">
        <v>195</v>
      </c>
      <c r="I44" s="47">
        <f t="shared" si="0"/>
        <v>980</v>
      </c>
      <c r="J44" s="48">
        <v>444</v>
      </c>
      <c r="K44" s="48">
        <v>536</v>
      </c>
    </row>
    <row r="45" spans="1:11" ht="18.95" customHeight="1">
      <c r="A45" s="46" t="s">
        <v>159</v>
      </c>
      <c r="B45" s="47">
        <v>1263</v>
      </c>
      <c r="C45" s="47">
        <f t="shared" si="1"/>
        <v>2315</v>
      </c>
      <c r="D45" s="48">
        <v>1135</v>
      </c>
      <c r="E45" s="48">
        <v>1180</v>
      </c>
      <c r="F45" s="8"/>
      <c r="G45" s="46" t="s">
        <v>277</v>
      </c>
      <c r="H45" s="47">
        <v>342</v>
      </c>
      <c r="I45" s="47">
        <f t="shared" si="0"/>
        <v>842</v>
      </c>
      <c r="J45" s="48">
        <v>409</v>
      </c>
      <c r="K45" s="48">
        <v>433</v>
      </c>
    </row>
    <row r="46" spans="1:11" ht="18.95" customHeight="1">
      <c r="A46" s="49" t="s">
        <v>161</v>
      </c>
      <c r="B46" s="47">
        <v>670</v>
      </c>
      <c r="C46" s="47">
        <f t="shared" si="1"/>
        <v>1366</v>
      </c>
      <c r="D46" s="48">
        <v>597</v>
      </c>
      <c r="E46" s="48">
        <v>769</v>
      </c>
      <c r="F46" s="8"/>
      <c r="G46" s="46" t="s">
        <v>166</v>
      </c>
      <c r="H46" s="47">
        <v>46</v>
      </c>
      <c r="I46" s="47">
        <f t="shared" si="0"/>
        <v>137</v>
      </c>
      <c r="J46" s="48">
        <v>65</v>
      </c>
      <c r="K46" s="48">
        <v>72</v>
      </c>
    </row>
    <row r="47" spans="1:11" ht="18.95" customHeight="1">
      <c r="A47" s="49" t="s">
        <v>163</v>
      </c>
      <c r="B47" s="47">
        <v>636</v>
      </c>
      <c r="C47" s="47">
        <f t="shared" si="1"/>
        <v>1356</v>
      </c>
      <c r="D47" s="48">
        <v>658</v>
      </c>
      <c r="E47" s="48">
        <v>698</v>
      </c>
      <c r="F47" s="8"/>
      <c r="G47" s="46" t="s">
        <v>168</v>
      </c>
      <c r="H47" s="47">
        <v>333</v>
      </c>
      <c r="I47" s="47">
        <f t="shared" si="0"/>
        <v>898</v>
      </c>
      <c r="J47" s="48">
        <v>448</v>
      </c>
      <c r="K47" s="48">
        <v>450</v>
      </c>
    </row>
    <row r="48" spans="1:11" ht="18.95" customHeight="1">
      <c r="A48" s="49" t="s">
        <v>164</v>
      </c>
      <c r="B48" s="47">
        <v>996</v>
      </c>
      <c r="C48" s="47">
        <f t="shared" si="1"/>
        <v>2053</v>
      </c>
      <c r="D48" s="48">
        <v>955</v>
      </c>
      <c r="E48" s="48">
        <v>1098</v>
      </c>
      <c r="F48" s="8"/>
      <c r="G48" s="46" t="s">
        <v>170</v>
      </c>
      <c r="H48" s="47">
        <v>447</v>
      </c>
      <c r="I48" s="47">
        <f t="shared" si="0"/>
        <v>1086</v>
      </c>
      <c r="J48" s="48">
        <v>530</v>
      </c>
      <c r="K48" s="48">
        <v>556</v>
      </c>
    </row>
    <row r="49" spans="1:11" ht="18.95" customHeight="1">
      <c r="A49" s="49" t="s">
        <v>165</v>
      </c>
      <c r="B49" s="47">
        <v>693</v>
      </c>
      <c r="C49" s="47">
        <f t="shared" si="1"/>
        <v>1517</v>
      </c>
      <c r="D49" s="48">
        <v>724</v>
      </c>
      <c r="E49" s="48">
        <v>793</v>
      </c>
      <c r="F49" s="8"/>
      <c r="G49" s="46" t="s">
        <v>172</v>
      </c>
      <c r="H49" s="47">
        <v>260</v>
      </c>
      <c r="I49" s="47">
        <f t="shared" si="0"/>
        <v>733</v>
      </c>
      <c r="J49" s="48">
        <v>321</v>
      </c>
      <c r="K49" s="48">
        <v>412</v>
      </c>
    </row>
    <row r="50" spans="1:11" ht="18.95" customHeight="1">
      <c r="A50" s="49" t="s">
        <v>167</v>
      </c>
      <c r="B50" s="47">
        <v>668</v>
      </c>
      <c r="C50" s="47">
        <f t="shared" si="1"/>
        <v>1658</v>
      </c>
      <c r="D50" s="48">
        <v>802</v>
      </c>
      <c r="E50" s="48">
        <v>856</v>
      </c>
      <c r="F50" s="8"/>
      <c r="G50" s="46" t="s">
        <v>278</v>
      </c>
      <c r="H50" s="47">
        <v>390</v>
      </c>
      <c r="I50" s="47">
        <f t="shared" si="0"/>
        <v>1057</v>
      </c>
      <c r="J50" s="48">
        <v>498</v>
      </c>
      <c r="K50" s="48">
        <v>559</v>
      </c>
    </row>
    <row r="51" spans="1:11" ht="18.95" customHeight="1">
      <c r="A51" s="49" t="s">
        <v>169</v>
      </c>
      <c r="B51" s="47">
        <v>863</v>
      </c>
      <c r="C51" s="47">
        <f t="shared" si="1"/>
        <v>2130</v>
      </c>
      <c r="D51" s="48">
        <v>1045</v>
      </c>
      <c r="E51" s="48">
        <v>1085</v>
      </c>
      <c r="F51" s="8"/>
      <c r="G51" s="46" t="s">
        <v>174</v>
      </c>
      <c r="H51" s="47">
        <v>1962</v>
      </c>
      <c r="I51" s="47">
        <f t="shared" si="0"/>
        <v>5392</v>
      </c>
      <c r="J51" s="48">
        <v>2598</v>
      </c>
      <c r="K51" s="48">
        <v>2794</v>
      </c>
    </row>
    <row r="52" spans="1:11" ht="18.75" customHeight="1">
      <c r="A52" s="49" t="s">
        <v>171</v>
      </c>
      <c r="B52" s="47">
        <v>875</v>
      </c>
      <c r="C52" s="47">
        <f t="shared" si="1"/>
        <v>2145</v>
      </c>
      <c r="D52" s="48">
        <v>1038</v>
      </c>
      <c r="E52" s="48">
        <v>1107</v>
      </c>
      <c r="F52" s="8"/>
      <c r="G52" s="46" t="s">
        <v>176</v>
      </c>
      <c r="H52" s="47">
        <v>388</v>
      </c>
      <c r="I52" s="47">
        <f t="shared" si="0"/>
        <v>897</v>
      </c>
      <c r="J52" s="48">
        <v>467</v>
      </c>
      <c r="K52" s="48">
        <v>430</v>
      </c>
    </row>
    <row r="53" spans="1:11" ht="18.95" customHeight="1">
      <c r="A53" s="49" t="s">
        <v>173</v>
      </c>
      <c r="B53" s="47">
        <v>1008</v>
      </c>
      <c r="C53" s="47">
        <f t="shared" si="1"/>
        <v>2361</v>
      </c>
      <c r="D53" s="48">
        <v>1096</v>
      </c>
      <c r="E53" s="48">
        <v>1265</v>
      </c>
      <c r="F53" s="8"/>
      <c r="G53" s="46" t="s">
        <v>177</v>
      </c>
      <c r="H53" s="47">
        <v>558</v>
      </c>
      <c r="I53" s="47">
        <f t="shared" si="0"/>
        <v>1499</v>
      </c>
      <c r="J53" s="48">
        <v>740</v>
      </c>
      <c r="K53" s="48">
        <v>759</v>
      </c>
    </row>
    <row r="54" spans="1:11" ht="18.95" customHeight="1">
      <c r="A54" s="49" t="s">
        <v>175</v>
      </c>
      <c r="B54" s="47">
        <v>538</v>
      </c>
      <c r="C54" s="47">
        <f t="shared" si="1"/>
        <v>1398</v>
      </c>
      <c r="D54" s="48">
        <v>633</v>
      </c>
      <c r="E54" s="48">
        <v>765</v>
      </c>
      <c r="F54" s="8"/>
      <c r="G54" s="46" t="s">
        <v>179</v>
      </c>
      <c r="H54" s="47">
        <v>681</v>
      </c>
      <c r="I54" s="47">
        <f t="shared" si="0"/>
        <v>1661</v>
      </c>
      <c r="J54" s="48">
        <v>834</v>
      </c>
      <c r="K54" s="48">
        <v>827</v>
      </c>
    </row>
    <row r="55" spans="1:11" ht="18.95" customHeight="1">
      <c r="A55" s="49" t="s">
        <v>81</v>
      </c>
      <c r="B55" s="47">
        <v>676</v>
      </c>
      <c r="C55" s="47">
        <f t="shared" si="1"/>
        <v>1669</v>
      </c>
      <c r="D55" s="48">
        <v>777</v>
      </c>
      <c r="E55" s="48">
        <v>892</v>
      </c>
      <c r="F55" s="8"/>
      <c r="G55" s="46" t="s">
        <v>181</v>
      </c>
      <c r="H55" s="47">
        <v>393</v>
      </c>
      <c r="I55" s="47">
        <f t="shared" si="0"/>
        <v>1117</v>
      </c>
      <c r="J55" s="48">
        <v>559</v>
      </c>
      <c r="K55" s="48">
        <v>558</v>
      </c>
    </row>
    <row r="56" spans="1:11" ht="18.75" customHeight="1">
      <c r="A56" s="49" t="s">
        <v>83</v>
      </c>
      <c r="B56" s="47">
        <v>913</v>
      </c>
      <c r="C56" s="47">
        <f t="shared" si="1"/>
        <v>2269</v>
      </c>
      <c r="D56" s="48">
        <v>1047</v>
      </c>
      <c r="E56" s="48">
        <v>1222</v>
      </c>
      <c r="F56" s="8"/>
      <c r="G56" s="46" t="s">
        <v>183</v>
      </c>
      <c r="H56" s="47">
        <v>1949</v>
      </c>
      <c r="I56" s="47">
        <f t="shared" si="0"/>
        <v>4602</v>
      </c>
      <c r="J56" s="48">
        <v>2333</v>
      </c>
      <c r="K56" s="48">
        <v>2269</v>
      </c>
    </row>
    <row r="57" spans="1:11" ht="18.75" customHeight="1">
      <c r="A57" s="50" t="s">
        <v>279</v>
      </c>
      <c r="B57" s="9"/>
      <c r="C57" s="9"/>
      <c r="D57" s="51"/>
      <c r="E57" s="51"/>
      <c r="F57" s="8"/>
      <c r="G57" s="52"/>
      <c r="H57" s="9"/>
      <c r="I57" s="9"/>
      <c r="J57" s="51"/>
      <c r="K57" s="51"/>
    </row>
    <row r="58" spans="1:11" ht="20.100000000000001" customHeight="1">
      <c r="A58" s="129" t="s">
        <v>79</v>
      </c>
      <c r="B58" s="43"/>
      <c r="C58" s="131" t="s">
        <v>306</v>
      </c>
      <c r="D58" s="132"/>
      <c r="E58" s="133"/>
      <c r="F58" s="8"/>
      <c r="G58" s="129" t="s">
        <v>79</v>
      </c>
      <c r="H58" s="43" t="s">
        <v>78</v>
      </c>
      <c r="I58" s="131" t="s">
        <v>0</v>
      </c>
      <c r="J58" s="132"/>
      <c r="K58" s="133"/>
    </row>
    <row r="59" spans="1:11" ht="20.100000000000001" customHeight="1">
      <c r="A59" s="130"/>
      <c r="B59" s="44" t="s">
        <v>308</v>
      </c>
      <c r="C59" s="45" t="s">
        <v>303</v>
      </c>
      <c r="D59" s="45" t="s">
        <v>304</v>
      </c>
      <c r="E59" s="45" t="s">
        <v>305</v>
      </c>
      <c r="F59" s="8"/>
      <c r="G59" s="130"/>
      <c r="H59" s="44" t="s">
        <v>3</v>
      </c>
      <c r="I59" s="45" t="s">
        <v>6</v>
      </c>
      <c r="J59" s="45" t="s">
        <v>7</v>
      </c>
      <c r="K59" s="45" t="s">
        <v>8</v>
      </c>
    </row>
    <row r="60" spans="1:11" ht="18.95" customHeight="1">
      <c r="A60" s="46" t="s">
        <v>185</v>
      </c>
      <c r="B60" s="108">
        <v>608</v>
      </c>
      <c r="C60" s="47">
        <f>SUM(D60:E60)</f>
        <v>1248</v>
      </c>
      <c r="D60" s="109">
        <v>610</v>
      </c>
      <c r="E60" s="110">
        <v>638</v>
      </c>
      <c r="F60" s="8"/>
      <c r="G60" s="46" t="s">
        <v>180</v>
      </c>
      <c r="H60" s="47">
        <v>894</v>
      </c>
      <c r="I60" s="47">
        <f>SUM(J60:K60)</f>
        <v>2427</v>
      </c>
      <c r="J60" s="48">
        <v>1213</v>
      </c>
      <c r="K60" s="48">
        <v>1214</v>
      </c>
    </row>
    <row r="61" spans="1:11" ht="18.95" customHeight="1">
      <c r="A61" s="46" t="s">
        <v>187</v>
      </c>
      <c r="B61" s="47">
        <v>194</v>
      </c>
      <c r="C61" s="47">
        <f t="shared" ref="C61:C111" si="2">SUM(D61:E61)</f>
        <v>401</v>
      </c>
      <c r="D61" s="48">
        <v>210</v>
      </c>
      <c r="E61" s="48">
        <v>191</v>
      </c>
      <c r="F61" s="8"/>
      <c r="G61" s="46" t="s">
        <v>182</v>
      </c>
      <c r="H61" s="47">
        <v>934</v>
      </c>
      <c r="I61" s="47">
        <f t="shared" ref="I61:I108" si="3">SUM(J61:K61)</f>
        <v>2552</v>
      </c>
      <c r="J61" s="48">
        <v>1266</v>
      </c>
      <c r="K61" s="48">
        <v>1286</v>
      </c>
    </row>
    <row r="62" spans="1:11" ht="18.95" customHeight="1">
      <c r="A62" s="46" t="s">
        <v>189</v>
      </c>
      <c r="B62" s="47">
        <v>877</v>
      </c>
      <c r="C62" s="47">
        <f t="shared" si="2"/>
        <v>1876</v>
      </c>
      <c r="D62" s="48">
        <v>920</v>
      </c>
      <c r="E62" s="48">
        <v>956</v>
      </c>
      <c r="F62" s="8"/>
      <c r="G62" s="46" t="s">
        <v>184</v>
      </c>
      <c r="H62" s="47">
        <v>962</v>
      </c>
      <c r="I62" s="47">
        <f t="shared" si="3"/>
        <v>2463</v>
      </c>
      <c r="J62" s="48">
        <v>1194</v>
      </c>
      <c r="K62" s="48">
        <v>1269</v>
      </c>
    </row>
    <row r="63" spans="1:11" ht="18.95" customHeight="1">
      <c r="A63" s="46" t="s">
        <v>191</v>
      </c>
      <c r="B63" s="47">
        <v>1162</v>
      </c>
      <c r="C63" s="47">
        <f t="shared" si="2"/>
        <v>2726</v>
      </c>
      <c r="D63" s="48">
        <v>1298</v>
      </c>
      <c r="E63" s="48">
        <v>1428</v>
      </c>
      <c r="F63" s="8"/>
      <c r="G63" s="46" t="s">
        <v>186</v>
      </c>
      <c r="H63" s="47">
        <v>562</v>
      </c>
      <c r="I63" s="47">
        <f t="shared" si="3"/>
        <v>1141</v>
      </c>
      <c r="J63" s="48">
        <v>587</v>
      </c>
      <c r="K63" s="48">
        <v>554</v>
      </c>
    </row>
    <row r="64" spans="1:11" ht="18.95" customHeight="1">
      <c r="A64" s="46" t="s">
        <v>193</v>
      </c>
      <c r="B64" s="47">
        <v>702</v>
      </c>
      <c r="C64" s="47">
        <f t="shared" si="2"/>
        <v>1779</v>
      </c>
      <c r="D64" s="48">
        <v>909</v>
      </c>
      <c r="E64" s="48">
        <v>870</v>
      </c>
      <c r="F64" s="8"/>
      <c r="G64" s="46" t="s">
        <v>188</v>
      </c>
      <c r="H64" s="47">
        <v>695</v>
      </c>
      <c r="I64" s="47">
        <f t="shared" si="3"/>
        <v>1788</v>
      </c>
      <c r="J64" s="48">
        <v>883</v>
      </c>
      <c r="K64" s="48">
        <v>905</v>
      </c>
    </row>
    <row r="65" spans="1:11" ht="18.95" customHeight="1">
      <c r="A65" s="46" t="s">
        <v>16</v>
      </c>
      <c r="B65" s="47">
        <v>514</v>
      </c>
      <c r="C65" s="47">
        <f t="shared" si="2"/>
        <v>1160</v>
      </c>
      <c r="D65" s="48">
        <v>531</v>
      </c>
      <c r="E65" s="48">
        <v>629</v>
      </c>
      <c r="F65" s="8"/>
      <c r="G65" s="46" t="s">
        <v>190</v>
      </c>
      <c r="H65" s="47">
        <v>499</v>
      </c>
      <c r="I65" s="47">
        <f t="shared" si="3"/>
        <v>1096</v>
      </c>
      <c r="J65" s="48">
        <v>605</v>
      </c>
      <c r="K65" s="48">
        <v>491</v>
      </c>
    </row>
    <row r="66" spans="1:11" ht="18.95" customHeight="1">
      <c r="A66" s="46" t="s">
        <v>196</v>
      </c>
      <c r="B66" s="47">
        <v>496</v>
      </c>
      <c r="C66" s="47">
        <f t="shared" si="2"/>
        <v>1303</v>
      </c>
      <c r="D66" s="48">
        <v>622</v>
      </c>
      <c r="E66" s="48">
        <v>681</v>
      </c>
      <c r="F66" s="8"/>
      <c r="G66" s="46" t="s">
        <v>192</v>
      </c>
      <c r="H66" s="47">
        <v>281</v>
      </c>
      <c r="I66" s="47">
        <f t="shared" si="3"/>
        <v>649</v>
      </c>
      <c r="J66" s="48">
        <v>330</v>
      </c>
      <c r="K66" s="48">
        <v>319</v>
      </c>
    </row>
    <row r="67" spans="1:11" ht="18.95" customHeight="1">
      <c r="A67" s="46" t="s">
        <v>198</v>
      </c>
      <c r="B67" s="47">
        <v>897</v>
      </c>
      <c r="C67" s="47">
        <f t="shared" si="2"/>
        <v>2314</v>
      </c>
      <c r="D67" s="48">
        <v>1095</v>
      </c>
      <c r="E67" s="48">
        <v>1219</v>
      </c>
      <c r="F67" s="8"/>
      <c r="G67" s="46" t="s">
        <v>194</v>
      </c>
      <c r="H67" s="47">
        <v>8792</v>
      </c>
      <c r="I67" s="47">
        <f t="shared" si="3"/>
        <v>21824</v>
      </c>
      <c r="J67" s="48">
        <v>10569</v>
      </c>
      <c r="K67" s="48">
        <v>11255</v>
      </c>
    </row>
    <row r="68" spans="1:11" ht="18.95" customHeight="1">
      <c r="A68" s="46" t="s">
        <v>200</v>
      </c>
      <c r="B68" s="47">
        <v>675</v>
      </c>
      <c r="C68" s="47">
        <f t="shared" si="2"/>
        <v>1471</v>
      </c>
      <c r="D68" s="48">
        <v>716</v>
      </c>
      <c r="E68" s="48">
        <v>755</v>
      </c>
      <c r="F68" s="8"/>
      <c r="G68" s="46" t="s">
        <v>195</v>
      </c>
      <c r="H68" s="47">
        <v>8</v>
      </c>
      <c r="I68" s="47">
        <f t="shared" si="3"/>
        <v>85</v>
      </c>
      <c r="J68" s="48">
        <v>29</v>
      </c>
      <c r="K68" s="48">
        <v>56</v>
      </c>
    </row>
    <row r="69" spans="1:11" ht="18.95" customHeight="1">
      <c r="A69" s="46" t="s">
        <v>202</v>
      </c>
      <c r="B69" s="47">
        <v>814</v>
      </c>
      <c r="C69" s="47">
        <f t="shared" si="2"/>
        <v>1961</v>
      </c>
      <c r="D69" s="48">
        <v>908</v>
      </c>
      <c r="E69" s="48">
        <v>1053</v>
      </c>
      <c r="F69" s="8"/>
      <c r="G69" s="46" t="s">
        <v>197</v>
      </c>
      <c r="H69" s="47">
        <v>946</v>
      </c>
      <c r="I69" s="47">
        <f t="shared" si="3"/>
        <v>2924</v>
      </c>
      <c r="J69" s="48">
        <v>1421</v>
      </c>
      <c r="K69" s="48">
        <v>1503</v>
      </c>
    </row>
    <row r="70" spans="1:11" ht="18.95" customHeight="1">
      <c r="A70" s="46" t="s">
        <v>204</v>
      </c>
      <c r="B70" s="47">
        <v>955</v>
      </c>
      <c r="C70" s="47">
        <f t="shared" si="2"/>
        <v>2265</v>
      </c>
      <c r="D70" s="48">
        <v>1111</v>
      </c>
      <c r="E70" s="48">
        <v>1154</v>
      </c>
      <c r="F70" s="8"/>
      <c r="G70" s="46" t="s">
        <v>199</v>
      </c>
      <c r="H70" s="47">
        <v>5990</v>
      </c>
      <c r="I70" s="47">
        <f t="shared" si="3"/>
        <v>13386</v>
      </c>
      <c r="J70" s="48">
        <v>6755</v>
      </c>
      <c r="K70" s="48">
        <v>6631</v>
      </c>
    </row>
    <row r="71" spans="1:11" ht="18.95" customHeight="1">
      <c r="A71" s="46" t="s">
        <v>206</v>
      </c>
      <c r="B71" s="47">
        <v>1235</v>
      </c>
      <c r="C71" s="47">
        <f t="shared" si="2"/>
        <v>2488</v>
      </c>
      <c r="D71" s="48">
        <v>1181</v>
      </c>
      <c r="E71" s="48">
        <v>1307</v>
      </c>
      <c r="F71" s="8"/>
      <c r="G71" s="46" t="s">
        <v>201</v>
      </c>
      <c r="H71" s="47">
        <v>832</v>
      </c>
      <c r="I71" s="47">
        <f t="shared" si="3"/>
        <v>1519</v>
      </c>
      <c r="J71" s="48">
        <v>742</v>
      </c>
      <c r="K71" s="48">
        <v>777</v>
      </c>
    </row>
    <row r="72" spans="1:11" ht="18.95" customHeight="1">
      <c r="A72" s="46" t="s">
        <v>208</v>
      </c>
      <c r="B72" s="47">
        <v>699</v>
      </c>
      <c r="C72" s="47">
        <f t="shared" si="2"/>
        <v>1379</v>
      </c>
      <c r="D72" s="48">
        <v>657</v>
      </c>
      <c r="E72" s="48">
        <v>722</v>
      </c>
      <c r="F72" s="8"/>
      <c r="G72" s="46" t="s">
        <v>203</v>
      </c>
      <c r="H72" s="47">
        <v>1112</v>
      </c>
      <c r="I72" s="47">
        <f t="shared" si="3"/>
        <v>1968</v>
      </c>
      <c r="J72" s="48">
        <v>1004</v>
      </c>
      <c r="K72" s="48">
        <v>964</v>
      </c>
    </row>
    <row r="73" spans="1:11" ht="18.95" customHeight="1">
      <c r="A73" s="46" t="s">
        <v>210</v>
      </c>
      <c r="B73" s="47">
        <v>1058</v>
      </c>
      <c r="C73" s="47">
        <f t="shared" si="2"/>
        <v>2311</v>
      </c>
      <c r="D73" s="48">
        <v>1144</v>
      </c>
      <c r="E73" s="48">
        <v>1167</v>
      </c>
      <c r="F73" s="8"/>
      <c r="G73" s="46" t="s">
        <v>205</v>
      </c>
      <c r="H73" s="47">
        <v>719</v>
      </c>
      <c r="I73" s="47">
        <f t="shared" si="3"/>
        <v>1633</v>
      </c>
      <c r="J73" s="48">
        <v>797</v>
      </c>
      <c r="K73" s="48">
        <v>836</v>
      </c>
    </row>
    <row r="74" spans="1:11" ht="18.95" customHeight="1">
      <c r="A74" s="46" t="s">
        <v>212</v>
      </c>
      <c r="B74" s="47">
        <v>321</v>
      </c>
      <c r="C74" s="47">
        <f t="shared" si="2"/>
        <v>766</v>
      </c>
      <c r="D74" s="48">
        <v>359</v>
      </c>
      <c r="E74" s="48">
        <v>407</v>
      </c>
      <c r="F74" s="8"/>
      <c r="G74" s="46" t="s">
        <v>207</v>
      </c>
      <c r="H74" s="47">
        <v>380</v>
      </c>
      <c r="I74" s="47">
        <f t="shared" si="3"/>
        <v>837</v>
      </c>
      <c r="J74" s="48">
        <v>419</v>
      </c>
      <c r="K74" s="48">
        <v>418</v>
      </c>
    </row>
    <row r="75" spans="1:11" ht="18.95" customHeight="1">
      <c r="A75" s="46" t="s">
        <v>214</v>
      </c>
      <c r="B75" s="47">
        <v>264</v>
      </c>
      <c r="C75" s="47">
        <f t="shared" si="2"/>
        <v>613</v>
      </c>
      <c r="D75" s="48">
        <v>269</v>
      </c>
      <c r="E75" s="48">
        <v>344</v>
      </c>
      <c r="F75" s="8"/>
      <c r="G75" s="46" t="s">
        <v>209</v>
      </c>
      <c r="H75" s="47">
        <v>455</v>
      </c>
      <c r="I75" s="47">
        <f t="shared" si="3"/>
        <v>1194</v>
      </c>
      <c r="J75" s="48">
        <v>605</v>
      </c>
      <c r="K75" s="48">
        <v>589</v>
      </c>
    </row>
    <row r="76" spans="1:11" ht="18.95" customHeight="1">
      <c r="A76" s="46" t="s">
        <v>216</v>
      </c>
      <c r="B76" s="47">
        <v>502</v>
      </c>
      <c r="C76" s="47">
        <f t="shared" si="2"/>
        <v>1171</v>
      </c>
      <c r="D76" s="48">
        <v>514</v>
      </c>
      <c r="E76" s="48">
        <v>657</v>
      </c>
      <c r="F76" s="8"/>
      <c r="G76" s="46" t="s">
        <v>211</v>
      </c>
      <c r="H76" s="47">
        <v>754</v>
      </c>
      <c r="I76" s="47">
        <f t="shared" si="3"/>
        <v>1649</v>
      </c>
      <c r="J76" s="48">
        <v>871</v>
      </c>
      <c r="K76" s="48">
        <v>778</v>
      </c>
    </row>
    <row r="77" spans="1:11" ht="18.95" customHeight="1">
      <c r="A77" s="46" t="s">
        <v>218</v>
      </c>
      <c r="B77" s="47">
        <v>319</v>
      </c>
      <c r="C77" s="47">
        <f t="shared" si="2"/>
        <v>717</v>
      </c>
      <c r="D77" s="48">
        <v>296</v>
      </c>
      <c r="E77" s="48">
        <v>421</v>
      </c>
      <c r="F77" s="8"/>
      <c r="G77" s="46" t="s">
        <v>213</v>
      </c>
      <c r="H77" s="47">
        <v>1109</v>
      </c>
      <c r="I77" s="47">
        <f t="shared" si="3"/>
        <v>2580</v>
      </c>
      <c r="J77" s="48">
        <v>1455</v>
      </c>
      <c r="K77" s="48">
        <v>1125</v>
      </c>
    </row>
    <row r="78" spans="1:11" ht="18.95" customHeight="1">
      <c r="A78" s="46" t="s">
        <v>220</v>
      </c>
      <c r="B78" s="47">
        <v>295</v>
      </c>
      <c r="C78" s="47">
        <f t="shared" si="2"/>
        <v>762</v>
      </c>
      <c r="D78" s="48">
        <v>360</v>
      </c>
      <c r="E78" s="48">
        <v>402</v>
      </c>
      <c r="F78" s="8"/>
      <c r="G78" s="46" t="s">
        <v>215</v>
      </c>
      <c r="H78" s="47">
        <v>1179</v>
      </c>
      <c r="I78" s="47">
        <f t="shared" si="3"/>
        <v>2508</v>
      </c>
      <c r="J78" s="48">
        <v>1288</v>
      </c>
      <c r="K78" s="48">
        <v>1220</v>
      </c>
    </row>
    <row r="79" spans="1:11" ht="18.95" customHeight="1">
      <c r="A79" s="46" t="s">
        <v>222</v>
      </c>
      <c r="B79" s="47">
        <v>111</v>
      </c>
      <c r="C79" s="47">
        <f t="shared" si="2"/>
        <v>272</v>
      </c>
      <c r="D79" s="48">
        <v>122</v>
      </c>
      <c r="E79" s="48">
        <v>150</v>
      </c>
      <c r="F79" s="8"/>
      <c r="G79" s="46" t="s">
        <v>217</v>
      </c>
      <c r="H79" s="47">
        <v>978</v>
      </c>
      <c r="I79" s="47">
        <f t="shared" si="3"/>
        <v>2663</v>
      </c>
      <c r="J79" s="48">
        <v>1338</v>
      </c>
      <c r="K79" s="48">
        <v>1325</v>
      </c>
    </row>
    <row r="80" spans="1:11" ht="18.95" customHeight="1">
      <c r="A80" s="46" t="s">
        <v>224</v>
      </c>
      <c r="B80" s="47">
        <v>99</v>
      </c>
      <c r="C80" s="47">
        <f t="shared" si="2"/>
        <v>240</v>
      </c>
      <c r="D80" s="48">
        <v>120</v>
      </c>
      <c r="E80" s="48">
        <v>120</v>
      </c>
      <c r="F80" s="8"/>
      <c r="G80" s="46" t="s">
        <v>219</v>
      </c>
      <c r="H80" s="47">
        <v>966</v>
      </c>
      <c r="I80" s="47">
        <f t="shared" si="3"/>
        <v>2379</v>
      </c>
      <c r="J80" s="48">
        <v>1245</v>
      </c>
      <c r="K80" s="48">
        <v>1134</v>
      </c>
    </row>
    <row r="81" spans="1:11" ht="18.95" customHeight="1">
      <c r="A81" s="46" t="s">
        <v>226</v>
      </c>
      <c r="B81" s="47">
        <v>50</v>
      </c>
      <c r="C81" s="47">
        <f t="shared" si="2"/>
        <v>115</v>
      </c>
      <c r="D81" s="48">
        <v>56</v>
      </c>
      <c r="E81" s="48">
        <v>59</v>
      </c>
      <c r="F81" s="8"/>
      <c r="G81" s="46" t="s">
        <v>221</v>
      </c>
      <c r="H81" s="47">
        <v>766</v>
      </c>
      <c r="I81" s="47">
        <f t="shared" si="3"/>
        <v>1868</v>
      </c>
      <c r="J81" s="48">
        <v>985</v>
      </c>
      <c r="K81" s="48">
        <v>883</v>
      </c>
    </row>
    <row r="82" spans="1:11" ht="18.95" customHeight="1">
      <c r="A82" s="49" t="s">
        <v>280</v>
      </c>
      <c r="B82" s="47">
        <v>772</v>
      </c>
      <c r="C82" s="47">
        <f t="shared" si="2"/>
        <v>1502</v>
      </c>
      <c r="D82" s="48">
        <v>764</v>
      </c>
      <c r="E82" s="48">
        <v>738</v>
      </c>
      <c r="F82" s="8"/>
      <c r="G82" s="46" t="s">
        <v>281</v>
      </c>
      <c r="H82" s="47">
        <v>900</v>
      </c>
      <c r="I82" s="47">
        <f t="shared" si="3"/>
        <v>2332</v>
      </c>
      <c r="J82" s="48">
        <v>1204</v>
      </c>
      <c r="K82" s="48">
        <v>1128</v>
      </c>
    </row>
    <row r="83" spans="1:11" ht="18.95" customHeight="1">
      <c r="A83" s="49" t="s">
        <v>282</v>
      </c>
      <c r="B83" s="47">
        <v>784</v>
      </c>
      <c r="C83" s="47">
        <f t="shared" si="2"/>
        <v>1454</v>
      </c>
      <c r="D83" s="48">
        <v>709</v>
      </c>
      <c r="E83" s="48">
        <v>745</v>
      </c>
      <c r="F83" s="8"/>
      <c r="G83" s="46" t="s">
        <v>223</v>
      </c>
      <c r="H83" s="47">
        <v>1489</v>
      </c>
      <c r="I83" s="47">
        <f t="shared" si="3"/>
        <v>3572</v>
      </c>
      <c r="J83" s="48">
        <v>1803</v>
      </c>
      <c r="K83" s="48">
        <v>1769</v>
      </c>
    </row>
    <row r="84" spans="1:11" ht="18.95" customHeight="1">
      <c r="A84" s="49" t="s">
        <v>283</v>
      </c>
      <c r="B84" s="47">
        <v>855</v>
      </c>
      <c r="C84" s="47">
        <f t="shared" si="2"/>
        <v>2045</v>
      </c>
      <c r="D84" s="48">
        <v>1022</v>
      </c>
      <c r="E84" s="48">
        <v>1023</v>
      </c>
      <c r="F84" s="8"/>
      <c r="G84" s="46" t="s">
        <v>225</v>
      </c>
      <c r="H84" s="47">
        <v>1202</v>
      </c>
      <c r="I84" s="47">
        <f t="shared" si="3"/>
        <v>2637</v>
      </c>
      <c r="J84" s="48">
        <v>1446</v>
      </c>
      <c r="K84" s="48">
        <v>1191</v>
      </c>
    </row>
    <row r="85" spans="1:11" ht="18.95" customHeight="1">
      <c r="A85" s="49" t="s">
        <v>284</v>
      </c>
      <c r="B85" s="47">
        <v>632</v>
      </c>
      <c r="C85" s="47">
        <f t="shared" si="2"/>
        <v>1477</v>
      </c>
      <c r="D85" s="48">
        <v>765</v>
      </c>
      <c r="E85" s="48">
        <v>712</v>
      </c>
      <c r="F85" s="8"/>
      <c r="G85" s="46" t="s">
        <v>227</v>
      </c>
      <c r="H85" s="47">
        <v>1257</v>
      </c>
      <c r="I85" s="47">
        <f t="shared" si="3"/>
        <v>2817</v>
      </c>
      <c r="J85" s="48">
        <v>1515</v>
      </c>
      <c r="K85" s="48">
        <v>1302</v>
      </c>
    </row>
    <row r="86" spans="1:11" ht="18.95" customHeight="1">
      <c r="A86" s="49" t="s">
        <v>285</v>
      </c>
      <c r="B86" s="47">
        <v>704</v>
      </c>
      <c r="C86" s="47">
        <f t="shared" si="2"/>
        <v>1677</v>
      </c>
      <c r="D86" s="48">
        <v>826</v>
      </c>
      <c r="E86" s="48">
        <v>851</v>
      </c>
      <c r="F86" s="8"/>
      <c r="G86" s="46" t="s">
        <v>228</v>
      </c>
      <c r="H86" s="47">
        <v>900</v>
      </c>
      <c r="I86" s="47">
        <f t="shared" si="3"/>
        <v>2321</v>
      </c>
      <c r="J86" s="48">
        <v>1196</v>
      </c>
      <c r="K86" s="48">
        <v>1125</v>
      </c>
    </row>
    <row r="87" spans="1:11" ht="18.95" customHeight="1">
      <c r="A87" s="49" t="s">
        <v>286</v>
      </c>
      <c r="B87" s="47">
        <v>1100</v>
      </c>
      <c r="C87" s="47">
        <f t="shared" si="2"/>
        <v>2719</v>
      </c>
      <c r="D87" s="48">
        <v>1294</v>
      </c>
      <c r="E87" s="48">
        <v>1425</v>
      </c>
      <c r="F87" s="8"/>
      <c r="G87" s="46" t="s">
        <v>230</v>
      </c>
      <c r="H87" s="47">
        <v>0</v>
      </c>
      <c r="I87" s="47">
        <f t="shared" si="3"/>
        <v>0</v>
      </c>
      <c r="J87" s="48">
        <v>0</v>
      </c>
      <c r="K87" s="48">
        <v>0</v>
      </c>
    </row>
    <row r="88" spans="1:11" ht="18.95" customHeight="1">
      <c r="A88" s="49" t="s">
        <v>229</v>
      </c>
      <c r="B88" s="47">
        <v>647</v>
      </c>
      <c r="C88" s="47">
        <f t="shared" si="2"/>
        <v>1358</v>
      </c>
      <c r="D88" s="48">
        <v>658</v>
      </c>
      <c r="E88" s="48">
        <v>700</v>
      </c>
      <c r="F88" s="8"/>
      <c r="G88" s="46" t="s">
        <v>232</v>
      </c>
      <c r="H88" s="47">
        <v>347</v>
      </c>
      <c r="I88" s="47">
        <f t="shared" si="3"/>
        <v>966</v>
      </c>
      <c r="J88" s="48">
        <v>491</v>
      </c>
      <c r="K88" s="48">
        <v>475</v>
      </c>
    </row>
    <row r="89" spans="1:11" ht="18.95" customHeight="1">
      <c r="A89" s="49" t="s">
        <v>231</v>
      </c>
      <c r="B89" s="47">
        <v>1162</v>
      </c>
      <c r="C89" s="47">
        <f t="shared" si="2"/>
        <v>2603</v>
      </c>
      <c r="D89" s="48">
        <v>1308</v>
      </c>
      <c r="E89" s="48">
        <v>1295</v>
      </c>
      <c r="F89" s="8"/>
      <c r="G89" s="46" t="s">
        <v>234</v>
      </c>
      <c r="H89" s="47">
        <v>601</v>
      </c>
      <c r="I89" s="47">
        <f t="shared" si="3"/>
        <v>1633</v>
      </c>
      <c r="J89" s="48">
        <v>850</v>
      </c>
      <c r="K89" s="48">
        <v>783</v>
      </c>
    </row>
    <row r="90" spans="1:11" ht="18.95" customHeight="1">
      <c r="A90" s="49" t="s">
        <v>233</v>
      </c>
      <c r="B90" s="47">
        <v>776</v>
      </c>
      <c r="C90" s="47">
        <f t="shared" si="2"/>
        <v>1677</v>
      </c>
      <c r="D90" s="48">
        <v>858</v>
      </c>
      <c r="E90" s="48">
        <v>819</v>
      </c>
      <c r="F90" s="8"/>
      <c r="G90" s="46" t="s">
        <v>236</v>
      </c>
      <c r="H90" s="47">
        <v>675</v>
      </c>
      <c r="I90" s="47">
        <f t="shared" si="3"/>
        <v>1622</v>
      </c>
      <c r="J90" s="48">
        <v>832</v>
      </c>
      <c r="K90" s="48">
        <v>790</v>
      </c>
    </row>
    <row r="91" spans="1:11" ht="18.95" customHeight="1">
      <c r="A91" s="49" t="s">
        <v>235</v>
      </c>
      <c r="B91" s="47">
        <v>857</v>
      </c>
      <c r="C91" s="47">
        <f t="shared" si="2"/>
        <v>1886</v>
      </c>
      <c r="D91" s="48">
        <v>942</v>
      </c>
      <c r="E91" s="48">
        <v>944</v>
      </c>
      <c r="F91" s="8"/>
      <c r="G91" s="46" t="s">
        <v>238</v>
      </c>
      <c r="H91" s="47">
        <v>2196</v>
      </c>
      <c r="I91" s="47">
        <f t="shared" si="3"/>
        <v>4103</v>
      </c>
      <c r="J91" s="48">
        <v>1995</v>
      </c>
      <c r="K91" s="48">
        <v>2108</v>
      </c>
    </row>
    <row r="92" spans="1:11" ht="18.95" customHeight="1">
      <c r="A92" s="49" t="s">
        <v>237</v>
      </c>
      <c r="B92" s="47">
        <v>1017</v>
      </c>
      <c r="C92" s="47">
        <f t="shared" si="2"/>
        <v>2379</v>
      </c>
      <c r="D92" s="48">
        <v>1178</v>
      </c>
      <c r="E92" s="48">
        <v>1201</v>
      </c>
      <c r="F92" s="8"/>
      <c r="G92" s="46" t="s">
        <v>240</v>
      </c>
      <c r="H92" s="47">
        <v>2419</v>
      </c>
      <c r="I92" s="47">
        <f t="shared" si="3"/>
        <v>4093</v>
      </c>
      <c r="J92" s="48">
        <v>1968</v>
      </c>
      <c r="K92" s="48">
        <v>2125</v>
      </c>
    </row>
    <row r="93" spans="1:11" ht="18.95" customHeight="1">
      <c r="A93" s="49" t="s">
        <v>239</v>
      </c>
      <c r="B93" s="47">
        <v>696</v>
      </c>
      <c r="C93" s="47">
        <f t="shared" si="2"/>
        <v>2082</v>
      </c>
      <c r="D93" s="48">
        <v>1015</v>
      </c>
      <c r="E93" s="48">
        <v>1067</v>
      </c>
      <c r="F93" s="8"/>
      <c r="G93" s="46" t="s">
        <v>242</v>
      </c>
      <c r="H93" s="47">
        <v>1291</v>
      </c>
      <c r="I93" s="47">
        <f t="shared" si="3"/>
        <v>2501</v>
      </c>
      <c r="J93" s="48">
        <v>1259</v>
      </c>
      <c r="K93" s="48">
        <v>1242</v>
      </c>
    </row>
    <row r="94" spans="1:11" ht="18.95" customHeight="1">
      <c r="A94" s="49" t="s">
        <v>241</v>
      </c>
      <c r="B94" s="47">
        <v>929</v>
      </c>
      <c r="C94" s="47">
        <f t="shared" si="2"/>
        <v>2480</v>
      </c>
      <c r="D94" s="48">
        <v>1250</v>
      </c>
      <c r="E94" s="48">
        <v>1230</v>
      </c>
      <c r="F94" s="8"/>
      <c r="G94" s="46" t="s">
        <v>244</v>
      </c>
      <c r="H94" s="47">
        <v>2402</v>
      </c>
      <c r="I94" s="47">
        <f t="shared" si="3"/>
        <v>5379</v>
      </c>
      <c r="J94" s="48">
        <v>2634</v>
      </c>
      <c r="K94" s="48">
        <v>2745</v>
      </c>
    </row>
    <row r="95" spans="1:11" ht="18.95" customHeight="1">
      <c r="A95" s="49" t="s">
        <v>243</v>
      </c>
      <c r="B95" s="47">
        <v>1002</v>
      </c>
      <c r="C95" s="47">
        <f t="shared" si="2"/>
        <v>2516</v>
      </c>
      <c r="D95" s="48">
        <v>1246</v>
      </c>
      <c r="E95" s="48">
        <v>1270</v>
      </c>
      <c r="F95" s="8"/>
      <c r="G95" s="46" t="s">
        <v>246</v>
      </c>
      <c r="H95" s="47">
        <v>1507</v>
      </c>
      <c r="I95" s="47">
        <f t="shared" si="3"/>
        <v>3299</v>
      </c>
      <c r="J95" s="48">
        <v>1577</v>
      </c>
      <c r="K95" s="48">
        <v>1722</v>
      </c>
    </row>
    <row r="96" spans="1:11" ht="18.95" customHeight="1">
      <c r="A96" s="49" t="s">
        <v>245</v>
      </c>
      <c r="B96" s="47">
        <v>926</v>
      </c>
      <c r="C96" s="47">
        <f t="shared" si="2"/>
        <v>2336</v>
      </c>
      <c r="D96" s="48">
        <v>1153</v>
      </c>
      <c r="E96" s="48">
        <v>1183</v>
      </c>
      <c r="F96" s="8"/>
      <c r="G96" s="46" t="s">
        <v>248</v>
      </c>
      <c r="H96" s="47">
        <v>1385</v>
      </c>
      <c r="I96" s="47">
        <f t="shared" si="3"/>
        <v>3011</v>
      </c>
      <c r="J96" s="48">
        <v>1528</v>
      </c>
      <c r="K96" s="48">
        <v>1483</v>
      </c>
    </row>
    <row r="97" spans="1:17" ht="18.95" customHeight="1">
      <c r="A97" s="49" t="s">
        <v>247</v>
      </c>
      <c r="B97" s="47">
        <v>745</v>
      </c>
      <c r="C97" s="47">
        <f t="shared" si="2"/>
        <v>2095</v>
      </c>
      <c r="D97" s="48">
        <v>1026</v>
      </c>
      <c r="E97" s="48">
        <v>1069</v>
      </c>
      <c r="F97" s="8"/>
      <c r="G97" s="46" t="s">
        <v>250</v>
      </c>
      <c r="H97" s="47">
        <v>1465</v>
      </c>
      <c r="I97" s="47">
        <f t="shared" si="3"/>
        <v>2981</v>
      </c>
      <c r="J97" s="48">
        <v>1539</v>
      </c>
      <c r="K97" s="48">
        <v>1442</v>
      </c>
    </row>
    <row r="98" spans="1:17" ht="18.95" customHeight="1">
      <c r="A98" s="49" t="s">
        <v>249</v>
      </c>
      <c r="B98" s="47">
        <v>706</v>
      </c>
      <c r="C98" s="47">
        <f t="shared" si="2"/>
        <v>1883</v>
      </c>
      <c r="D98" s="48">
        <v>895</v>
      </c>
      <c r="E98" s="48">
        <v>988</v>
      </c>
      <c r="F98" s="8"/>
      <c r="G98" s="46" t="s">
        <v>27</v>
      </c>
      <c r="H98" s="47">
        <v>5333</v>
      </c>
      <c r="I98" s="47">
        <f t="shared" si="3"/>
        <v>12777</v>
      </c>
      <c r="J98" s="48">
        <v>6355</v>
      </c>
      <c r="K98" s="48">
        <v>6422</v>
      </c>
    </row>
    <row r="99" spans="1:17" ht="18.95" customHeight="1">
      <c r="A99" s="49" t="s">
        <v>251</v>
      </c>
      <c r="B99" s="47">
        <v>392</v>
      </c>
      <c r="C99" s="47">
        <f t="shared" si="2"/>
        <v>1048</v>
      </c>
      <c r="D99" s="48">
        <v>511</v>
      </c>
      <c r="E99" s="48">
        <v>537</v>
      </c>
      <c r="F99" s="8"/>
      <c r="G99" s="46" t="s">
        <v>253</v>
      </c>
      <c r="H99" s="47">
        <v>5363</v>
      </c>
      <c r="I99" s="47">
        <f t="shared" si="3"/>
        <v>12367</v>
      </c>
      <c r="J99" s="48">
        <v>6340</v>
      </c>
      <c r="K99" s="48">
        <v>6027</v>
      </c>
    </row>
    <row r="100" spans="1:17" ht="18.95" customHeight="1">
      <c r="A100" s="49" t="s">
        <v>252</v>
      </c>
      <c r="B100" s="47">
        <v>874</v>
      </c>
      <c r="C100" s="47">
        <f t="shared" si="2"/>
        <v>2213</v>
      </c>
      <c r="D100" s="48">
        <v>1081</v>
      </c>
      <c r="E100" s="48">
        <v>1132</v>
      </c>
      <c r="F100" s="8"/>
      <c r="G100" s="46" t="s">
        <v>255</v>
      </c>
      <c r="H100" s="47">
        <v>3602</v>
      </c>
      <c r="I100" s="47">
        <f t="shared" si="3"/>
        <v>8209</v>
      </c>
      <c r="J100" s="48">
        <v>4148</v>
      </c>
      <c r="K100" s="48">
        <v>4061</v>
      </c>
    </row>
    <row r="101" spans="1:17" ht="18.95" customHeight="1">
      <c r="A101" s="49" t="s">
        <v>254</v>
      </c>
      <c r="B101" s="47">
        <v>2052</v>
      </c>
      <c r="C101" s="47">
        <f t="shared" si="2"/>
        <v>3798</v>
      </c>
      <c r="D101" s="48">
        <v>1801</v>
      </c>
      <c r="E101" s="48">
        <v>1997</v>
      </c>
      <c r="F101" s="8"/>
      <c r="G101" s="46" t="s">
        <v>257</v>
      </c>
      <c r="H101" s="47">
        <v>168</v>
      </c>
      <c r="I101" s="47">
        <f t="shared" si="3"/>
        <v>392</v>
      </c>
      <c r="J101" s="48">
        <v>198</v>
      </c>
      <c r="K101" s="48">
        <v>194</v>
      </c>
    </row>
    <row r="102" spans="1:17" ht="18.95" customHeight="1">
      <c r="A102" s="49" t="s">
        <v>256</v>
      </c>
      <c r="B102" s="47">
        <v>607</v>
      </c>
      <c r="C102" s="47">
        <f t="shared" si="2"/>
        <v>1693</v>
      </c>
      <c r="D102" s="48">
        <v>831</v>
      </c>
      <c r="E102" s="48">
        <v>862</v>
      </c>
      <c r="F102" s="8"/>
      <c r="G102" s="46" t="s">
        <v>259</v>
      </c>
      <c r="H102" s="47">
        <v>1426</v>
      </c>
      <c r="I102" s="47">
        <f t="shared" si="3"/>
        <v>3777</v>
      </c>
      <c r="J102" s="48">
        <v>1899</v>
      </c>
      <c r="K102" s="48">
        <v>1878</v>
      </c>
    </row>
    <row r="103" spans="1:17" ht="18.95" customHeight="1">
      <c r="A103" s="49" t="s">
        <v>258</v>
      </c>
      <c r="B103" s="47">
        <v>527</v>
      </c>
      <c r="C103" s="47">
        <f t="shared" si="2"/>
        <v>1300</v>
      </c>
      <c r="D103" s="48">
        <v>614</v>
      </c>
      <c r="E103" s="48">
        <v>686</v>
      </c>
      <c r="F103" s="8"/>
      <c r="G103" s="46" t="s">
        <v>261</v>
      </c>
      <c r="H103" s="47">
        <v>1236</v>
      </c>
      <c r="I103" s="47">
        <f t="shared" si="3"/>
        <v>3192</v>
      </c>
      <c r="J103" s="48">
        <v>1690</v>
      </c>
      <c r="K103" s="48">
        <v>1502</v>
      </c>
    </row>
    <row r="104" spans="1:17" ht="18.95" customHeight="1">
      <c r="A104" s="49" t="s">
        <v>260</v>
      </c>
      <c r="B104" s="47">
        <v>984</v>
      </c>
      <c r="C104" s="47">
        <f t="shared" si="2"/>
        <v>2036</v>
      </c>
      <c r="D104" s="48">
        <v>991</v>
      </c>
      <c r="E104" s="48">
        <v>1045</v>
      </c>
      <c r="F104" s="8"/>
      <c r="G104" s="46" t="s">
        <v>263</v>
      </c>
      <c r="H104" s="47">
        <v>2110</v>
      </c>
      <c r="I104" s="47">
        <f t="shared" si="3"/>
        <v>4259</v>
      </c>
      <c r="J104" s="48">
        <v>2364</v>
      </c>
      <c r="K104" s="48">
        <v>1895</v>
      </c>
      <c r="M104" s="6" t="s">
        <v>47</v>
      </c>
    </row>
    <row r="105" spans="1:17" ht="18.95" customHeight="1">
      <c r="A105" s="49" t="s">
        <v>262</v>
      </c>
      <c r="B105" s="47">
        <v>1384</v>
      </c>
      <c r="C105" s="47">
        <f t="shared" si="2"/>
        <v>2944</v>
      </c>
      <c r="D105" s="48">
        <v>1419</v>
      </c>
      <c r="E105" s="48">
        <v>1525</v>
      </c>
      <c r="F105" s="8"/>
      <c r="G105" s="46" t="s">
        <v>265</v>
      </c>
      <c r="H105" s="47">
        <v>1195</v>
      </c>
      <c r="I105" s="47">
        <f t="shared" si="3"/>
        <v>2856</v>
      </c>
      <c r="J105" s="48">
        <v>1388</v>
      </c>
      <c r="K105" s="48">
        <v>1468</v>
      </c>
    </row>
    <row r="106" spans="1:17" ht="18.95" customHeight="1">
      <c r="A106" s="49" t="s">
        <v>264</v>
      </c>
      <c r="B106" s="47">
        <v>1128</v>
      </c>
      <c r="C106" s="47">
        <f t="shared" si="2"/>
        <v>2559</v>
      </c>
      <c r="D106" s="48">
        <v>1243</v>
      </c>
      <c r="E106" s="48">
        <v>1316</v>
      </c>
      <c r="F106" s="8"/>
      <c r="G106" s="46" t="s">
        <v>267</v>
      </c>
      <c r="H106" s="47">
        <v>494</v>
      </c>
      <c r="I106" s="47">
        <f t="shared" si="3"/>
        <v>1586</v>
      </c>
      <c r="J106" s="48">
        <v>760</v>
      </c>
      <c r="K106" s="48">
        <v>826</v>
      </c>
    </row>
    <row r="107" spans="1:17" ht="18.95" customHeight="1">
      <c r="A107" s="49" t="s">
        <v>266</v>
      </c>
      <c r="B107" s="47">
        <v>1012</v>
      </c>
      <c r="C107" s="47">
        <f t="shared" si="2"/>
        <v>2479</v>
      </c>
      <c r="D107" s="48">
        <v>1205</v>
      </c>
      <c r="E107" s="48">
        <v>1274</v>
      </c>
      <c r="F107" s="8"/>
      <c r="G107" s="46" t="s">
        <v>269</v>
      </c>
      <c r="H107" s="47">
        <v>849</v>
      </c>
      <c r="I107" s="47">
        <f t="shared" si="3"/>
        <v>2306</v>
      </c>
      <c r="J107" s="48">
        <v>1158</v>
      </c>
      <c r="K107" s="48">
        <v>1148</v>
      </c>
    </row>
    <row r="108" spans="1:17" ht="18.95" customHeight="1">
      <c r="A108" s="49" t="s">
        <v>268</v>
      </c>
      <c r="B108" s="48">
        <v>0</v>
      </c>
      <c r="C108" s="47">
        <f t="shared" si="2"/>
        <v>0</v>
      </c>
      <c r="D108" s="48">
        <v>0</v>
      </c>
      <c r="E108" s="48">
        <v>0</v>
      </c>
      <c r="F108" s="8"/>
      <c r="G108" s="46" t="s">
        <v>26</v>
      </c>
      <c r="H108" s="47">
        <v>6185</v>
      </c>
      <c r="I108" s="47">
        <f t="shared" si="3"/>
        <v>15745</v>
      </c>
      <c r="J108" s="48">
        <v>7775</v>
      </c>
      <c r="K108" s="48">
        <v>7970</v>
      </c>
    </row>
    <row r="109" spans="1:17" ht="18.95" customHeight="1">
      <c r="A109" s="46" t="s">
        <v>270</v>
      </c>
      <c r="B109" s="47">
        <v>547</v>
      </c>
      <c r="C109" s="47">
        <f t="shared" si="2"/>
        <v>1303</v>
      </c>
      <c r="D109" s="48">
        <v>643</v>
      </c>
      <c r="E109" s="48">
        <v>660</v>
      </c>
      <c r="F109" s="8"/>
      <c r="G109" s="46"/>
      <c r="H109" s="53"/>
      <c r="I109" s="53"/>
      <c r="J109" s="54"/>
      <c r="K109" s="54"/>
    </row>
    <row r="110" spans="1:17" ht="18.95" customHeight="1">
      <c r="A110" s="46" t="s">
        <v>271</v>
      </c>
      <c r="B110" s="47">
        <v>724</v>
      </c>
      <c r="C110" s="47">
        <f t="shared" si="2"/>
        <v>1630</v>
      </c>
      <c r="D110" s="48">
        <v>823</v>
      </c>
      <c r="E110" s="48">
        <v>807</v>
      </c>
      <c r="F110" s="8"/>
      <c r="G110" s="55" t="s">
        <v>287</v>
      </c>
      <c r="H110" s="56">
        <f>SUM(B5:B56)+SUM(B60:B111)+SUM(H5:H56)+SUM(H60:H108)</f>
        <v>185527</v>
      </c>
      <c r="I110" s="56">
        <f t="shared" ref="I110:K110" si="4">SUM(C5:C56)+SUM(C60:C111)+SUM(I5:I56)+SUM(I60:I108)</f>
        <v>429249</v>
      </c>
      <c r="J110" s="56">
        <f t="shared" si="4"/>
        <v>212261</v>
      </c>
      <c r="K110" s="56">
        <f t="shared" si="4"/>
        <v>216988</v>
      </c>
    </row>
    <row r="111" spans="1:17" ht="18.95" customHeight="1">
      <c r="A111" s="46" t="s">
        <v>178</v>
      </c>
      <c r="B111" s="47">
        <v>1168</v>
      </c>
      <c r="C111" s="47">
        <f t="shared" si="2"/>
        <v>3016</v>
      </c>
      <c r="D111" s="48">
        <v>1487</v>
      </c>
      <c r="E111" s="48">
        <v>1529</v>
      </c>
      <c r="F111" s="8"/>
      <c r="N111" s="10"/>
      <c r="O111" s="11"/>
      <c r="P111" s="11"/>
      <c r="Q111" s="11"/>
    </row>
    <row r="112" spans="1:17" ht="18.75" customHeight="1">
      <c r="A112" s="41" t="s">
        <v>301</v>
      </c>
      <c r="B112" s="41"/>
      <c r="C112" s="100"/>
      <c r="D112" s="41"/>
      <c r="E112" s="41"/>
      <c r="F112" s="41"/>
      <c r="G112" s="41"/>
      <c r="H112" s="41"/>
      <c r="K112" s="57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19" t="s">
        <v>288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s="3" customFormat="1" ht="24" customHeight="1">
      <c r="A2" s="140" t="s">
        <v>310</v>
      </c>
      <c r="B2" s="141"/>
      <c r="C2" s="29"/>
      <c r="G2" s="58"/>
      <c r="H2" s="29"/>
      <c r="I2" s="29"/>
      <c r="J2" s="29"/>
      <c r="K2" s="58"/>
    </row>
    <row r="3" spans="1:11" s="3" customFormat="1" ht="20.100000000000001" customHeight="1">
      <c r="A3" s="142" t="s">
        <v>15</v>
      </c>
      <c r="B3" s="142" t="s">
        <v>3</v>
      </c>
      <c r="C3" s="145" t="s">
        <v>0</v>
      </c>
      <c r="D3" s="146"/>
      <c r="E3" s="147"/>
      <c r="F3" s="145" t="s">
        <v>14</v>
      </c>
      <c r="G3" s="146"/>
      <c r="H3" s="146"/>
      <c r="I3" s="147"/>
      <c r="J3" s="59" t="s">
        <v>1</v>
      </c>
      <c r="K3" s="59" t="s">
        <v>0</v>
      </c>
    </row>
    <row r="4" spans="1:11" s="3" customFormat="1" ht="20.100000000000001" customHeight="1">
      <c r="A4" s="143"/>
      <c r="B4" s="143"/>
      <c r="C4" s="148"/>
      <c r="D4" s="149"/>
      <c r="E4" s="150"/>
      <c r="F4" s="148"/>
      <c r="G4" s="149"/>
      <c r="H4" s="149"/>
      <c r="I4" s="150"/>
      <c r="J4" s="60" t="s">
        <v>4</v>
      </c>
      <c r="K4" s="60" t="s">
        <v>5</v>
      </c>
    </row>
    <row r="5" spans="1:11" s="3" customFormat="1" ht="20.100000000000001" customHeight="1">
      <c r="A5" s="144"/>
      <c r="B5" s="144"/>
      <c r="C5" s="61" t="s">
        <v>6</v>
      </c>
      <c r="D5" s="61" t="s">
        <v>7</v>
      </c>
      <c r="E5" s="61" t="s">
        <v>8</v>
      </c>
      <c r="F5" s="61" t="s">
        <v>3</v>
      </c>
      <c r="G5" s="62" t="s">
        <v>6</v>
      </c>
      <c r="H5" s="61" t="s">
        <v>7</v>
      </c>
      <c r="I5" s="61" t="s">
        <v>8</v>
      </c>
      <c r="J5" s="63" t="s">
        <v>12</v>
      </c>
      <c r="K5" s="63" t="s">
        <v>13</v>
      </c>
    </row>
    <row r="6" spans="1:11" s="3" customFormat="1" ht="20.100000000000001" customHeight="1">
      <c r="A6" s="61" t="s">
        <v>16</v>
      </c>
      <c r="B6" s="31">
        <v>8790</v>
      </c>
      <c r="C6" s="31">
        <f>D6+E6</f>
        <v>20148</v>
      </c>
      <c r="D6" s="32">
        <v>9530</v>
      </c>
      <c r="E6" s="32">
        <v>10618</v>
      </c>
      <c r="F6" s="64">
        <v>6</v>
      </c>
      <c r="G6" s="65">
        <f>H6+I6</f>
        <v>11</v>
      </c>
      <c r="H6" s="65">
        <v>5</v>
      </c>
      <c r="I6" s="65">
        <v>6</v>
      </c>
      <c r="J6" s="38">
        <f>C6/B6</f>
        <v>2.2921501706484642</v>
      </c>
      <c r="K6" s="31">
        <f>C6/3.055</f>
        <v>6595.090016366612</v>
      </c>
    </row>
    <row r="7" spans="1:11" s="3" customFormat="1" ht="20.100000000000001" customHeight="1">
      <c r="A7" s="61" t="s">
        <v>17</v>
      </c>
      <c r="B7" s="31">
        <v>24610</v>
      </c>
      <c r="C7" s="31">
        <f t="shared" ref="C7:C18" si="0">D7+E7</f>
        <v>56600</v>
      </c>
      <c r="D7" s="32">
        <v>26954</v>
      </c>
      <c r="E7" s="32">
        <v>29646</v>
      </c>
      <c r="F7" s="64">
        <v>-11</v>
      </c>
      <c r="G7" s="65">
        <f t="shared" ref="G7:G18" si="1">H7+I7</f>
        <v>10</v>
      </c>
      <c r="H7" s="65">
        <v>9</v>
      </c>
      <c r="I7" s="65">
        <v>1</v>
      </c>
      <c r="J7" s="38">
        <f t="shared" ref="J7:J19" si="2">C7/B7</f>
        <v>2.2998780983340104</v>
      </c>
      <c r="K7" s="31">
        <f>C7/5.61</f>
        <v>10089.126559714794</v>
      </c>
    </row>
    <row r="8" spans="1:11" s="3" customFormat="1" ht="20.100000000000001" customHeight="1">
      <c r="A8" s="61" t="s">
        <v>18</v>
      </c>
      <c r="B8" s="31">
        <v>18235</v>
      </c>
      <c r="C8" s="31">
        <f t="shared" si="0"/>
        <v>42921</v>
      </c>
      <c r="D8" s="32">
        <v>21133</v>
      </c>
      <c r="E8" s="32">
        <v>21788</v>
      </c>
      <c r="F8" s="64">
        <v>17</v>
      </c>
      <c r="G8" s="65">
        <f t="shared" si="1"/>
        <v>15</v>
      </c>
      <c r="H8" s="65">
        <v>1</v>
      </c>
      <c r="I8" s="65">
        <v>14</v>
      </c>
      <c r="J8" s="38">
        <f t="shared" si="2"/>
        <v>2.3537702221003562</v>
      </c>
      <c r="K8" s="31">
        <f>C8/4.377</f>
        <v>9806.0315284441403</v>
      </c>
    </row>
    <row r="9" spans="1:11" s="3" customFormat="1" ht="20.100000000000001" customHeight="1">
      <c r="A9" s="61" t="s">
        <v>19</v>
      </c>
      <c r="B9" s="31">
        <v>12382</v>
      </c>
      <c r="C9" s="31">
        <f t="shared" si="0"/>
        <v>30802</v>
      </c>
      <c r="D9" s="32">
        <v>15235</v>
      </c>
      <c r="E9" s="32">
        <v>15567</v>
      </c>
      <c r="F9" s="64">
        <v>6</v>
      </c>
      <c r="G9" s="65">
        <f t="shared" si="1"/>
        <v>22</v>
      </c>
      <c r="H9" s="65">
        <v>3</v>
      </c>
      <c r="I9" s="65">
        <v>19</v>
      </c>
      <c r="J9" s="38">
        <f t="shared" si="2"/>
        <v>2.4876433532547244</v>
      </c>
      <c r="K9" s="31">
        <f>C9/4.058</f>
        <v>7590.4386397240023</v>
      </c>
    </row>
    <row r="10" spans="1:11" s="3" customFormat="1" ht="20.100000000000001" customHeight="1">
      <c r="A10" s="61" t="s">
        <v>20</v>
      </c>
      <c r="B10" s="31">
        <v>20696</v>
      </c>
      <c r="C10" s="31">
        <f t="shared" si="0"/>
        <v>44476</v>
      </c>
      <c r="D10" s="32">
        <v>22219</v>
      </c>
      <c r="E10" s="32">
        <v>22257</v>
      </c>
      <c r="F10" s="64">
        <v>-10</v>
      </c>
      <c r="G10" s="65">
        <f t="shared" si="1"/>
        <v>-14</v>
      </c>
      <c r="H10" s="65">
        <v>-25</v>
      </c>
      <c r="I10" s="65">
        <v>11</v>
      </c>
      <c r="J10" s="38">
        <f t="shared" si="2"/>
        <v>2.1490143022806341</v>
      </c>
      <c r="K10" s="31">
        <f>C10/4.746</f>
        <v>9371.2600084281494</v>
      </c>
    </row>
    <row r="11" spans="1:11" s="3" customFormat="1" ht="20.100000000000001" customHeight="1">
      <c r="A11" s="61" t="s">
        <v>21</v>
      </c>
      <c r="B11" s="31">
        <v>12301</v>
      </c>
      <c r="C11" s="31">
        <f t="shared" si="0"/>
        <v>29383</v>
      </c>
      <c r="D11" s="32">
        <v>14503</v>
      </c>
      <c r="E11" s="32">
        <v>14880</v>
      </c>
      <c r="F11" s="64">
        <v>-2</v>
      </c>
      <c r="G11" s="65">
        <f t="shared" si="1"/>
        <v>20</v>
      </c>
      <c r="H11" s="65">
        <v>6</v>
      </c>
      <c r="I11" s="65">
        <v>14</v>
      </c>
      <c r="J11" s="38">
        <f t="shared" si="2"/>
        <v>2.3886675880009753</v>
      </c>
      <c r="K11" s="31">
        <f>C11/3.044</f>
        <v>9652.7595269382382</v>
      </c>
    </row>
    <row r="12" spans="1:11" s="3" customFormat="1" ht="20.100000000000001" customHeight="1">
      <c r="A12" s="61" t="s">
        <v>22</v>
      </c>
      <c r="B12" s="31">
        <v>18188</v>
      </c>
      <c r="C12" s="31">
        <f t="shared" si="0"/>
        <v>41976</v>
      </c>
      <c r="D12" s="32">
        <v>20569</v>
      </c>
      <c r="E12" s="32">
        <v>21407</v>
      </c>
      <c r="F12" s="64">
        <v>-8</v>
      </c>
      <c r="G12" s="65">
        <f>H12+I12</f>
        <v>-11</v>
      </c>
      <c r="H12" s="65">
        <v>3</v>
      </c>
      <c r="I12" s="65">
        <v>-14</v>
      </c>
      <c r="J12" s="38">
        <f t="shared" si="2"/>
        <v>2.3078953155926984</v>
      </c>
      <c r="K12" s="31">
        <f>C12/6.09</f>
        <v>6892.6108374384239</v>
      </c>
    </row>
    <row r="13" spans="1:11" s="3" customFormat="1" ht="20.100000000000001" customHeight="1">
      <c r="A13" s="61" t="s">
        <v>23</v>
      </c>
      <c r="B13" s="31">
        <v>12869</v>
      </c>
      <c r="C13" s="31">
        <f t="shared" si="0"/>
        <v>31830</v>
      </c>
      <c r="D13" s="32">
        <v>15397</v>
      </c>
      <c r="E13" s="32">
        <v>16433</v>
      </c>
      <c r="F13" s="64">
        <v>20</v>
      </c>
      <c r="G13" s="65">
        <f t="shared" si="1"/>
        <v>-4</v>
      </c>
      <c r="H13" s="65">
        <v>3</v>
      </c>
      <c r="I13" s="65">
        <v>-7</v>
      </c>
      <c r="J13" s="38">
        <f t="shared" si="2"/>
        <v>2.473385655451084</v>
      </c>
      <c r="K13" s="31">
        <f>C13/5.007</f>
        <v>6357.100059916118</v>
      </c>
    </row>
    <row r="14" spans="1:11" s="3" customFormat="1" ht="20.100000000000001" customHeight="1">
      <c r="A14" s="61" t="s">
        <v>24</v>
      </c>
      <c r="B14" s="31">
        <v>15528</v>
      </c>
      <c r="C14" s="31">
        <f t="shared" si="0"/>
        <v>36183</v>
      </c>
      <c r="D14" s="32">
        <v>18529</v>
      </c>
      <c r="E14" s="32">
        <v>17654</v>
      </c>
      <c r="F14" s="64">
        <v>-5</v>
      </c>
      <c r="G14" s="65">
        <f t="shared" si="1"/>
        <v>-7</v>
      </c>
      <c r="H14" s="65">
        <v>6</v>
      </c>
      <c r="I14" s="65">
        <v>-13</v>
      </c>
      <c r="J14" s="38">
        <f t="shared" si="2"/>
        <v>2.330177743431221</v>
      </c>
      <c r="K14" s="31">
        <f>C14/7.192</f>
        <v>5031.0066740823131</v>
      </c>
    </row>
    <row r="15" spans="1:11" s="3" customFormat="1" ht="20.100000000000001" customHeight="1">
      <c r="A15" s="61" t="s">
        <v>25</v>
      </c>
      <c r="B15" s="31">
        <v>15665</v>
      </c>
      <c r="C15" s="31">
        <f t="shared" si="0"/>
        <v>32059</v>
      </c>
      <c r="D15" s="32">
        <v>16070</v>
      </c>
      <c r="E15" s="32">
        <v>15989</v>
      </c>
      <c r="F15" s="64">
        <v>-14</v>
      </c>
      <c r="G15" s="65">
        <f t="shared" si="1"/>
        <v>-12</v>
      </c>
      <c r="H15" s="65">
        <v>-4</v>
      </c>
      <c r="I15" s="65">
        <v>-8</v>
      </c>
      <c r="J15" s="38">
        <f t="shared" si="2"/>
        <v>2.0465368656240024</v>
      </c>
      <c r="K15" s="31">
        <f>C15/4.272</f>
        <v>7504.4475655430706</v>
      </c>
    </row>
    <row r="16" spans="1:11" s="3" customFormat="1" ht="20.100000000000001" customHeight="1">
      <c r="A16" s="61" t="s">
        <v>26</v>
      </c>
      <c r="B16" s="31">
        <v>4655</v>
      </c>
      <c r="C16" s="31">
        <f t="shared" si="0"/>
        <v>11542</v>
      </c>
      <c r="D16" s="32">
        <v>6020</v>
      </c>
      <c r="E16" s="32">
        <v>5522</v>
      </c>
      <c r="F16" s="64">
        <v>4</v>
      </c>
      <c r="G16" s="65">
        <f t="shared" si="1"/>
        <v>4</v>
      </c>
      <c r="H16" s="65">
        <v>-2</v>
      </c>
      <c r="I16" s="65">
        <v>6</v>
      </c>
      <c r="J16" s="38">
        <f t="shared" si="2"/>
        <v>2.4794844253490869</v>
      </c>
      <c r="K16" s="31">
        <f>C16/4.977</f>
        <v>2319.0677114727746</v>
      </c>
    </row>
    <row r="17" spans="1:11" s="3" customFormat="1" ht="20.100000000000001" customHeight="1">
      <c r="A17" s="61" t="s">
        <v>27</v>
      </c>
      <c r="B17" s="31">
        <v>14298</v>
      </c>
      <c r="C17" s="31">
        <f t="shared" si="0"/>
        <v>33353</v>
      </c>
      <c r="D17" s="32">
        <v>16843</v>
      </c>
      <c r="E17" s="32">
        <v>16510</v>
      </c>
      <c r="F17" s="64">
        <v>0</v>
      </c>
      <c r="G17" s="65">
        <f t="shared" si="1"/>
        <v>-2</v>
      </c>
      <c r="H17" s="65">
        <v>0</v>
      </c>
      <c r="I17" s="65">
        <v>-2</v>
      </c>
      <c r="J17" s="38">
        <f t="shared" si="2"/>
        <v>2.3327038746677857</v>
      </c>
      <c r="K17" s="31">
        <f>C17/5.407</f>
        <v>6168.4852968374325</v>
      </c>
    </row>
    <row r="18" spans="1:11" s="3" customFormat="1" ht="20.100000000000001" customHeight="1">
      <c r="A18" s="61" t="s">
        <v>28</v>
      </c>
      <c r="B18" s="31">
        <v>7310</v>
      </c>
      <c r="C18" s="31">
        <f t="shared" si="0"/>
        <v>17976</v>
      </c>
      <c r="D18" s="32">
        <v>9259</v>
      </c>
      <c r="E18" s="32">
        <v>8717</v>
      </c>
      <c r="F18" s="64">
        <v>10</v>
      </c>
      <c r="G18" s="65">
        <f t="shared" si="1"/>
        <v>15</v>
      </c>
      <c r="H18" s="65">
        <v>2</v>
      </c>
      <c r="I18" s="65">
        <v>13</v>
      </c>
      <c r="J18" s="38">
        <f t="shared" si="2"/>
        <v>2.4590971272229822</v>
      </c>
      <c r="K18" s="31">
        <f>C18/11.735</f>
        <v>1531.8278653600341</v>
      </c>
    </row>
    <row r="19" spans="1:11" s="3" customFormat="1" ht="20.100000000000001" customHeight="1">
      <c r="A19" s="61" t="s">
        <v>29</v>
      </c>
      <c r="B19" s="31">
        <f t="shared" ref="B19:I19" si="3">SUM(B6:B18)</f>
        <v>185527</v>
      </c>
      <c r="C19" s="31">
        <f t="shared" si="3"/>
        <v>429249</v>
      </c>
      <c r="D19" s="32">
        <f t="shared" si="3"/>
        <v>212261</v>
      </c>
      <c r="E19" s="32">
        <f t="shared" si="3"/>
        <v>216988</v>
      </c>
      <c r="F19" s="66">
        <f t="shared" si="3"/>
        <v>13</v>
      </c>
      <c r="G19" s="67">
        <f t="shared" si="3"/>
        <v>47</v>
      </c>
      <c r="H19" s="67">
        <f>SUM(H6:H18)</f>
        <v>7</v>
      </c>
      <c r="I19" s="67">
        <f t="shared" si="3"/>
        <v>40</v>
      </c>
      <c r="J19" s="38">
        <f t="shared" si="2"/>
        <v>2.3136740204929742</v>
      </c>
      <c r="K19" s="31">
        <f>ROUND(C19/69.57,0)</f>
        <v>6170</v>
      </c>
    </row>
    <row r="20" spans="1:11" s="3" customFormat="1" ht="5.25" customHeight="1">
      <c r="G20" s="6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51" t="s">
        <v>289</v>
      </c>
      <c r="B1" s="151"/>
      <c r="C1" s="151"/>
      <c r="D1" s="151"/>
      <c r="E1" s="151"/>
      <c r="F1" s="151"/>
      <c r="G1" s="151"/>
      <c r="H1" s="151"/>
      <c r="AK1" s="4" t="s">
        <v>51</v>
      </c>
    </row>
    <row r="2" spans="1:37" s="2" customFormat="1" ht="14.25" thickBot="1">
      <c r="A2" s="2" t="s">
        <v>309</v>
      </c>
      <c r="F2" s="22"/>
      <c r="G2" s="22"/>
      <c r="H2" s="22"/>
    </row>
    <row r="3" spans="1:37" ht="14.25" customHeight="1" thickBot="1">
      <c r="A3" s="69" t="s">
        <v>52</v>
      </c>
      <c r="B3" s="70" t="s">
        <v>6</v>
      </c>
      <c r="C3" s="71" t="s">
        <v>7</v>
      </c>
      <c r="D3" s="71" t="s">
        <v>8</v>
      </c>
      <c r="E3" s="69" t="s">
        <v>52</v>
      </c>
      <c r="F3" s="71" t="s">
        <v>6</v>
      </c>
      <c r="G3" s="71" t="s">
        <v>7</v>
      </c>
      <c r="H3" s="72" t="s">
        <v>8</v>
      </c>
    </row>
    <row r="4" spans="1:37" ht="11.25" customHeight="1">
      <c r="A4" s="73" t="s">
        <v>53</v>
      </c>
      <c r="B4" s="13">
        <f t="shared" ref="B4:B67" si="0">SUM(C4:D4)</f>
        <v>18440</v>
      </c>
      <c r="C4" s="14">
        <f>SUM(C5:C9)</f>
        <v>9410</v>
      </c>
      <c r="D4" s="14">
        <f>SUM(D5:D9)</f>
        <v>9030</v>
      </c>
      <c r="E4" s="73" t="s">
        <v>54</v>
      </c>
      <c r="F4" s="13">
        <f t="shared" ref="F4:F61" si="1">SUM(G4:H4)</f>
        <v>21556</v>
      </c>
      <c r="G4" s="14">
        <f>SUM(G5:G9)</f>
        <v>10660</v>
      </c>
      <c r="H4" s="15">
        <f>SUM(H5:H9)</f>
        <v>10896</v>
      </c>
    </row>
    <row r="5" spans="1:37" ht="11.25" customHeight="1">
      <c r="A5" s="74">
        <v>0</v>
      </c>
      <c r="B5" s="13">
        <f t="shared" si="0"/>
        <v>3332</v>
      </c>
      <c r="C5" s="101">
        <v>1690</v>
      </c>
      <c r="D5" s="101">
        <v>1642</v>
      </c>
      <c r="E5" s="74">
        <v>60</v>
      </c>
      <c r="F5" s="13">
        <f t="shared" si="1"/>
        <v>4218</v>
      </c>
      <c r="G5" s="101">
        <v>2097</v>
      </c>
      <c r="H5" s="102">
        <v>2121</v>
      </c>
    </row>
    <row r="6" spans="1:37" ht="11.25" customHeight="1">
      <c r="A6" s="74">
        <v>1</v>
      </c>
      <c r="B6" s="13">
        <f t="shared" si="0"/>
        <v>3691</v>
      </c>
      <c r="C6" s="101">
        <v>1894</v>
      </c>
      <c r="D6" s="101">
        <v>1797</v>
      </c>
      <c r="E6" s="74">
        <v>61</v>
      </c>
      <c r="F6" s="13">
        <f t="shared" si="1"/>
        <v>4193</v>
      </c>
      <c r="G6" s="101">
        <v>2085</v>
      </c>
      <c r="H6" s="102">
        <v>2108</v>
      </c>
    </row>
    <row r="7" spans="1:37" ht="11.25" customHeight="1">
      <c r="A7" s="74">
        <v>2</v>
      </c>
      <c r="B7" s="13">
        <f t="shared" si="0"/>
        <v>3748</v>
      </c>
      <c r="C7" s="101">
        <v>1891</v>
      </c>
      <c r="D7" s="101">
        <v>1857</v>
      </c>
      <c r="E7" s="74">
        <v>62</v>
      </c>
      <c r="F7" s="13">
        <f t="shared" si="1"/>
        <v>4378</v>
      </c>
      <c r="G7" s="101">
        <v>2181</v>
      </c>
      <c r="H7" s="102">
        <v>2197</v>
      </c>
    </row>
    <row r="8" spans="1:37" ht="11.25" customHeight="1">
      <c r="A8" s="74">
        <v>3</v>
      </c>
      <c r="B8" s="13">
        <f t="shared" si="0"/>
        <v>3765</v>
      </c>
      <c r="C8" s="101">
        <v>1938</v>
      </c>
      <c r="D8" s="101">
        <v>1827</v>
      </c>
      <c r="E8" s="74">
        <v>63</v>
      </c>
      <c r="F8" s="13">
        <f t="shared" si="1"/>
        <v>4360</v>
      </c>
      <c r="G8" s="101">
        <v>2166</v>
      </c>
      <c r="H8" s="102">
        <v>2194</v>
      </c>
    </row>
    <row r="9" spans="1:37" ht="11.25" customHeight="1">
      <c r="A9" s="75">
        <v>4</v>
      </c>
      <c r="B9" s="76">
        <f t="shared" si="0"/>
        <v>3904</v>
      </c>
      <c r="C9" s="103">
        <v>1997</v>
      </c>
      <c r="D9" s="103">
        <v>1907</v>
      </c>
      <c r="E9" s="75">
        <v>64</v>
      </c>
      <c r="F9" s="76">
        <f t="shared" si="1"/>
        <v>4407</v>
      </c>
      <c r="G9" s="103">
        <v>2131</v>
      </c>
      <c r="H9" s="104">
        <v>2276</v>
      </c>
    </row>
    <row r="10" spans="1:37" ht="11.25" customHeight="1">
      <c r="A10" s="73" t="s">
        <v>55</v>
      </c>
      <c r="B10" s="13">
        <f t="shared" si="0"/>
        <v>19957</v>
      </c>
      <c r="C10" s="14">
        <f>SUM(C11:C15)</f>
        <v>10217</v>
      </c>
      <c r="D10" s="14">
        <f>SUM(D11:D15)</f>
        <v>9740</v>
      </c>
      <c r="E10" s="73" t="s">
        <v>56</v>
      </c>
      <c r="F10" s="13">
        <f t="shared" si="1"/>
        <v>28295</v>
      </c>
      <c r="G10" s="14">
        <f>SUM(G11:G15)</f>
        <v>13367</v>
      </c>
      <c r="H10" s="15">
        <f>SUM(H11:H15)</f>
        <v>14928</v>
      </c>
    </row>
    <row r="11" spans="1:37" ht="11.25" customHeight="1">
      <c r="A11" s="74">
        <v>5</v>
      </c>
      <c r="B11" s="13">
        <f t="shared" si="0"/>
        <v>3868</v>
      </c>
      <c r="C11" s="101">
        <v>1967</v>
      </c>
      <c r="D11" s="101">
        <v>1901</v>
      </c>
      <c r="E11" s="74">
        <v>65</v>
      </c>
      <c r="F11" s="13">
        <f t="shared" si="1"/>
        <v>4902</v>
      </c>
      <c r="G11" s="101">
        <v>2334</v>
      </c>
      <c r="H11" s="102">
        <v>2568</v>
      </c>
    </row>
    <row r="12" spans="1:37" ht="11.25" customHeight="1">
      <c r="A12" s="74">
        <v>6</v>
      </c>
      <c r="B12" s="13">
        <f t="shared" si="0"/>
        <v>3967</v>
      </c>
      <c r="C12" s="101">
        <v>2041</v>
      </c>
      <c r="D12" s="101">
        <v>1926</v>
      </c>
      <c r="E12" s="74">
        <v>66</v>
      </c>
      <c r="F12" s="13">
        <f t="shared" si="1"/>
        <v>5155</v>
      </c>
      <c r="G12" s="101">
        <v>2428</v>
      </c>
      <c r="H12" s="102">
        <v>2727</v>
      </c>
    </row>
    <row r="13" spans="1:37" ht="11.25" customHeight="1">
      <c r="A13" s="74">
        <v>7</v>
      </c>
      <c r="B13" s="13">
        <f t="shared" si="0"/>
        <v>3972</v>
      </c>
      <c r="C13" s="101">
        <v>2042</v>
      </c>
      <c r="D13" s="101">
        <v>1930</v>
      </c>
      <c r="E13" s="74">
        <v>67</v>
      </c>
      <c r="F13" s="13">
        <f t="shared" si="1"/>
        <v>5530</v>
      </c>
      <c r="G13" s="101">
        <v>2635</v>
      </c>
      <c r="H13" s="102">
        <v>2895</v>
      </c>
    </row>
    <row r="14" spans="1:37" ht="11.25" customHeight="1">
      <c r="A14" s="74">
        <v>8</v>
      </c>
      <c r="B14" s="13">
        <f t="shared" si="0"/>
        <v>4076</v>
      </c>
      <c r="C14" s="101">
        <v>2084</v>
      </c>
      <c r="D14" s="101">
        <v>1992</v>
      </c>
      <c r="E14" s="74">
        <v>68</v>
      </c>
      <c r="F14" s="13">
        <f t="shared" si="1"/>
        <v>6374</v>
      </c>
      <c r="G14" s="101">
        <v>2989</v>
      </c>
      <c r="H14" s="102">
        <v>3385</v>
      </c>
    </row>
    <row r="15" spans="1:37" ht="11.25" customHeight="1">
      <c r="A15" s="75">
        <v>9</v>
      </c>
      <c r="B15" s="76">
        <f t="shared" si="0"/>
        <v>4074</v>
      </c>
      <c r="C15" s="103">
        <v>2083</v>
      </c>
      <c r="D15" s="103">
        <v>1991</v>
      </c>
      <c r="E15" s="75">
        <v>69</v>
      </c>
      <c r="F15" s="76">
        <f t="shared" si="1"/>
        <v>6334</v>
      </c>
      <c r="G15" s="103">
        <v>2981</v>
      </c>
      <c r="H15" s="104">
        <v>3353</v>
      </c>
    </row>
    <row r="16" spans="1:37" ht="11.25" customHeight="1">
      <c r="A16" s="73" t="s">
        <v>57</v>
      </c>
      <c r="B16" s="13">
        <f t="shared" si="0"/>
        <v>20185</v>
      </c>
      <c r="C16" s="14">
        <f>SUM(C17:C21)</f>
        <v>10279</v>
      </c>
      <c r="D16" s="14">
        <f>SUM(D17:D21)</f>
        <v>9906</v>
      </c>
      <c r="E16" s="73" t="s">
        <v>58</v>
      </c>
      <c r="F16" s="13">
        <f t="shared" si="1"/>
        <v>24703</v>
      </c>
      <c r="G16" s="14">
        <f>SUM(G17:G21)</f>
        <v>11433</v>
      </c>
      <c r="H16" s="15">
        <f>SUM(H17:H21)</f>
        <v>13270</v>
      </c>
    </row>
    <row r="17" spans="1:8" ht="11.25" customHeight="1">
      <c r="A17" s="74">
        <v>10</v>
      </c>
      <c r="B17" s="13">
        <f t="shared" si="0"/>
        <v>4062</v>
      </c>
      <c r="C17" s="101">
        <v>2090</v>
      </c>
      <c r="D17" s="101">
        <v>1972</v>
      </c>
      <c r="E17" s="74">
        <v>70</v>
      </c>
      <c r="F17" s="13">
        <f t="shared" si="1"/>
        <v>6371</v>
      </c>
      <c r="G17" s="101">
        <v>2910</v>
      </c>
      <c r="H17" s="102">
        <v>3461</v>
      </c>
    </row>
    <row r="18" spans="1:8" ht="11.25" customHeight="1">
      <c r="A18" s="74">
        <v>11</v>
      </c>
      <c r="B18" s="13">
        <f t="shared" si="0"/>
        <v>3945</v>
      </c>
      <c r="C18" s="101">
        <v>2028</v>
      </c>
      <c r="D18" s="101">
        <v>1917</v>
      </c>
      <c r="E18" s="74">
        <v>71</v>
      </c>
      <c r="F18" s="13">
        <f t="shared" si="1"/>
        <v>4483</v>
      </c>
      <c r="G18" s="101">
        <v>2153</v>
      </c>
      <c r="H18" s="102">
        <v>2330</v>
      </c>
    </row>
    <row r="19" spans="1:8" ht="11.25" customHeight="1">
      <c r="A19" s="74">
        <v>12</v>
      </c>
      <c r="B19" s="13">
        <f t="shared" si="0"/>
        <v>3875</v>
      </c>
      <c r="C19" s="101">
        <v>1950</v>
      </c>
      <c r="D19" s="101">
        <v>1925</v>
      </c>
      <c r="E19" s="74">
        <v>72</v>
      </c>
      <c r="F19" s="13">
        <f t="shared" si="1"/>
        <v>4013</v>
      </c>
      <c r="G19" s="101">
        <v>1890</v>
      </c>
      <c r="H19" s="102">
        <v>2123</v>
      </c>
    </row>
    <row r="20" spans="1:8" ht="11.25" customHeight="1">
      <c r="A20" s="74">
        <v>13</v>
      </c>
      <c r="B20" s="13">
        <f t="shared" si="0"/>
        <v>4176</v>
      </c>
      <c r="C20" s="101">
        <v>2103</v>
      </c>
      <c r="D20" s="101">
        <v>2073</v>
      </c>
      <c r="E20" s="74">
        <v>73</v>
      </c>
      <c r="F20" s="13">
        <f t="shared" si="1"/>
        <v>4823</v>
      </c>
      <c r="G20" s="101">
        <v>2208</v>
      </c>
      <c r="H20" s="102">
        <v>2615</v>
      </c>
    </row>
    <row r="21" spans="1:8" ht="11.25" customHeight="1">
      <c r="A21" s="75">
        <v>14</v>
      </c>
      <c r="B21" s="76">
        <f t="shared" si="0"/>
        <v>4127</v>
      </c>
      <c r="C21" s="103">
        <v>2108</v>
      </c>
      <c r="D21" s="103">
        <v>2019</v>
      </c>
      <c r="E21" s="75">
        <v>74</v>
      </c>
      <c r="F21" s="76">
        <f t="shared" si="1"/>
        <v>5013</v>
      </c>
      <c r="G21" s="103">
        <v>2272</v>
      </c>
      <c r="H21" s="104">
        <v>2741</v>
      </c>
    </row>
    <row r="22" spans="1:8" ht="11.25" customHeight="1">
      <c r="A22" s="73" t="s">
        <v>59</v>
      </c>
      <c r="B22" s="13">
        <f t="shared" si="0"/>
        <v>20331</v>
      </c>
      <c r="C22" s="14">
        <f>SUM(C23:C27)</f>
        <v>10524</v>
      </c>
      <c r="D22" s="14">
        <f>SUM(D23:D27)</f>
        <v>9807</v>
      </c>
      <c r="E22" s="73" t="s">
        <v>60</v>
      </c>
      <c r="F22" s="13">
        <f t="shared" si="1"/>
        <v>20895</v>
      </c>
      <c r="G22" s="14">
        <f>SUM(G23:G27)</f>
        <v>9412</v>
      </c>
      <c r="H22" s="15">
        <f>SUM(H23:H27)</f>
        <v>11483</v>
      </c>
    </row>
    <row r="23" spans="1:8" ht="11.25" customHeight="1">
      <c r="A23" s="74">
        <v>15</v>
      </c>
      <c r="B23" s="13">
        <f t="shared" si="0"/>
        <v>3994</v>
      </c>
      <c r="C23" s="116">
        <v>2040</v>
      </c>
      <c r="D23" s="116">
        <v>1954</v>
      </c>
      <c r="E23" s="74">
        <v>75</v>
      </c>
      <c r="F23" s="13">
        <f t="shared" si="1"/>
        <v>4869</v>
      </c>
      <c r="G23" s="101">
        <v>2277</v>
      </c>
      <c r="H23" s="102">
        <v>2592</v>
      </c>
    </row>
    <row r="24" spans="1:8" ht="11.25" customHeight="1">
      <c r="A24" s="74">
        <v>16</v>
      </c>
      <c r="B24" s="13">
        <f t="shared" si="0"/>
        <v>4000</v>
      </c>
      <c r="C24" s="116">
        <v>2028</v>
      </c>
      <c r="D24" s="116">
        <v>1972</v>
      </c>
      <c r="E24" s="74">
        <v>76</v>
      </c>
      <c r="F24" s="13">
        <f t="shared" si="1"/>
        <v>4820</v>
      </c>
      <c r="G24" s="101">
        <v>2150</v>
      </c>
      <c r="H24" s="102">
        <v>2670</v>
      </c>
    </row>
    <row r="25" spans="1:8" ht="11.25" customHeight="1">
      <c r="A25" s="74">
        <v>17</v>
      </c>
      <c r="B25" s="13">
        <f t="shared" si="0"/>
        <v>4100</v>
      </c>
      <c r="C25" s="116">
        <v>2135</v>
      </c>
      <c r="D25" s="116">
        <v>1965</v>
      </c>
      <c r="E25" s="74">
        <v>77</v>
      </c>
      <c r="F25" s="13">
        <f t="shared" si="1"/>
        <v>4237</v>
      </c>
      <c r="G25" s="101">
        <v>1914</v>
      </c>
      <c r="H25" s="102">
        <v>2323</v>
      </c>
    </row>
    <row r="26" spans="1:8" ht="11.25" customHeight="1">
      <c r="A26" s="74">
        <v>18</v>
      </c>
      <c r="B26" s="13">
        <f t="shared" si="0"/>
        <v>4011</v>
      </c>
      <c r="C26" s="116">
        <v>2076</v>
      </c>
      <c r="D26" s="116">
        <v>1935</v>
      </c>
      <c r="E26" s="74">
        <v>78</v>
      </c>
      <c r="F26" s="13">
        <f t="shared" si="1"/>
        <v>3492</v>
      </c>
      <c r="G26" s="101">
        <v>1566</v>
      </c>
      <c r="H26" s="102">
        <v>1926</v>
      </c>
    </row>
    <row r="27" spans="1:8" ht="11.25" customHeight="1">
      <c r="A27" s="75">
        <v>19</v>
      </c>
      <c r="B27" s="76">
        <f t="shared" si="0"/>
        <v>4226</v>
      </c>
      <c r="C27" s="117">
        <v>2245</v>
      </c>
      <c r="D27" s="117">
        <v>1981</v>
      </c>
      <c r="E27" s="75">
        <v>79</v>
      </c>
      <c r="F27" s="76">
        <f t="shared" si="1"/>
        <v>3477</v>
      </c>
      <c r="G27" s="103">
        <v>1505</v>
      </c>
      <c r="H27" s="104">
        <v>1972</v>
      </c>
    </row>
    <row r="28" spans="1:8" ht="11.25" customHeight="1">
      <c r="A28" s="73" t="s">
        <v>61</v>
      </c>
      <c r="B28" s="13">
        <f t="shared" si="0"/>
        <v>21318</v>
      </c>
      <c r="C28" s="101">
        <f>SUM(C29:C33)</f>
        <v>11157</v>
      </c>
      <c r="D28" s="101">
        <f>SUM(D29:D33)</f>
        <v>10161</v>
      </c>
      <c r="E28" s="73" t="s">
        <v>62</v>
      </c>
      <c r="F28" s="13">
        <f t="shared" si="1"/>
        <v>15589</v>
      </c>
      <c r="G28" s="14">
        <f>SUM(G29:G33)</f>
        <v>6599</v>
      </c>
      <c r="H28" s="15">
        <f>SUM(H29:H33)</f>
        <v>8990</v>
      </c>
    </row>
    <row r="29" spans="1:8" ht="11.25" customHeight="1">
      <c r="A29" s="74">
        <v>20</v>
      </c>
      <c r="B29" s="13">
        <f t="shared" si="0"/>
        <v>4282</v>
      </c>
      <c r="C29" s="101">
        <v>2230</v>
      </c>
      <c r="D29" s="101">
        <v>2052</v>
      </c>
      <c r="E29" s="74">
        <v>80</v>
      </c>
      <c r="F29" s="13">
        <f t="shared" si="1"/>
        <v>3719</v>
      </c>
      <c r="G29" s="101">
        <v>1652</v>
      </c>
      <c r="H29" s="102">
        <v>2067</v>
      </c>
    </row>
    <row r="30" spans="1:8" ht="11.25" customHeight="1">
      <c r="A30" s="74">
        <v>21</v>
      </c>
      <c r="B30" s="13">
        <f t="shared" si="0"/>
        <v>4284</v>
      </c>
      <c r="C30" s="101">
        <v>2314</v>
      </c>
      <c r="D30" s="101">
        <v>1970</v>
      </c>
      <c r="E30" s="74">
        <v>81</v>
      </c>
      <c r="F30" s="13">
        <f t="shared" si="1"/>
        <v>3403</v>
      </c>
      <c r="G30" s="101">
        <v>1445</v>
      </c>
      <c r="H30" s="102">
        <v>1958</v>
      </c>
    </row>
    <row r="31" spans="1:8" ht="11.25" customHeight="1">
      <c r="A31" s="74">
        <v>22</v>
      </c>
      <c r="B31" s="13">
        <f t="shared" si="0"/>
        <v>4217</v>
      </c>
      <c r="C31" s="101">
        <v>2212</v>
      </c>
      <c r="D31" s="101">
        <v>2005</v>
      </c>
      <c r="E31" s="74">
        <v>82</v>
      </c>
      <c r="F31" s="13">
        <f t="shared" si="1"/>
        <v>3240</v>
      </c>
      <c r="G31" s="101">
        <v>1372</v>
      </c>
      <c r="H31" s="102">
        <v>1868</v>
      </c>
    </row>
    <row r="32" spans="1:8" ht="11.25" customHeight="1">
      <c r="A32" s="74">
        <v>23</v>
      </c>
      <c r="B32" s="13">
        <f t="shared" si="0"/>
        <v>4342</v>
      </c>
      <c r="C32" s="101">
        <v>2210</v>
      </c>
      <c r="D32" s="101">
        <v>2132</v>
      </c>
      <c r="E32" s="74">
        <v>83</v>
      </c>
      <c r="F32" s="13">
        <f t="shared" si="1"/>
        <v>2702</v>
      </c>
      <c r="G32" s="101">
        <v>1117</v>
      </c>
      <c r="H32" s="102">
        <v>1585</v>
      </c>
    </row>
    <row r="33" spans="1:8" ht="11.25" customHeight="1">
      <c r="A33" s="75">
        <v>24</v>
      </c>
      <c r="B33" s="76">
        <f t="shared" si="0"/>
        <v>4193</v>
      </c>
      <c r="C33" s="103">
        <v>2191</v>
      </c>
      <c r="D33" s="103">
        <v>2002</v>
      </c>
      <c r="E33" s="75">
        <v>84</v>
      </c>
      <c r="F33" s="76">
        <f t="shared" si="1"/>
        <v>2525</v>
      </c>
      <c r="G33" s="103">
        <v>1013</v>
      </c>
      <c r="H33" s="104">
        <v>1512</v>
      </c>
    </row>
    <row r="34" spans="1:8" ht="11.25" customHeight="1">
      <c r="A34" s="73" t="s">
        <v>63</v>
      </c>
      <c r="B34" s="13">
        <f t="shared" si="0"/>
        <v>21204</v>
      </c>
      <c r="C34" s="14">
        <f>SUM(C35:C39)</f>
        <v>11225</v>
      </c>
      <c r="D34" s="14">
        <f>SUM(D35:D39)</f>
        <v>9979</v>
      </c>
      <c r="E34" s="73" t="s">
        <v>64</v>
      </c>
      <c r="F34" s="13">
        <f t="shared" si="1"/>
        <v>8963</v>
      </c>
      <c r="G34" s="14">
        <f>SUM(G35:G39)</f>
        <v>3221</v>
      </c>
      <c r="H34" s="15">
        <f>SUM(H35:H39)</f>
        <v>5742</v>
      </c>
    </row>
    <row r="35" spans="1:8" ht="11.25" customHeight="1">
      <c r="A35" s="74">
        <v>25</v>
      </c>
      <c r="B35" s="13">
        <f t="shared" si="0"/>
        <v>4238</v>
      </c>
      <c r="C35" s="101">
        <v>2272</v>
      </c>
      <c r="D35" s="101">
        <v>1966</v>
      </c>
      <c r="E35" s="74">
        <v>85</v>
      </c>
      <c r="F35" s="13">
        <f t="shared" si="1"/>
        <v>2280</v>
      </c>
      <c r="G35" s="101">
        <v>912</v>
      </c>
      <c r="H35" s="102">
        <v>1368</v>
      </c>
    </row>
    <row r="36" spans="1:8" ht="11.25" customHeight="1">
      <c r="A36" s="74">
        <v>26</v>
      </c>
      <c r="B36" s="13">
        <f t="shared" si="0"/>
        <v>4160</v>
      </c>
      <c r="C36" s="101">
        <v>2219</v>
      </c>
      <c r="D36" s="101">
        <v>1941</v>
      </c>
      <c r="E36" s="74">
        <v>86</v>
      </c>
      <c r="F36" s="13">
        <f t="shared" si="1"/>
        <v>2043</v>
      </c>
      <c r="G36" s="101">
        <v>717</v>
      </c>
      <c r="H36" s="102">
        <v>1326</v>
      </c>
    </row>
    <row r="37" spans="1:8" ht="11.25" customHeight="1">
      <c r="A37" s="74">
        <v>27</v>
      </c>
      <c r="B37" s="13">
        <f t="shared" si="0"/>
        <v>4190</v>
      </c>
      <c r="C37" s="101">
        <v>2174</v>
      </c>
      <c r="D37" s="101">
        <v>2016</v>
      </c>
      <c r="E37" s="74">
        <v>87</v>
      </c>
      <c r="F37" s="13">
        <f t="shared" si="1"/>
        <v>1761</v>
      </c>
      <c r="G37" s="101">
        <v>640</v>
      </c>
      <c r="H37" s="102">
        <v>1121</v>
      </c>
    </row>
    <row r="38" spans="1:8" ht="11.25" customHeight="1">
      <c r="A38" s="74">
        <v>28</v>
      </c>
      <c r="B38" s="13">
        <f t="shared" si="0"/>
        <v>4182</v>
      </c>
      <c r="C38" s="101">
        <v>2191</v>
      </c>
      <c r="D38" s="101">
        <v>1991</v>
      </c>
      <c r="E38" s="74">
        <v>88</v>
      </c>
      <c r="F38" s="13">
        <f t="shared" si="1"/>
        <v>1546</v>
      </c>
      <c r="G38" s="101">
        <v>523</v>
      </c>
      <c r="H38" s="102">
        <v>1023</v>
      </c>
    </row>
    <row r="39" spans="1:8" ht="11.25" customHeight="1">
      <c r="A39" s="75">
        <v>29</v>
      </c>
      <c r="B39" s="76">
        <f t="shared" si="0"/>
        <v>4434</v>
      </c>
      <c r="C39" s="103">
        <v>2369</v>
      </c>
      <c r="D39" s="103">
        <v>2065</v>
      </c>
      <c r="E39" s="75">
        <v>89</v>
      </c>
      <c r="F39" s="76">
        <f t="shared" si="1"/>
        <v>1333</v>
      </c>
      <c r="G39" s="103">
        <v>429</v>
      </c>
      <c r="H39" s="104">
        <v>904</v>
      </c>
    </row>
    <row r="40" spans="1:8" ht="11.25" customHeight="1">
      <c r="A40" s="73" t="s">
        <v>65</v>
      </c>
      <c r="B40" s="13">
        <f t="shared" si="0"/>
        <v>24373</v>
      </c>
      <c r="C40" s="14">
        <f>SUM(C41:C45)</f>
        <v>12486</v>
      </c>
      <c r="D40" s="14">
        <f>SUM(D41:D45)</f>
        <v>11887</v>
      </c>
      <c r="E40" s="73" t="s">
        <v>66</v>
      </c>
      <c r="F40" s="13">
        <f t="shared" si="1"/>
        <v>3952</v>
      </c>
      <c r="G40" s="14">
        <f>SUM(G41:G45)</f>
        <v>1111</v>
      </c>
      <c r="H40" s="15">
        <f>SUM(H41:H45)</f>
        <v>2841</v>
      </c>
    </row>
    <row r="41" spans="1:8" ht="11.25" customHeight="1">
      <c r="A41" s="74">
        <v>30</v>
      </c>
      <c r="B41" s="13">
        <f t="shared" si="0"/>
        <v>4359</v>
      </c>
      <c r="C41" s="101">
        <v>2234</v>
      </c>
      <c r="D41" s="101">
        <v>2125</v>
      </c>
      <c r="E41" s="74">
        <v>90</v>
      </c>
      <c r="F41" s="13">
        <f t="shared" si="1"/>
        <v>1177</v>
      </c>
      <c r="G41" s="101">
        <v>371</v>
      </c>
      <c r="H41" s="102">
        <v>806</v>
      </c>
    </row>
    <row r="42" spans="1:8" ht="11.25" customHeight="1">
      <c r="A42" s="74">
        <v>31</v>
      </c>
      <c r="B42" s="13">
        <f t="shared" si="0"/>
        <v>4584</v>
      </c>
      <c r="C42" s="101">
        <v>2420</v>
      </c>
      <c r="D42" s="101">
        <v>2164</v>
      </c>
      <c r="E42" s="74">
        <v>91</v>
      </c>
      <c r="F42" s="13">
        <f t="shared" si="1"/>
        <v>938</v>
      </c>
      <c r="G42" s="101">
        <v>290</v>
      </c>
      <c r="H42" s="102">
        <v>648</v>
      </c>
    </row>
    <row r="43" spans="1:8" ht="11.25" customHeight="1">
      <c r="A43" s="74">
        <v>32</v>
      </c>
      <c r="B43" s="13">
        <f t="shared" si="0"/>
        <v>4824</v>
      </c>
      <c r="C43" s="101">
        <v>2441</v>
      </c>
      <c r="D43" s="101">
        <v>2383</v>
      </c>
      <c r="E43" s="74">
        <v>92</v>
      </c>
      <c r="F43" s="13">
        <f t="shared" si="1"/>
        <v>808</v>
      </c>
      <c r="G43" s="101">
        <v>218</v>
      </c>
      <c r="H43" s="102">
        <v>590</v>
      </c>
    </row>
    <row r="44" spans="1:8" ht="11.25" customHeight="1">
      <c r="A44" s="74">
        <v>33</v>
      </c>
      <c r="B44" s="13">
        <f t="shared" si="0"/>
        <v>5125</v>
      </c>
      <c r="C44" s="101">
        <v>2606</v>
      </c>
      <c r="D44" s="101">
        <v>2519</v>
      </c>
      <c r="E44" s="74">
        <v>93</v>
      </c>
      <c r="F44" s="13">
        <f t="shared" si="1"/>
        <v>577</v>
      </c>
      <c r="G44" s="101">
        <v>126</v>
      </c>
      <c r="H44" s="102">
        <v>451</v>
      </c>
    </row>
    <row r="45" spans="1:8" ht="11.25" customHeight="1">
      <c r="A45" s="75">
        <v>34</v>
      </c>
      <c r="B45" s="76">
        <f t="shared" si="0"/>
        <v>5481</v>
      </c>
      <c r="C45" s="103">
        <v>2785</v>
      </c>
      <c r="D45" s="103">
        <v>2696</v>
      </c>
      <c r="E45" s="75">
        <v>94</v>
      </c>
      <c r="F45" s="76">
        <f t="shared" si="1"/>
        <v>452</v>
      </c>
      <c r="G45" s="101">
        <v>106</v>
      </c>
      <c r="H45" s="104">
        <v>346</v>
      </c>
    </row>
    <row r="46" spans="1:8" ht="11.25" customHeight="1">
      <c r="A46" s="73" t="s">
        <v>67</v>
      </c>
      <c r="B46" s="13">
        <f t="shared" si="0"/>
        <v>29511</v>
      </c>
      <c r="C46" s="14">
        <f>SUM(C47:C51)</f>
        <v>14987</v>
      </c>
      <c r="D46" s="14">
        <f>SUM(D47:D51)</f>
        <v>14524</v>
      </c>
      <c r="E46" s="73" t="s">
        <v>68</v>
      </c>
      <c r="F46" s="13">
        <f>SUM(G46:H46)</f>
        <v>1090</v>
      </c>
      <c r="G46" s="118">
        <f>SUM(G47:G51)</f>
        <v>201</v>
      </c>
      <c r="H46" s="80">
        <f>SUM(H47:H51)</f>
        <v>889</v>
      </c>
    </row>
    <row r="47" spans="1:8" ht="11.25" customHeight="1">
      <c r="A47" s="74">
        <v>35</v>
      </c>
      <c r="B47" s="13">
        <f t="shared" si="0"/>
        <v>5451</v>
      </c>
      <c r="C47" s="101">
        <v>2751</v>
      </c>
      <c r="D47" s="101">
        <v>2700</v>
      </c>
      <c r="E47" s="74">
        <v>95</v>
      </c>
      <c r="F47" s="13">
        <f>SUM(G47:H47)</f>
        <v>354</v>
      </c>
      <c r="G47" s="101">
        <v>75</v>
      </c>
      <c r="H47" s="102">
        <v>279</v>
      </c>
    </row>
    <row r="48" spans="1:8" ht="11.25" customHeight="1">
      <c r="A48" s="74">
        <v>36</v>
      </c>
      <c r="B48" s="13">
        <f t="shared" si="0"/>
        <v>5601</v>
      </c>
      <c r="C48" s="101">
        <v>2865</v>
      </c>
      <c r="D48" s="101">
        <v>2736</v>
      </c>
      <c r="E48" s="74">
        <v>96</v>
      </c>
      <c r="F48" s="13">
        <f>SUM(G48:H48)</f>
        <v>302</v>
      </c>
      <c r="G48" s="101">
        <v>50</v>
      </c>
      <c r="H48" s="102">
        <v>252</v>
      </c>
    </row>
    <row r="49" spans="1:8" ht="11.25" customHeight="1">
      <c r="A49" s="74">
        <v>37</v>
      </c>
      <c r="B49" s="13">
        <f t="shared" si="0"/>
        <v>5873</v>
      </c>
      <c r="C49" s="101">
        <v>2944</v>
      </c>
      <c r="D49" s="101">
        <v>2929</v>
      </c>
      <c r="E49" s="74">
        <v>97</v>
      </c>
      <c r="F49" s="13">
        <f t="shared" si="1"/>
        <v>199</v>
      </c>
      <c r="G49" s="101">
        <v>34</v>
      </c>
      <c r="H49" s="102">
        <v>165</v>
      </c>
    </row>
    <row r="50" spans="1:8" ht="11.25" customHeight="1">
      <c r="A50" s="74">
        <v>38</v>
      </c>
      <c r="B50" s="13">
        <f t="shared" si="0"/>
        <v>6213</v>
      </c>
      <c r="C50" s="101">
        <v>3201</v>
      </c>
      <c r="D50" s="101">
        <v>3012</v>
      </c>
      <c r="E50" s="74">
        <v>98</v>
      </c>
      <c r="F50" s="13">
        <f t="shared" si="1"/>
        <v>140</v>
      </c>
      <c r="G50" s="101">
        <v>25</v>
      </c>
      <c r="H50" s="102">
        <v>115</v>
      </c>
    </row>
    <row r="51" spans="1:8" ht="11.25" customHeight="1">
      <c r="A51" s="75">
        <v>39</v>
      </c>
      <c r="B51" s="76">
        <f t="shared" si="0"/>
        <v>6373</v>
      </c>
      <c r="C51" s="103">
        <v>3226</v>
      </c>
      <c r="D51" s="103">
        <v>3147</v>
      </c>
      <c r="E51" s="75">
        <v>99</v>
      </c>
      <c r="F51" s="76">
        <f t="shared" si="1"/>
        <v>95</v>
      </c>
      <c r="G51" s="103">
        <v>17</v>
      </c>
      <c r="H51" s="104">
        <v>78</v>
      </c>
    </row>
    <row r="52" spans="1:8" ht="11.25" customHeight="1">
      <c r="A52" s="73" t="s">
        <v>69</v>
      </c>
      <c r="B52" s="13">
        <f t="shared" si="0"/>
        <v>36018</v>
      </c>
      <c r="C52" s="14">
        <f>SUM(C53:C57)</f>
        <v>18321</v>
      </c>
      <c r="D52" s="14">
        <f>SUM(D53:D57)</f>
        <v>17697</v>
      </c>
      <c r="E52" s="73" t="s">
        <v>70</v>
      </c>
      <c r="F52" s="13">
        <f t="shared" si="1"/>
        <v>203</v>
      </c>
      <c r="G52" s="14">
        <f>SUM(G53:G57)</f>
        <v>36</v>
      </c>
      <c r="H52" s="15">
        <f>SUM(H53:H57)</f>
        <v>167</v>
      </c>
    </row>
    <row r="53" spans="1:8" ht="11.25" customHeight="1">
      <c r="A53" s="74">
        <v>40</v>
      </c>
      <c r="B53" s="13">
        <f t="shared" si="0"/>
        <v>6585</v>
      </c>
      <c r="C53" s="101">
        <v>3341</v>
      </c>
      <c r="D53" s="101">
        <v>3244</v>
      </c>
      <c r="E53" s="74">
        <v>100</v>
      </c>
      <c r="F53" s="13">
        <f t="shared" si="1"/>
        <v>86</v>
      </c>
      <c r="G53" s="101">
        <v>20</v>
      </c>
      <c r="H53" s="102">
        <v>66</v>
      </c>
    </row>
    <row r="54" spans="1:8" ht="11.25" customHeight="1">
      <c r="A54" s="74">
        <v>41</v>
      </c>
      <c r="B54" s="13">
        <f t="shared" si="0"/>
        <v>6851</v>
      </c>
      <c r="C54" s="101">
        <v>3518</v>
      </c>
      <c r="D54" s="101">
        <v>3333</v>
      </c>
      <c r="E54" s="74">
        <v>101</v>
      </c>
      <c r="F54" s="13">
        <f t="shared" si="1"/>
        <v>49</v>
      </c>
      <c r="G54" s="101">
        <v>8</v>
      </c>
      <c r="H54" s="102">
        <v>41</v>
      </c>
    </row>
    <row r="55" spans="1:8" ht="11.25" customHeight="1">
      <c r="A55" s="74">
        <v>42</v>
      </c>
      <c r="B55" s="13">
        <f t="shared" si="0"/>
        <v>6942</v>
      </c>
      <c r="C55" s="101">
        <v>3446</v>
      </c>
      <c r="D55" s="101">
        <v>3496</v>
      </c>
      <c r="E55" s="74">
        <v>102</v>
      </c>
      <c r="F55" s="13">
        <f t="shared" si="1"/>
        <v>36</v>
      </c>
      <c r="G55" s="101">
        <v>6</v>
      </c>
      <c r="H55" s="102">
        <v>30</v>
      </c>
    </row>
    <row r="56" spans="1:8" ht="11.25" customHeight="1">
      <c r="A56" s="74">
        <v>43</v>
      </c>
      <c r="B56" s="13">
        <f t="shared" si="0"/>
        <v>7509</v>
      </c>
      <c r="C56" s="101">
        <v>3884</v>
      </c>
      <c r="D56" s="101">
        <v>3625</v>
      </c>
      <c r="E56" s="74">
        <v>103</v>
      </c>
      <c r="F56" s="13">
        <f t="shared" si="1"/>
        <v>19</v>
      </c>
      <c r="G56" s="101">
        <v>2</v>
      </c>
      <c r="H56" s="102">
        <v>17</v>
      </c>
    </row>
    <row r="57" spans="1:8" ht="11.25" customHeight="1">
      <c r="A57" s="75">
        <v>44</v>
      </c>
      <c r="B57" s="76">
        <f t="shared" si="0"/>
        <v>8131</v>
      </c>
      <c r="C57" s="103">
        <v>4132</v>
      </c>
      <c r="D57" s="103">
        <v>3999</v>
      </c>
      <c r="E57" s="75">
        <v>104</v>
      </c>
      <c r="F57" s="76">
        <f t="shared" si="1"/>
        <v>13</v>
      </c>
      <c r="G57" s="103">
        <v>0</v>
      </c>
      <c r="H57" s="104">
        <v>13</v>
      </c>
    </row>
    <row r="58" spans="1:8" ht="11.25" customHeight="1">
      <c r="A58" s="73" t="s">
        <v>71</v>
      </c>
      <c r="B58" s="13">
        <f t="shared" si="0"/>
        <v>37836</v>
      </c>
      <c r="C58" s="14">
        <f>SUM(C59:C63)</f>
        <v>19332</v>
      </c>
      <c r="D58" s="14">
        <f>SUM(D59:D63)</f>
        <v>18504</v>
      </c>
      <c r="E58" s="73" t="s">
        <v>290</v>
      </c>
      <c r="F58" s="13">
        <f>SUM(G58:H58)</f>
        <v>11</v>
      </c>
      <c r="G58" s="14">
        <f>SUM(G59:G63)</f>
        <v>1</v>
      </c>
      <c r="H58" s="15">
        <f>SUM(H59:H63)</f>
        <v>10</v>
      </c>
    </row>
    <row r="59" spans="1:8" ht="11.25" customHeight="1">
      <c r="A59" s="74">
        <v>45</v>
      </c>
      <c r="B59" s="13">
        <f t="shared" si="0"/>
        <v>7778</v>
      </c>
      <c r="C59" s="101">
        <v>3985</v>
      </c>
      <c r="D59" s="101">
        <v>3793</v>
      </c>
      <c r="E59" s="74">
        <v>105</v>
      </c>
      <c r="F59" s="13">
        <f t="shared" si="1"/>
        <v>6</v>
      </c>
      <c r="G59" s="101">
        <v>1</v>
      </c>
      <c r="H59" s="102">
        <v>5</v>
      </c>
    </row>
    <row r="60" spans="1:8" ht="11.25" customHeight="1">
      <c r="A60" s="74">
        <v>46</v>
      </c>
      <c r="B60" s="13">
        <f t="shared" si="0"/>
        <v>7801</v>
      </c>
      <c r="C60" s="101">
        <v>3959</v>
      </c>
      <c r="D60" s="101">
        <v>3842</v>
      </c>
      <c r="E60" s="74">
        <v>106</v>
      </c>
      <c r="F60" s="13">
        <f t="shared" si="1"/>
        <v>5</v>
      </c>
      <c r="G60" s="101">
        <v>0</v>
      </c>
      <c r="H60" s="102">
        <v>5</v>
      </c>
    </row>
    <row r="61" spans="1:8" ht="11.25" customHeight="1">
      <c r="A61" s="74">
        <v>47</v>
      </c>
      <c r="B61" s="13">
        <f t="shared" si="0"/>
        <v>7566</v>
      </c>
      <c r="C61" s="101">
        <v>3840</v>
      </c>
      <c r="D61" s="101">
        <v>3726</v>
      </c>
      <c r="E61" s="74">
        <v>107</v>
      </c>
      <c r="F61" s="13">
        <f t="shared" si="1"/>
        <v>0</v>
      </c>
      <c r="G61" s="101">
        <v>0</v>
      </c>
      <c r="H61" s="102">
        <v>0</v>
      </c>
    </row>
    <row r="62" spans="1:8" ht="11.25" customHeight="1">
      <c r="A62" s="74">
        <v>48</v>
      </c>
      <c r="B62" s="13">
        <f t="shared" si="0"/>
        <v>7313</v>
      </c>
      <c r="C62" s="101">
        <v>3802</v>
      </c>
      <c r="D62" s="101">
        <v>3511</v>
      </c>
      <c r="E62" s="74">
        <v>108</v>
      </c>
      <c r="F62" s="13">
        <f>SUM(G62:H62)</f>
        <v>0</v>
      </c>
      <c r="G62" s="101">
        <v>0</v>
      </c>
      <c r="H62" s="102">
        <v>0</v>
      </c>
    </row>
    <row r="63" spans="1:8" ht="11.25" customHeight="1">
      <c r="A63" s="75">
        <v>49</v>
      </c>
      <c r="B63" s="76">
        <f t="shared" si="0"/>
        <v>7378</v>
      </c>
      <c r="C63" s="103">
        <v>3746</v>
      </c>
      <c r="D63" s="103">
        <v>3632</v>
      </c>
      <c r="E63" s="75">
        <v>109</v>
      </c>
      <c r="F63" s="76">
        <f>SUM(G63:H63)</f>
        <v>0</v>
      </c>
      <c r="G63" s="103">
        <v>0</v>
      </c>
      <c r="H63" s="104">
        <v>0</v>
      </c>
    </row>
    <row r="64" spans="1:8" ht="11.25" customHeight="1">
      <c r="A64" s="73" t="s">
        <v>72</v>
      </c>
      <c r="B64" s="13">
        <f t="shared" si="0"/>
        <v>31508</v>
      </c>
      <c r="C64" s="14">
        <f>SUM(C65:C69)</f>
        <v>16563</v>
      </c>
      <c r="D64" s="14">
        <f>SUM(D65:D69)</f>
        <v>14945</v>
      </c>
      <c r="E64" s="74"/>
      <c r="F64" s="18"/>
      <c r="G64" s="14"/>
      <c r="H64" s="19"/>
    </row>
    <row r="65" spans="1:8" ht="11.25" customHeight="1">
      <c r="A65" s="74">
        <v>50</v>
      </c>
      <c r="B65" s="13">
        <f t="shared" si="0"/>
        <v>7454</v>
      </c>
      <c r="C65" s="101">
        <v>3973</v>
      </c>
      <c r="D65" s="101">
        <v>3481</v>
      </c>
      <c r="E65" s="74"/>
      <c r="F65" s="77"/>
      <c r="G65" s="14"/>
      <c r="H65" s="78"/>
    </row>
    <row r="66" spans="1:8" ht="11.25" customHeight="1">
      <c r="A66" s="74">
        <v>51</v>
      </c>
      <c r="B66" s="13">
        <f t="shared" si="0"/>
        <v>5224</v>
      </c>
      <c r="C66" s="101">
        <v>2765</v>
      </c>
      <c r="D66" s="101">
        <v>2459</v>
      </c>
      <c r="E66" s="74"/>
      <c r="F66" s="18"/>
      <c r="G66" s="14"/>
      <c r="H66" s="19"/>
    </row>
    <row r="67" spans="1:8" ht="11.25" customHeight="1">
      <c r="A67" s="74">
        <v>52</v>
      </c>
      <c r="B67" s="13">
        <f t="shared" si="0"/>
        <v>6760</v>
      </c>
      <c r="C67" s="101">
        <v>3543</v>
      </c>
      <c r="D67" s="101">
        <v>3217</v>
      </c>
      <c r="E67" s="74"/>
      <c r="F67" s="13"/>
      <c r="G67" s="14"/>
      <c r="H67" s="19"/>
    </row>
    <row r="68" spans="1:8" ht="11.25" customHeight="1">
      <c r="A68" s="74">
        <v>53</v>
      </c>
      <c r="B68" s="13">
        <f t="shared" ref="B68:B75" si="2">SUM(C68:D68)</f>
        <v>6147</v>
      </c>
      <c r="C68" s="101">
        <v>3184</v>
      </c>
      <c r="D68" s="101">
        <v>2963</v>
      </c>
      <c r="E68" s="74"/>
      <c r="F68" s="18"/>
      <c r="G68" s="14"/>
      <c r="H68" s="19"/>
    </row>
    <row r="69" spans="1:8" ht="11.25" customHeight="1">
      <c r="A69" s="75">
        <v>54</v>
      </c>
      <c r="B69" s="76">
        <f t="shared" si="2"/>
        <v>5923</v>
      </c>
      <c r="C69" s="103">
        <v>3098</v>
      </c>
      <c r="D69" s="103">
        <v>2825</v>
      </c>
      <c r="E69" s="75"/>
      <c r="F69" s="76"/>
      <c r="G69" s="16"/>
      <c r="H69" s="17"/>
    </row>
    <row r="70" spans="1:8" ht="11.25" customHeight="1">
      <c r="A70" s="73" t="s">
        <v>73</v>
      </c>
      <c r="B70" s="13">
        <f t="shared" si="2"/>
        <v>24656</v>
      </c>
      <c r="C70" s="14">
        <f>SUM(C71:C75)</f>
        <v>12841</v>
      </c>
      <c r="D70" s="14">
        <f>SUM(D71:D75)</f>
        <v>11815</v>
      </c>
      <c r="E70" s="74" t="s">
        <v>46</v>
      </c>
      <c r="F70" s="13">
        <f>SUM(F73:F75)</f>
        <v>430594</v>
      </c>
      <c r="G70" s="79">
        <f>SUM(G73:G75)</f>
        <v>213383</v>
      </c>
      <c r="H70" s="80">
        <f>SUM(H73:H75)</f>
        <v>217211</v>
      </c>
    </row>
    <row r="71" spans="1:8" ht="11.25" customHeight="1">
      <c r="A71" s="74">
        <v>55</v>
      </c>
      <c r="B71" s="13">
        <f t="shared" si="2"/>
        <v>5361</v>
      </c>
      <c r="C71" s="101">
        <v>2849</v>
      </c>
      <c r="D71" s="101">
        <v>2512</v>
      </c>
      <c r="E71" s="74"/>
      <c r="F71" s="18"/>
      <c r="G71" s="14"/>
      <c r="H71" s="15"/>
    </row>
    <row r="72" spans="1:8" ht="11.25" customHeight="1">
      <c r="A72" s="74">
        <v>56</v>
      </c>
      <c r="B72" s="13">
        <f t="shared" si="2"/>
        <v>5107</v>
      </c>
      <c r="C72" s="101">
        <v>2628</v>
      </c>
      <c r="D72" s="101">
        <v>2479</v>
      </c>
      <c r="E72" s="74" t="s">
        <v>74</v>
      </c>
      <c r="F72" s="20"/>
      <c r="G72" s="21"/>
      <c r="H72" s="19"/>
    </row>
    <row r="73" spans="1:8" ht="11.25" customHeight="1">
      <c r="A73" s="74">
        <v>57</v>
      </c>
      <c r="B73" s="13">
        <f t="shared" si="2"/>
        <v>4940</v>
      </c>
      <c r="C73" s="101">
        <v>2548</v>
      </c>
      <c r="D73" s="101">
        <v>2392</v>
      </c>
      <c r="E73" s="73" t="s">
        <v>75</v>
      </c>
      <c r="F73" s="13">
        <f>B4+B10+B16</f>
        <v>58582</v>
      </c>
      <c r="G73" s="14">
        <f>C4+C10+C16</f>
        <v>29906</v>
      </c>
      <c r="H73" s="15">
        <f>D4+D10+D16</f>
        <v>28676</v>
      </c>
    </row>
    <row r="74" spans="1:8" ht="11.25" customHeight="1">
      <c r="A74" s="74">
        <v>58</v>
      </c>
      <c r="B74" s="13">
        <f t="shared" si="2"/>
        <v>4647</v>
      </c>
      <c r="C74" s="101">
        <v>2419</v>
      </c>
      <c r="D74" s="101">
        <v>2228</v>
      </c>
      <c r="E74" s="73" t="s">
        <v>76</v>
      </c>
      <c r="F74" s="13">
        <f>B22+B28+B34+B40+B46+B52+B58+B64+B70+F4</f>
        <v>268311</v>
      </c>
      <c r="G74" s="14">
        <f>C22+C28+C34+C40+C46+C52+C58+C64+C70+G4</f>
        <v>138096</v>
      </c>
      <c r="H74" s="15">
        <f>D22+D28+D34+D40+D46+D52+D58+D64+D70+H4</f>
        <v>130215</v>
      </c>
    </row>
    <row r="75" spans="1:8" ht="13.5" customHeight="1" thickBot="1">
      <c r="A75" s="81">
        <v>59</v>
      </c>
      <c r="B75" s="82">
        <f t="shared" si="2"/>
        <v>4601</v>
      </c>
      <c r="C75" s="83">
        <v>2397</v>
      </c>
      <c r="D75" s="83">
        <v>2204</v>
      </c>
      <c r="E75" s="84" t="s">
        <v>77</v>
      </c>
      <c r="F75" s="82">
        <f>F10+F16+F22+F28+F34+F40+F46+F52+F58</f>
        <v>103701</v>
      </c>
      <c r="G75" s="83">
        <f>G10+G16+G22+G28+G34+G40+G46+G52+G58</f>
        <v>45381</v>
      </c>
      <c r="H75" s="85">
        <f>H10+H16+H22+H28+H34+H40+H46+H52+H58</f>
        <v>58320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19" t="s">
        <v>291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s="1" customFormat="1" ht="20.25" customHeight="1">
      <c r="A2" s="153" t="s">
        <v>311</v>
      </c>
      <c r="B2" s="153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54" t="s">
        <v>15</v>
      </c>
      <c r="B3" s="155" t="s">
        <v>30</v>
      </c>
      <c r="C3" s="155" t="s">
        <v>31</v>
      </c>
      <c r="D3" s="155" t="s">
        <v>32</v>
      </c>
      <c r="E3" s="154" t="s">
        <v>33</v>
      </c>
      <c r="F3" s="154"/>
      <c r="G3" s="154"/>
      <c r="H3" s="154"/>
      <c r="I3" s="154" t="s">
        <v>34</v>
      </c>
      <c r="J3" s="154"/>
      <c r="K3" s="154"/>
      <c r="L3" s="154"/>
      <c r="M3" s="155" t="s">
        <v>35</v>
      </c>
      <c r="N3" s="155" t="s">
        <v>29</v>
      </c>
    </row>
    <row r="4" spans="1:14" s="1" customFormat="1" ht="20.100000000000001" customHeight="1">
      <c r="A4" s="154"/>
      <c r="B4" s="155"/>
      <c r="C4" s="155"/>
      <c r="D4" s="155"/>
      <c r="E4" s="154"/>
      <c r="F4" s="154"/>
      <c r="G4" s="154"/>
      <c r="H4" s="154"/>
      <c r="I4" s="154"/>
      <c r="J4" s="154"/>
      <c r="K4" s="154"/>
      <c r="L4" s="154"/>
      <c r="M4" s="155"/>
      <c r="N4" s="155"/>
    </row>
    <row r="5" spans="1:14" s="1" customFormat="1" ht="20.100000000000001" customHeight="1">
      <c r="A5" s="154"/>
      <c r="B5" s="155"/>
      <c r="C5" s="155"/>
      <c r="D5" s="155"/>
      <c r="E5" s="86" t="s">
        <v>36</v>
      </c>
      <c r="F5" s="86" t="s">
        <v>37</v>
      </c>
      <c r="G5" s="86" t="s">
        <v>38</v>
      </c>
      <c r="H5" s="86" t="s">
        <v>29</v>
      </c>
      <c r="I5" s="86" t="s">
        <v>36</v>
      </c>
      <c r="J5" s="86" t="s">
        <v>37</v>
      </c>
      <c r="K5" s="86" t="s">
        <v>38</v>
      </c>
      <c r="L5" s="86" t="s">
        <v>29</v>
      </c>
      <c r="M5" s="155"/>
      <c r="N5" s="155"/>
    </row>
    <row r="6" spans="1:14" s="1" customFormat="1" ht="20.100000000000001" customHeight="1">
      <c r="A6" s="86" t="s">
        <v>16</v>
      </c>
      <c r="B6" s="87">
        <v>9</v>
      </c>
      <c r="C6" s="87">
        <v>22</v>
      </c>
      <c r="D6" s="87">
        <f>B6-C6</f>
        <v>-13</v>
      </c>
      <c r="E6" s="87">
        <v>34</v>
      </c>
      <c r="F6" s="87">
        <v>24</v>
      </c>
      <c r="G6" s="87">
        <v>32</v>
      </c>
      <c r="H6" s="87">
        <f>SUM(E6:G6)</f>
        <v>90</v>
      </c>
      <c r="I6" s="87">
        <v>17</v>
      </c>
      <c r="J6" s="87">
        <v>25</v>
      </c>
      <c r="K6" s="87">
        <v>24</v>
      </c>
      <c r="L6" s="87">
        <f>SUM(I6:K6)</f>
        <v>66</v>
      </c>
      <c r="M6" s="87">
        <f>H6-L6</f>
        <v>24</v>
      </c>
      <c r="N6" s="87">
        <f>D6+M6</f>
        <v>11</v>
      </c>
    </row>
    <row r="7" spans="1:14" s="1" customFormat="1" ht="20.100000000000001" customHeight="1">
      <c r="A7" s="86" t="s">
        <v>17</v>
      </c>
      <c r="B7" s="87">
        <v>51</v>
      </c>
      <c r="C7" s="87">
        <v>42</v>
      </c>
      <c r="D7" s="87">
        <f t="shared" ref="D7:D18" si="0">B7-C7</f>
        <v>9</v>
      </c>
      <c r="E7" s="87">
        <v>90</v>
      </c>
      <c r="F7" s="87">
        <v>74</v>
      </c>
      <c r="G7" s="87">
        <v>87</v>
      </c>
      <c r="H7" s="87">
        <f t="shared" ref="H7:H20" si="1">SUM(E7:G7)</f>
        <v>251</v>
      </c>
      <c r="I7" s="87">
        <v>105</v>
      </c>
      <c r="J7" s="87">
        <v>65</v>
      </c>
      <c r="K7" s="87">
        <v>80</v>
      </c>
      <c r="L7" s="87">
        <f t="shared" ref="L7:L20" si="2">SUM(I7:K7)</f>
        <v>250</v>
      </c>
      <c r="M7" s="87">
        <f t="shared" ref="M7:M20" si="3">H7-L7</f>
        <v>1</v>
      </c>
      <c r="N7" s="87">
        <f t="shared" ref="N7:N18" si="4">D7+M7</f>
        <v>10</v>
      </c>
    </row>
    <row r="8" spans="1:14" s="1" customFormat="1" ht="20.100000000000001" customHeight="1">
      <c r="A8" s="86" t="s">
        <v>18</v>
      </c>
      <c r="B8" s="87">
        <v>30</v>
      </c>
      <c r="C8" s="87">
        <v>26</v>
      </c>
      <c r="D8" s="87">
        <f t="shared" si="0"/>
        <v>4</v>
      </c>
      <c r="E8" s="87">
        <v>57</v>
      </c>
      <c r="F8" s="87">
        <v>78</v>
      </c>
      <c r="G8" s="87">
        <v>23</v>
      </c>
      <c r="H8" s="87">
        <f t="shared" si="1"/>
        <v>158</v>
      </c>
      <c r="I8" s="87">
        <v>41</v>
      </c>
      <c r="J8" s="87">
        <v>50</v>
      </c>
      <c r="K8" s="87">
        <v>56</v>
      </c>
      <c r="L8" s="87">
        <f t="shared" si="2"/>
        <v>147</v>
      </c>
      <c r="M8" s="87">
        <f t="shared" si="3"/>
        <v>11</v>
      </c>
      <c r="N8" s="87">
        <f t="shared" si="4"/>
        <v>15</v>
      </c>
    </row>
    <row r="9" spans="1:14" s="1" customFormat="1" ht="20.100000000000001" customHeight="1">
      <c r="A9" s="86" t="s">
        <v>19</v>
      </c>
      <c r="B9" s="87">
        <v>32</v>
      </c>
      <c r="C9" s="87">
        <v>24</v>
      </c>
      <c r="D9" s="87">
        <f t="shared" si="0"/>
        <v>8</v>
      </c>
      <c r="E9" s="87">
        <v>46</v>
      </c>
      <c r="F9" s="87">
        <v>62</v>
      </c>
      <c r="G9" s="87">
        <v>32</v>
      </c>
      <c r="H9" s="87">
        <f>SUM(E9:G9)</f>
        <v>140</v>
      </c>
      <c r="I9" s="87">
        <v>41</v>
      </c>
      <c r="J9" s="87">
        <v>46</v>
      </c>
      <c r="K9" s="87">
        <v>39</v>
      </c>
      <c r="L9" s="87">
        <f t="shared" si="2"/>
        <v>126</v>
      </c>
      <c r="M9" s="87">
        <f t="shared" si="3"/>
        <v>14</v>
      </c>
      <c r="N9" s="87">
        <f t="shared" si="4"/>
        <v>22</v>
      </c>
    </row>
    <row r="10" spans="1:14" s="1" customFormat="1" ht="20.100000000000001" customHeight="1">
      <c r="A10" s="86" t="s">
        <v>20</v>
      </c>
      <c r="B10" s="87">
        <v>27</v>
      </c>
      <c r="C10" s="87">
        <v>36</v>
      </c>
      <c r="D10" s="87">
        <f t="shared" si="0"/>
        <v>-9</v>
      </c>
      <c r="E10" s="87">
        <v>75</v>
      </c>
      <c r="F10" s="87">
        <v>75</v>
      </c>
      <c r="G10" s="87">
        <v>54</v>
      </c>
      <c r="H10" s="87">
        <f t="shared" si="1"/>
        <v>204</v>
      </c>
      <c r="I10" s="87">
        <v>59</v>
      </c>
      <c r="J10" s="87">
        <v>83</v>
      </c>
      <c r="K10" s="87">
        <v>67</v>
      </c>
      <c r="L10" s="87">
        <f t="shared" si="2"/>
        <v>209</v>
      </c>
      <c r="M10" s="87">
        <f t="shared" si="3"/>
        <v>-5</v>
      </c>
      <c r="N10" s="87">
        <f t="shared" si="4"/>
        <v>-14</v>
      </c>
    </row>
    <row r="11" spans="1:14" s="1" customFormat="1" ht="20.100000000000001" customHeight="1">
      <c r="A11" s="86" t="s">
        <v>21</v>
      </c>
      <c r="B11" s="87">
        <v>28</v>
      </c>
      <c r="C11" s="87">
        <v>19</v>
      </c>
      <c r="D11" s="87">
        <f t="shared" si="0"/>
        <v>9</v>
      </c>
      <c r="E11" s="87">
        <v>33</v>
      </c>
      <c r="F11" s="87">
        <v>38</v>
      </c>
      <c r="G11" s="87">
        <v>26</v>
      </c>
      <c r="H11" s="87">
        <f t="shared" si="1"/>
        <v>97</v>
      </c>
      <c r="I11" s="87">
        <v>23</v>
      </c>
      <c r="J11" s="87">
        <v>43</v>
      </c>
      <c r="K11" s="87">
        <v>20</v>
      </c>
      <c r="L11" s="87">
        <f t="shared" si="2"/>
        <v>86</v>
      </c>
      <c r="M11" s="87">
        <f t="shared" si="3"/>
        <v>11</v>
      </c>
      <c r="N11" s="87">
        <f t="shared" si="4"/>
        <v>20</v>
      </c>
    </row>
    <row r="12" spans="1:14" s="1" customFormat="1" ht="20.100000000000001" customHeight="1">
      <c r="A12" s="86" t="s">
        <v>22</v>
      </c>
      <c r="B12" s="87">
        <v>16</v>
      </c>
      <c r="C12" s="87">
        <v>30</v>
      </c>
      <c r="D12" s="87">
        <f>B12-C12</f>
        <v>-14</v>
      </c>
      <c r="E12" s="87">
        <v>36</v>
      </c>
      <c r="F12" s="87">
        <v>56</v>
      </c>
      <c r="G12" s="87">
        <v>70</v>
      </c>
      <c r="H12" s="87">
        <f t="shared" si="1"/>
        <v>162</v>
      </c>
      <c r="I12" s="87">
        <v>42</v>
      </c>
      <c r="J12" s="87">
        <v>64</v>
      </c>
      <c r="K12" s="87">
        <v>53</v>
      </c>
      <c r="L12" s="87">
        <f t="shared" si="2"/>
        <v>159</v>
      </c>
      <c r="M12" s="87">
        <f t="shared" si="3"/>
        <v>3</v>
      </c>
      <c r="N12" s="87">
        <f t="shared" si="4"/>
        <v>-11</v>
      </c>
    </row>
    <row r="13" spans="1:14" s="1" customFormat="1" ht="20.100000000000001" customHeight="1">
      <c r="A13" s="86" t="s">
        <v>23</v>
      </c>
      <c r="B13" s="87">
        <v>16</v>
      </c>
      <c r="C13" s="87">
        <v>26</v>
      </c>
      <c r="D13" s="87">
        <f t="shared" si="0"/>
        <v>-10</v>
      </c>
      <c r="E13" s="87">
        <v>26</v>
      </c>
      <c r="F13" s="87">
        <v>33</v>
      </c>
      <c r="G13" s="87">
        <v>44</v>
      </c>
      <c r="H13" s="87">
        <f t="shared" si="1"/>
        <v>103</v>
      </c>
      <c r="I13" s="87">
        <v>20</v>
      </c>
      <c r="J13" s="87">
        <v>43</v>
      </c>
      <c r="K13" s="87">
        <v>34</v>
      </c>
      <c r="L13" s="87">
        <f t="shared" si="2"/>
        <v>97</v>
      </c>
      <c r="M13" s="87">
        <f t="shared" si="3"/>
        <v>6</v>
      </c>
      <c r="N13" s="87">
        <f t="shared" si="4"/>
        <v>-4</v>
      </c>
    </row>
    <row r="14" spans="1:14" s="1" customFormat="1" ht="20.100000000000001" customHeight="1">
      <c r="A14" s="86" t="s">
        <v>24</v>
      </c>
      <c r="B14" s="87">
        <v>29</v>
      </c>
      <c r="C14" s="87">
        <v>25</v>
      </c>
      <c r="D14" s="87">
        <f t="shared" si="0"/>
        <v>4</v>
      </c>
      <c r="E14" s="87">
        <v>28</v>
      </c>
      <c r="F14" s="87">
        <v>45</v>
      </c>
      <c r="G14" s="87">
        <v>59</v>
      </c>
      <c r="H14" s="87">
        <f t="shared" si="1"/>
        <v>132</v>
      </c>
      <c r="I14" s="87">
        <v>30</v>
      </c>
      <c r="J14" s="87">
        <v>39</v>
      </c>
      <c r="K14" s="87">
        <v>74</v>
      </c>
      <c r="L14" s="87">
        <f t="shared" si="2"/>
        <v>143</v>
      </c>
      <c r="M14" s="87">
        <f t="shared" si="3"/>
        <v>-11</v>
      </c>
      <c r="N14" s="87">
        <f t="shared" si="4"/>
        <v>-7</v>
      </c>
    </row>
    <row r="15" spans="1:14" s="1" customFormat="1" ht="20.100000000000001" customHeight="1">
      <c r="A15" s="86" t="s">
        <v>25</v>
      </c>
      <c r="B15" s="87">
        <v>28</v>
      </c>
      <c r="C15" s="87">
        <v>13</v>
      </c>
      <c r="D15" s="87">
        <f>B15-C15</f>
        <v>15</v>
      </c>
      <c r="E15" s="87">
        <v>57</v>
      </c>
      <c r="F15" s="87">
        <v>63</v>
      </c>
      <c r="G15" s="87">
        <v>53</v>
      </c>
      <c r="H15" s="87">
        <f t="shared" si="1"/>
        <v>173</v>
      </c>
      <c r="I15" s="87">
        <v>80</v>
      </c>
      <c r="J15" s="87">
        <v>53</v>
      </c>
      <c r="K15" s="87">
        <v>67</v>
      </c>
      <c r="L15" s="87">
        <f t="shared" si="2"/>
        <v>200</v>
      </c>
      <c r="M15" s="87">
        <f t="shared" si="3"/>
        <v>-27</v>
      </c>
      <c r="N15" s="87">
        <f t="shared" si="4"/>
        <v>-12</v>
      </c>
    </row>
    <row r="16" spans="1:14" s="1" customFormat="1" ht="20.100000000000001" customHeight="1">
      <c r="A16" s="86" t="s">
        <v>26</v>
      </c>
      <c r="B16" s="87">
        <v>4</v>
      </c>
      <c r="C16" s="87">
        <v>8</v>
      </c>
      <c r="D16" s="87">
        <f t="shared" si="0"/>
        <v>-4</v>
      </c>
      <c r="E16" s="87">
        <v>21</v>
      </c>
      <c r="F16" s="87">
        <v>14</v>
      </c>
      <c r="G16" s="87">
        <v>16</v>
      </c>
      <c r="H16" s="87">
        <f t="shared" si="1"/>
        <v>51</v>
      </c>
      <c r="I16" s="87">
        <v>6</v>
      </c>
      <c r="J16" s="87">
        <v>24</v>
      </c>
      <c r="K16" s="87">
        <v>13</v>
      </c>
      <c r="L16" s="87">
        <f t="shared" si="2"/>
        <v>43</v>
      </c>
      <c r="M16" s="87">
        <f t="shared" si="3"/>
        <v>8</v>
      </c>
      <c r="N16" s="87">
        <f t="shared" si="4"/>
        <v>4</v>
      </c>
    </row>
    <row r="17" spans="1:14" s="1" customFormat="1" ht="20.100000000000001" customHeight="1">
      <c r="A17" s="86" t="s">
        <v>27</v>
      </c>
      <c r="B17" s="87">
        <v>22</v>
      </c>
      <c r="C17" s="87">
        <v>28</v>
      </c>
      <c r="D17" s="87">
        <f t="shared" si="0"/>
        <v>-6</v>
      </c>
      <c r="E17" s="87">
        <v>39</v>
      </c>
      <c r="F17" s="87">
        <v>66</v>
      </c>
      <c r="G17" s="87">
        <v>44</v>
      </c>
      <c r="H17" s="87">
        <f t="shared" si="1"/>
        <v>149</v>
      </c>
      <c r="I17" s="87">
        <v>39</v>
      </c>
      <c r="J17" s="87">
        <v>74</v>
      </c>
      <c r="K17" s="87">
        <v>32</v>
      </c>
      <c r="L17" s="87">
        <f>SUM(I17:K17)</f>
        <v>145</v>
      </c>
      <c r="M17" s="87">
        <f t="shared" si="3"/>
        <v>4</v>
      </c>
      <c r="N17" s="87">
        <f t="shared" si="4"/>
        <v>-2</v>
      </c>
    </row>
    <row r="18" spans="1:14" s="1" customFormat="1" ht="20.100000000000001" customHeight="1">
      <c r="A18" s="86" t="s">
        <v>28</v>
      </c>
      <c r="B18" s="87">
        <v>14</v>
      </c>
      <c r="C18" s="87">
        <v>16</v>
      </c>
      <c r="D18" s="87">
        <f t="shared" si="0"/>
        <v>-2</v>
      </c>
      <c r="E18" s="87">
        <v>19</v>
      </c>
      <c r="F18" s="87">
        <v>30</v>
      </c>
      <c r="G18" s="87">
        <v>16</v>
      </c>
      <c r="H18" s="87">
        <f t="shared" si="1"/>
        <v>65</v>
      </c>
      <c r="I18" s="87">
        <v>10</v>
      </c>
      <c r="J18" s="87">
        <v>21</v>
      </c>
      <c r="K18" s="87">
        <v>17</v>
      </c>
      <c r="L18" s="87">
        <f t="shared" si="2"/>
        <v>48</v>
      </c>
      <c r="M18" s="87">
        <f t="shared" si="3"/>
        <v>17</v>
      </c>
      <c r="N18" s="87">
        <f t="shared" si="4"/>
        <v>15</v>
      </c>
    </row>
    <row r="19" spans="1:14" s="1" customFormat="1" ht="20.100000000000001" customHeight="1">
      <c r="A19" s="88" t="s">
        <v>48</v>
      </c>
      <c r="B19" s="89">
        <v>162</v>
      </c>
      <c r="C19" s="89">
        <v>161</v>
      </c>
      <c r="D19" s="90">
        <f>B19-C19</f>
        <v>1</v>
      </c>
      <c r="E19" s="89">
        <v>294</v>
      </c>
      <c r="F19" s="89">
        <v>336</v>
      </c>
      <c r="G19" s="89">
        <v>299</v>
      </c>
      <c r="H19" s="89">
        <f>SUM(E19:G19)</f>
        <v>929</v>
      </c>
      <c r="I19" s="89">
        <v>263</v>
      </c>
      <c r="J19" s="89">
        <v>340</v>
      </c>
      <c r="K19" s="89">
        <v>320</v>
      </c>
      <c r="L19" s="89">
        <f t="shared" si="2"/>
        <v>923</v>
      </c>
      <c r="M19" s="91">
        <f t="shared" si="3"/>
        <v>6</v>
      </c>
      <c r="N19" s="92">
        <f>D19+M19</f>
        <v>7</v>
      </c>
    </row>
    <row r="20" spans="1:14" s="1" customFormat="1" ht="20.100000000000001" customHeight="1">
      <c r="A20" s="88" t="s">
        <v>49</v>
      </c>
      <c r="B20" s="89">
        <v>144</v>
      </c>
      <c r="C20" s="89">
        <v>154</v>
      </c>
      <c r="D20" s="90">
        <f>B20-C20</f>
        <v>-10</v>
      </c>
      <c r="E20" s="89">
        <v>267</v>
      </c>
      <c r="F20" s="89">
        <v>322</v>
      </c>
      <c r="G20" s="89">
        <v>257</v>
      </c>
      <c r="H20" s="89">
        <f t="shared" si="1"/>
        <v>846</v>
      </c>
      <c r="I20" s="89">
        <v>250</v>
      </c>
      <c r="J20" s="89">
        <v>290</v>
      </c>
      <c r="K20" s="89">
        <v>256</v>
      </c>
      <c r="L20" s="89">
        <f t="shared" si="2"/>
        <v>796</v>
      </c>
      <c r="M20" s="91">
        <f t="shared" si="3"/>
        <v>50</v>
      </c>
      <c r="N20" s="92">
        <f>D20+M20</f>
        <v>40</v>
      </c>
    </row>
    <row r="21" spans="1:14" s="1" customFormat="1" ht="19.5" customHeight="1">
      <c r="A21" s="88" t="s">
        <v>50</v>
      </c>
      <c r="B21" s="89">
        <f t="shared" ref="B21:G21" si="5">SUM(B6:B18)</f>
        <v>306</v>
      </c>
      <c r="C21" s="89">
        <f t="shared" si="5"/>
        <v>315</v>
      </c>
      <c r="D21" s="89">
        <f t="shared" si="5"/>
        <v>-9</v>
      </c>
      <c r="E21" s="89">
        <f t="shared" si="5"/>
        <v>561</v>
      </c>
      <c r="F21" s="89">
        <f t="shared" si="5"/>
        <v>658</v>
      </c>
      <c r="G21" s="89">
        <f t="shared" si="5"/>
        <v>556</v>
      </c>
      <c r="H21" s="89">
        <f t="shared" ref="H21:M21" si="6">SUM(H6:H18)</f>
        <v>1775</v>
      </c>
      <c r="I21" s="89">
        <f t="shared" si="6"/>
        <v>513</v>
      </c>
      <c r="J21" s="89">
        <f t="shared" si="6"/>
        <v>630</v>
      </c>
      <c r="K21" s="89">
        <f>SUM(K6:K18)</f>
        <v>576</v>
      </c>
      <c r="L21" s="89">
        <f t="shared" si="6"/>
        <v>1719</v>
      </c>
      <c r="M21" s="89">
        <f t="shared" si="6"/>
        <v>56</v>
      </c>
      <c r="N21" s="89">
        <f>SUM(N6:N18)</f>
        <v>47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96"/>
    </row>
    <row r="23" spans="1:14">
      <c r="A23" s="152" t="s">
        <v>292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>
      <selection activeCell="B3" sqref="B3:B5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51" t="s">
        <v>293</v>
      </c>
      <c r="C1" s="151"/>
      <c r="D1" s="151"/>
      <c r="E1" s="151"/>
      <c r="F1" s="151"/>
    </row>
    <row r="2" spans="2:6" s="3" customFormat="1" ht="23.25" customHeight="1">
      <c r="B2" s="3" t="s">
        <v>309</v>
      </c>
    </row>
    <row r="3" spans="2:6" s="3" customFormat="1">
      <c r="B3" s="156" t="s">
        <v>39</v>
      </c>
      <c r="C3" s="156" t="s">
        <v>3</v>
      </c>
      <c r="D3" s="159" t="s">
        <v>0</v>
      </c>
      <c r="E3" s="160"/>
      <c r="F3" s="161"/>
    </row>
    <row r="4" spans="2:6" s="3" customFormat="1">
      <c r="B4" s="157"/>
      <c r="C4" s="157"/>
      <c r="D4" s="162"/>
      <c r="E4" s="163"/>
      <c r="F4" s="164"/>
    </row>
    <row r="5" spans="2:6" s="3" customFormat="1" ht="23.25" customHeight="1">
      <c r="B5" s="158"/>
      <c r="C5" s="158"/>
      <c r="D5" s="97" t="s">
        <v>6</v>
      </c>
      <c r="E5" s="97" t="s">
        <v>7</v>
      </c>
      <c r="F5" s="97" t="s">
        <v>8</v>
      </c>
    </row>
    <row r="6" spans="2:6" s="3" customFormat="1" ht="27" customHeight="1">
      <c r="B6" s="98" t="s">
        <v>297</v>
      </c>
      <c r="C6" s="31">
        <v>122</v>
      </c>
      <c r="D6" s="31">
        <f t="shared" ref="D6:D14" si="0">E6+F6</f>
        <v>199</v>
      </c>
      <c r="E6" s="31">
        <v>106</v>
      </c>
      <c r="F6" s="31">
        <v>93</v>
      </c>
    </row>
    <row r="7" spans="2:6" s="3" customFormat="1" ht="27" customHeight="1">
      <c r="B7" s="97" t="s">
        <v>40</v>
      </c>
      <c r="C7" s="31">
        <v>309</v>
      </c>
      <c r="D7" s="31">
        <f t="shared" si="0"/>
        <v>528</v>
      </c>
      <c r="E7" s="31">
        <v>304</v>
      </c>
      <c r="F7" s="31">
        <v>224</v>
      </c>
    </row>
    <row r="8" spans="2:6" s="3" customFormat="1" ht="27" customHeight="1">
      <c r="B8" s="97" t="s">
        <v>298</v>
      </c>
      <c r="C8" s="31">
        <v>239</v>
      </c>
      <c r="D8" s="31">
        <f t="shared" si="0"/>
        <v>395</v>
      </c>
      <c r="E8" s="31">
        <v>296</v>
      </c>
      <c r="F8" s="31">
        <v>99</v>
      </c>
    </row>
    <row r="9" spans="2:6" s="3" customFormat="1" ht="27" customHeight="1">
      <c r="B9" s="97" t="s">
        <v>294</v>
      </c>
      <c r="C9" s="31">
        <v>759</v>
      </c>
      <c r="D9" s="31">
        <f t="shared" si="0"/>
        <v>1083</v>
      </c>
      <c r="E9" s="31">
        <v>486</v>
      </c>
      <c r="F9" s="31">
        <v>597</v>
      </c>
    </row>
    <row r="10" spans="2:6" s="3" customFormat="1" ht="27" customHeight="1">
      <c r="B10" s="97" t="s">
        <v>41</v>
      </c>
      <c r="C10" s="31">
        <v>626</v>
      </c>
      <c r="D10" s="31">
        <f t="shared" si="0"/>
        <v>798</v>
      </c>
      <c r="E10" s="31">
        <v>367</v>
      </c>
      <c r="F10" s="31">
        <v>431</v>
      </c>
    </row>
    <row r="11" spans="2:6" s="3" customFormat="1" ht="27" customHeight="1">
      <c r="B11" s="97" t="s">
        <v>42</v>
      </c>
      <c r="C11" s="31">
        <v>279</v>
      </c>
      <c r="D11" s="31">
        <f t="shared" si="0"/>
        <v>531</v>
      </c>
      <c r="E11" s="31">
        <v>275</v>
      </c>
      <c r="F11" s="31">
        <v>256</v>
      </c>
    </row>
    <row r="12" spans="2:6" s="3" customFormat="1" ht="27" customHeight="1">
      <c r="B12" s="97" t="s">
        <v>43</v>
      </c>
      <c r="C12" s="31">
        <v>342</v>
      </c>
      <c r="D12" s="31">
        <f t="shared" si="0"/>
        <v>411</v>
      </c>
      <c r="E12" s="31">
        <v>91</v>
      </c>
      <c r="F12" s="31">
        <v>320</v>
      </c>
    </row>
    <row r="13" spans="2:6" s="3" customFormat="1" ht="27" customHeight="1">
      <c r="B13" s="97" t="s">
        <v>44</v>
      </c>
      <c r="C13" s="31">
        <v>174</v>
      </c>
      <c r="D13" s="31">
        <f t="shared" si="0"/>
        <v>191</v>
      </c>
      <c r="E13" s="31">
        <v>129</v>
      </c>
      <c r="F13" s="31">
        <v>62</v>
      </c>
    </row>
    <row r="14" spans="2:6" s="3" customFormat="1" ht="27" customHeight="1">
      <c r="B14" s="61" t="s">
        <v>299</v>
      </c>
      <c r="C14" s="31">
        <v>339</v>
      </c>
      <c r="D14" s="31">
        <f t="shared" si="0"/>
        <v>548</v>
      </c>
      <c r="E14" s="31">
        <v>292</v>
      </c>
      <c r="F14" s="31">
        <v>256</v>
      </c>
    </row>
    <row r="15" spans="2:6" s="3" customFormat="1" ht="27" customHeight="1">
      <c r="B15" s="97" t="s">
        <v>45</v>
      </c>
      <c r="C15" s="31">
        <v>910</v>
      </c>
      <c r="D15" s="31">
        <f t="shared" ref="D15" si="1">E15+F15</f>
        <v>1127</v>
      </c>
      <c r="E15" s="31">
        <v>627</v>
      </c>
      <c r="F15" s="31">
        <v>500</v>
      </c>
    </row>
    <row r="16" spans="2:6" s="3" customFormat="1" ht="27" customHeight="1">
      <c r="B16" s="33" t="s">
        <v>46</v>
      </c>
      <c r="C16" s="99">
        <f>SUM(C6:C15)</f>
        <v>4099</v>
      </c>
      <c r="D16" s="99">
        <f>SUM(D6:D15)</f>
        <v>5811</v>
      </c>
      <c r="E16" s="99">
        <f>SUM(E6:E15)</f>
        <v>2973</v>
      </c>
      <c r="F16" s="99">
        <f>SUM(F6:F15)</f>
        <v>2838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杉坂　彩乃</cp:lastModifiedBy>
  <cp:lastPrinted>2018-01-15T09:50:54Z</cp:lastPrinted>
  <dcterms:created xsi:type="dcterms:W3CDTF">1998-08-25T04:55:29Z</dcterms:created>
  <dcterms:modified xsi:type="dcterms:W3CDTF">2018-01-15T09:51:20Z</dcterms:modified>
</cp:coreProperties>
</file>