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705" yWindow="-15" windowWidth="9510" windowHeight="1176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F48" i="32" l="1"/>
  <c r="F47" i="32"/>
  <c r="H46" i="32"/>
  <c r="G46" i="32"/>
  <c r="F46" i="32" s="1"/>
  <c r="B30" i="32"/>
  <c r="B31" i="32"/>
  <c r="B32" i="32"/>
  <c r="B33" i="32"/>
  <c r="C34" i="32"/>
  <c r="G22" i="32"/>
  <c r="H22" i="32"/>
  <c r="G18" i="31" l="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C5" i="2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H58" i="32"/>
  <c r="G58" i="32"/>
  <c r="F58" i="32" s="1"/>
  <c r="F57" i="32"/>
  <c r="F56" i="32"/>
  <c r="F55" i="32"/>
  <c r="F54" i="32"/>
  <c r="F53" i="32"/>
  <c r="H52" i="32"/>
  <c r="G52" i="32"/>
  <c r="F51" i="32"/>
  <c r="F50" i="32"/>
  <c r="F49" i="32"/>
  <c r="F45" i="32"/>
  <c r="F44" i="32"/>
  <c r="F43" i="32"/>
  <c r="F42" i="32"/>
  <c r="F41" i="32"/>
  <c r="H40" i="32"/>
  <c r="G40" i="32"/>
  <c r="F39" i="32"/>
  <c r="F38" i="32"/>
  <c r="F37" i="32"/>
  <c r="F36" i="32"/>
  <c r="F35" i="32"/>
  <c r="H34" i="32"/>
  <c r="G34" i="32"/>
  <c r="F33" i="32"/>
  <c r="F32" i="32"/>
  <c r="F31" i="32"/>
  <c r="F30" i="32"/>
  <c r="F29" i="32"/>
  <c r="H28" i="32"/>
  <c r="G28" i="32"/>
  <c r="F28" i="32" s="1"/>
  <c r="F27" i="32"/>
  <c r="F26" i="32"/>
  <c r="F25" i="32"/>
  <c r="F24" i="32"/>
  <c r="F23" i="32"/>
  <c r="F22" i="32"/>
  <c r="F21" i="32"/>
  <c r="F20" i="32"/>
  <c r="F19" i="32"/>
  <c r="F18" i="32"/>
  <c r="F17" i="32"/>
  <c r="H16" i="32"/>
  <c r="G16" i="32"/>
  <c r="F15" i="32"/>
  <c r="F14" i="32"/>
  <c r="F13" i="32"/>
  <c r="F12" i="32"/>
  <c r="F11" i="32"/>
  <c r="H10" i="32"/>
  <c r="G10" i="32"/>
  <c r="F10" i="32" s="1"/>
  <c r="F9" i="32"/>
  <c r="F8" i="32"/>
  <c r="F7" i="32"/>
  <c r="F6" i="32"/>
  <c r="F5" i="32"/>
  <c r="H4" i="32"/>
  <c r="G4" i="32"/>
  <c r="F4" i="32" s="1"/>
  <c r="B75" i="32"/>
  <c r="B74" i="32"/>
  <c r="B73" i="32"/>
  <c r="B72" i="32"/>
  <c r="B71" i="32"/>
  <c r="D70" i="32"/>
  <c r="C70" i="32"/>
  <c r="B69" i="32"/>
  <c r="B68" i="32"/>
  <c r="B67" i="32"/>
  <c r="B66" i="32"/>
  <c r="B65" i="32"/>
  <c r="D64" i="32"/>
  <c r="C64" i="32"/>
  <c r="B64" i="32" s="1"/>
  <c r="B63" i="32"/>
  <c r="B62" i="32"/>
  <c r="B61" i="32"/>
  <c r="B60" i="32"/>
  <c r="B59" i="32"/>
  <c r="D58" i="32"/>
  <c r="C58" i="32"/>
  <c r="B58" i="32" s="1"/>
  <c r="B57" i="32"/>
  <c r="B56" i="32"/>
  <c r="B55" i="32"/>
  <c r="B54" i="32"/>
  <c r="B53" i="32"/>
  <c r="D52" i="32"/>
  <c r="C52" i="32"/>
  <c r="B51" i="32"/>
  <c r="B50" i="32"/>
  <c r="B49" i="32"/>
  <c r="B48" i="32"/>
  <c r="B47" i="32"/>
  <c r="D46" i="32"/>
  <c r="C46" i="32"/>
  <c r="B46" i="32" s="1"/>
  <c r="B45" i="32"/>
  <c r="B44" i="32"/>
  <c r="B43" i="32"/>
  <c r="B42" i="32"/>
  <c r="B41" i="32"/>
  <c r="D40" i="32"/>
  <c r="C40" i="32"/>
  <c r="B39" i="32"/>
  <c r="B38" i="32"/>
  <c r="B37" i="32"/>
  <c r="B36" i="32"/>
  <c r="B35" i="32"/>
  <c r="D34" i="32"/>
  <c r="B34" i="32" s="1"/>
  <c r="B29" i="32"/>
  <c r="D28" i="32"/>
  <c r="C28" i="32"/>
  <c r="B28" i="32" s="1"/>
  <c r="B27" i="32"/>
  <c r="B26" i="32"/>
  <c r="B25" i="32"/>
  <c r="B24" i="32"/>
  <c r="B23" i="32"/>
  <c r="D22" i="32"/>
  <c r="C22" i="32"/>
  <c r="B21" i="32"/>
  <c r="B20" i="32"/>
  <c r="B19" i="32"/>
  <c r="B18" i="32"/>
  <c r="B17" i="32"/>
  <c r="D16" i="32"/>
  <c r="C16" i="32"/>
  <c r="B16" i="32" s="1"/>
  <c r="B15" i="32"/>
  <c r="B14" i="32"/>
  <c r="B13" i="32"/>
  <c r="B12" i="32"/>
  <c r="B11" i="32"/>
  <c r="D10" i="32"/>
  <c r="C10" i="32"/>
  <c r="B10" i="32" s="1"/>
  <c r="B9" i="32"/>
  <c r="B8" i="32"/>
  <c r="B7" i="32"/>
  <c r="B6" i="32"/>
  <c r="B5" i="32"/>
  <c r="D4" i="32"/>
  <c r="C4" i="32"/>
  <c r="F16" i="32" l="1"/>
  <c r="F52" i="32"/>
  <c r="F40" i="32"/>
  <c r="B52" i="32"/>
  <c r="B40" i="32"/>
  <c r="F34" i="32"/>
  <c r="B70" i="32"/>
  <c r="B22" i="32"/>
  <c r="B4" i="32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60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8" i="30"/>
  <c r="C6" i="30"/>
  <c r="C5" i="30"/>
  <c r="C24" i="2" l="1"/>
  <c r="H75" i="32" l="1"/>
  <c r="G74" i="32"/>
  <c r="H74" i="32"/>
  <c r="G73" i="32"/>
  <c r="H73" i="32"/>
  <c r="F73" i="32"/>
  <c r="F75" i="32"/>
  <c r="F74" i="32"/>
  <c r="G75" i="32"/>
  <c r="G70" i="32" l="1"/>
  <c r="H70" i="32"/>
  <c r="F70" i="32"/>
  <c r="D8" i="34"/>
  <c r="D14" i="34" l="1"/>
  <c r="D13" i="34"/>
  <c r="D12" i="34"/>
  <c r="D11" i="34"/>
  <c r="D10" i="34"/>
  <c r="D9" i="34"/>
  <c r="D7" i="34"/>
  <c r="D6" i="34"/>
  <c r="D15" i="34"/>
  <c r="C25" i="2" l="1"/>
  <c r="F25" i="2" l="1"/>
  <c r="G25" i="2"/>
  <c r="H25" i="2" s="1"/>
  <c r="I25" i="2"/>
  <c r="J25" i="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G24" i="2"/>
  <c r="H24" i="2" s="1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<sst xmlns="http://schemas.openxmlformats.org/spreadsheetml/2006/main" count="397" uniqueCount="314">
  <si>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</si>
  <si>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</si>
  <si>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</si>
  <si>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</si>
  <si>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</si>
  <si>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</si>
  <si>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</si>
  <si>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</si>
  <si>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</si>
  <si>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</si>
  <si>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</si>
  <si>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</si>
  <si>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</si>
  <si>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</si>
  <si>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</si>
  <si>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</si>
  <si>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</si>
  <si>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</si>
  <si>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</si>
  <si>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</si>
  <si>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</si>
  <si>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</si>
  <si>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</si>
  <si>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</si>
  <si>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</si>
  <si>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</si>
  <si>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</si>
  <si>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</si>
  <si>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</si>
  <si>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</si>
  <si>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</si>
  <si>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</si>
  <si>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</si>
  <si>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</si>
  <si>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</si>
  <si>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</si>
  <si>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</si>
  <si>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</si>
  <si>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</si>
  <si>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</si>
  <si>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</si>
  <si>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</si>
  <si>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</si>
  <si>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</si>
  <si>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</si>
  <si>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</si>
  <si>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</si>
  <si>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</si>
  <si>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</si>
  <si>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</si>
  <si>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</si>
  <si>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</si>
  <si>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</si>
  <si>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</si>
  <si>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</si>
  <si>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</si>
  <si>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</si>
  <si>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</si>
  <si>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</si>
  <si>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</si>
  <si>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</si>
  <si>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</si>
  <si>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</si>
  <si>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</si>
  <si>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</si>
  <si>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</si>
  <si>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</si>
  <si>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</si>
  <si>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</si>
  <si>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</si>
  <si>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</si>
  <si>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</si>
  <si>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</si>
  <si>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</si>
  <si>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</si>
  <si>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</si>
  <si>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</si>
  <si>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</si>
  <si>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</si>
  <si>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</si>
  <si>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</si>
  <si>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</si>
  <si>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</si>
  <si>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</si>
  <si>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</si>
  <si>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</si>
  <si>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</si>
  <si>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</si>
  <si>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</si>
  <si>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</si>
  <si>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</si>
  <si>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</si>
  <si>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</si>
  <si>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</si>
  <si>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</si>
  <si>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</si>
  <si>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</si>
  <si>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</si>
  <si>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</si>
  <si>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</si>
  <si>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</si>
  <si>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</si>
  <si>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</si>
  <si>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</si>
  <si>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</si>
  <si>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</si>
  <si>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</si>
  <si>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</si>
  <si>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</si>
  <si>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</si>
  <si>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</si>
  <si>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</si>
  <si>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</si>
  <si>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</si>
  <si>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</si>
  <si>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</si>
  <si>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</si>
  <si>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</si>
  <si>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</si>
  <si>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</si>
  <si>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</si>
  <si>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</si>
  <si>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</si>
  <si>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</si>
  <si>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</si>
  <si>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</si>
  <si>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</si>
  <si>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</si>
  <si>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</si>
  <si>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</si>
  <si>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</si>
  <si>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</si>
  <si>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</si>
  <si>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</si>
  <si>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</si>
  <si>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</si>
  <si>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</si>
  <si>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</si>
  <si>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</si>
  <si>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</si>
  <si>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</si>
  <si>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</si>
  <si>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</si>
  <si>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</si>
  <si>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</si>
  <si>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</si>
  <si>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</si>
  <si>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</si>
  <si>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</si>
  <si>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</si>
  <si>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</si>
  <si>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</si>
  <si>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</si>
  <si>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</si>
  <si>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</si>
  <si>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</si>
  <si>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</si>
  <si>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</si>
  <si>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</si>
  <si>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</si>
  <si>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</si>
  <si>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</si>
  <si>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</si>
  <si>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</si>
  <si>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</si>
  <si>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</si>
  <si>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</si>
  <si>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</si>
  <si>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</si>
  <si>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</si>
  <si>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</si>
  <si>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</si>
  <si>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</si>
  <si>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</si>
  <si>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</si>
  <si>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</si>
  <si>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</si>
  <si>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</si>
  <si>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</si>
  <si>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</si>
  <si>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</si>
  <si>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</si>
  <si>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</si>
  <si>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</si>
  <si>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</si>
  <si>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</si>
  <si>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</si>
  <si>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</si>
  <si>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</si>
  <si>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</si>
  <si>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</si>
  <si>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</si>
  <si>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</si>
  <si>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</si>
  <si>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</si>
  <si>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</si>
  <si>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</si>
  <si>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</si>
  <si>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</si>
  <si>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</si>
  <si>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</si>
  <si>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</si>
  <si>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</si>
  <si>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</si>
  <si>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</si>
  <si>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</si>
  <si>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</si>
  <si>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</si>
  <si>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</si>
  <si>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</si>
  <si>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</si>
  <si>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</si>
  <si>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</si>
  <si>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</si>
  <si>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</si>
  <si>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</si>
  <si>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</si>
  <si>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</si>
  <si>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</si>
  <si>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</si>
  <si>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</si>
  <si>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</si>
  <si>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</si>
  <si>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</si>
  <si>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</si>
  <si>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</si>
  <si>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</si>
  <si>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</si>
  <si>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</si>
  <si>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</si>
  <si>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</si>
  <si>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</si>
  <si>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</si>
  <si>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</si>
  <si>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</si>
  <si>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</si>
  <si>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</si>
  <si>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</si>
  <si>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</si>
  <si>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</si>
  <si>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</si>
  <si>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</si>
  <si>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</si>
  <si>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</si>
  <si>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</si>
  <si>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</si>
  <si>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</si>
  <si>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</si>
  <si>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</si>
  <si>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</si>
  <si>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</si>
  <si>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</si>
  <si>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</si>
  <si>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</si>
  <si>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</si>
  <si>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</si>
  <si>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</si>
  <si>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</si>
  <si>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</si>
  <si>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</si>
  <si>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</si>
  <si>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</si>
  <si>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</si>
  <si>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</si>
  <si>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</si>
  <si>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</si>
  <si>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</si>
  <si>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</si>
  <si>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</si>
  <si>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</si>
  <si>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</si>
  <si>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</si>
  <si>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</si>
  <si>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</si>
  <si>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</si>
  <si>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</si>
  <si>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</si>
  <si>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</si>
  <si>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</si>
  <si>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</si>
  <si>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</si>
  <si>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</si>
  <si>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</si>
  <si>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</si>
  <si>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</si>
  <si>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</si>
  <si>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</si>
  <si>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</si>
  <si>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</si>
  <si>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</si>
  <si>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</si>
  <si>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</si>
  <si>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</si>
  <si>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</si>
  <si>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</si>
  <si>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</si>
  <si>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</si>
  <si>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</si>
  <si>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</si>
  <si>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</si>
  <si>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</si>
  <si>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</si>
  <si>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X</t>
    <phoneticPr fontId="15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</si>
  <si>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</si>
  <si>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</si>
  <si>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</si>
  <si>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</si>
  <si>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</si>
  <si>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</si>
  <si>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世帯数</t>
    <rPh sb="0" eb="3">
      <t>セタイスウ</t>
    </rPh>
    <phoneticPr fontId="15"/>
  </si>
  <si>
    <t>2018.3.1</t>
    <phoneticPr fontId="15"/>
  </si>
  <si>
    <t>2018.3.1</t>
    <phoneticPr fontId="15"/>
  </si>
  <si>
    <t>2018.3.1</t>
    <phoneticPr fontId="15"/>
  </si>
  <si>
    <t>2018年2月中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</si>
</sst>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明朝"/>
      <family val="1"/>
      <charset val="128"/>
    </font>
    <font>
      <b/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6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8" fontId="18" fillId="0" borderId="20" xfId="2" applyFont="1" applyBorder="1" applyAlignment="1">
      <alignment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8" fillId="0" borderId="20" xfId="2" applyFont="1" applyFill="1" applyBorder="1" applyAlignment="1">
      <alignment vertical="center"/>
    </xf>
    <xf numFmtId="3" fontId="19" fillId="0" borderId="0" xfId="0" applyNumberFormat="1" applyFont="1" applyBorder="1"/>
    <xf numFmtId="3" fontId="19" fillId="0" borderId="12" xfId="0" applyNumberFormat="1" applyFont="1" applyBorder="1"/>
    <xf numFmtId="3" fontId="12" fillId="0" borderId="31" xfId="0" applyNumberFormat="1" applyFont="1" applyBorder="1"/>
    <xf numFmtId="0" fontId="20" fillId="0" borderId="20" xfId="0" applyFont="1" applyBorder="1" applyAlignment="1">
      <alignment vertical="center"/>
    </xf>
    <xf numFmtId="37" fontId="20" fillId="0" borderId="20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32" xfId="3" applyNumberFormat="1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19" t="s">
        <v>273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3.5" customHeight="1">
      <c r="A2" s="120" t="s">
        <v>2</v>
      </c>
      <c r="B2" s="120" t="s">
        <v>3</v>
      </c>
      <c r="C2" s="123" t="s">
        <v>0</v>
      </c>
      <c r="D2" s="124"/>
      <c r="E2" s="125"/>
      <c r="F2" s="123" t="s">
        <v>272</v>
      </c>
      <c r="G2" s="124"/>
      <c r="H2" s="125"/>
      <c r="I2" s="35" t="s">
        <v>1</v>
      </c>
      <c r="J2" s="35" t="s">
        <v>0</v>
      </c>
    </row>
    <row r="3" spans="1:10" ht="13.5" customHeight="1">
      <c r="A3" s="121"/>
      <c r="B3" s="121"/>
      <c r="C3" s="126"/>
      <c r="D3" s="127"/>
      <c r="E3" s="128"/>
      <c r="F3" s="126"/>
      <c r="G3" s="127"/>
      <c r="H3" s="128"/>
      <c r="I3" s="36" t="s">
        <v>4</v>
      </c>
      <c r="J3" s="39" t="s">
        <v>5</v>
      </c>
    </row>
    <row r="4" spans="1:10" ht="13.5" customHeight="1">
      <c r="A4" s="122"/>
      <c r="B4" s="121"/>
      <c r="C4" s="103" t="s">
        <v>6</v>
      </c>
      <c r="D4" s="103" t="s">
        <v>7</v>
      </c>
      <c r="E4" s="103" t="s">
        <v>8</v>
      </c>
      <c r="F4" s="33" t="s">
        <v>9</v>
      </c>
      <c r="G4" s="33" t="s">
        <v>10</v>
      </c>
      <c r="H4" s="33" t="s">
        <v>11</v>
      </c>
      <c r="I4" s="37" t="s">
        <v>12</v>
      </c>
      <c r="J4" s="40" t="s">
        <v>13</v>
      </c>
    </row>
    <row r="5" spans="1:10" ht="17.25" customHeight="1">
      <c r="A5" s="110">
        <v>7580</v>
      </c>
      <c r="B5" s="31">
        <v>6072</v>
      </c>
      <c r="C5" s="31">
        <f>D5+E5</f>
        <v>35057</v>
      </c>
      <c r="D5" s="31">
        <v>17563</v>
      </c>
      <c r="E5" s="31">
        <v>17494</v>
      </c>
      <c r="F5" s="32" t="s">
        <v>295</v>
      </c>
      <c r="G5" s="32" t="s">
        <v>295</v>
      </c>
      <c r="H5" s="32" t="s">
        <v>295</v>
      </c>
      <c r="I5" s="38">
        <f>C5/B5</f>
        <v>5.7735507246376816</v>
      </c>
      <c r="J5" s="31">
        <v>503.90973120597965</v>
      </c>
    </row>
    <row r="6" spans="1:10" ht="17.25" customHeight="1">
      <c r="A6" s="110">
        <v>9406</v>
      </c>
      <c r="B6" s="31">
        <v>7332</v>
      </c>
      <c r="C6" s="31">
        <f t="shared" ref="C6:C9" si="0">D6+E6</f>
        <v>40183</v>
      </c>
      <c r="D6" s="31">
        <v>20257</v>
      </c>
      <c r="E6" s="31">
        <v>19926</v>
      </c>
      <c r="F6" s="31">
        <f>B6-B5</f>
        <v>1260</v>
      </c>
      <c r="G6" s="31">
        <f>C6-C5</f>
        <v>5126</v>
      </c>
      <c r="H6" s="34">
        <f>G6/C5</f>
        <v>0.14621901474741136</v>
      </c>
      <c r="I6" s="38">
        <f t="shared" ref="I6:I9" si="1">C6/B6</f>
        <v>5.4804964539007095</v>
      </c>
      <c r="J6" s="31">
        <v>577.59091562455092</v>
      </c>
    </row>
    <row r="7" spans="1:10" ht="17.25" customHeight="1">
      <c r="A7" s="110">
        <v>11232</v>
      </c>
      <c r="B7" s="31">
        <v>8025</v>
      </c>
      <c r="C7" s="31">
        <f t="shared" si="0"/>
        <v>45133</v>
      </c>
      <c r="D7" s="31">
        <v>22650</v>
      </c>
      <c r="E7" s="31">
        <v>22483</v>
      </c>
      <c r="F7" s="31">
        <f t="shared" ref="F7:F9" si="2">B7-B6</f>
        <v>693</v>
      </c>
      <c r="G7" s="31">
        <f t="shared" ref="G7:G25" si="3">C7-C6</f>
        <v>4950</v>
      </c>
      <c r="H7" s="34">
        <f t="shared" ref="H7:H25" si="4">G7/C6</f>
        <v>0.12318642211880645</v>
      </c>
      <c r="I7" s="38">
        <f t="shared" si="1"/>
        <v>5.6240498442367599</v>
      </c>
      <c r="J7" s="31">
        <v>648.74227396866468</v>
      </c>
    </row>
    <row r="8" spans="1:10" ht="17.25" customHeight="1">
      <c r="A8" s="110">
        <v>13058</v>
      </c>
      <c r="B8" s="31">
        <v>9186</v>
      </c>
      <c r="C8" s="31">
        <f t="shared" si="0"/>
        <v>50798</v>
      </c>
      <c r="D8" s="31">
        <v>25141</v>
      </c>
      <c r="E8" s="31">
        <v>25657</v>
      </c>
      <c r="F8" s="31">
        <f t="shared" si="2"/>
        <v>1161</v>
      </c>
      <c r="G8" s="31">
        <f t="shared" si="3"/>
        <v>5665</v>
      </c>
      <c r="H8" s="34">
        <f t="shared" si="4"/>
        <v>0.12551791372166707</v>
      </c>
      <c r="I8" s="38">
        <f t="shared" si="1"/>
        <v>5.5299368604397996</v>
      </c>
      <c r="J8" s="31">
        <v>730.17105074026165</v>
      </c>
    </row>
    <row r="9" spans="1:10" ht="17.25" customHeight="1">
      <c r="A9" s="110">
        <v>14885</v>
      </c>
      <c r="B9" s="31">
        <v>11126</v>
      </c>
      <c r="C9" s="31">
        <f t="shared" si="0"/>
        <v>59277</v>
      </c>
      <c r="D9" s="31">
        <v>29500</v>
      </c>
      <c r="E9" s="31">
        <v>29777</v>
      </c>
      <c r="F9" s="31">
        <f t="shared" si="2"/>
        <v>1940</v>
      </c>
      <c r="G9" s="31">
        <f t="shared" si="3"/>
        <v>8479</v>
      </c>
      <c r="H9" s="34">
        <f t="shared" si="4"/>
        <v>0.16691602031576047</v>
      </c>
      <c r="I9" s="38">
        <f t="shared" si="1"/>
        <v>5.327790760381089</v>
      </c>
      <c r="J9" s="31">
        <v>852.04829667960337</v>
      </c>
    </row>
    <row r="10" spans="1:10" ht="17.25" customHeight="1">
      <c r="A10" s="110">
        <v>17441</v>
      </c>
      <c r="B10" s="32" t="s">
        <v>296</v>
      </c>
      <c r="C10" s="31">
        <v>90971</v>
      </c>
      <c r="D10" s="32" t="s">
        <v>296</v>
      </c>
      <c r="E10" s="32" t="s">
        <v>296</v>
      </c>
      <c r="F10" s="32" t="s">
        <v>296</v>
      </c>
      <c r="G10" s="31">
        <f t="shared" si="3"/>
        <v>31694</v>
      </c>
      <c r="H10" s="34">
        <f t="shared" si="4"/>
        <v>0.53467618131821781</v>
      </c>
      <c r="I10" s="32" t="s">
        <v>296</v>
      </c>
      <c r="J10" s="31">
        <v>1307.6182262469456</v>
      </c>
    </row>
    <row r="11" spans="1:10" ht="17.25" customHeight="1">
      <c r="A11" s="110">
        <v>18537</v>
      </c>
      <c r="B11" s="31">
        <v>19800</v>
      </c>
      <c r="C11" s="31">
        <f>D11+E11</f>
        <v>96878</v>
      </c>
      <c r="D11" s="31">
        <v>47704</v>
      </c>
      <c r="E11" s="31">
        <v>49174</v>
      </c>
      <c r="F11" s="32" t="s">
        <v>296</v>
      </c>
      <c r="G11" s="31">
        <f t="shared" si="3"/>
        <v>5907</v>
      </c>
      <c r="H11" s="34">
        <f t="shared" si="4"/>
        <v>6.4932780776291346E-2</v>
      </c>
      <c r="I11" s="38">
        <f>C11/B11</f>
        <v>4.8928282828282832</v>
      </c>
      <c r="J11" s="31">
        <v>1392.5255138709215</v>
      </c>
    </row>
    <row r="12" spans="1:10" ht="17.25" customHeight="1">
      <c r="A12" s="110">
        <v>20363</v>
      </c>
      <c r="B12" s="31">
        <v>22694</v>
      </c>
      <c r="C12" s="31">
        <f t="shared" ref="C12:C25" si="5">D12+E12</f>
        <v>109101</v>
      </c>
      <c r="D12" s="31">
        <v>53567</v>
      </c>
      <c r="E12" s="31">
        <v>55534</v>
      </c>
      <c r="F12" s="31">
        <f>B12-B11</f>
        <v>2894</v>
      </c>
      <c r="G12" s="31">
        <f t="shared" si="3"/>
        <v>12223</v>
      </c>
      <c r="H12" s="34">
        <f t="shared" si="4"/>
        <v>0.1261689960568963</v>
      </c>
      <c r="I12" s="38">
        <f t="shared" ref="I12:I25" si="6">C12/B12</f>
        <v>4.8074821538732708</v>
      </c>
      <c r="J12" s="31">
        <v>1568.2190599396292</v>
      </c>
    </row>
    <row r="13" spans="1:10" ht="17.25" customHeight="1">
      <c r="A13" s="110">
        <v>22190</v>
      </c>
      <c r="B13" s="31">
        <v>28089</v>
      </c>
      <c r="C13" s="31">
        <f t="shared" si="5"/>
        <v>124601</v>
      </c>
      <c r="D13" s="31">
        <v>61058</v>
      </c>
      <c r="E13" s="31">
        <v>63543</v>
      </c>
      <c r="F13" s="31">
        <f t="shared" ref="F13:F25" si="7">B13-B12</f>
        <v>5395</v>
      </c>
      <c r="G13" s="31">
        <f t="shared" si="3"/>
        <v>15500</v>
      </c>
      <c r="H13" s="34">
        <f t="shared" si="4"/>
        <v>0.14207019184058808</v>
      </c>
      <c r="I13" s="38">
        <f t="shared" si="6"/>
        <v>4.435935775570508</v>
      </c>
      <c r="J13" s="31">
        <v>1791.0162426333191</v>
      </c>
    </row>
    <row r="14" spans="1:10" ht="17.25" customHeight="1">
      <c r="A14" s="110">
        <v>24016</v>
      </c>
      <c r="B14" s="31">
        <v>43908</v>
      </c>
      <c r="C14" s="31">
        <f t="shared" si="5"/>
        <v>175183</v>
      </c>
      <c r="D14" s="31">
        <v>88314</v>
      </c>
      <c r="E14" s="31">
        <v>86869</v>
      </c>
      <c r="F14" s="31">
        <f t="shared" si="7"/>
        <v>15819</v>
      </c>
      <c r="G14" s="31">
        <f t="shared" si="3"/>
        <v>50582</v>
      </c>
      <c r="H14" s="34">
        <f t="shared" si="4"/>
        <v>0.40595179813966181</v>
      </c>
      <c r="I14" s="38">
        <f t="shared" si="6"/>
        <v>3.9897740730618567</v>
      </c>
      <c r="J14" s="31">
        <v>2518.0825068276558</v>
      </c>
    </row>
    <row r="15" spans="1:10" ht="17.25" customHeight="1">
      <c r="A15" s="110">
        <v>25842</v>
      </c>
      <c r="B15" s="31">
        <v>62169</v>
      </c>
      <c r="C15" s="31">
        <f t="shared" si="5"/>
        <v>228978</v>
      </c>
      <c r="D15" s="31">
        <v>116298</v>
      </c>
      <c r="E15" s="31">
        <v>112680</v>
      </c>
      <c r="F15" s="31">
        <f t="shared" si="7"/>
        <v>18261</v>
      </c>
      <c r="G15" s="31">
        <f t="shared" si="3"/>
        <v>53795</v>
      </c>
      <c r="H15" s="34">
        <f t="shared" si="4"/>
        <v>0.30707888322497046</v>
      </c>
      <c r="I15" s="38">
        <f t="shared" si="6"/>
        <v>3.6831539834965978</v>
      </c>
      <c r="J15" s="31">
        <v>3291.3324708926266</v>
      </c>
    </row>
    <row r="16" spans="1:10" ht="17.25" customHeight="1">
      <c r="A16" s="110">
        <v>27668</v>
      </c>
      <c r="B16" s="31">
        <v>77281</v>
      </c>
      <c r="C16" s="31">
        <f t="shared" si="5"/>
        <v>265975</v>
      </c>
      <c r="D16" s="31">
        <v>134919</v>
      </c>
      <c r="E16" s="31">
        <v>131056</v>
      </c>
      <c r="F16" s="31">
        <f t="shared" si="7"/>
        <v>15112</v>
      </c>
      <c r="G16" s="31">
        <f t="shared" si="3"/>
        <v>36997</v>
      </c>
      <c r="H16" s="34">
        <f t="shared" si="4"/>
        <v>0.16157447440365449</v>
      </c>
      <c r="I16" s="38">
        <f t="shared" si="6"/>
        <v>3.4416609515922412</v>
      </c>
      <c r="J16" s="31">
        <v>3823.127784964784</v>
      </c>
    </row>
    <row r="17" spans="1:10" ht="17.25" customHeight="1">
      <c r="A17" s="110">
        <v>29495</v>
      </c>
      <c r="B17" s="31">
        <v>96757</v>
      </c>
      <c r="C17" s="31">
        <f t="shared" si="5"/>
        <v>300248</v>
      </c>
      <c r="D17" s="31">
        <v>152281</v>
      </c>
      <c r="E17" s="31">
        <v>147967</v>
      </c>
      <c r="F17" s="31">
        <f t="shared" si="7"/>
        <v>19476</v>
      </c>
      <c r="G17" s="31">
        <f t="shared" si="3"/>
        <v>34273</v>
      </c>
      <c r="H17" s="34">
        <f t="shared" si="4"/>
        <v>0.12885797537362534</v>
      </c>
      <c r="I17" s="38">
        <f t="shared" si="6"/>
        <v>3.1031139865849497</v>
      </c>
      <c r="J17" s="31">
        <v>4315.7682909299992</v>
      </c>
    </row>
    <row r="18" spans="1:10" ht="17.25" customHeight="1">
      <c r="A18" s="110">
        <v>31321</v>
      </c>
      <c r="B18" s="31">
        <v>108775</v>
      </c>
      <c r="C18" s="31">
        <f t="shared" si="5"/>
        <v>328387</v>
      </c>
      <c r="D18" s="31">
        <v>167306</v>
      </c>
      <c r="E18" s="31">
        <v>161081</v>
      </c>
      <c r="F18" s="31">
        <f t="shared" si="7"/>
        <v>12018</v>
      </c>
      <c r="G18" s="31">
        <f t="shared" si="3"/>
        <v>28139</v>
      </c>
      <c r="H18" s="34">
        <f t="shared" si="4"/>
        <v>9.3719192134502138E-2</v>
      </c>
      <c r="I18" s="38">
        <f t="shared" si="6"/>
        <v>3.0189565617099516</v>
      </c>
      <c r="J18" s="31">
        <v>4720.2386085956596</v>
      </c>
    </row>
    <row r="19" spans="1:10" ht="17.25" customHeight="1">
      <c r="A19" s="110">
        <v>33147</v>
      </c>
      <c r="B19" s="31">
        <v>124261</v>
      </c>
      <c r="C19" s="31">
        <f t="shared" si="5"/>
        <v>350330</v>
      </c>
      <c r="D19" s="31">
        <v>178914</v>
      </c>
      <c r="E19" s="31">
        <v>171416</v>
      </c>
      <c r="F19" s="31">
        <f t="shared" si="7"/>
        <v>15486</v>
      </c>
      <c r="G19" s="31">
        <f t="shared" si="3"/>
        <v>21943</v>
      </c>
      <c r="H19" s="34">
        <f t="shared" si="4"/>
        <v>6.6820550143580598E-2</v>
      </c>
      <c r="I19" s="38">
        <f t="shared" si="6"/>
        <v>2.8193077474026444</v>
      </c>
      <c r="J19" s="31">
        <v>5035.647549230991</v>
      </c>
    </row>
    <row r="20" spans="1:10" ht="17.25" customHeight="1">
      <c r="A20" s="110">
        <v>34973</v>
      </c>
      <c r="B20" s="31">
        <v>137993</v>
      </c>
      <c r="C20" s="31">
        <f t="shared" si="5"/>
        <v>368651</v>
      </c>
      <c r="D20" s="31">
        <v>186962</v>
      </c>
      <c r="E20" s="31">
        <v>181689</v>
      </c>
      <c r="F20" s="31">
        <f t="shared" si="7"/>
        <v>13732</v>
      </c>
      <c r="G20" s="31">
        <f t="shared" si="3"/>
        <v>18321</v>
      </c>
      <c r="H20" s="34">
        <f t="shared" si="4"/>
        <v>5.2296406245539918E-2</v>
      </c>
      <c r="I20" s="38">
        <f t="shared" si="6"/>
        <v>2.6715195698332526</v>
      </c>
      <c r="J20" s="31">
        <v>5298.9938191749325</v>
      </c>
    </row>
    <row r="21" spans="1:10" s="23" customFormat="1" ht="17.25" customHeight="1">
      <c r="A21" s="110">
        <v>36800</v>
      </c>
      <c r="B21" s="31">
        <v>148455</v>
      </c>
      <c r="C21" s="31">
        <f t="shared" si="5"/>
        <v>379185</v>
      </c>
      <c r="D21" s="31">
        <v>190927</v>
      </c>
      <c r="E21" s="31">
        <v>188258</v>
      </c>
      <c r="F21" s="31">
        <f t="shared" si="7"/>
        <v>10462</v>
      </c>
      <c r="G21" s="31">
        <f t="shared" si="3"/>
        <v>10534</v>
      </c>
      <c r="H21" s="34">
        <f t="shared" si="4"/>
        <v>2.8574451174688254E-2</v>
      </c>
      <c r="I21" s="38">
        <f t="shared" si="6"/>
        <v>2.5542083459634233</v>
      </c>
      <c r="J21" s="31">
        <v>5450.4096593359209</v>
      </c>
    </row>
    <row r="22" spans="1:10" s="23" customFormat="1" ht="17.25" customHeight="1">
      <c r="A22" s="111">
        <v>38626</v>
      </c>
      <c r="B22" s="31">
        <v>161232</v>
      </c>
      <c r="C22" s="31">
        <f t="shared" si="5"/>
        <v>396014</v>
      </c>
      <c r="D22" s="31">
        <v>198365</v>
      </c>
      <c r="E22" s="31">
        <v>197649</v>
      </c>
      <c r="F22" s="31">
        <f t="shared" si="7"/>
        <v>12777</v>
      </c>
      <c r="G22" s="31">
        <f t="shared" si="3"/>
        <v>16829</v>
      </c>
      <c r="H22" s="34">
        <f t="shared" si="4"/>
        <v>4.4382029879873941E-2</v>
      </c>
      <c r="I22" s="38">
        <f t="shared" si="6"/>
        <v>2.4561749528629551</v>
      </c>
      <c r="J22" s="31">
        <v>5692.3099036941212</v>
      </c>
    </row>
    <row r="23" spans="1:10" s="23" customFormat="1" ht="17.25" customHeight="1">
      <c r="A23" s="110">
        <v>40452</v>
      </c>
      <c r="B23" s="31">
        <v>171981</v>
      </c>
      <c r="C23" s="31">
        <f t="shared" si="5"/>
        <v>409657</v>
      </c>
      <c r="D23" s="31">
        <v>203778</v>
      </c>
      <c r="E23" s="31">
        <v>205879</v>
      </c>
      <c r="F23" s="31">
        <f t="shared" si="7"/>
        <v>10749</v>
      </c>
      <c r="G23" s="31">
        <f t="shared" si="3"/>
        <v>13643</v>
      </c>
      <c r="H23" s="34">
        <f t="shared" si="4"/>
        <v>3.44508022443651E-2</v>
      </c>
      <c r="I23" s="38">
        <f t="shared" si="6"/>
        <v>2.3819898709741194</v>
      </c>
      <c r="J23" s="31">
        <v>5888.4145464999283</v>
      </c>
    </row>
    <row r="24" spans="1:10" s="23" customFormat="1" ht="17.25" customHeight="1">
      <c r="A24" s="30">
        <v>42278</v>
      </c>
      <c r="B24" s="31">
        <v>180170</v>
      </c>
      <c r="C24" s="31">
        <f t="shared" si="5"/>
        <v>423894</v>
      </c>
      <c r="D24" s="31">
        <v>210032</v>
      </c>
      <c r="E24" s="31">
        <v>213862</v>
      </c>
      <c r="F24" s="31">
        <f t="shared" ref="F24" si="8">B24-B23</f>
        <v>8189</v>
      </c>
      <c r="G24" s="31">
        <f t="shared" ref="G24" si="9">C24-C23</f>
        <v>14237</v>
      </c>
      <c r="H24" s="34">
        <f t="shared" ref="H24" si="10">G24/C23</f>
        <v>3.4753464483702222E-2</v>
      </c>
      <c r="I24" s="38">
        <f t="shared" si="6"/>
        <v>2.3527446300715988</v>
      </c>
      <c r="J24" s="31">
        <f>C24/69.57</f>
        <v>6093.0573523070298</v>
      </c>
    </row>
    <row r="25" spans="1:10" ht="17.25" customHeight="1">
      <c r="A25" s="112">
        <v>43160</v>
      </c>
      <c r="B25" s="113">
        <v>185517</v>
      </c>
      <c r="C25" s="109">
        <f t="shared" si="5"/>
        <v>429047</v>
      </c>
      <c r="D25" s="113">
        <v>212143</v>
      </c>
      <c r="E25" s="113">
        <v>216904</v>
      </c>
      <c r="F25" s="31">
        <f t="shared" si="7"/>
        <v>5347</v>
      </c>
      <c r="G25" s="31">
        <f t="shared" si="3"/>
        <v>5153</v>
      </c>
      <c r="H25" s="34">
        <f t="shared" si="4"/>
        <v>1.2156340972035462E-2</v>
      </c>
      <c r="I25" s="38">
        <f t="shared" si="6"/>
        <v>2.3127098864255027</v>
      </c>
      <c r="J25" s="31">
        <f>C25/69.57</f>
        <v>6167.1266350438409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300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="75" zoomScaleNormal="75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4" t="s">
        <v>276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ht="18" customHeight="1">
      <c r="A2" s="5" t="s">
        <v>310</v>
      </c>
      <c r="B2" s="5"/>
      <c r="C2" s="5"/>
      <c r="D2" s="5"/>
      <c r="E2" s="41"/>
      <c r="F2" s="5"/>
      <c r="G2" s="5"/>
      <c r="H2" s="42"/>
      <c r="I2" s="28"/>
      <c r="J2" s="28"/>
      <c r="K2" s="7"/>
    </row>
    <row r="3" spans="1:11" ht="20.100000000000001" customHeight="1">
      <c r="A3" s="129" t="s">
        <v>79</v>
      </c>
      <c r="B3" s="43" t="s">
        <v>78</v>
      </c>
      <c r="C3" s="131" t="s">
        <v>0</v>
      </c>
      <c r="D3" s="132"/>
      <c r="E3" s="133"/>
      <c r="F3" s="8"/>
      <c r="G3" s="129" t="s">
        <v>79</v>
      </c>
      <c r="H3" s="43" t="s">
        <v>78</v>
      </c>
      <c r="I3" s="131" t="s">
        <v>0</v>
      </c>
      <c r="J3" s="132"/>
      <c r="K3" s="133"/>
    </row>
    <row r="4" spans="1:11" ht="20.100000000000001" customHeight="1">
      <c r="A4" s="130"/>
      <c r="B4" s="44" t="s">
        <v>3</v>
      </c>
      <c r="C4" s="45" t="s">
        <v>6</v>
      </c>
      <c r="D4" s="45" t="s">
        <v>7</v>
      </c>
      <c r="E4" s="45" t="s">
        <v>8</v>
      </c>
      <c r="F4" s="8"/>
      <c r="G4" s="130"/>
      <c r="H4" s="44" t="s">
        <v>3</v>
      </c>
      <c r="I4" s="45" t="s">
        <v>6</v>
      </c>
      <c r="J4" s="45" t="s">
        <v>7</v>
      </c>
      <c r="K4" s="45" t="s">
        <v>8</v>
      </c>
    </row>
    <row r="5" spans="1:11" ht="18.95" customHeight="1">
      <c r="A5" s="46" t="s">
        <v>80</v>
      </c>
      <c r="B5" s="47">
        <v>624</v>
      </c>
      <c r="C5" s="47">
        <f>SUM(D5:E5)</f>
        <v>1221</v>
      </c>
      <c r="D5" s="48">
        <v>591</v>
      </c>
      <c r="E5" s="48">
        <v>630</v>
      </c>
      <c r="F5" s="8"/>
      <c r="G5" s="49" t="s">
        <v>85</v>
      </c>
      <c r="H5" s="47">
        <v>706</v>
      </c>
      <c r="I5" s="47">
        <f>SUM(J5:K5)</f>
        <v>1588</v>
      </c>
      <c r="J5" s="48">
        <v>730</v>
      </c>
      <c r="K5" s="48">
        <v>858</v>
      </c>
    </row>
    <row r="6" spans="1:11" ht="18.95" customHeight="1">
      <c r="A6" s="46" t="s">
        <v>82</v>
      </c>
      <c r="B6" s="135">
        <v>4153</v>
      </c>
      <c r="C6" s="137">
        <f>SUM(D6:E7)</f>
        <v>7855</v>
      </c>
      <c r="D6" s="138">
        <v>3747</v>
      </c>
      <c r="E6" s="138">
        <v>4108</v>
      </c>
      <c r="F6" s="8"/>
      <c r="G6" s="49" t="s">
        <v>87</v>
      </c>
      <c r="H6" s="47">
        <v>460</v>
      </c>
      <c r="I6" s="47">
        <f t="shared" ref="I6:I56" si="0">SUM(J6:K6)</f>
        <v>1141</v>
      </c>
      <c r="J6" s="48">
        <v>540</v>
      </c>
      <c r="K6" s="48">
        <v>601</v>
      </c>
    </row>
    <row r="7" spans="1:11" ht="18.95" customHeight="1">
      <c r="A7" s="46" t="s">
        <v>84</v>
      </c>
      <c r="B7" s="136"/>
      <c r="C7" s="137"/>
      <c r="D7" s="139"/>
      <c r="E7" s="139"/>
      <c r="F7" s="8"/>
      <c r="G7" s="49" t="s">
        <v>89</v>
      </c>
      <c r="H7" s="47">
        <v>787</v>
      </c>
      <c r="I7" s="47">
        <f t="shared" si="0"/>
        <v>1958</v>
      </c>
      <c r="J7" s="48">
        <v>954</v>
      </c>
      <c r="K7" s="48">
        <v>1004</v>
      </c>
    </row>
    <row r="8" spans="1:11" ht="18.95" customHeight="1">
      <c r="A8" s="46" t="s">
        <v>86</v>
      </c>
      <c r="B8" s="47">
        <v>616</v>
      </c>
      <c r="C8" s="47">
        <f>SUM(D8:E8)</f>
        <v>1163</v>
      </c>
      <c r="D8" s="48">
        <v>597</v>
      </c>
      <c r="E8" s="48">
        <v>566</v>
      </c>
      <c r="F8" s="8"/>
      <c r="G8" s="49" t="s">
        <v>91</v>
      </c>
      <c r="H8" s="47">
        <v>510</v>
      </c>
      <c r="I8" s="47">
        <f t="shared" si="0"/>
        <v>1370</v>
      </c>
      <c r="J8" s="48">
        <v>650</v>
      </c>
      <c r="K8" s="48">
        <v>720</v>
      </c>
    </row>
    <row r="9" spans="1:11" ht="18.95" customHeight="1">
      <c r="A9" s="46" t="s">
        <v>88</v>
      </c>
      <c r="B9" s="47">
        <v>357</v>
      </c>
      <c r="C9" s="47">
        <f t="shared" ref="C9:C56" si="1">SUM(D9:E9)</f>
        <v>699</v>
      </c>
      <c r="D9" s="48">
        <v>360</v>
      </c>
      <c r="E9" s="48">
        <v>339</v>
      </c>
      <c r="F9" s="8"/>
      <c r="G9" s="49" t="s">
        <v>93</v>
      </c>
      <c r="H9" s="47">
        <v>875</v>
      </c>
      <c r="I9" s="47">
        <f t="shared" si="0"/>
        <v>2083</v>
      </c>
      <c r="J9" s="48">
        <v>959</v>
      </c>
      <c r="K9" s="48">
        <v>1124</v>
      </c>
    </row>
    <row r="10" spans="1:11" ht="18.95" customHeight="1">
      <c r="A10" s="46" t="s">
        <v>90</v>
      </c>
      <c r="B10" s="47">
        <v>1118</v>
      </c>
      <c r="C10" s="47">
        <f t="shared" si="1"/>
        <v>1651</v>
      </c>
      <c r="D10" s="48">
        <v>1153</v>
      </c>
      <c r="E10" s="48">
        <v>498</v>
      </c>
      <c r="F10" s="8"/>
      <c r="G10" s="49" t="s">
        <v>95</v>
      </c>
      <c r="H10" s="47">
        <v>647</v>
      </c>
      <c r="I10" s="47">
        <f t="shared" si="0"/>
        <v>1437</v>
      </c>
      <c r="J10" s="48">
        <v>686</v>
      </c>
      <c r="K10" s="48">
        <v>751</v>
      </c>
    </row>
    <row r="11" spans="1:11" ht="18.95" customHeight="1">
      <c r="A11" s="46" t="s">
        <v>92</v>
      </c>
      <c r="B11" s="47">
        <v>656</v>
      </c>
      <c r="C11" s="47">
        <f t="shared" si="1"/>
        <v>1387</v>
      </c>
      <c r="D11" s="48">
        <v>717</v>
      </c>
      <c r="E11" s="48">
        <v>670</v>
      </c>
      <c r="F11" s="8"/>
      <c r="G11" s="49" t="s">
        <v>97</v>
      </c>
      <c r="H11" s="47">
        <v>521</v>
      </c>
      <c r="I11" s="47">
        <f t="shared" si="0"/>
        <v>1196</v>
      </c>
      <c r="J11" s="48">
        <v>561</v>
      </c>
      <c r="K11" s="48">
        <v>635</v>
      </c>
    </row>
    <row r="12" spans="1:11" ht="18.95" customHeight="1">
      <c r="A12" s="46" t="s">
        <v>94</v>
      </c>
      <c r="B12" s="47">
        <v>119</v>
      </c>
      <c r="C12" s="47">
        <f t="shared" si="1"/>
        <v>309</v>
      </c>
      <c r="D12" s="48">
        <v>153</v>
      </c>
      <c r="E12" s="48">
        <v>156</v>
      </c>
      <c r="F12" s="8"/>
      <c r="G12" s="49" t="s">
        <v>99</v>
      </c>
      <c r="H12" s="47">
        <v>549</v>
      </c>
      <c r="I12" s="47">
        <f t="shared" si="0"/>
        <v>1375</v>
      </c>
      <c r="J12" s="48">
        <v>646</v>
      </c>
      <c r="K12" s="48">
        <v>729</v>
      </c>
    </row>
    <row r="13" spans="1:11" ht="18.95" customHeight="1">
      <c r="A13" s="46" t="s">
        <v>96</v>
      </c>
      <c r="B13" s="47">
        <v>652</v>
      </c>
      <c r="C13" s="47">
        <f t="shared" si="1"/>
        <v>1409</v>
      </c>
      <c r="D13" s="48">
        <v>714</v>
      </c>
      <c r="E13" s="48">
        <v>695</v>
      </c>
      <c r="F13" s="8"/>
      <c r="G13" s="49" t="s">
        <v>101</v>
      </c>
      <c r="H13" s="47">
        <v>577</v>
      </c>
      <c r="I13" s="47">
        <f t="shared" si="0"/>
        <v>1534</v>
      </c>
      <c r="J13" s="48">
        <v>746</v>
      </c>
      <c r="K13" s="48">
        <v>788</v>
      </c>
    </row>
    <row r="14" spans="1:11" ht="18.95" customHeight="1">
      <c r="A14" s="46" t="s">
        <v>98</v>
      </c>
      <c r="B14" s="47">
        <v>604</v>
      </c>
      <c r="C14" s="47">
        <f t="shared" si="1"/>
        <v>1268</v>
      </c>
      <c r="D14" s="48">
        <v>602</v>
      </c>
      <c r="E14" s="48">
        <v>666</v>
      </c>
      <c r="F14" s="8"/>
      <c r="G14" s="49" t="s">
        <v>103</v>
      </c>
      <c r="H14" s="47">
        <v>802</v>
      </c>
      <c r="I14" s="47">
        <f t="shared" si="0"/>
        <v>1832</v>
      </c>
      <c r="J14" s="48">
        <v>900</v>
      </c>
      <c r="K14" s="48">
        <v>932</v>
      </c>
    </row>
    <row r="15" spans="1:11" ht="18.95" customHeight="1">
      <c r="A15" s="46" t="s">
        <v>100</v>
      </c>
      <c r="B15" s="47">
        <v>819</v>
      </c>
      <c r="C15" s="47">
        <f t="shared" si="1"/>
        <v>1891</v>
      </c>
      <c r="D15" s="48">
        <v>922</v>
      </c>
      <c r="E15" s="48">
        <v>969</v>
      </c>
      <c r="F15" s="8"/>
      <c r="G15" s="49" t="s">
        <v>105</v>
      </c>
      <c r="H15" s="47">
        <v>160</v>
      </c>
      <c r="I15" s="47">
        <f t="shared" si="0"/>
        <v>384</v>
      </c>
      <c r="J15" s="48">
        <v>192</v>
      </c>
      <c r="K15" s="48">
        <v>192</v>
      </c>
    </row>
    <row r="16" spans="1:11" ht="18.95" customHeight="1">
      <c r="A16" s="46" t="s">
        <v>102</v>
      </c>
      <c r="B16" s="47">
        <v>376</v>
      </c>
      <c r="C16" s="47">
        <f t="shared" si="1"/>
        <v>748</v>
      </c>
      <c r="D16" s="48">
        <v>375</v>
      </c>
      <c r="E16" s="48">
        <v>373</v>
      </c>
      <c r="F16" s="8"/>
      <c r="G16" s="49" t="s">
        <v>107</v>
      </c>
      <c r="H16" s="47">
        <v>587</v>
      </c>
      <c r="I16" s="47">
        <f t="shared" si="0"/>
        <v>1436</v>
      </c>
      <c r="J16" s="48">
        <v>708</v>
      </c>
      <c r="K16" s="48">
        <v>728</v>
      </c>
    </row>
    <row r="17" spans="1:11" ht="18.95" customHeight="1">
      <c r="A17" s="46" t="s">
        <v>104</v>
      </c>
      <c r="B17" s="47">
        <v>1202</v>
      </c>
      <c r="C17" s="47">
        <f t="shared" si="1"/>
        <v>1964</v>
      </c>
      <c r="D17" s="48">
        <v>1019</v>
      </c>
      <c r="E17" s="48">
        <v>945</v>
      </c>
      <c r="F17" s="8"/>
      <c r="G17" s="49" t="s">
        <v>109</v>
      </c>
      <c r="H17" s="47">
        <v>344</v>
      </c>
      <c r="I17" s="47">
        <f t="shared" si="0"/>
        <v>690</v>
      </c>
      <c r="J17" s="48">
        <v>404</v>
      </c>
      <c r="K17" s="48">
        <v>286</v>
      </c>
    </row>
    <row r="18" spans="1:11" ht="18.95" customHeight="1">
      <c r="A18" s="46" t="s">
        <v>106</v>
      </c>
      <c r="B18" s="47">
        <v>923</v>
      </c>
      <c r="C18" s="47">
        <f t="shared" si="1"/>
        <v>2075</v>
      </c>
      <c r="D18" s="48">
        <v>1047</v>
      </c>
      <c r="E18" s="48">
        <v>1028</v>
      </c>
      <c r="F18" s="8"/>
      <c r="G18" s="49" t="s">
        <v>111</v>
      </c>
      <c r="H18" s="47">
        <v>657</v>
      </c>
      <c r="I18" s="47">
        <f t="shared" si="0"/>
        <v>1627</v>
      </c>
      <c r="J18" s="48">
        <v>800</v>
      </c>
      <c r="K18" s="48">
        <v>827</v>
      </c>
    </row>
    <row r="19" spans="1:11" ht="18.95" customHeight="1">
      <c r="A19" s="46" t="s">
        <v>108</v>
      </c>
      <c r="B19" s="47">
        <v>346</v>
      </c>
      <c r="C19" s="47">
        <f t="shared" si="1"/>
        <v>736</v>
      </c>
      <c r="D19" s="48">
        <v>379</v>
      </c>
      <c r="E19" s="48">
        <v>357</v>
      </c>
      <c r="F19" s="8"/>
      <c r="G19" s="49" t="s">
        <v>113</v>
      </c>
      <c r="H19" s="47">
        <v>458</v>
      </c>
      <c r="I19" s="47">
        <f t="shared" si="0"/>
        <v>953</v>
      </c>
      <c r="J19" s="48">
        <v>470</v>
      </c>
      <c r="K19" s="48">
        <v>483</v>
      </c>
    </row>
    <row r="20" spans="1:11" ht="18.95" customHeight="1">
      <c r="A20" s="46" t="s">
        <v>110</v>
      </c>
      <c r="B20" s="47">
        <v>170</v>
      </c>
      <c r="C20" s="47">
        <f t="shared" si="1"/>
        <v>432</v>
      </c>
      <c r="D20" s="48">
        <v>201</v>
      </c>
      <c r="E20" s="48">
        <v>231</v>
      </c>
      <c r="F20" s="8"/>
      <c r="G20" s="49" t="s">
        <v>115</v>
      </c>
      <c r="H20" s="47">
        <v>1238</v>
      </c>
      <c r="I20" s="47">
        <f t="shared" si="0"/>
        <v>3009</v>
      </c>
      <c r="J20" s="48">
        <v>1478</v>
      </c>
      <c r="K20" s="48">
        <v>1531</v>
      </c>
    </row>
    <row r="21" spans="1:11" ht="18.95" customHeight="1">
      <c r="A21" s="46" t="s">
        <v>112</v>
      </c>
      <c r="B21" s="47">
        <v>376</v>
      </c>
      <c r="C21" s="47">
        <f t="shared" si="1"/>
        <v>1009</v>
      </c>
      <c r="D21" s="48">
        <v>501</v>
      </c>
      <c r="E21" s="48">
        <v>508</v>
      </c>
      <c r="F21" s="8"/>
      <c r="G21" s="49" t="s">
        <v>117</v>
      </c>
      <c r="H21" s="47">
        <v>967</v>
      </c>
      <c r="I21" s="47">
        <f t="shared" si="0"/>
        <v>2247</v>
      </c>
      <c r="J21" s="48">
        <v>1088</v>
      </c>
      <c r="K21" s="48">
        <v>1159</v>
      </c>
    </row>
    <row r="22" spans="1:11" ht="18.95" customHeight="1">
      <c r="A22" s="46" t="s">
        <v>114</v>
      </c>
      <c r="B22" s="47">
        <v>802</v>
      </c>
      <c r="C22" s="47">
        <f t="shared" si="1"/>
        <v>1787</v>
      </c>
      <c r="D22" s="48">
        <v>901</v>
      </c>
      <c r="E22" s="48">
        <v>886</v>
      </c>
      <c r="F22" s="8"/>
      <c r="G22" s="49" t="s">
        <v>119</v>
      </c>
      <c r="H22" s="47">
        <v>690</v>
      </c>
      <c r="I22" s="47">
        <f t="shared" si="0"/>
        <v>1625</v>
      </c>
      <c r="J22" s="48">
        <v>748</v>
      </c>
      <c r="K22" s="48">
        <v>877</v>
      </c>
    </row>
    <row r="23" spans="1:11" ht="18.95" customHeight="1">
      <c r="A23" s="46" t="s">
        <v>116</v>
      </c>
      <c r="B23" s="47">
        <v>623</v>
      </c>
      <c r="C23" s="47">
        <f t="shared" si="1"/>
        <v>1193</v>
      </c>
      <c r="D23" s="48">
        <v>569</v>
      </c>
      <c r="E23" s="48">
        <v>624</v>
      </c>
      <c r="F23" s="8"/>
      <c r="G23" s="49" t="s">
        <v>121</v>
      </c>
      <c r="H23" s="47">
        <v>783</v>
      </c>
      <c r="I23" s="47">
        <f t="shared" si="0"/>
        <v>1898</v>
      </c>
      <c r="J23" s="48">
        <v>906</v>
      </c>
      <c r="K23" s="48">
        <v>992</v>
      </c>
    </row>
    <row r="24" spans="1:11" ht="18.95" customHeight="1">
      <c r="A24" s="46" t="s">
        <v>118</v>
      </c>
      <c r="B24" s="47">
        <v>432</v>
      </c>
      <c r="C24" s="47">
        <f t="shared" si="1"/>
        <v>1126</v>
      </c>
      <c r="D24" s="48">
        <v>487</v>
      </c>
      <c r="E24" s="48">
        <v>639</v>
      </c>
      <c r="F24" s="8"/>
      <c r="G24" s="49" t="s">
        <v>123</v>
      </c>
      <c r="H24" s="47">
        <v>659</v>
      </c>
      <c r="I24" s="47">
        <f t="shared" si="0"/>
        <v>1766</v>
      </c>
      <c r="J24" s="48">
        <v>883</v>
      </c>
      <c r="K24" s="48">
        <v>883</v>
      </c>
    </row>
    <row r="25" spans="1:11" ht="18.95" customHeight="1">
      <c r="A25" s="46" t="s">
        <v>120</v>
      </c>
      <c r="B25" s="47">
        <v>582</v>
      </c>
      <c r="C25" s="47">
        <f t="shared" si="1"/>
        <v>1566</v>
      </c>
      <c r="D25" s="48">
        <v>787</v>
      </c>
      <c r="E25" s="48">
        <v>779</v>
      </c>
      <c r="F25" s="8"/>
      <c r="G25" s="49" t="s">
        <v>125</v>
      </c>
      <c r="H25" s="47">
        <v>629</v>
      </c>
      <c r="I25" s="47">
        <f t="shared" si="0"/>
        <v>1191</v>
      </c>
      <c r="J25" s="48">
        <v>551</v>
      </c>
      <c r="K25" s="48">
        <v>640</v>
      </c>
    </row>
    <row r="26" spans="1:11" ht="18.95" customHeight="1">
      <c r="A26" s="46" t="s">
        <v>122</v>
      </c>
      <c r="B26" s="47">
        <v>449</v>
      </c>
      <c r="C26" s="47">
        <f t="shared" si="1"/>
        <v>1156</v>
      </c>
      <c r="D26" s="48">
        <v>517</v>
      </c>
      <c r="E26" s="48">
        <v>639</v>
      </c>
      <c r="F26" s="8"/>
      <c r="G26" s="49" t="s">
        <v>127</v>
      </c>
      <c r="H26" s="47">
        <v>782</v>
      </c>
      <c r="I26" s="47">
        <f t="shared" si="0"/>
        <v>1621</v>
      </c>
      <c r="J26" s="48">
        <v>783</v>
      </c>
      <c r="K26" s="48">
        <v>838</v>
      </c>
    </row>
    <row r="27" spans="1:11" ht="18.95" customHeight="1">
      <c r="A27" s="46" t="s">
        <v>124</v>
      </c>
      <c r="B27" s="47">
        <v>0</v>
      </c>
      <c r="C27" s="47">
        <f t="shared" si="1"/>
        <v>0</v>
      </c>
      <c r="D27" s="48">
        <v>0</v>
      </c>
      <c r="E27" s="48">
        <v>0</v>
      </c>
      <c r="F27" s="8"/>
      <c r="G27" s="49" t="s">
        <v>129</v>
      </c>
      <c r="H27" s="47">
        <v>712</v>
      </c>
      <c r="I27" s="47">
        <f t="shared" si="0"/>
        <v>1722</v>
      </c>
      <c r="J27" s="48">
        <v>836</v>
      </c>
      <c r="K27" s="48">
        <v>886</v>
      </c>
    </row>
    <row r="28" spans="1:11" ht="18.95" customHeight="1">
      <c r="A28" s="46" t="s">
        <v>126</v>
      </c>
      <c r="B28" s="47">
        <v>653</v>
      </c>
      <c r="C28" s="47">
        <f t="shared" si="1"/>
        <v>1788</v>
      </c>
      <c r="D28" s="48">
        <v>899</v>
      </c>
      <c r="E28" s="48">
        <v>889</v>
      </c>
      <c r="F28" s="8"/>
      <c r="G28" s="49" t="s">
        <v>131</v>
      </c>
      <c r="H28" s="47">
        <v>397</v>
      </c>
      <c r="I28" s="47">
        <f t="shared" si="0"/>
        <v>646</v>
      </c>
      <c r="J28" s="48">
        <v>274</v>
      </c>
      <c r="K28" s="48">
        <v>372</v>
      </c>
    </row>
    <row r="29" spans="1:11" ht="18.95" customHeight="1">
      <c r="A29" s="46" t="s">
        <v>128</v>
      </c>
      <c r="B29" s="47">
        <v>419</v>
      </c>
      <c r="C29" s="47">
        <f t="shared" si="1"/>
        <v>1068</v>
      </c>
      <c r="D29" s="48">
        <v>544</v>
      </c>
      <c r="E29" s="48">
        <v>524</v>
      </c>
      <c r="F29" s="8"/>
      <c r="G29" s="49" t="s">
        <v>133</v>
      </c>
      <c r="H29" s="47">
        <v>553</v>
      </c>
      <c r="I29" s="47">
        <f t="shared" si="0"/>
        <v>1088</v>
      </c>
      <c r="J29" s="48">
        <v>528</v>
      </c>
      <c r="K29" s="48">
        <v>560</v>
      </c>
    </row>
    <row r="30" spans="1:11" ht="18.95" customHeight="1">
      <c r="A30" s="46" t="s">
        <v>130</v>
      </c>
      <c r="B30" s="47">
        <v>205</v>
      </c>
      <c r="C30" s="47">
        <f t="shared" si="1"/>
        <v>453</v>
      </c>
      <c r="D30" s="104">
        <v>227</v>
      </c>
      <c r="E30" s="48">
        <v>226</v>
      </c>
      <c r="F30" s="8"/>
      <c r="G30" s="49" t="s">
        <v>135</v>
      </c>
      <c r="H30" s="47">
        <v>433</v>
      </c>
      <c r="I30" s="47">
        <f t="shared" si="0"/>
        <v>816</v>
      </c>
      <c r="J30" s="48">
        <v>443</v>
      </c>
      <c r="K30" s="48">
        <v>373</v>
      </c>
    </row>
    <row r="31" spans="1:11" ht="18.95" customHeight="1">
      <c r="A31" s="46" t="s">
        <v>132</v>
      </c>
      <c r="B31" s="47">
        <v>2343</v>
      </c>
      <c r="C31" s="47">
        <f t="shared" si="1"/>
        <v>4217</v>
      </c>
      <c r="D31" s="48">
        <v>2007</v>
      </c>
      <c r="E31" s="48">
        <v>2210</v>
      </c>
      <c r="F31" s="8"/>
      <c r="G31" s="46" t="s">
        <v>137</v>
      </c>
      <c r="H31" s="47">
        <v>762</v>
      </c>
      <c r="I31" s="47">
        <f t="shared" si="0"/>
        <v>1952</v>
      </c>
      <c r="J31" s="48">
        <v>1001</v>
      </c>
      <c r="K31" s="48">
        <v>951</v>
      </c>
    </row>
    <row r="32" spans="1:11" ht="18.95" customHeight="1">
      <c r="A32" s="46" t="s">
        <v>134</v>
      </c>
      <c r="B32" s="47">
        <v>644</v>
      </c>
      <c r="C32" s="47">
        <f t="shared" si="1"/>
        <v>1539</v>
      </c>
      <c r="D32" s="48">
        <v>762</v>
      </c>
      <c r="E32" s="48">
        <v>777</v>
      </c>
      <c r="F32" s="8"/>
      <c r="G32" s="46" t="s">
        <v>139</v>
      </c>
      <c r="H32" s="47">
        <v>221</v>
      </c>
      <c r="I32" s="47">
        <f t="shared" si="0"/>
        <v>521</v>
      </c>
      <c r="J32" s="48">
        <v>268</v>
      </c>
      <c r="K32" s="48">
        <v>253</v>
      </c>
    </row>
    <row r="33" spans="1:11" ht="18.95" customHeight="1">
      <c r="A33" s="46" t="s">
        <v>136</v>
      </c>
      <c r="B33" s="47">
        <v>285</v>
      </c>
      <c r="C33" s="47">
        <f t="shared" si="1"/>
        <v>708</v>
      </c>
      <c r="D33" s="48">
        <v>357</v>
      </c>
      <c r="E33" s="48">
        <v>351</v>
      </c>
      <c r="F33" s="8"/>
      <c r="G33" s="46" t="s">
        <v>141</v>
      </c>
      <c r="H33" s="47">
        <v>535</v>
      </c>
      <c r="I33" s="47">
        <f t="shared" si="0"/>
        <v>1276</v>
      </c>
      <c r="J33" s="48">
        <v>621</v>
      </c>
      <c r="K33" s="48">
        <v>655</v>
      </c>
    </row>
    <row r="34" spans="1:11" ht="18.95" customHeight="1">
      <c r="A34" s="46" t="s">
        <v>138</v>
      </c>
      <c r="B34" s="47">
        <v>21</v>
      </c>
      <c r="C34" s="47">
        <f t="shared" si="1"/>
        <v>57</v>
      </c>
      <c r="D34" s="48">
        <v>30</v>
      </c>
      <c r="E34" s="48">
        <v>27</v>
      </c>
      <c r="F34" s="8"/>
      <c r="G34" s="46" t="s">
        <v>143</v>
      </c>
      <c r="H34" s="47">
        <v>1644</v>
      </c>
      <c r="I34" s="47">
        <f t="shared" si="0"/>
        <v>4102</v>
      </c>
      <c r="J34" s="48">
        <v>1995</v>
      </c>
      <c r="K34" s="48">
        <v>2107</v>
      </c>
    </row>
    <row r="35" spans="1:11" ht="18.95" customHeight="1">
      <c r="A35" s="46" t="s">
        <v>140</v>
      </c>
      <c r="B35" s="105" t="s">
        <v>307</v>
      </c>
      <c r="C35" s="48" t="s">
        <v>302</v>
      </c>
      <c r="D35" s="105" t="s">
        <v>307</v>
      </c>
      <c r="E35" s="105" t="s">
        <v>307</v>
      </c>
      <c r="F35" s="8"/>
      <c r="G35" s="46" t="s">
        <v>145</v>
      </c>
      <c r="H35" s="47">
        <v>1031</v>
      </c>
      <c r="I35" s="47">
        <f t="shared" si="0"/>
        <v>2153</v>
      </c>
      <c r="J35" s="48">
        <v>1073</v>
      </c>
      <c r="K35" s="48">
        <v>1080</v>
      </c>
    </row>
    <row r="36" spans="1:11" ht="18.95" customHeight="1">
      <c r="A36" s="46" t="s">
        <v>142</v>
      </c>
      <c r="B36" s="47">
        <v>751</v>
      </c>
      <c r="C36" s="47">
        <f t="shared" si="1"/>
        <v>1593</v>
      </c>
      <c r="D36" s="48">
        <v>791</v>
      </c>
      <c r="E36" s="48">
        <v>802</v>
      </c>
      <c r="F36" s="8"/>
      <c r="G36" s="46" t="s">
        <v>147</v>
      </c>
      <c r="H36" s="47">
        <v>384</v>
      </c>
      <c r="I36" s="47">
        <f t="shared" si="0"/>
        <v>749</v>
      </c>
      <c r="J36" s="48">
        <v>381</v>
      </c>
      <c r="K36" s="48">
        <v>368</v>
      </c>
    </row>
    <row r="37" spans="1:11" ht="18.95" customHeight="1">
      <c r="A37" s="46" t="s">
        <v>144</v>
      </c>
      <c r="B37" s="47">
        <v>385</v>
      </c>
      <c r="C37" s="47">
        <f t="shared" si="1"/>
        <v>991</v>
      </c>
      <c r="D37" s="48">
        <v>462</v>
      </c>
      <c r="E37" s="48">
        <v>529</v>
      </c>
      <c r="F37" s="8"/>
      <c r="G37" s="46" t="s">
        <v>149</v>
      </c>
      <c r="H37" s="47">
        <v>841</v>
      </c>
      <c r="I37" s="47">
        <f t="shared" si="0"/>
        <v>2011</v>
      </c>
      <c r="J37" s="48">
        <v>986</v>
      </c>
      <c r="K37" s="48">
        <v>1025</v>
      </c>
    </row>
    <row r="38" spans="1:11" ht="18.95" customHeight="1">
      <c r="A38" s="46" t="s">
        <v>146</v>
      </c>
      <c r="B38" s="47">
        <v>1204</v>
      </c>
      <c r="C38" s="47">
        <f t="shared" si="1"/>
        <v>2950</v>
      </c>
      <c r="D38" s="48">
        <v>1478</v>
      </c>
      <c r="E38" s="48">
        <v>1472</v>
      </c>
      <c r="F38" s="8"/>
      <c r="G38" s="46" t="s">
        <v>151</v>
      </c>
      <c r="H38" s="47">
        <v>195</v>
      </c>
      <c r="I38" s="47">
        <f t="shared" si="0"/>
        <v>353</v>
      </c>
      <c r="J38" s="48">
        <v>186</v>
      </c>
      <c r="K38" s="48">
        <v>167</v>
      </c>
    </row>
    <row r="39" spans="1:11" ht="18.95" customHeight="1">
      <c r="A39" s="46" t="s">
        <v>148</v>
      </c>
      <c r="B39" s="47">
        <v>834</v>
      </c>
      <c r="C39" s="47">
        <f t="shared" si="1"/>
        <v>2185</v>
      </c>
      <c r="D39" s="48">
        <v>1107</v>
      </c>
      <c r="E39" s="48">
        <v>1078</v>
      </c>
      <c r="F39" s="8"/>
      <c r="G39" s="46" t="s">
        <v>153</v>
      </c>
      <c r="H39" s="47">
        <v>853</v>
      </c>
      <c r="I39" s="47">
        <f t="shared" si="0"/>
        <v>1811</v>
      </c>
      <c r="J39" s="48">
        <v>950</v>
      </c>
      <c r="K39" s="48">
        <v>861</v>
      </c>
    </row>
    <row r="40" spans="1:11" ht="18.95" customHeight="1">
      <c r="A40" s="46" t="s">
        <v>150</v>
      </c>
      <c r="B40" s="47">
        <v>602</v>
      </c>
      <c r="C40" s="47">
        <f t="shared" si="1"/>
        <v>1562</v>
      </c>
      <c r="D40" s="48">
        <v>716</v>
      </c>
      <c r="E40" s="48">
        <v>846</v>
      </c>
      <c r="F40" s="8"/>
      <c r="G40" s="46" t="s">
        <v>155</v>
      </c>
      <c r="H40" s="47">
        <v>287</v>
      </c>
      <c r="I40" s="47">
        <f t="shared" si="0"/>
        <v>781</v>
      </c>
      <c r="J40" s="48">
        <v>388</v>
      </c>
      <c r="K40" s="48">
        <v>393</v>
      </c>
    </row>
    <row r="41" spans="1:11" ht="18.95" customHeight="1">
      <c r="A41" s="46" t="s">
        <v>152</v>
      </c>
      <c r="B41" s="47">
        <v>370</v>
      </c>
      <c r="C41" s="47">
        <f t="shared" si="1"/>
        <v>876</v>
      </c>
      <c r="D41" s="48">
        <v>410</v>
      </c>
      <c r="E41" s="48">
        <v>466</v>
      </c>
      <c r="F41" s="8"/>
      <c r="G41" s="46" t="s">
        <v>157</v>
      </c>
      <c r="H41" s="47">
        <v>1052</v>
      </c>
      <c r="I41" s="47">
        <f t="shared" si="0"/>
        <v>2352</v>
      </c>
      <c r="J41" s="48">
        <v>1179</v>
      </c>
      <c r="K41" s="48">
        <v>1173</v>
      </c>
    </row>
    <row r="42" spans="1:11" ht="18.95" customHeight="1">
      <c r="A42" s="46" t="s">
        <v>154</v>
      </c>
      <c r="B42" s="47">
        <v>447</v>
      </c>
      <c r="C42" s="47">
        <f t="shared" si="1"/>
        <v>1026</v>
      </c>
      <c r="D42" s="48">
        <v>501</v>
      </c>
      <c r="E42" s="48">
        <v>525</v>
      </c>
      <c r="F42" s="8"/>
      <c r="G42" s="46" t="s">
        <v>158</v>
      </c>
      <c r="H42" s="47">
        <v>573</v>
      </c>
      <c r="I42" s="47">
        <f t="shared" si="0"/>
        <v>1369</v>
      </c>
      <c r="J42" s="48">
        <v>651</v>
      </c>
      <c r="K42" s="48">
        <v>718</v>
      </c>
    </row>
    <row r="43" spans="1:11" ht="18.95" customHeight="1">
      <c r="A43" s="46" t="s">
        <v>156</v>
      </c>
      <c r="B43" s="47">
        <v>444</v>
      </c>
      <c r="C43" s="47">
        <f t="shared" si="1"/>
        <v>1064</v>
      </c>
      <c r="D43" s="48">
        <v>534</v>
      </c>
      <c r="E43" s="48">
        <v>530</v>
      </c>
      <c r="F43" s="8"/>
      <c r="G43" s="46" t="s">
        <v>160</v>
      </c>
      <c r="H43" s="47">
        <v>682</v>
      </c>
      <c r="I43" s="47">
        <f t="shared" si="0"/>
        <v>1577</v>
      </c>
      <c r="J43" s="48">
        <v>805</v>
      </c>
      <c r="K43" s="48">
        <v>772</v>
      </c>
    </row>
    <row r="44" spans="1:11" ht="18.95" customHeight="1">
      <c r="A44" s="49" t="s">
        <v>17</v>
      </c>
      <c r="B44" s="47">
        <v>233</v>
      </c>
      <c r="C44" s="47">
        <f t="shared" si="1"/>
        <v>640</v>
      </c>
      <c r="D44" s="48">
        <v>275</v>
      </c>
      <c r="E44" s="48">
        <v>365</v>
      </c>
      <c r="F44" s="8"/>
      <c r="G44" s="46" t="s">
        <v>162</v>
      </c>
      <c r="H44" s="47">
        <v>191</v>
      </c>
      <c r="I44" s="47">
        <f t="shared" si="0"/>
        <v>981</v>
      </c>
      <c r="J44" s="48">
        <v>442</v>
      </c>
      <c r="K44" s="48">
        <v>539</v>
      </c>
    </row>
    <row r="45" spans="1:11" ht="18.95" customHeight="1">
      <c r="A45" s="46" t="s">
        <v>159</v>
      </c>
      <c r="B45" s="47">
        <v>1263</v>
      </c>
      <c r="C45" s="47">
        <f t="shared" si="1"/>
        <v>2306</v>
      </c>
      <c r="D45" s="48">
        <v>1127</v>
      </c>
      <c r="E45" s="48">
        <v>1179</v>
      </c>
      <c r="F45" s="8"/>
      <c r="G45" s="46" t="s">
        <v>277</v>
      </c>
      <c r="H45" s="47">
        <v>343</v>
      </c>
      <c r="I45" s="47">
        <f t="shared" si="0"/>
        <v>842</v>
      </c>
      <c r="J45" s="48">
        <v>407</v>
      </c>
      <c r="K45" s="48">
        <v>435</v>
      </c>
    </row>
    <row r="46" spans="1:11" ht="18.95" customHeight="1">
      <c r="A46" s="49" t="s">
        <v>161</v>
      </c>
      <c r="B46" s="47">
        <v>672</v>
      </c>
      <c r="C46" s="47">
        <f t="shared" si="1"/>
        <v>1362</v>
      </c>
      <c r="D46" s="48">
        <v>596</v>
      </c>
      <c r="E46" s="48">
        <v>766</v>
      </c>
      <c r="F46" s="8"/>
      <c r="G46" s="46" t="s">
        <v>166</v>
      </c>
      <c r="H46" s="47">
        <v>47</v>
      </c>
      <c r="I46" s="47">
        <f t="shared" si="0"/>
        <v>139</v>
      </c>
      <c r="J46" s="48">
        <v>66</v>
      </c>
      <c r="K46" s="48">
        <v>73</v>
      </c>
    </row>
    <row r="47" spans="1:11" ht="18.95" customHeight="1">
      <c r="A47" s="49" t="s">
        <v>163</v>
      </c>
      <c r="B47" s="47">
        <v>641</v>
      </c>
      <c r="C47" s="47">
        <f t="shared" si="1"/>
        <v>1365</v>
      </c>
      <c r="D47" s="48">
        <v>664</v>
      </c>
      <c r="E47" s="48">
        <v>701</v>
      </c>
      <c r="F47" s="8"/>
      <c r="G47" s="46" t="s">
        <v>168</v>
      </c>
      <c r="H47" s="47">
        <v>332</v>
      </c>
      <c r="I47" s="47">
        <f t="shared" si="0"/>
        <v>893</v>
      </c>
      <c r="J47" s="48">
        <v>442</v>
      </c>
      <c r="K47" s="48">
        <v>451</v>
      </c>
    </row>
    <row r="48" spans="1:11" ht="18.95" customHeight="1">
      <c r="A48" s="49" t="s">
        <v>164</v>
      </c>
      <c r="B48" s="47">
        <v>998</v>
      </c>
      <c r="C48" s="47">
        <f t="shared" si="1"/>
        <v>2042</v>
      </c>
      <c r="D48" s="48">
        <v>952</v>
      </c>
      <c r="E48" s="48">
        <v>1090</v>
      </c>
      <c r="F48" s="8"/>
      <c r="G48" s="46" t="s">
        <v>170</v>
      </c>
      <c r="H48" s="47">
        <v>453</v>
      </c>
      <c r="I48" s="47">
        <f t="shared" si="0"/>
        <v>1083</v>
      </c>
      <c r="J48" s="48">
        <v>530</v>
      </c>
      <c r="K48" s="48">
        <v>553</v>
      </c>
    </row>
    <row r="49" spans="1:11" ht="18.95" customHeight="1">
      <c r="A49" s="49" t="s">
        <v>165</v>
      </c>
      <c r="B49" s="47">
        <v>694</v>
      </c>
      <c r="C49" s="47">
        <f t="shared" si="1"/>
        <v>1522</v>
      </c>
      <c r="D49" s="48">
        <v>726</v>
      </c>
      <c r="E49" s="48">
        <v>796</v>
      </c>
      <c r="F49" s="8"/>
      <c r="G49" s="46" t="s">
        <v>172</v>
      </c>
      <c r="H49" s="47">
        <v>262</v>
      </c>
      <c r="I49" s="47">
        <f t="shared" si="0"/>
        <v>730</v>
      </c>
      <c r="J49" s="48">
        <v>318</v>
      </c>
      <c r="K49" s="48">
        <v>412</v>
      </c>
    </row>
    <row r="50" spans="1:11" ht="18.95" customHeight="1">
      <c r="A50" s="49" t="s">
        <v>167</v>
      </c>
      <c r="B50" s="47">
        <v>669</v>
      </c>
      <c r="C50" s="47">
        <f t="shared" si="1"/>
        <v>1660</v>
      </c>
      <c r="D50" s="48">
        <v>801</v>
      </c>
      <c r="E50" s="48">
        <v>859</v>
      </c>
      <c r="F50" s="8"/>
      <c r="G50" s="46" t="s">
        <v>278</v>
      </c>
      <c r="H50" s="47">
        <v>394</v>
      </c>
      <c r="I50" s="47">
        <f t="shared" si="0"/>
        <v>1066</v>
      </c>
      <c r="J50" s="48">
        <v>503</v>
      </c>
      <c r="K50" s="48">
        <v>563</v>
      </c>
    </row>
    <row r="51" spans="1:11" ht="18.95" customHeight="1">
      <c r="A51" s="49" t="s">
        <v>169</v>
      </c>
      <c r="B51" s="47">
        <v>859</v>
      </c>
      <c r="C51" s="47">
        <f t="shared" si="1"/>
        <v>2123</v>
      </c>
      <c r="D51" s="48">
        <v>1042</v>
      </c>
      <c r="E51" s="48">
        <v>1081</v>
      </c>
      <c r="F51" s="8"/>
      <c r="G51" s="46" t="s">
        <v>174</v>
      </c>
      <c r="H51" s="47">
        <v>1960</v>
      </c>
      <c r="I51" s="47">
        <f t="shared" si="0"/>
        <v>5403</v>
      </c>
      <c r="J51" s="48">
        <v>2605</v>
      </c>
      <c r="K51" s="48">
        <v>2798</v>
      </c>
    </row>
    <row r="52" spans="1:11" ht="18.75" customHeight="1">
      <c r="A52" s="49" t="s">
        <v>171</v>
      </c>
      <c r="B52" s="47">
        <v>873</v>
      </c>
      <c r="C52" s="47">
        <f t="shared" si="1"/>
        <v>2141</v>
      </c>
      <c r="D52" s="48">
        <v>1033</v>
      </c>
      <c r="E52" s="48">
        <v>1108</v>
      </c>
      <c r="F52" s="8"/>
      <c r="G52" s="46" t="s">
        <v>176</v>
      </c>
      <c r="H52" s="47">
        <v>389</v>
      </c>
      <c r="I52" s="47">
        <f t="shared" si="0"/>
        <v>902</v>
      </c>
      <c r="J52" s="48">
        <v>470</v>
      </c>
      <c r="K52" s="48">
        <v>432</v>
      </c>
    </row>
    <row r="53" spans="1:11" ht="18.95" customHeight="1">
      <c r="A53" s="49" t="s">
        <v>173</v>
      </c>
      <c r="B53" s="47">
        <v>1016</v>
      </c>
      <c r="C53" s="47">
        <f t="shared" si="1"/>
        <v>2377</v>
      </c>
      <c r="D53" s="48">
        <v>1103</v>
      </c>
      <c r="E53" s="48">
        <v>1274</v>
      </c>
      <c r="F53" s="8"/>
      <c r="G53" s="46" t="s">
        <v>177</v>
      </c>
      <c r="H53" s="47">
        <v>561</v>
      </c>
      <c r="I53" s="47">
        <f t="shared" si="0"/>
        <v>1504</v>
      </c>
      <c r="J53" s="48">
        <v>744</v>
      </c>
      <c r="K53" s="48">
        <v>760</v>
      </c>
    </row>
    <row r="54" spans="1:11" ht="18.95" customHeight="1">
      <c r="A54" s="49" t="s">
        <v>175</v>
      </c>
      <c r="B54" s="47">
        <v>538</v>
      </c>
      <c r="C54" s="47">
        <f t="shared" si="1"/>
        <v>1401</v>
      </c>
      <c r="D54" s="48">
        <v>633</v>
      </c>
      <c r="E54" s="48">
        <v>768</v>
      </c>
      <c r="F54" s="8"/>
      <c r="G54" s="46" t="s">
        <v>179</v>
      </c>
      <c r="H54" s="47">
        <v>678</v>
      </c>
      <c r="I54" s="47">
        <f t="shared" si="0"/>
        <v>1651</v>
      </c>
      <c r="J54" s="48">
        <v>828</v>
      </c>
      <c r="K54" s="48">
        <v>823</v>
      </c>
    </row>
    <row r="55" spans="1:11" ht="18.95" customHeight="1">
      <c r="A55" s="49" t="s">
        <v>81</v>
      </c>
      <c r="B55" s="47">
        <v>679</v>
      </c>
      <c r="C55" s="47">
        <f t="shared" si="1"/>
        <v>1676</v>
      </c>
      <c r="D55" s="48">
        <v>782</v>
      </c>
      <c r="E55" s="48">
        <v>894</v>
      </c>
      <c r="F55" s="8"/>
      <c r="G55" s="46" t="s">
        <v>181</v>
      </c>
      <c r="H55" s="47">
        <v>393</v>
      </c>
      <c r="I55" s="47">
        <f t="shared" si="0"/>
        <v>1119</v>
      </c>
      <c r="J55" s="48">
        <v>564</v>
      </c>
      <c r="K55" s="48">
        <v>555</v>
      </c>
    </row>
    <row r="56" spans="1:11" ht="18.75" customHeight="1">
      <c r="A56" s="49" t="s">
        <v>83</v>
      </c>
      <c r="B56" s="47">
        <v>920</v>
      </c>
      <c r="C56" s="47">
        <f t="shared" si="1"/>
        <v>2286</v>
      </c>
      <c r="D56" s="48">
        <v>1053</v>
      </c>
      <c r="E56" s="48">
        <v>1233</v>
      </c>
      <c r="F56" s="8"/>
      <c r="G56" s="46" t="s">
        <v>183</v>
      </c>
      <c r="H56" s="47">
        <v>1946</v>
      </c>
      <c r="I56" s="47">
        <f t="shared" si="0"/>
        <v>4597</v>
      </c>
      <c r="J56" s="48">
        <v>2328</v>
      </c>
      <c r="K56" s="48">
        <v>2269</v>
      </c>
    </row>
    <row r="57" spans="1:11" ht="18.75" customHeight="1">
      <c r="A57" s="50" t="s">
        <v>279</v>
      </c>
      <c r="B57" s="9"/>
      <c r="C57" s="9"/>
      <c r="D57" s="51"/>
      <c r="E57" s="51"/>
      <c r="F57" s="8"/>
      <c r="G57" s="52"/>
      <c r="H57" s="9"/>
      <c r="I57" s="9"/>
      <c r="J57" s="51"/>
      <c r="K57" s="51"/>
    </row>
    <row r="58" spans="1:11" ht="20.100000000000001" customHeight="1">
      <c r="A58" s="129" t="s">
        <v>79</v>
      </c>
      <c r="B58" s="43"/>
      <c r="C58" s="131" t="s">
        <v>306</v>
      </c>
      <c r="D58" s="132"/>
      <c r="E58" s="133"/>
      <c r="F58" s="8"/>
      <c r="G58" s="129" t="s">
        <v>79</v>
      </c>
      <c r="H58" s="43" t="s">
        <v>78</v>
      </c>
      <c r="I58" s="131" t="s">
        <v>0</v>
      </c>
      <c r="J58" s="132"/>
      <c r="K58" s="133"/>
    </row>
    <row r="59" spans="1:11" ht="20.100000000000001" customHeight="1">
      <c r="A59" s="130"/>
      <c r="B59" s="44" t="s">
        <v>308</v>
      </c>
      <c r="C59" s="45" t="s">
        <v>303</v>
      </c>
      <c r="D59" s="45" t="s">
        <v>304</v>
      </c>
      <c r="E59" s="45" t="s">
        <v>305</v>
      </c>
      <c r="F59" s="8"/>
      <c r="G59" s="130"/>
      <c r="H59" s="44" t="s">
        <v>3</v>
      </c>
      <c r="I59" s="45" t="s">
        <v>6</v>
      </c>
      <c r="J59" s="45" t="s">
        <v>7</v>
      </c>
      <c r="K59" s="45" t="s">
        <v>8</v>
      </c>
    </row>
    <row r="60" spans="1:11" ht="18.95" customHeight="1">
      <c r="A60" s="46" t="s">
        <v>185</v>
      </c>
      <c r="B60" s="106">
        <v>610</v>
      </c>
      <c r="C60" s="47">
        <f>SUM(D60:E60)</f>
        <v>1251</v>
      </c>
      <c r="D60" s="107">
        <v>614</v>
      </c>
      <c r="E60" s="108">
        <v>637</v>
      </c>
      <c r="F60" s="8"/>
      <c r="G60" s="46" t="s">
        <v>180</v>
      </c>
      <c r="H60" s="47">
        <v>900</v>
      </c>
      <c r="I60" s="47">
        <f>SUM(J60:K60)</f>
        <v>2441</v>
      </c>
      <c r="J60" s="48">
        <v>1221</v>
      </c>
      <c r="K60" s="48">
        <v>1220</v>
      </c>
    </row>
    <row r="61" spans="1:11" ht="18.95" customHeight="1">
      <c r="A61" s="46" t="s">
        <v>187</v>
      </c>
      <c r="B61" s="47">
        <v>191</v>
      </c>
      <c r="C61" s="47">
        <f t="shared" ref="C61:C111" si="2">SUM(D61:E61)</f>
        <v>397</v>
      </c>
      <c r="D61" s="48">
        <v>207</v>
      </c>
      <c r="E61" s="48">
        <v>190</v>
      </c>
      <c r="F61" s="8"/>
      <c r="G61" s="46" t="s">
        <v>182</v>
      </c>
      <c r="H61" s="47">
        <v>935</v>
      </c>
      <c r="I61" s="47">
        <f t="shared" ref="I61:I108" si="3">SUM(J61:K61)</f>
        <v>2553</v>
      </c>
      <c r="J61" s="48">
        <v>1267</v>
      </c>
      <c r="K61" s="48">
        <v>1286</v>
      </c>
    </row>
    <row r="62" spans="1:11" ht="18.95" customHeight="1">
      <c r="A62" s="46" t="s">
        <v>189</v>
      </c>
      <c r="B62" s="47">
        <v>881</v>
      </c>
      <c r="C62" s="47">
        <f t="shared" si="2"/>
        <v>1879</v>
      </c>
      <c r="D62" s="48">
        <v>925</v>
      </c>
      <c r="E62" s="48">
        <v>954</v>
      </c>
      <c r="F62" s="8"/>
      <c r="G62" s="46" t="s">
        <v>184</v>
      </c>
      <c r="H62" s="47">
        <v>961</v>
      </c>
      <c r="I62" s="47">
        <f t="shared" si="3"/>
        <v>2451</v>
      </c>
      <c r="J62" s="48">
        <v>1193</v>
      </c>
      <c r="K62" s="48">
        <v>1258</v>
      </c>
    </row>
    <row r="63" spans="1:11" ht="18.95" customHeight="1">
      <c r="A63" s="46" t="s">
        <v>191</v>
      </c>
      <c r="B63" s="47">
        <v>1164</v>
      </c>
      <c r="C63" s="47">
        <f t="shared" si="2"/>
        <v>2717</v>
      </c>
      <c r="D63" s="48">
        <v>1295</v>
      </c>
      <c r="E63" s="48">
        <v>1422</v>
      </c>
      <c r="F63" s="8"/>
      <c r="G63" s="46" t="s">
        <v>186</v>
      </c>
      <c r="H63" s="47">
        <v>560</v>
      </c>
      <c r="I63" s="47">
        <f t="shared" si="3"/>
        <v>1136</v>
      </c>
      <c r="J63" s="48">
        <v>585</v>
      </c>
      <c r="K63" s="48">
        <v>551</v>
      </c>
    </row>
    <row r="64" spans="1:11" ht="18.95" customHeight="1">
      <c r="A64" s="46" t="s">
        <v>193</v>
      </c>
      <c r="B64" s="47">
        <v>702</v>
      </c>
      <c r="C64" s="47">
        <f t="shared" si="2"/>
        <v>1782</v>
      </c>
      <c r="D64" s="48">
        <v>910</v>
      </c>
      <c r="E64" s="48">
        <v>872</v>
      </c>
      <c r="F64" s="8"/>
      <c r="G64" s="46" t="s">
        <v>188</v>
      </c>
      <c r="H64" s="47">
        <v>708</v>
      </c>
      <c r="I64" s="47">
        <f t="shared" si="3"/>
        <v>1800</v>
      </c>
      <c r="J64" s="48">
        <v>893</v>
      </c>
      <c r="K64" s="48">
        <v>907</v>
      </c>
    </row>
    <row r="65" spans="1:11" ht="18.95" customHeight="1">
      <c r="A65" s="46" t="s">
        <v>16</v>
      </c>
      <c r="B65" s="47">
        <v>509</v>
      </c>
      <c r="C65" s="47">
        <f t="shared" si="2"/>
        <v>1147</v>
      </c>
      <c r="D65" s="48">
        <v>528</v>
      </c>
      <c r="E65" s="48">
        <v>619</v>
      </c>
      <c r="F65" s="8"/>
      <c r="G65" s="46" t="s">
        <v>190</v>
      </c>
      <c r="H65" s="47">
        <v>492</v>
      </c>
      <c r="I65" s="47">
        <f t="shared" si="3"/>
        <v>1093</v>
      </c>
      <c r="J65" s="48">
        <v>597</v>
      </c>
      <c r="K65" s="48">
        <v>496</v>
      </c>
    </row>
    <row r="66" spans="1:11" ht="18.95" customHeight="1">
      <c r="A66" s="46" t="s">
        <v>196</v>
      </c>
      <c r="B66" s="47">
        <v>489</v>
      </c>
      <c r="C66" s="47">
        <f t="shared" si="2"/>
        <v>1294</v>
      </c>
      <c r="D66" s="48">
        <v>618</v>
      </c>
      <c r="E66" s="48">
        <v>676</v>
      </c>
      <c r="F66" s="8"/>
      <c r="G66" s="46" t="s">
        <v>192</v>
      </c>
      <c r="H66" s="47">
        <v>283</v>
      </c>
      <c r="I66" s="47">
        <f t="shared" si="3"/>
        <v>641</v>
      </c>
      <c r="J66" s="48">
        <v>324</v>
      </c>
      <c r="K66" s="48">
        <v>317</v>
      </c>
    </row>
    <row r="67" spans="1:11" ht="18.95" customHeight="1">
      <c r="A67" s="46" t="s">
        <v>198</v>
      </c>
      <c r="B67" s="47">
        <v>899</v>
      </c>
      <c r="C67" s="47">
        <f t="shared" si="2"/>
        <v>2310</v>
      </c>
      <c r="D67" s="48">
        <v>1092</v>
      </c>
      <c r="E67" s="48">
        <v>1218</v>
      </c>
      <c r="F67" s="8"/>
      <c r="G67" s="46" t="s">
        <v>194</v>
      </c>
      <c r="H67" s="47">
        <v>8793</v>
      </c>
      <c r="I67" s="47">
        <f t="shared" si="3"/>
        <v>21809</v>
      </c>
      <c r="J67" s="48">
        <v>10557</v>
      </c>
      <c r="K67" s="48">
        <v>11252</v>
      </c>
    </row>
    <row r="68" spans="1:11" ht="18.95" customHeight="1">
      <c r="A68" s="46" t="s">
        <v>200</v>
      </c>
      <c r="B68" s="47">
        <v>674</v>
      </c>
      <c r="C68" s="47">
        <f t="shared" si="2"/>
        <v>1468</v>
      </c>
      <c r="D68" s="48">
        <v>715</v>
      </c>
      <c r="E68" s="48">
        <v>753</v>
      </c>
      <c r="F68" s="8"/>
      <c r="G68" s="46" t="s">
        <v>195</v>
      </c>
      <c r="H68" s="47">
        <v>9</v>
      </c>
      <c r="I68" s="47">
        <f t="shared" si="3"/>
        <v>86</v>
      </c>
      <c r="J68" s="48">
        <v>30</v>
      </c>
      <c r="K68" s="48">
        <v>56</v>
      </c>
    </row>
    <row r="69" spans="1:11" ht="18.95" customHeight="1">
      <c r="A69" s="46" t="s">
        <v>202</v>
      </c>
      <c r="B69" s="47">
        <v>813</v>
      </c>
      <c r="C69" s="47">
        <f t="shared" si="2"/>
        <v>1957</v>
      </c>
      <c r="D69" s="48">
        <v>908</v>
      </c>
      <c r="E69" s="48">
        <v>1049</v>
      </c>
      <c r="F69" s="8"/>
      <c r="G69" s="46" t="s">
        <v>197</v>
      </c>
      <c r="H69" s="47">
        <v>946</v>
      </c>
      <c r="I69" s="47">
        <f t="shared" si="3"/>
        <v>2927</v>
      </c>
      <c r="J69" s="48">
        <v>1420</v>
      </c>
      <c r="K69" s="48">
        <v>1507</v>
      </c>
    </row>
    <row r="70" spans="1:11" ht="18.95" customHeight="1">
      <c r="A70" s="46" t="s">
        <v>204</v>
      </c>
      <c r="B70" s="47">
        <v>959</v>
      </c>
      <c r="C70" s="47">
        <f t="shared" si="2"/>
        <v>2277</v>
      </c>
      <c r="D70" s="48">
        <v>1116</v>
      </c>
      <c r="E70" s="48">
        <v>1161</v>
      </c>
      <c r="F70" s="8"/>
      <c r="G70" s="46" t="s">
        <v>199</v>
      </c>
      <c r="H70" s="47">
        <v>5979</v>
      </c>
      <c r="I70" s="47">
        <f t="shared" si="3"/>
        <v>13386</v>
      </c>
      <c r="J70" s="48">
        <v>6751</v>
      </c>
      <c r="K70" s="48">
        <v>6635</v>
      </c>
    </row>
    <row r="71" spans="1:11" ht="18.95" customHeight="1">
      <c r="A71" s="46" t="s">
        <v>206</v>
      </c>
      <c r="B71" s="47">
        <v>1239</v>
      </c>
      <c r="C71" s="47">
        <f t="shared" si="2"/>
        <v>2497</v>
      </c>
      <c r="D71" s="48">
        <v>1184</v>
      </c>
      <c r="E71" s="48">
        <v>1313</v>
      </c>
      <c r="F71" s="8"/>
      <c r="G71" s="46" t="s">
        <v>201</v>
      </c>
      <c r="H71" s="47">
        <v>825</v>
      </c>
      <c r="I71" s="47">
        <f t="shared" si="3"/>
        <v>1503</v>
      </c>
      <c r="J71" s="48">
        <v>737</v>
      </c>
      <c r="K71" s="48">
        <v>766</v>
      </c>
    </row>
    <row r="72" spans="1:11" ht="18.95" customHeight="1">
      <c r="A72" s="46" t="s">
        <v>208</v>
      </c>
      <c r="B72" s="47">
        <v>696</v>
      </c>
      <c r="C72" s="47">
        <f t="shared" si="2"/>
        <v>1375</v>
      </c>
      <c r="D72" s="48">
        <v>654</v>
      </c>
      <c r="E72" s="48">
        <v>721</v>
      </c>
      <c r="F72" s="8"/>
      <c r="G72" s="46" t="s">
        <v>203</v>
      </c>
      <c r="H72" s="47">
        <v>1118</v>
      </c>
      <c r="I72" s="47">
        <f t="shared" si="3"/>
        <v>1983</v>
      </c>
      <c r="J72" s="48">
        <v>1010</v>
      </c>
      <c r="K72" s="48">
        <v>973</v>
      </c>
    </row>
    <row r="73" spans="1:11" ht="18.95" customHeight="1">
      <c r="A73" s="46" t="s">
        <v>210</v>
      </c>
      <c r="B73" s="47">
        <v>1062</v>
      </c>
      <c r="C73" s="47">
        <f t="shared" si="2"/>
        <v>2314</v>
      </c>
      <c r="D73" s="48">
        <v>1142</v>
      </c>
      <c r="E73" s="48">
        <v>1172</v>
      </c>
      <c r="F73" s="8"/>
      <c r="G73" s="46" t="s">
        <v>205</v>
      </c>
      <c r="H73" s="47">
        <v>715</v>
      </c>
      <c r="I73" s="47">
        <f t="shared" si="3"/>
        <v>1635</v>
      </c>
      <c r="J73" s="48">
        <v>801</v>
      </c>
      <c r="K73" s="48">
        <v>834</v>
      </c>
    </row>
    <row r="74" spans="1:11" ht="18.95" customHeight="1">
      <c r="A74" s="46" t="s">
        <v>212</v>
      </c>
      <c r="B74" s="47">
        <v>320</v>
      </c>
      <c r="C74" s="47">
        <f t="shared" si="2"/>
        <v>761</v>
      </c>
      <c r="D74" s="48">
        <v>357</v>
      </c>
      <c r="E74" s="48">
        <v>404</v>
      </c>
      <c r="F74" s="8"/>
      <c r="G74" s="46" t="s">
        <v>207</v>
      </c>
      <c r="H74" s="47">
        <v>388</v>
      </c>
      <c r="I74" s="47">
        <f t="shared" si="3"/>
        <v>844</v>
      </c>
      <c r="J74" s="48">
        <v>424</v>
      </c>
      <c r="K74" s="48">
        <v>420</v>
      </c>
    </row>
    <row r="75" spans="1:11" ht="18.95" customHeight="1">
      <c r="A75" s="46" t="s">
        <v>214</v>
      </c>
      <c r="B75" s="47">
        <v>259</v>
      </c>
      <c r="C75" s="47">
        <f t="shared" si="2"/>
        <v>606</v>
      </c>
      <c r="D75" s="48">
        <v>267</v>
      </c>
      <c r="E75" s="48">
        <v>339</v>
      </c>
      <c r="F75" s="8"/>
      <c r="G75" s="46" t="s">
        <v>209</v>
      </c>
      <c r="H75" s="47">
        <v>455</v>
      </c>
      <c r="I75" s="47">
        <f t="shared" si="3"/>
        <v>1193</v>
      </c>
      <c r="J75" s="48">
        <v>608</v>
      </c>
      <c r="K75" s="48">
        <v>585</v>
      </c>
    </row>
    <row r="76" spans="1:11" ht="18.95" customHeight="1">
      <c r="A76" s="46" t="s">
        <v>216</v>
      </c>
      <c r="B76" s="47">
        <v>501</v>
      </c>
      <c r="C76" s="47">
        <f t="shared" si="2"/>
        <v>1166</v>
      </c>
      <c r="D76" s="48">
        <v>512</v>
      </c>
      <c r="E76" s="48">
        <v>654</v>
      </c>
      <c r="F76" s="8"/>
      <c r="G76" s="46" t="s">
        <v>211</v>
      </c>
      <c r="H76" s="47">
        <v>759</v>
      </c>
      <c r="I76" s="47">
        <f t="shared" si="3"/>
        <v>1661</v>
      </c>
      <c r="J76" s="48">
        <v>874</v>
      </c>
      <c r="K76" s="48">
        <v>787</v>
      </c>
    </row>
    <row r="77" spans="1:11" ht="18.95" customHeight="1">
      <c r="A77" s="46" t="s">
        <v>218</v>
      </c>
      <c r="B77" s="47">
        <v>322</v>
      </c>
      <c r="C77" s="47">
        <f t="shared" si="2"/>
        <v>724</v>
      </c>
      <c r="D77" s="48">
        <v>299</v>
      </c>
      <c r="E77" s="48">
        <v>425</v>
      </c>
      <c r="F77" s="8"/>
      <c r="G77" s="46" t="s">
        <v>213</v>
      </c>
      <c r="H77" s="47">
        <v>1116</v>
      </c>
      <c r="I77" s="47">
        <f t="shared" si="3"/>
        <v>2586</v>
      </c>
      <c r="J77" s="48">
        <v>1458</v>
      </c>
      <c r="K77" s="48">
        <v>1128</v>
      </c>
    </row>
    <row r="78" spans="1:11" ht="18.95" customHeight="1">
      <c r="A78" s="46" t="s">
        <v>220</v>
      </c>
      <c r="B78" s="47">
        <v>296</v>
      </c>
      <c r="C78" s="47">
        <f t="shared" si="2"/>
        <v>772</v>
      </c>
      <c r="D78" s="48">
        <v>365</v>
      </c>
      <c r="E78" s="48">
        <v>407</v>
      </c>
      <c r="F78" s="8"/>
      <c r="G78" s="46" t="s">
        <v>215</v>
      </c>
      <c r="H78" s="47">
        <v>1184</v>
      </c>
      <c r="I78" s="47">
        <f t="shared" si="3"/>
        <v>2512</v>
      </c>
      <c r="J78" s="48">
        <v>1290</v>
      </c>
      <c r="K78" s="48">
        <v>1222</v>
      </c>
    </row>
    <row r="79" spans="1:11" ht="18.95" customHeight="1">
      <c r="A79" s="46" t="s">
        <v>222</v>
      </c>
      <c r="B79" s="47">
        <v>110</v>
      </c>
      <c r="C79" s="47">
        <f t="shared" si="2"/>
        <v>270</v>
      </c>
      <c r="D79" s="48">
        <v>122</v>
      </c>
      <c r="E79" s="48">
        <v>148</v>
      </c>
      <c r="F79" s="8"/>
      <c r="G79" s="46" t="s">
        <v>217</v>
      </c>
      <c r="H79" s="47">
        <v>986</v>
      </c>
      <c r="I79" s="47">
        <f t="shared" si="3"/>
        <v>2669</v>
      </c>
      <c r="J79" s="48">
        <v>1345</v>
      </c>
      <c r="K79" s="48">
        <v>1324</v>
      </c>
    </row>
    <row r="80" spans="1:11" ht="18.95" customHeight="1">
      <c r="A80" s="46" t="s">
        <v>224</v>
      </c>
      <c r="B80" s="47">
        <v>97</v>
      </c>
      <c r="C80" s="47">
        <f t="shared" si="2"/>
        <v>236</v>
      </c>
      <c r="D80" s="48">
        <v>119</v>
      </c>
      <c r="E80" s="48">
        <v>117</v>
      </c>
      <c r="F80" s="8"/>
      <c r="G80" s="46" t="s">
        <v>219</v>
      </c>
      <c r="H80" s="47">
        <v>961</v>
      </c>
      <c r="I80" s="47">
        <f t="shared" si="3"/>
        <v>2376</v>
      </c>
      <c r="J80" s="48">
        <v>1235</v>
      </c>
      <c r="K80" s="48">
        <v>1141</v>
      </c>
    </row>
    <row r="81" spans="1:11" ht="18.95" customHeight="1">
      <c r="A81" s="46" t="s">
        <v>226</v>
      </c>
      <c r="B81" s="47">
        <v>49</v>
      </c>
      <c r="C81" s="47">
        <f t="shared" si="2"/>
        <v>114</v>
      </c>
      <c r="D81" s="48">
        <v>56</v>
      </c>
      <c r="E81" s="48">
        <v>58</v>
      </c>
      <c r="F81" s="8"/>
      <c r="G81" s="46" t="s">
        <v>221</v>
      </c>
      <c r="H81" s="47">
        <v>772</v>
      </c>
      <c r="I81" s="47">
        <f t="shared" si="3"/>
        <v>1876</v>
      </c>
      <c r="J81" s="48">
        <v>990</v>
      </c>
      <c r="K81" s="48">
        <v>886</v>
      </c>
    </row>
    <row r="82" spans="1:11" ht="18.95" customHeight="1">
      <c r="A82" s="49" t="s">
        <v>280</v>
      </c>
      <c r="B82" s="47">
        <v>751</v>
      </c>
      <c r="C82" s="47">
        <f t="shared" si="2"/>
        <v>1466</v>
      </c>
      <c r="D82" s="48">
        <v>743</v>
      </c>
      <c r="E82" s="48">
        <v>723</v>
      </c>
      <c r="F82" s="8"/>
      <c r="G82" s="46" t="s">
        <v>281</v>
      </c>
      <c r="H82" s="47">
        <v>912</v>
      </c>
      <c r="I82" s="47">
        <f t="shared" si="3"/>
        <v>2360</v>
      </c>
      <c r="J82" s="48">
        <v>1221</v>
      </c>
      <c r="K82" s="48">
        <v>1139</v>
      </c>
    </row>
    <row r="83" spans="1:11" ht="18.95" customHeight="1">
      <c r="A83" s="49" t="s">
        <v>282</v>
      </c>
      <c r="B83" s="47">
        <v>775</v>
      </c>
      <c r="C83" s="47">
        <f t="shared" si="2"/>
        <v>1442</v>
      </c>
      <c r="D83" s="48">
        <v>703</v>
      </c>
      <c r="E83" s="48">
        <v>739</v>
      </c>
      <c r="F83" s="8"/>
      <c r="G83" s="46" t="s">
        <v>223</v>
      </c>
      <c r="H83" s="47">
        <v>1501</v>
      </c>
      <c r="I83" s="47">
        <f t="shared" si="3"/>
        <v>3594</v>
      </c>
      <c r="J83" s="48">
        <v>1821</v>
      </c>
      <c r="K83" s="48">
        <v>1773</v>
      </c>
    </row>
    <row r="84" spans="1:11" ht="18.95" customHeight="1">
      <c r="A84" s="49" t="s">
        <v>283</v>
      </c>
      <c r="B84" s="47">
        <v>858</v>
      </c>
      <c r="C84" s="47">
        <f t="shared" si="2"/>
        <v>2042</v>
      </c>
      <c r="D84" s="48">
        <v>1018</v>
      </c>
      <c r="E84" s="48">
        <v>1024</v>
      </c>
      <c r="F84" s="8"/>
      <c r="G84" s="46" t="s">
        <v>225</v>
      </c>
      <c r="H84" s="47">
        <v>1199</v>
      </c>
      <c r="I84" s="47">
        <f t="shared" si="3"/>
        <v>2626</v>
      </c>
      <c r="J84" s="48">
        <v>1441</v>
      </c>
      <c r="K84" s="48">
        <v>1185</v>
      </c>
    </row>
    <row r="85" spans="1:11" ht="18.95" customHeight="1">
      <c r="A85" s="49" t="s">
        <v>284</v>
      </c>
      <c r="B85" s="47">
        <v>632</v>
      </c>
      <c r="C85" s="47">
        <f t="shared" si="2"/>
        <v>1479</v>
      </c>
      <c r="D85" s="48">
        <v>767</v>
      </c>
      <c r="E85" s="48">
        <v>712</v>
      </c>
      <c r="F85" s="8"/>
      <c r="G85" s="46" t="s">
        <v>227</v>
      </c>
      <c r="H85" s="47">
        <v>1260</v>
      </c>
      <c r="I85" s="47">
        <f t="shared" si="3"/>
        <v>2824</v>
      </c>
      <c r="J85" s="48">
        <v>1515</v>
      </c>
      <c r="K85" s="48">
        <v>1309</v>
      </c>
    </row>
    <row r="86" spans="1:11" ht="18.95" customHeight="1">
      <c r="A86" s="49" t="s">
        <v>285</v>
      </c>
      <c r="B86" s="47">
        <v>704</v>
      </c>
      <c r="C86" s="47">
        <f t="shared" si="2"/>
        <v>1674</v>
      </c>
      <c r="D86" s="48">
        <v>824</v>
      </c>
      <c r="E86" s="48">
        <v>850</v>
      </c>
      <c r="F86" s="8"/>
      <c r="G86" s="46" t="s">
        <v>228</v>
      </c>
      <c r="H86" s="47">
        <v>899</v>
      </c>
      <c r="I86" s="47">
        <f t="shared" si="3"/>
        <v>2320</v>
      </c>
      <c r="J86" s="48">
        <v>1194</v>
      </c>
      <c r="K86" s="48">
        <v>1126</v>
      </c>
    </row>
    <row r="87" spans="1:11" ht="18.95" customHeight="1">
      <c r="A87" s="49" t="s">
        <v>286</v>
      </c>
      <c r="B87" s="47">
        <v>1106</v>
      </c>
      <c r="C87" s="47">
        <f t="shared" si="2"/>
        <v>2726</v>
      </c>
      <c r="D87" s="48">
        <v>1299</v>
      </c>
      <c r="E87" s="48">
        <v>1427</v>
      </c>
      <c r="F87" s="8"/>
      <c r="G87" s="46" t="s">
        <v>230</v>
      </c>
      <c r="H87" s="47">
        <v>0</v>
      </c>
      <c r="I87" s="47">
        <f t="shared" si="3"/>
        <v>0</v>
      </c>
      <c r="J87" s="48">
        <v>0</v>
      </c>
      <c r="K87" s="48">
        <v>0</v>
      </c>
    </row>
    <row r="88" spans="1:11" ht="18.95" customHeight="1">
      <c r="A88" s="49" t="s">
        <v>229</v>
      </c>
      <c r="B88" s="47">
        <v>645</v>
      </c>
      <c r="C88" s="47">
        <f t="shared" si="2"/>
        <v>1356</v>
      </c>
      <c r="D88" s="48">
        <v>657</v>
      </c>
      <c r="E88" s="48">
        <v>699</v>
      </c>
      <c r="F88" s="8"/>
      <c r="G88" s="46" t="s">
        <v>232</v>
      </c>
      <c r="H88" s="47">
        <v>351</v>
      </c>
      <c r="I88" s="47">
        <f t="shared" si="3"/>
        <v>978</v>
      </c>
      <c r="J88" s="48">
        <v>497</v>
      </c>
      <c r="K88" s="48">
        <v>481</v>
      </c>
    </row>
    <row r="89" spans="1:11" ht="18.95" customHeight="1">
      <c r="A89" s="49" t="s">
        <v>231</v>
      </c>
      <c r="B89" s="47">
        <v>1156</v>
      </c>
      <c r="C89" s="47">
        <f t="shared" si="2"/>
        <v>2593</v>
      </c>
      <c r="D89" s="48">
        <v>1298</v>
      </c>
      <c r="E89" s="48">
        <v>1295</v>
      </c>
      <c r="F89" s="8"/>
      <c r="G89" s="46" t="s">
        <v>234</v>
      </c>
      <c r="H89" s="47">
        <v>598</v>
      </c>
      <c r="I89" s="47">
        <f t="shared" si="3"/>
        <v>1626</v>
      </c>
      <c r="J89" s="48">
        <v>844</v>
      </c>
      <c r="K89" s="48">
        <v>782</v>
      </c>
    </row>
    <row r="90" spans="1:11" ht="18.95" customHeight="1">
      <c r="A90" s="49" t="s">
        <v>233</v>
      </c>
      <c r="B90" s="47">
        <v>773</v>
      </c>
      <c r="C90" s="47">
        <f t="shared" si="2"/>
        <v>1674</v>
      </c>
      <c r="D90" s="48">
        <v>855</v>
      </c>
      <c r="E90" s="48">
        <v>819</v>
      </c>
      <c r="F90" s="8"/>
      <c r="G90" s="46" t="s">
        <v>236</v>
      </c>
      <c r="H90" s="47">
        <v>671</v>
      </c>
      <c r="I90" s="47">
        <f t="shared" si="3"/>
        <v>1621</v>
      </c>
      <c r="J90" s="48">
        <v>833</v>
      </c>
      <c r="K90" s="48">
        <v>788</v>
      </c>
    </row>
    <row r="91" spans="1:11" ht="18.95" customHeight="1">
      <c r="A91" s="49" t="s">
        <v>235</v>
      </c>
      <c r="B91" s="47">
        <v>847</v>
      </c>
      <c r="C91" s="47">
        <f t="shared" si="2"/>
        <v>1867</v>
      </c>
      <c r="D91" s="48">
        <v>936</v>
      </c>
      <c r="E91" s="48">
        <v>931</v>
      </c>
      <c r="F91" s="8"/>
      <c r="G91" s="46" t="s">
        <v>238</v>
      </c>
      <c r="H91" s="47">
        <v>2195</v>
      </c>
      <c r="I91" s="47">
        <f t="shared" si="3"/>
        <v>4095</v>
      </c>
      <c r="J91" s="48">
        <v>1983</v>
      </c>
      <c r="K91" s="48">
        <v>2112</v>
      </c>
    </row>
    <row r="92" spans="1:11" ht="18.95" customHeight="1">
      <c r="A92" s="49" t="s">
        <v>237</v>
      </c>
      <c r="B92" s="47">
        <v>1005</v>
      </c>
      <c r="C92" s="47">
        <f t="shared" si="2"/>
        <v>2354</v>
      </c>
      <c r="D92" s="48">
        <v>1161</v>
      </c>
      <c r="E92" s="48">
        <v>1193</v>
      </c>
      <c r="F92" s="8"/>
      <c r="G92" s="46" t="s">
        <v>240</v>
      </c>
      <c r="H92" s="47">
        <v>2420</v>
      </c>
      <c r="I92" s="47">
        <f t="shared" si="3"/>
        <v>4116</v>
      </c>
      <c r="J92" s="48">
        <v>1969</v>
      </c>
      <c r="K92" s="48">
        <v>2147</v>
      </c>
    </row>
    <row r="93" spans="1:11" ht="18.95" customHeight="1">
      <c r="A93" s="49" t="s">
        <v>239</v>
      </c>
      <c r="B93" s="47">
        <v>705</v>
      </c>
      <c r="C93" s="47">
        <f t="shared" si="2"/>
        <v>2113</v>
      </c>
      <c r="D93" s="48">
        <v>1026</v>
      </c>
      <c r="E93" s="48">
        <v>1087</v>
      </c>
      <c r="F93" s="8"/>
      <c r="G93" s="46" t="s">
        <v>242</v>
      </c>
      <c r="H93" s="47">
        <v>1292</v>
      </c>
      <c r="I93" s="47">
        <f t="shared" si="3"/>
        <v>2504</v>
      </c>
      <c r="J93" s="48">
        <v>1262</v>
      </c>
      <c r="K93" s="48">
        <v>1242</v>
      </c>
    </row>
    <row r="94" spans="1:11" ht="18.95" customHeight="1">
      <c r="A94" s="49" t="s">
        <v>241</v>
      </c>
      <c r="B94" s="47">
        <v>929</v>
      </c>
      <c r="C94" s="47">
        <f t="shared" si="2"/>
        <v>2485</v>
      </c>
      <c r="D94" s="48">
        <v>1253</v>
      </c>
      <c r="E94" s="48">
        <v>1232</v>
      </c>
      <c r="F94" s="8"/>
      <c r="G94" s="46" t="s">
        <v>244</v>
      </c>
      <c r="H94" s="47">
        <v>2386</v>
      </c>
      <c r="I94" s="47">
        <f t="shared" si="3"/>
        <v>5364</v>
      </c>
      <c r="J94" s="48">
        <v>2621</v>
      </c>
      <c r="K94" s="48">
        <v>2743</v>
      </c>
    </row>
    <row r="95" spans="1:11" ht="18.95" customHeight="1">
      <c r="A95" s="49" t="s">
        <v>243</v>
      </c>
      <c r="B95" s="47">
        <v>1000</v>
      </c>
      <c r="C95" s="47">
        <f t="shared" si="2"/>
        <v>2514</v>
      </c>
      <c r="D95" s="48">
        <v>1240</v>
      </c>
      <c r="E95" s="48">
        <v>1274</v>
      </c>
      <c r="F95" s="8"/>
      <c r="G95" s="46" t="s">
        <v>246</v>
      </c>
      <c r="H95" s="47">
        <v>1507</v>
      </c>
      <c r="I95" s="47">
        <f t="shared" si="3"/>
        <v>3294</v>
      </c>
      <c r="J95" s="48">
        <v>1584</v>
      </c>
      <c r="K95" s="48">
        <v>1710</v>
      </c>
    </row>
    <row r="96" spans="1:11" ht="18.95" customHeight="1">
      <c r="A96" s="49" t="s">
        <v>245</v>
      </c>
      <c r="B96" s="47">
        <v>933</v>
      </c>
      <c r="C96" s="47">
        <f t="shared" si="2"/>
        <v>2354</v>
      </c>
      <c r="D96" s="48">
        <v>1160</v>
      </c>
      <c r="E96" s="48">
        <v>1194</v>
      </c>
      <c r="F96" s="8"/>
      <c r="G96" s="46" t="s">
        <v>248</v>
      </c>
      <c r="H96" s="47">
        <v>1388</v>
      </c>
      <c r="I96" s="47">
        <f t="shared" si="3"/>
        <v>3015</v>
      </c>
      <c r="J96" s="48">
        <v>1531</v>
      </c>
      <c r="K96" s="48">
        <v>1484</v>
      </c>
    </row>
    <row r="97" spans="1:17" ht="18.95" customHeight="1">
      <c r="A97" s="49" t="s">
        <v>247</v>
      </c>
      <c r="B97" s="47">
        <v>746</v>
      </c>
      <c r="C97" s="47">
        <f t="shared" si="2"/>
        <v>2099</v>
      </c>
      <c r="D97" s="48">
        <v>1030</v>
      </c>
      <c r="E97" s="48">
        <v>1069</v>
      </c>
      <c r="F97" s="8"/>
      <c r="G97" s="46" t="s">
        <v>250</v>
      </c>
      <c r="H97" s="47">
        <v>1466</v>
      </c>
      <c r="I97" s="47">
        <f t="shared" si="3"/>
        <v>2979</v>
      </c>
      <c r="J97" s="48">
        <v>1541</v>
      </c>
      <c r="K97" s="48">
        <v>1438</v>
      </c>
    </row>
    <row r="98" spans="1:17" ht="18.95" customHeight="1">
      <c r="A98" s="49" t="s">
        <v>249</v>
      </c>
      <c r="B98" s="47">
        <v>710</v>
      </c>
      <c r="C98" s="47">
        <f t="shared" si="2"/>
        <v>1891</v>
      </c>
      <c r="D98" s="48">
        <v>897</v>
      </c>
      <c r="E98" s="48">
        <v>994</v>
      </c>
      <c r="F98" s="8"/>
      <c r="G98" s="46" t="s">
        <v>27</v>
      </c>
      <c r="H98" s="47">
        <v>5311</v>
      </c>
      <c r="I98" s="47">
        <f t="shared" si="3"/>
        <v>12738</v>
      </c>
      <c r="J98" s="48">
        <v>6340</v>
      </c>
      <c r="K98" s="48">
        <v>6398</v>
      </c>
    </row>
    <row r="99" spans="1:17" ht="18.95" customHeight="1">
      <c r="A99" s="49" t="s">
        <v>251</v>
      </c>
      <c r="B99" s="47">
        <v>391</v>
      </c>
      <c r="C99" s="47">
        <f t="shared" si="2"/>
        <v>1043</v>
      </c>
      <c r="D99" s="48">
        <v>506</v>
      </c>
      <c r="E99" s="48">
        <v>537</v>
      </c>
      <c r="F99" s="8"/>
      <c r="G99" s="46" t="s">
        <v>253</v>
      </c>
      <c r="H99" s="47">
        <v>5372</v>
      </c>
      <c r="I99" s="47">
        <f t="shared" si="3"/>
        <v>12364</v>
      </c>
      <c r="J99" s="48">
        <v>6328</v>
      </c>
      <c r="K99" s="48">
        <v>6036</v>
      </c>
    </row>
    <row r="100" spans="1:17" ht="18.95" customHeight="1">
      <c r="A100" s="49" t="s">
        <v>252</v>
      </c>
      <c r="B100" s="47">
        <v>877</v>
      </c>
      <c r="C100" s="47">
        <f t="shared" si="2"/>
        <v>2221</v>
      </c>
      <c r="D100" s="48">
        <v>1084</v>
      </c>
      <c r="E100" s="48">
        <v>1137</v>
      </c>
      <c r="F100" s="8"/>
      <c r="G100" s="46" t="s">
        <v>255</v>
      </c>
      <c r="H100" s="47">
        <v>3599</v>
      </c>
      <c r="I100" s="47">
        <f t="shared" si="3"/>
        <v>8193</v>
      </c>
      <c r="J100" s="48">
        <v>4142</v>
      </c>
      <c r="K100" s="48">
        <v>4051</v>
      </c>
    </row>
    <row r="101" spans="1:17" ht="18.95" customHeight="1">
      <c r="A101" s="49" t="s">
        <v>254</v>
      </c>
      <c r="B101" s="47">
        <v>2062</v>
      </c>
      <c r="C101" s="47">
        <f t="shared" si="2"/>
        <v>3794</v>
      </c>
      <c r="D101" s="48">
        <v>1794</v>
      </c>
      <c r="E101" s="48">
        <v>2000</v>
      </c>
      <c r="F101" s="8"/>
      <c r="G101" s="46" t="s">
        <v>257</v>
      </c>
      <c r="H101" s="47">
        <v>170</v>
      </c>
      <c r="I101" s="47">
        <f t="shared" si="3"/>
        <v>399</v>
      </c>
      <c r="J101" s="48">
        <v>204</v>
      </c>
      <c r="K101" s="48">
        <v>195</v>
      </c>
    </row>
    <row r="102" spans="1:17" ht="18.95" customHeight="1">
      <c r="A102" s="49" t="s">
        <v>256</v>
      </c>
      <c r="B102" s="47">
        <v>607</v>
      </c>
      <c r="C102" s="47">
        <f t="shared" si="2"/>
        <v>1687</v>
      </c>
      <c r="D102" s="48">
        <v>828</v>
      </c>
      <c r="E102" s="48">
        <v>859</v>
      </c>
      <c r="F102" s="8"/>
      <c r="G102" s="46" t="s">
        <v>259</v>
      </c>
      <c r="H102" s="47">
        <v>1425</v>
      </c>
      <c r="I102" s="47">
        <f t="shared" si="3"/>
        <v>3764</v>
      </c>
      <c r="J102" s="48">
        <v>1893</v>
      </c>
      <c r="K102" s="48">
        <v>1871</v>
      </c>
    </row>
    <row r="103" spans="1:17" ht="18.95" customHeight="1">
      <c r="A103" s="49" t="s">
        <v>258</v>
      </c>
      <c r="B103" s="47">
        <v>525</v>
      </c>
      <c r="C103" s="47">
        <f t="shared" si="2"/>
        <v>1298</v>
      </c>
      <c r="D103" s="48">
        <v>612</v>
      </c>
      <c r="E103" s="48">
        <v>686</v>
      </c>
      <c r="F103" s="8"/>
      <c r="G103" s="46" t="s">
        <v>261</v>
      </c>
      <c r="H103" s="47">
        <v>1237</v>
      </c>
      <c r="I103" s="47">
        <f t="shared" si="3"/>
        <v>3186</v>
      </c>
      <c r="J103" s="48">
        <v>1690</v>
      </c>
      <c r="K103" s="48">
        <v>1496</v>
      </c>
    </row>
    <row r="104" spans="1:17" ht="18.95" customHeight="1">
      <c r="A104" s="49" t="s">
        <v>260</v>
      </c>
      <c r="B104" s="47">
        <v>988</v>
      </c>
      <c r="C104" s="47">
        <f t="shared" si="2"/>
        <v>2025</v>
      </c>
      <c r="D104" s="48">
        <v>983</v>
      </c>
      <c r="E104" s="48">
        <v>1042</v>
      </c>
      <c r="F104" s="8"/>
      <c r="G104" s="46" t="s">
        <v>263</v>
      </c>
      <c r="H104" s="47">
        <v>2092</v>
      </c>
      <c r="I104" s="47">
        <f t="shared" si="3"/>
        <v>4238</v>
      </c>
      <c r="J104" s="48">
        <v>2342</v>
      </c>
      <c r="K104" s="48">
        <v>1896</v>
      </c>
      <c r="M104" s="6" t="s">
        <v>47</v>
      </c>
    </row>
    <row r="105" spans="1:17" ht="18.95" customHeight="1">
      <c r="A105" s="49" t="s">
        <v>262</v>
      </c>
      <c r="B105" s="47">
        <v>1380</v>
      </c>
      <c r="C105" s="47">
        <f t="shared" si="2"/>
        <v>2932</v>
      </c>
      <c r="D105" s="48">
        <v>1408</v>
      </c>
      <c r="E105" s="48">
        <v>1524</v>
      </c>
      <c r="F105" s="8"/>
      <c r="G105" s="46" t="s">
        <v>265</v>
      </c>
      <c r="H105" s="47">
        <v>1201</v>
      </c>
      <c r="I105" s="47">
        <f t="shared" si="3"/>
        <v>2857</v>
      </c>
      <c r="J105" s="48">
        <v>1387</v>
      </c>
      <c r="K105" s="48">
        <v>1470</v>
      </c>
    </row>
    <row r="106" spans="1:17" ht="18.95" customHeight="1">
      <c r="A106" s="49" t="s">
        <v>264</v>
      </c>
      <c r="B106" s="47">
        <v>1134</v>
      </c>
      <c r="C106" s="47">
        <f t="shared" si="2"/>
        <v>2568</v>
      </c>
      <c r="D106" s="48">
        <v>1255</v>
      </c>
      <c r="E106" s="48">
        <v>1313</v>
      </c>
      <c r="F106" s="8"/>
      <c r="G106" s="46" t="s">
        <v>267</v>
      </c>
      <c r="H106" s="47">
        <v>495</v>
      </c>
      <c r="I106" s="47">
        <f t="shared" si="3"/>
        <v>1583</v>
      </c>
      <c r="J106" s="48">
        <v>762</v>
      </c>
      <c r="K106" s="48">
        <v>821</v>
      </c>
    </row>
    <row r="107" spans="1:17" ht="18.95" customHeight="1">
      <c r="A107" s="49" t="s">
        <v>266</v>
      </c>
      <c r="B107" s="47">
        <v>1008</v>
      </c>
      <c r="C107" s="47">
        <f t="shared" si="2"/>
        <v>2471</v>
      </c>
      <c r="D107" s="48">
        <v>1204</v>
      </c>
      <c r="E107" s="48">
        <v>1267</v>
      </c>
      <c r="F107" s="8"/>
      <c r="G107" s="46" t="s">
        <v>269</v>
      </c>
      <c r="H107" s="47">
        <v>852</v>
      </c>
      <c r="I107" s="47">
        <f t="shared" si="3"/>
        <v>2301</v>
      </c>
      <c r="J107" s="48">
        <v>1158</v>
      </c>
      <c r="K107" s="48">
        <v>1143</v>
      </c>
    </row>
    <row r="108" spans="1:17" ht="18.95" customHeight="1">
      <c r="A108" s="49" t="s">
        <v>268</v>
      </c>
      <c r="B108" s="48">
        <v>0</v>
      </c>
      <c r="C108" s="47">
        <f t="shared" si="2"/>
        <v>0</v>
      </c>
      <c r="D108" s="48">
        <v>0</v>
      </c>
      <c r="E108" s="48">
        <v>0</v>
      </c>
      <c r="F108" s="8"/>
      <c r="G108" s="46" t="s">
        <v>26</v>
      </c>
      <c r="H108" s="47">
        <v>6186</v>
      </c>
      <c r="I108" s="47">
        <f t="shared" si="3"/>
        <v>15721</v>
      </c>
      <c r="J108" s="48">
        <v>7766</v>
      </c>
      <c r="K108" s="48">
        <v>7955</v>
      </c>
    </row>
    <row r="109" spans="1:17" ht="18.95" customHeight="1">
      <c r="A109" s="46" t="s">
        <v>270</v>
      </c>
      <c r="B109" s="47">
        <v>546</v>
      </c>
      <c r="C109" s="47">
        <f t="shared" si="2"/>
        <v>1308</v>
      </c>
      <c r="D109" s="48">
        <v>648</v>
      </c>
      <c r="E109" s="48">
        <v>660</v>
      </c>
      <c r="F109" s="8"/>
      <c r="G109" s="46"/>
      <c r="H109" s="53"/>
      <c r="I109" s="53"/>
      <c r="J109" s="54"/>
      <c r="K109" s="54"/>
    </row>
    <row r="110" spans="1:17" ht="18.95" customHeight="1">
      <c r="A110" s="46" t="s">
        <v>271</v>
      </c>
      <c r="B110" s="47">
        <v>724</v>
      </c>
      <c r="C110" s="47">
        <f t="shared" si="2"/>
        <v>1639</v>
      </c>
      <c r="D110" s="48">
        <v>828</v>
      </c>
      <c r="E110" s="48">
        <v>811</v>
      </c>
      <c r="F110" s="8"/>
      <c r="G110" s="55" t="s">
        <v>287</v>
      </c>
      <c r="H110" s="56">
        <f>SUM(B5:B56)+SUM(B60:B111)+SUM(H5:H56)+SUM(H60:H108)</f>
        <v>185517</v>
      </c>
      <c r="I110" s="56">
        <f t="shared" ref="I110:K110" si="4">SUM(C5:C56)+SUM(C60:C111)+SUM(I5:I56)+SUM(I60:I108)</f>
        <v>429047</v>
      </c>
      <c r="J110" s="56">
        <f t="shared" si="4"/>
        <v>212143</v>
      </c>
      <c r="K110" s="56">
        <f t="shared" si="4"/>
        <v>216904</v>
      </c>
    </row>
    <row r="111" spans="1:17" ht="18.95" customHeight="1">
      <c r="A111" s="46" t="s">
        <v>178</v>
      </c>
      <c r="B111" s="47">
        <v>1175</v>
      </c>
      <c r="C111" s="47">
        <f t="shared" si="2"/>
        <v>3024</v>
      </c>
      <c r="D111" s="48">
        <v>1496</v>
      </c>
      <c r="E111" s="48">
        <v>1528</v>
      </c>
      <c r="F111" s="8"/>
      <c r="N111" s="10"/>
      <c r="O111" s="11"/>
      <c r="P111" s="11"/>
      <c r="Q111" s="11"/>
    </row>
    <row r="112" spans="1:17" ht="18.75" customHeight="1">
      <c r="A112" s="41" t="s">
        <v>301</v>
      </c>
      <c r="B112" s="41"/>
      <c r="C112" s="98"/>
      <c r="D112" s="41"/>
      <c r="E112" s="41"/>
      <c r="F112" s="41"/>
      <c r="G112" s="41"/>
      <c r="H112" s="41"/>
      <c r="K112" s="57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19" t="s">
        <v>288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1" s="3" customFormat="1" ht="24" customHeight="1">
      <c r="A2" s="140" t="s">
        <v>311</v>
      </c>
      <c r="B2" s="141"/>
      <c r="C2" s="29"/>
      <c r="G2" s="58"/>
      <c r="H2" s="29"/>
      <c r="I2" s="29"/>
      <c r="J2" s="29"/>
      <c r="K2" s="58"/>
    </row>
    <row r="3" spans="1:11" s="3" customFormat="1" ht="20.100000000000001" customHeight="1">
      <c r="A3" s="142" t="s">
        <v>15</v>
      </c>
      <c r="B3" s="142" t="s">
        <v>3</v>
      </c>
      <c r="C3" s="145" t="s">
        <v>0</v>
      </c>
      <c r="D3" s="146"/>
      <c r="E3" s="147"/>
      <c r="F3" s="145" t="s">
        <v>14</v>
      </c>
      <c r="G3" s="146"/>
      <c r="H3" s="146"/>
      <c r="I3" s="147"/>
      <c r="J3" s="59" t="s">
        <v>1</v>
      </c>
      <c r="K3" s="59" t="s">
        <v>0</v>
      </c>
    </row>
    <row r="4" spans="1:11" s="3" customFormat="1" ht="20.100000000000001" customHeight="1">
      <c r="A4" s="143"/>
      <c r="B4" s="143"/>
      <c r="C4" s="148"/>
      <c r="D4" s="149"/>
      <c r="E4" s="150"/>
      <c r="F4" s="148"/>
      <c r="G4" s="149"/>
      <c r="H4" s="149"/>
      <c r="I4" s="150"/>
      <c r="J4" s="60" t="s">
        <v>4</v>
      </c>
      <c r="K4" s="60" t="s">
        <v>5</v>
      </c>
    </row>
    <row r="5" spans="1:11" s="3" customFormat="1" ht="20.100000000000001" customHeight="1">
      <c r="A5" s="144"/>
      <c r="B5" s="144"/>
      <c r="C5" s="61" t="s">
        <v>6</v>
      </c>
      <c r="D5" s="61" t="s">
        <v>7</v>
      </c>
      <c r="E5" s="61" t="s">
        <v>8</v>
      </c>
      <c r="F5" s="61" t="s">
        <v>3</v>
      </c>
      <c r="G5" s="62" t="s">
        <v>6</v>
      </c>
      <c r="H5" s="61" t="s">
        <v>7</v>
      </c>
      <c r="I5" s="61" t="s">
        <v>8</v>
      </c>
      <c r="J5" s="63" t="s">
        <v>12</v>
      </c>
      <c r="K5" s="63" t="s">
        <v>13</v>
      </c>
    </row>
    <row r="6" spans="1:11" s="3" customFormat="1" ht="20.100000000000001" customHeight="1">
      <c r="A6" s="61" t="s">
        <v>16</v>
      </c>
      <c r="B6" s="31">
        <v>8785</v>
      </c>
      <c r="C6" s="31">
        <f>D6+E6</f>
        <v>20141</v>
      </c>
      <c r="D6" s="32">
        <v>9526</v>
      </c>
      <c r="E6" s="32">
        <v>10615</v>
      </c>
      <c r="F6" s="64">
        <v>-4</v>
      </c>
      <c r="G6" s="65">
        <f>H6+I6</f>
        <v>-14</v>
      </c>
      <c r="H6" s="65">
        <v>-13</v>
      </c>
      <c r="I6" s="65">
        <v>-1</v>
      </c>
      <c r="J6" s="38">
        <f>C6/B6</f>
        <v>2.2926579396698918</v>
      </c>
      <c r="K6" s="31">
        <f>C6/3.055</f>
        <v>6592.7986906710312</v>
      </c>
    </row>
    <row r="7" spans="1:11" s="3" customFormat="1" ht="20.100000000000001" customHeight="1">
      <c r="A7" s="61" t="s">
        <v>17</v>
      </c>
      <c r="B7" s="31">
        <v>24634</v>
      </c>
      <c r="C7" s="31">
        <f t="shared" ref="C7:C18" si="0">D7+E7</f>
        <v>56609</v>
      </c>
      <c r="D7" s="32">
        <v>26962</v>
      </c>
      <c r="E7" s="32">
        <v>29647</v>
      </c>
      <c r="F7" s="64">
        <v>17</v>
      </c>
      <c r="G7" s="65">
        <f t="shared" ref="G7:G18" si="1">H7+I7</f>
        <v>-15</v>
      </c>
      <c r="H7" s="65">
        <v>-2</v>
      </c>
      <c r="I7" s="65">
        <v>-13</v>
      </c>
      <c r="J7" s="38">
        <f t="shared" ref="J7:J19" si="2">C7/B7</f>
        <v>2.2980027604124382</v>
      </c>
      <c r="K7" s="31">
        <f>C7/5.61</f>
        <v>10090.730837789661</v>
      </c>
    </row>
    <row r="8" spans="1:11" s="3" customFormat="1" ht="20.100000000000001" customHeight="1">
      <c r="A8" s="61" t="s">
        <v>18</v>
      </c>
      <c r="B8" s="31">
        <v>18212</v>
      </c>
      <c r="C8" s="31">
        <f t="shared" si="0"/>
        <v>42874</v>
      </c>
      <c r="D8" s="32">
        <v>21079</v>
      </c>
      <c r="E8" s="32">
        <v>21795</v>
      </c>
      <c r="F8" s="64">
        <v>-12</v>
      </c>
      <c r="G8" s="65">
        <f t="shared" si="1"/>
        <v>-37</v>
      </c>
      <c r="H8" s="65">
        <v>-34</v>
      </c>
      <c r="I8" s="65">
        <v>-3</v>
      </c>
      <c r="J8" s="38">
        <f t="shared" si="2"/>
        <v>2.3541620909290577</v>
      </c>
      <c r="K8" s="31">
        <f>C8/4.377</f>
        <v>9795.2935800776795</v>
      </c>
    </row>
    <row r="9" spans="1:11" s="3" customFormat="1" ht="20.100000000000001" customHeight="1">
      <c r="A9" s="61" t="s">
        <v>19</v>
      </c>
      <c r="B9" s="31">
        <v>12392</v>
      </c>
      <c r="C9" s="31">
        <f t="shared" si="0"/>
        <v>30801</v>
      </c>
      <c r="D9" s="32">
        <v>15227</v>
      </c>
      <c r="E9" s="32">
        <v>15574</v>
      </c>
      <c r="F9" s="64">
        <v>14</v>
      </c>
      <c r="G9" s="65">
        <f t="shared" si="1"/>
        <v>11</v>
      </c>
      <c r="H9" s="65">
        <v>3</v>
      </c>
      <c r="I9" s="65">
        <v>8</v>
      </c>
      <c r="J9" s="38">
        <f t="shared" si="2"/>
        <v>2.4855551969012266</v>
      </c>
      <c r="K9" s="31">
        <f>C9/4.058</f>
        <v>7590.1922129127652</v>
      </c>
    </row>
    <row r="10" spans="1:11" s="3" customFormat="1" ht="20.100000000000001" customHeight="1">
      <c r="A10" s="61" t="s">
        <v>20</v>
      </c>
      <c r="B10" s="31">
        <v>20671</v>
      </c>
      <c r="C10" s="31">
        <f t="shared" si="0"/>
        <v>44413</v>
      </c>
      <c r="D10" s="32">
        <v>22203</v>
      </c>
      <c r="E10" s="32">
        <v>22210</v>
      </c>
      <c r="F10" s="64">
        <v>12</v>
      </c>
      <c r="G10" s="65">
        <f t="shared" si="1"/>
        <v>-18</v>
      </c>
      <c r="H10" s="65">
        <v>-7</v>
      </c>
      <c r="I10" s="65">
        <v>-11</v>
      </c>
      <c r="J10" s="38">
        <f t="shared" si="2"/>
        <v>2.148565623337042</v>
      </c>
      <c r="K10" s="31">
        <f>C10/4.746</f>
        <v>9357.9856721449632</v>
      </c>
    </row>
    <row r="11" spans="1:11" s="3" customFormat="1" ht="20.100000000000001" customHeight="1">
      <c r="A11" s="61" t="s">
        <v>21</v>
      </c>
      <c r="B11" s="31">
        <v>12319</v>
      </c>
      <c r="C11" s="31">
        <f t="shared" si="0"/>
        <v>29380</v>
      </c>
      <c r="D11" s="32">
        <v>14514</v>
      </c>
      <c r="E11" s="32">
        <v>14866</v>
      </c>
      <c r="F11" s="64">
        <v>2</v>
      </c>
      <c r="G11" s="65">
        <f t="shared" si="1"/>
        <v>-46</v>
      </c>
      <c r="H11" s="65">
        <v>-16</v>
      </c>
      <c r="I11" s="65">
        <v>-30</v>
      </c>
      <c r="J11" s="38">
        <f t="shared" si="2"/>
        <v>2.3849338420326327</v>
      </c>
      <c r="K11" s="31">
        <f>C11/3.044</f>
        <v>9651.7739816031535</v>
      </c>
    </row>
    <row r="12" spans="1:11" s="3" customFormat="1" ht="20.100000000000001" customHeight="1">
      <c r="A12" s="61" t="s">
        <v>22</v>
      </c>
      <c r="B12" s="31">
        <v>18162</v>
      </c>
      <c r="C12" s="31">
        <f t="shared" si="0"/>
        <v>41930</v>
      </c>
      <c r="D12" s="32">
        <v>20541</v>
      </c>
      <c r="E12" s="32">
        <v>21389</v>
      </c>
      <c r="F12" s="64">
        <v>6</v>
      </c>
      <c r="G12" s="65">
        <f>H12+I12</f>
        <v>-6</v>
      </c>
      <c r="H12" s="65">
        <v>-2</v>
      </c>
      <c r="I12" s="65">
        <v>-4</v>
      </c>
      <c r="J12" s="38">
        <f t="shared" si="2"/>
        <v>2.3086664464266051</v>
      </c>
      <c r="K12" s="31">
        <f>C12/6.09</f>
        <v>6885.0574712643684</v>
      </c>
    </row>
    <row r="13" spans="1:11" s="3" customFormat="1" ht="20.100000000000001" customHeight="1">
      <c r="A13" s="61" t="s">
        <v>23</v>
      </c>
      <c r="B13" s="31">
        <v>12877</v>
      </c>
      <c r="C13" s="31">
        <f t="shared" si="0"/>
        <v>31783</v>
      </c>
      <c r="D13" s="32">
        <v>15384</v>
      </c>
      <c r="E13" s="32">
        <v>16399</v>
      </c>
      <c r="F13" s="64">
        <v>-4</v>
      </c>
      <c r="G13" s="65">
        <f t="shared" si="1"/>
        <v>-26</v>
      </c>
      <c r="H13" s="65">
        <v>-4</v>
      </c>
      <c r="I13" s="65">
        <v>-22</v>
      </c>
      <c r="J13" s="38">
        <f t="shared" si="2"/>
        <v>2.4681991147006292</v>
      </c>
      <c r="K13" s="31">
        <f>C13/5.007</f>
        <v>6347.7132015178749</v>
      </c>
    </row>
    <row r="14" spans="1:11" s="3" customFormat="1" ht="20.100000000000001" customHeight="1">
      <c r="A14" s="61" t="s">
        <v>24</v>
      </c>
      <c r="B14" s="31">
        <v>15553</v>
      </c>
      <c r="C14" s="31">
        <f t="shared" si="0"/>
        <v>36264</v>
      </c>
      <c r="D14" s="32">
        <v>18573</v>
      </c>
      <c r="E14" s="32">
        <v>17691</v>
      </c>
      <c r="F14" s="64">
        <v>5</v>
      </c>
      <c r="G14" s="65">
        <f t="shared" si="1"/>
        <v>49</v>
      </c>
      <c r="H14" s="65">
        <v>14</v>
      </c>
      <c r="I14" s="65">
        <v>35</v>
      </c>
      <c r="J14" s="38">
        <f t="shared" si="2"/>
        <v>2.3316401980325341</v>
      </c>
      <c r="K14" s="31">
        <f>C14/7.192</f>
        <v>5042.2691879866516</v>
      </c>
    </row>
    <row r="15" spans="1:11" s="3" customFormat="1" ht="20.100000000000001" customHeight="1">
      <c r="A15" s="61" t="s">
        <v>25</v>
      </c>
      <c r="B15" s="31">
        <v>15670</v>
      </c>
      <c r="C15" s="31">
        <f t="shared" si="0"/>
        <v>32079</v>
      </c>
      <c r="D15" s="32">
        <v>16074</v>
      </c>
      <c r="E15" s="32">
        <v>16005</v>
      </c>
      <c r="F15" s="64">
        <v>-18</v>
      </c>
      <c r="G15" s="65">
        <f t="shared" si="1"/>
        <v>-1</v>
      </c>
      <c r="H15" s="65">
        <v>-23</v>
      </c>
      <c r="I15" s="65">
        <v>22</v>
      </c>
      <c r="J15" s="38">
        <f t="shared" si="2"/>
        <v>2.0471601786853859</v>
      </c>
      <c r="K15" s="31">
        <f>C15/4.272</f>
        <v>7509.1292134831456</v>
      </c>
    </row>
    <row r="16" spans="1:11" s="3" customFormat="1" ht="20.100000000000001" customHeight="1">
      <c r="A16" s="61" t="s">
        <v>26</v>
      </c>
      <c r="B16" s="31">
        <v>4658</v>
      </c>
      <c r="C16" s="31">
        <f t="shared" si="0"/>
        <v>11549</v>
      </c>
      <c r="D16" s="32">
        <v>6018</v>
      </c>
      <c r="E16" s="32">
        <v>5531</v>
      </c>
      <c r="F16" s="64">
        <v>7</v>
      </c>
      <c r="G16" s="65">
        <f t="shared" si="1"/>
        <v>2</v>
      </c>
      <c r="H16" s="65">
        <v>-4</v>
      </c>
      <c r="I16" s="65">
        <v>6</v>
      </c>
      <c r="J16" s="38">
        <f t="shared" si="2"/>
        <v>2.4793902962644911</v>
      </c>
      <c r="K16" s="31">
        <f>C16/4.977</f>
        <v>2320.4741812336747</v>
      </c>
    </row>
    <row r="17" spans="1:11" s="3" customFormat="1" ht="20.100000000000001" customHeight="1">
      <c r="A17" s="61" t="s">
        <v>27</v>
      </c>
      <c r="B17" s="31">
        <v>14282</v>
      </c>
      <c r="C17" s="31">
        <f t="shared" si="0"/>
        <v>33295</v>
      </c>
      <c r="D17" s="32">
        <v>16810</v>
      </c>
      <c r="E17" s="32">
        <v>16485</v>
      </c>
      <c r="F17" s="64">
        <v>-13</v>
      </c>
      <c r="G17" s="65">
        <f t="shared" si="1"/>
        <v>-49</v>
      </c>
      <c r="H17" s="65">
        <v>-38</v>
      </c>
      <c r="I17" s="65">
        <v>-11</v>
      </c>
      <c r="J17" s="38">
        <f t="shared" si="2"/>
        <v>2.3312561265929141</v>
      </c>
      <c r="K17" s="31">
        <f>C17/5.407</f>
        <v>6157.7584612539304</v>
      </c>
    </row>
    <row r="18" spans="1:11" s="3" customFormat="1" ht="20.100000000000001" customHeight="1">
      <c r="A18" s="61" t="s">
        <v>28</v>
      </c>
      <c r="B18" s="31">
        <v>7302</v>
      </c>
      <c r="C18" s="31">
        <f t="shared" si="0"/>
        <v>17929</v>
      </c>
      <c r="D18" s="32">
        <v>9232</v>
      </c>
      <c r="E18" s="32">
        <v>8697</v>
      </c>
      <c r="F18" s="64">
        <v>-2</v>
      </c>
      <c r="G18" s="65">
        <f t="shared" si="1"/>
        <v>-8</v>
      </c>
      <c r="H18" s="65">
        <v>-11</v>
      </c>
      <c r="I18" s="65">
        <v>3</v>
      </c>
      <c r="J18" s="38">
        <f t="shared" si="2"/>
        <v>2.4553546973431937</v>
      </c>
      <c r="K18" s="31">
        <f>C18/11.735</f>
        <v>1527.8227524499362</v>
      </c>
    </row>
    <row r="19" spans="1:11" s="3" customFormat="1" ht="20.100000000000001" customHeight="1">
      <c r="A19" s="61" t="s">
        <v>29</v>
      </c>
      <c r="B19" s="31">
        <f t="shared" ref="B19:I19" si="3">SUM(B6:B18)</f>
        <v>185517</v>
      </c>
      <c r="C19" s="31">
        <f t="shared" si="3"/>
        <v>429047</v>
      </c>
      <c r="D19" s="32">
        <f t="shared" si="3"/>
        <v>212143</v>
      </c>
      <c r="E19" s="32">
        <f t="shared" si="3"/>
        <v>216904</v>
      </c>
      <c r="F19" s="66">
        <f t="shared" si="3"/>
        <v>10</v>
      </c>
      <c r="G19" s="67">
        <f t="shared" si="3"/>
        <v>-158</v>
      </c>
      <c r="H19" s="67">
        <f>SUM(H6:H18)</f>
        <v>-137</v>
      </c>
      <c r="I19" s="67">
        <f t="shared" si="3"/>
        <v>-21</v>
      </c>
      <c r="J19" s="38">
        <f t="shared" si="2"/>
        <v>2.3127098864255027</v>
      </c>
      <c r="K19" s="31">
        <f>ROUND(C19/69.57,0)</f>
        <v>6167</v>
      </c>
    </row>
    <row r="20" spans="1:11" s="3" customFormat="1" ht="5.25" customHeight="1">
      <c r="G20" s="6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51" t="s">
        <v>289</v>
      </c>
      <c r="B1" s="151"/>
      <c r="C1" s="151"/>
      <c r="D1" s="151"/>
      <c r="E1" s="151"/>
      <c r="F1" s="151"/>
      <c r="G1" s="151"/>
      <c r="H1" s="151"/>
      <c r="AK1" s="4" t="s">
        <v>51</v>
      </c>
    </row>
    <row r="2" spans="1:37" s="2" customFormat="1" ht="14.25" thickBot="1">
      <c r="A2" s="2" t="s">
        <v>312</v>
      </c>
      <c r="F2" s="22"/>
      <c r="G2" s="22"/>
      <c r="H2" s="22"/>
    </row>
    <row r="3" spans="1:37" ht="14.25" customHeight="1" thickBot="1">
      <c r="A3" s="69" t="s">
        <v>52</v>
      </c>
      <c r="B3" s="70" t="s">
        <v>6</v>
      </c>
      <c r="C3" s="71" t="s">
        <v>7</v>
      </c>
      <c r="D3" s="71" t="s">
        <v>8</v>
      </c>
      <c r="E3" s="69" t="s">
        <v>52</v>
      </c>
      <c r="F3" s="71" t="s">
        <v>6</v>
      </c>
      <c r="G3" s="71" t="s">
        <v>7</v>
      </c>
      <c r="H3" s="72" t="s">
        <v>8</v>
      </c>
    </row>
    <row r="4" spans="1:37" ht="11.25" customHeight="1">
      <c r="A4" s="73" t="s">
        <v>53</v>
      </c>
      <c r="B4" s="13">
        <f t="shared" ref="B4:B67" si="0">SUM(C4:D4)</f>
        <v>18328</v>
      </c>
      <c r="C4" s="14">
        <f>SUM(C5:C9)</f>
        <v>9368</v>
      </c>
      <c r="D4" s="14">
        <f>SUM(D5:D9)</f>
        <v>8960</v>
      </c>
      <c r="E4" s="73" t="s">
        <v>54</v>
      </c>
      <c r="F4" s="13">
        <f t="shared" ref="F4:F61" si="1">SUM(G4:H4)</f>
        <v>21494</v>
      </c>
      <c r="G4" s="14">
        <f>SUM(G5:G9)</f>
        <v>10658</v>
      </c>
      <c r="H4" s="15">
        <f>SUM(H5:H9)</f>
        <v>10836</v>
      </c>
    </row>
    <row r="5" spans="1:37" ht="11.25" customHeight="1">
      <c r="A5" s="74">
        <v>0</v>
      </c>
      <c r="B5" s="13">
        <f t="shared" si="0"/>
        <v>3354</v>
      </c>
      <c r="C5" s="99">
        <v>1698</v>
      </c>
      <c r="D5" s="99">
        <v>1656</v>
      </c>
      <c r="E5" s="74">
        <v>60</v>
      </c>
      <c r="F5" s="13">
        <f t="shared" si="1"/>
        <v>4248</v>
      </c>
      <c r="G5" s="99">
        <v>2130</v>
      </c>
      <c r="H5" s="100">
        <v>2118</v>
      </c>
    </row>
    <row r="6" spans="1:37" ht="11.25" customHeight="1">
      <c r="A6" s="74">
        <v>1</v>
      </c>
      <c r="B6" s="13">
        <f t="shared" si="0"/>
        <v>3636</v>
      </c>
      <c r="C6" s="99">
        <v>1854</v>
      </c>
      <c r="D6" s="99">
        <v>1782</v>
      </c>
      <c r="E6" s="74">
        <v>61</v>
      </c>
      <c r="F6" s="13">
        <f t="shared" si="1"/>
        <v>4184</v>
      </c>
      <c r="G6" s="99">
        <v>2067</v>
      </c>
      <c r="H6" s="100">
        <v>2117</v>
      </c>
    </row>
    <row r="7" spans="1:37" ht="11.25" customHeight="1">
      <c r="A7" s="74">
        <v>2</v>
      </c>
      <c r="B7" s="13">
        <f t="shared" si="0"/>
        <v>3688</v>
      </c>
      <c r="C7" s="99">
        <v>1883</v>
      </c>
      <c r="D7" s="99">
        <v>1805</v>
      </c>
      <c r="E7" s="74">
        <v>62</v>
      </c>
      <c r="F7" s="13">
        <f t="shared" si="1"/>
        <v>4334</v>
      </c>
      <c r="G7" s="99">
        <v>2180</v>
      </c>
      <c r="H7" s="100">
        <v>2154</v>
      </c>
    </row>
    <row r="8" spans="1:37" ht="11.25" customHeight="1">
      <c r="A8" s="74">
        <v>3</v>
      </c>
      <c r="B8" s="13">
        <f t="shared" si="0"/>
        <v>3805</v>
      </c>
      <c r="C8" s="99">
        <v>1940</v>
      </c>
      <c r="D8" s="99">
        <v>1865</v>
      </c>
      <c r="E8" s="74">
        <v>63</v>
      </c>
      <c r="F8" s="13">
        <f t="shared" si="1"/>
        <v>4294</v>
      </c>
      <c r="G8" s="99">
        <v>2129</v>
      </c>
      <c r="H8" s="100">
        <v>2165</v>
      </c>
    </row>
    <row r="9" spans="1:37" ht="11.25" customHeight="1">
      <c r="A9" s="75">
        <v>4</v>
      </c>
      <c r="B9" s="76">
        <f t="shared" si="0"/>
        <v>3845</v>
      </c>
      <c r="C9" s="101">
        <v>1993</v>
      </c>
      <c r="D9" s="101">
        <v>1852</v>
      </c>
      <c r="E9" s="75">
        <v>64</v>
      </c>
      <c r="F9" s="76">
        <f t="shared" si="1"/>
        <v>4434</v>
      </c>
      <c r="G9" s="101">
        <v>2152</v>
      </c>
      <c r="H9" s="102">
        <v>2282</v>
      </c>
    </row>
    <row r="10" spans="1:37" ht="11.25" customHeight="1">
      <c r="A10" s="73" t="s">
        <v>55</v>
      </c>
      <c r="B10" s="13">
        <f t="shared" si="0"/>
        <v>19992</v>
      </c>
      <c r="C10" s="14">
        <f>SUM(C11:C15)</f>
        <v>10235</v>
      </c>
      <c r="D10" s="14">
        <f>SUM(D11:D15)</f>
        <v>9757</v>
      </c>
      <c r="E10" s="73" t="s">
        <v>56</v>
      </c>
      <c r="F10" s="13">
        <f t="shared" si="1"/>
        <v>27709</v>
      </c>
      <c r="G10" s="14">
        <f>SUM(G11:G15)</f>
        <v>13048</v>
      </c>
      <c r="H10" s="15">
        <f>SUM(H11:H15)</f>
        <v>14661</v>
      </c>
    </row>
    <row r="11" spans="1:37" ht="11.25" customHeight="1">
      <c r="A11" s="74">
        <v>5</v>
      </c>
      <c r="B11" s="13">
        <f t="shared" si="0"/>
        <v>3896</v>
      </c>
      <c r="C11" s="99">
        <v>1970</v>
      </c>
      <c r="D11" s="99">
        <v>1926</v>
      </c>
      <c r="E11" s="74">
        <v>65</v>
      </c>
      <c r="F11" s="13">
        <f t="shared" si="1"/>
        <v>4792</v>
      </c>
      <c r="G11" s="99">
        <v>2301</v>
      </c>
      <c r="H11" s="100">
        <v>2491</v>
      </c>
    </row>
    <row r="12" spans="1:37" ht="11.25" customHeight="1">
      <c r="A12" s="74">
        <v>6</v>
      </c>
      <c r="B12" s="13">
        <f t="shared" si="0"/>
        <v>3946</v>
      </c>
      <c r="C12" s="99">
        <v>2047</v>
      </c>
      <c r="D12" s="99">
        <v>1899</v>
      </c>
      <c r="E12" s="74">
        <v>66</v>
      </c>
      <c r="F12" s="13">
        <f t="shared" si="1"/>
        <v>5049</v>
      </c>
      <c r="G12" s="99">
        <v>2395</v>
      </c>
      <c r="H12" s="100">
        <v>2654</v>
      </c>
    </row>
    <row r="13" spans="1:37" ht="11.25" customHeight="1">
      <c r="A13" s="74">
        <v>7</v>
      </c>
      <c r="B13" s="13">
        <f t="shared" si="0"/>
        <v>3976</v>
      </c>
      <c r="C13" s="99">
        <v>2049</v>
      </c>
      <c r="D13" s="99">
        <v>1927</v>
      </c>
      <c r="E13" s="74">
        <v>67</v>
      </c>
      <c r="F13" s="13">
        <f t="shared" si="1"/>
        <v>5440</v>
      </c>
      <c r="G13" s="99">
        <v>2504</v>
      </c>
      <c r="H13" s="100">
        <v>2936</v>
      </c>
    </row>
    <row r="14" spans="1:37" ht="11.25" customHeight="1">
      <c r="A14" s="74">
        <v>8</v>
      </c>
      <c r="B14" s="13">
        <f t="shared" si="0"/>
        <v>4049</v>
      </c>
      <c r="C14" s="99">
        <v>2051</v>
      </c>
      <c r="D14" s="99">
        <v>1998</v>
      </c>
      <c r="E14" s="74">
        <v>68</v>
      </c>
      <c r="F14" s="13">
        <f t="shared" si="1"/>
        <v>6227</v>
      </c>
      <c r="G14" s="99">
        <v>2984</v>
      </c>
      <c r="H14" s="100">
        <v>3243</v>
      </c>
    </row>
    <row r="15" spans="1:37" ht="11.25" customHeight="1">
      <c r="A15" s="75">
        <v>9</v>
      </c>
      <c r="B15" s="76">
        <f t="shared" si="0"/>
        <v>4125</v>
      </c>
      <c r="C15" s="101">
        <v>2118</v>
      </c>
      <c r="D15" s="101">
        <v>2007</v>
      </c>
      <c r="E15" s="75">
        <v>69</v>
      </c>
      <c r="F15" s="76">
        <f t="shared" si="1"/>
        <v>6201</v>
      </c>
      <c r="G15" s="101">
        <v>2864</v>
      </c>
      <c r="H15" s="102">
        <v>3337</v>
      </c>
    </row>
    <row r="16" spans="1:37" ht="11.25" customHeight="1">
      <c r="A16" s="73" t="s">
        <v>57</v>
      </c>
      <c r="B16" s="13">
        <f t="shared" si="0"/>
        <v>20187</v>
      </c>
      <c r="C16" s="14">
        <f>SUM(C17:C21)</f>
        <v>10264</v>
      </c>
      <c r="D16" s="14">
        <f>SUM(D17:D21)</f>
        <v>9923</v>
      </c>
      <c r="E16" s="73" t="s">
        <v>58</v>
      </c>
      <c r="F16" s="13">
        <f t="shared" si="1"/>
        <v>25036</v>
      </c>
      <c r="G16" s="14">
        <f>SUM(G17:G21)</f>
        <v>11640</v>
      </c>
      <c r="H16" s="15">
        <f>SUM(H17:H21)</f>
        <v>13396</v>
      </c>
    </row>
    <row r="17" spans="1:8" ht="11.25" customHeight="1">
      <c r="A17" s="74">
        <v>10</v>
      </c>
      <c r="B17" s="13">
        <f t="shared" si="0"/>
        <v>4042</v>
      </c>
      <c r="C17" s="99">
        <v>2079</v>
      </c>
      <c r="D17" s="99">
        <v>1963</v>
      </c>
      <c r="E17" s="74">
        <v>70</v>
      </c>
      <c r="F17" s="13">
        <f t="shared" si="1"/>
        <v>6526</v>
      </c>
      <c r="G17" s="99">
        <v>3040</v>
      </c>
      <c r="H17" s="100">
        <v>3486</v>
      </c>
    </row>
    <row r="18" spans="1:8" ht="11.25" customHeight="1">
      <c r="A18" s="74">
        <v>11</v>
      </c>
      <c r="B18" s="13">
        <f t="shared" si="0"/>
        <v>3947</v>
      </c>
      <c r="C18" s="99">
        <v>2015</v>
      </c>
      <c r="D18" s="99">
        <v>1932</v>
      </c>
      <c r="E18" s="74">
        <v>71</v>
      </c>
      <c r="F18" s="13">
        <f t="shared" si="1"/>
        <v>4949</v>
      </c>
      <c r="G18" s="99">
        <v>2331</v>
      </c>
      <c r="H18" s="100">
        <v>2618</v>
      </c>
    </row>
    <row r="19" spans="1:8" ht="11.25" customHeight="1">
      <c r="A19" s="74">
        <v>12</v>
      </c>
      <c r="B19" s="13">
        <f t="shared" si="0"/>
        <v>3906</v>
      </c>
      <c r="C19" s="99">
        <v>1986</v>
      </c>
      <c r="D19" s="99">
        <v>1920</v>
      </c>
      <c r="E19" s="74">
        <v>72</v>
      </c>
      <c r="F19" s="13">
        <f t="shared" si="1"/>
        <v>3892</v>
      </c>
      <c r="G19" s="99">
        <v>1834</v>
      </c>
      <c r="H19" s="100">
        <v>2058</v>
      </c>
    </row>
    <row r="20" spans="1:8" ht="11.25" customHeight="1">
      <c r="A20" s="74">
        <v>13</v>
      </c>
      <c r="B20" s="13">
        <f t="shared" si="0"/>
        <v>4114</v>
      </c>
      <c r="C20" s="99">
        <v>2055</v>
      </c>
      <c r="D20" s="99">
        <v>2059</v>
      </c>
      <c r="E20" s="74">
        <v>73</v>
      </c>
      <c r="F20" s="13">
        <f t="shared" si="1"/>
        <v>4570</v>
      </c>
      <c r="G20" s="99">
        <v>2114</v>
      </c>
      <c r="H20" s="100">
        <v>2456</v>
      </c>
    </row>
    <row r="21" spans="1:8" ht="11.25" customHeight="1">
      <c r="A21" s="75">
        <v>14</v>
      </c>
      <c r="B21" s="76">
        <f t="shared" si="0"/>
        <v>4178</v>
      </c>
      <c r="C21" s="101">
        <v>2129</v>
      </c>
      <c r="D21" s="101">
        <v>2049</v>
      </c>
      <c r="E21" s="75">
        <v>74</v>
      </c>
      <c r="F21" s="76">
        <f t="shared" si="1"/>
        <v>5099</v>
      </c>
      <c r="G21" s="101">
        <v>2321</v>
      </c>
      <c r="H21" s="102">
        <v>2778</v>
      </c>
    </row>
    <row r="22" spans="1:8" ht="11.25" customHeight="1">
      <c r="A22" s="73" t="s">
        <v>59</v>
      </c>
      <c r="B22" s="13">
        <f t="shared" si="0"/>
        <v>20259</v>
      </c>
      <c r="C22" s="14">
        <f>SUM(C23:C27)</f>
        <v>10461</v>
      </c>
      <c r="D22" s="14">
        <f>SUM(D23:D27)</f>
        <v>9798</v>
      </c>
      <c r="E22" s="73" t="s">
        <v>60</v>
      </c>
      <c r="F22" s="13">
        <f t="shared" si="1"/>
        <v>20963</v>
      </c>
      <c r="G22" s="14">
        <f>SUM(G23:G27)</f>
        <v>9438</v>
      </c>
      <c r="H22" s="15">
        <f>SUM(H23:H27)</f>
        <v>11525</v>
      </c>
    </row>
    <row r="23" spans="1:8" ht="11.25" customHeight="1">
      <c r="A23" s="74">
        <v>15</v>
      </c>
      <c r="B23" s="13">
        <f t="shared" si="0"/>
        <v>3969</v>
      </c>
      <c r="C23" s="114">
        <v>2043</v>
      </c>
      <c r="D23" s="114">
        <v>1926</v>
      </c>
      <c r="E23" s="74">
        <v>75</v>
      </c>
      <c r="F23" s="13">
        <f t="shared" si="1"/>
        <v>4738</v>
      </c>
      <c r="G23" s="99">
        <v>2178</v>
      </c>
      <c r="H23" s="100">
        <v>2560</v>
      </c>
    </row>
    <row r="24" spans="1:8" ht="11.25" customHeight="1">
      <c r="A24" s="74">
        <v>16</v>
      </c>
      <c r="B24" s="13">
        <f t="shared" si="0"/>
        <v>3998</v>
      </c>
      <c r="C24" s="114">
        <v>2031</v>
      </c>
      <c r="D24" s="114">
        <v>1967</v>
      </c>
      <c r="E24" s="74">
        <v>76</v>
      </c>
      <c r="F24" s="13">
        <f t="shared" si="1"/>
        <v>4898</v>
      </c>
      <c r="G24" s="99">
        <v>2213</v>
      </c>
      <c r="H24" s="100">
        <v>2685</v>
      </c>
    </row>
    <row r="25" spans="1:8" ht="11.25" customHeight="1">
      <c r="A25" s="74">
        <v>17</v>
      </c>
      <c r="B25" s="13">
        <f t="shared" si="0"/>
        <v>4079</v>
      </c>
      <c r="C25" s="114">
        <v>2106</v>
      </c>
      <c r="D25" s="114">
        <v>1973</v>
      </c>
      <c r="E25" s="74">
        <v>77</v>
      </c>
      <c r="F25" s="13">
        <f t="shared" si="1"/>
        <v>4314</v>
      </c>
      <c r="G25" s="99">
        <v>1954</v>
      </c>
      <c r="H25" s="100">
        <v>2360</v>
      </c>
    </row>
    <row r="26" spans="1:8" ht="11.25" customHeight="1">
      <c r="A26" s="74">
        <v>18</v>
      </c>
      <c r="B26" s="13">
        <f t="shared" si="0"/>
        <v>4026</v>
      </c>
      <c r="C26" s="114">
        <v>2057</v>
      </c>
      <c r="D26" s="114">
        <v>1969</v>
      </c>
      <c r="E26" s="74">
        <v>78</v>
      </c>
      <c r="F26" s="13">
        <f t="shared" si="1"/>
        <v>3590</v>
      </c>
      <c r="G26" s="99">
        <v>1615</v>
      </c>
      <c r="H26" s="100">
        <v>1975</v>
      </c>
    </row>
    <row r="27" spans="1:8" ht="11.25" customHeight="1">
      <c r="A27" s="75">
        <v>19</v>
      </c>
      <c r="B27" s="76">
        <f t="shared" si="0"/>
        <v>4187</v>
      </c>
      <c r="C27" s="115">
        <v>2224</v>
      </c>
      <c r="D27" s="115">
        <v>1963</v>
      </c>
      <c r="E27" s="75">
        <v>79</v>
      </c>
      <c r="F27" s="76">
        <f t="shared" si="1"/>
        <v>3423</v>
      </c>
      <c r="G27" s="101">
        <v>1478</v>
      </c>
      <c r="H27" s="102">
        <v>1945</v>
      </c>
    </row>
    <row r="28" spans="1:8" ht="11.25" customHeight="1">
      <c r="A28" s="73" t="s">
        <v>61</v>
      </c>
      <c r="B28" s="13">
        <f t="shared" si="0"/>
        <v>21366</v>
      </c>
      <c r="C28" s="99">
        <f>SUM(C29:C33)</f>
        <v>11216</v>
      </c>
      <c r="D28" s="99">
        <f>SUM(D29:D33)</f>
        <v>10150</v>
      </c>
      <c r="E28" s="73" t="s">
        <v>62</v>
      </c>
      <c r="F28" s="13">
        <f t="shared" si="1"/>
        <v>15708</v>
      </c>
      <c r="G28" s="14">
        <f>SUM(G29:G33)</f>
        <v>6676</v>
      </c>
      <c r="H28" s="15">
        <f>SUM(H29:H33)</f>
        <v>9032</v>
      </c>
    </row>
    <row r="29" spans="1:8" ht="11.25" customHeight="1">
      <c r="A29" s="74">
        <v>20</v>
      </c>
      <c r="B29" s="13">
        <f t="shared" si="0"/>
        <v>4299</v>
      </c>
      <c r="C29" s="99">
        <v>2236</v>
      </c>
      <c r="D29" s="99">
        <v>2063</v>
      </c>
      <c r="E29" s="74">
        <v>80</v>
      </c>
      <c r="F29" s="13">
        <f t="shared" si="1"/>
        <v>3749</v>
      </c>
      <c r="G29" s="99">
        <v>1662</v>
      </c>
      <c r="H29" s="100">
        <v>2087</v>
      </c>
    </row>
    <row r="30" spans="1:8" ht="11.25" customHeight="1">
      <c r="A30" s="74">
        <v>21</v>
      </c>
      <c r="B30" s="13">
        <f t="shared" si="0"/>
        <v>4244</v>
      </c>
      <c r="C30" s="99">
        <v>2311</v>
      </c>
      <c r="D30" s="99">
        <v>1933</v>
      </c>
      <c r="E30" s="74">
        <v>81</v>
      </c>
      <c r="F30" s="13">
        <f t="shared" si="1"/>
        <v>3364</v>
      </c>
      <c r="G30" s="99">
        <v>1460</v>
      </c>
      <c r="H30" s="100">
        <v>1904</v>
      </c>
    </row>
    <row r="31" spans="1:8" ht="11.25" customHeight="1">
      <c r="A31" s="74">
        <v>22</v>
      </c>
      <c r="B31" s="13">
        <f t="shared" si="0"/>
        <v>4259</v>
      </c>
      <c r="C31" s="99">
        <v>2262</v>
      </c>
      <c r="D31" s="99">
        <v>1997</v>
      </c>
      <c r="E31" s="74">
        <v>82</v>
      </c>
      <c r="F31" s="13">
        <f t="shared" si="1"/>
        <v>3352</v>
      </c>
      <c r="G31" s="99">
        <v>1400</v>
      </c>
      <c r="H31" s="100">
        <v>1952</v>
      </c>
    </row>
    <row r="32" spans="1:8" ht="11.25" customHeight="1">
      <c r="A32" s="74">
        <v>23</v>
      </c>
      <c r="B32" s="13">
        <f t="shared" si="0"/>
        <v>4373</v>
      </c>
      <c r="C32" s="99">
        <v>2209</v>
      </c>
      <c r="D32" s="99">
        <v>2164</v>
      </c>
      <c r="E32" s="74">
        <v>83</v>
      </c>
      <c r="F32" s="13">
        <f t="shared" si="1"/>
        <v>2750</v>
      </c>
      <c r="G32" s="99">
        <v>1169</v>
      </c>
      <c r="H32" s="100">
        <v>1581</v>
      </c>
    </row>
    <row r="33" spans="1:8" ht="11.25" customHeight="1">
      <c r="A33" s="75">
        <v>24</v>
      </c>
      <c r="B33" s="76">
        <f t="shared" si="0"/>
        <v>4191</v>
      </c>
      <c r="C33" s="101">
        <v>2198</v>
      </c>
      <c r="D33" s="101">
        <v>1993</v>
      </c>
      <c r="E33" s="75">
        <v>84</v>
      </c>
      <c r="F33" s="76">
        <f t="shared" si="1"/>
        <v>2493</v>
      </c>
      <c r="G33" s="101">
        <v>985</v>
      </c>
      <c r="H33" s="102">
        <v>1508</v>
      </c>
    </row>
    <row r="34" spans="1:8" ht="11.25" customHeight="1">
      <c r="A34" s="73" t="s">
        <v>63</v>
      </c>
      <c r="B34" s="13">
        <f t="shared" si="0"/>
        <v>21128</v>
      </c>
      <c r="C34" s="14">
        <f>SUM(C35:C39)</f>
        <v>11179</v>
      </c>
      <c r="D34" s="14">
        <f>SUM(D35:D39)</f>
        <v>9949</v>
      </c>
      <c r="E34" s="73" t="s">
        <v>64</v>
      </c>
      <c r="F34" s="13">
        <f t="shared" si="1"/>
        <v>9113</v>
      </c>
      <c r="G34" s="14">
        <f>SUM(G35:G39)</f>
        <v>3268</v>
      </c>
      <c r="H34" s="15">
        <f>SUM(H35:H39)</f>
        <v>5845</v>
      </c>
    </row>
    <row r="35" spans="1:8" ht="11.25" customHeight="1">
      <c r="A35" s="74">
        <v>25</v>
      </c>
      <c r="B35" s="13">
        <f t="shared" si="0"/>
        <v>4230</v>
      </c>
      <c r="C35" s="99">
        <v>2262</v>
      </c>
      <c r="D35" s="99">
        <v>1968</v>
      </c>
      <c r="E35" s="74">
        <v>85</v>
      </c>
      <c r="F35" s="13">
        <f t="shared" si="1"/>
        <v>2370</v>
      </c>
      <c r="G35" s="99">
        <v>921</v>
      </c>
      <c r="H35" s="100">
        <v>1449</v>
      </c>
    </row>
    <row r="36" spans="1:8" ht="11.25" customHeight="1">
      <c r="A36" s="74">
        <v>26</v>
      </c>
      <c r="B36" s="13">
        <f t="shared" si="0"/>
        <v>4174</v>
      </c>
      <c r="C36" s="99">
        <v>2226</v>
      </c>
      <c r="D36" s="99">
        <v>1948</v>
      </c>
      <c r="E36" s="74">
        <v>86</v>
      </c>
      <c r="F36" s="13">
        <f t="shared" si="1"/>
        <v>2029</v>
      </c>
      <c r="G36" s="99">
        <v>737</v>
      </c>
      <c r="H36" s="100">
        <v>1292</v>
      </c>
    </row>
    <row r="37" spans="1:8" ht="11.25" customHeight="1">
      <c r="A37" s="74">
        <v>27</v>
      </c>
      <c r="B37" s="13">
        <f t="shared" si="0"/>
        <v>4119</v>
      </c>
      <c r="C37" s="99">
        <v>2157</v>
      </c>
      <c r="D37" s="99">
        <v>1962</v>
      </c>
      <c r="E37" s="74">
        <v>87</v>
      </c>
      <c r="F37" s="13">
        <f t="shared" si="1"/>
        <v>1810</v>
      </c>
      <c r="G37" s="99">
        <v>633</v>
      </c>
      <c r="H37" s="100">
        <v>1177</v>
      </c>
    </row>
    <row r="38" spans="1:8" ht="11.25" customHeight="1">
      <c r="A38" s="74">
        <v>28</v>
      </c>
      <c r="B38" s="13">
        <f t="shared" si="0"/>
        <v>4200</v>
      </c>
      <c r="C38" s="99">
        <v>2182</v>
      </c>
      <c r="D38" s="99">
        <v>2018</v>
      </c>
      <c r="E38" s="74">
        <v>88</v>
      </c>
      <c r="F38" s="13">
        <f t="shared" si="1"/>
        <v>1558</v>
      </c>
      <c r="G38" s="99">
        <v>544</v>
      </c>
      <c r="H38" s="100">
        <v>1014</v>
      </c>
    </row>
    <row r="39" spans="1:8" ht="11.25" customHeight="1">
      <c r="A39" s="75">
        <v>29</v>
      </c>
      <c r="B39" s="76">
        <f t="shared" si="0"/>
        <v>4405</v>
      </c>
      <c r="C39" s="101">
        <v>2352</v>
      </c>
      <c r="D39" s="101">
        <v>2053</v>
      </c>
      <c r="E39" s="75">
        <v>89</v>
      </c>
      <c r="F39" s="76">
        <f t="shared" si="1"/>
        <v>1346</v>
      </c>
      <c r="G39" s="101">
        <v>433</v>
      </c>
      <c r="H39" s="102">
        <v>913</v>
      </c>
    </row>
    <row r="40" spans="1:8" ht="11.25" customHeight="1">
      <c r="A40" s="73" t="s">
        <v>65</v>
      </c>
      <c r="B40" s="13">
        <f t="shared" si="0"/>
        <v>24173</v>
      </c>
      <c r="C40" s="14">
        <f>SUM(C41:C45)</f>
        <v>12369</v>
      </c>
      <c r="D40" s="14">
        <f>SUM(D41:D45)</f>
        <v>11804</v>
      </c>
      <c r="E40" s="73" t="s">
        <v>66</v>
      </c>
      <c r="F40" s="13">
        <f t="shared" si="1"/>
        <v>4067</v>
      </c>
      <c r="G40" s="14">
        <f>SUM(G41:G45)</f>
        <v>1149</v>
      </c>
      <c r="H40" s="15">
        <f>SUM(H41:H45)</f>
        <v>2918</v>
      </c>
    </row>
    <row r="41" spans="1:8" ht="11.25" customHeight="1">
      <c r="A41" s="74">
        <v>30</v>
      </c>
      <c r="B41" s="13">
        <f t="shared" si="0"/>
        <v>4393</v>
      </c>
      <c r="C41" s="99">
        <v>2246</v>
      </c>
      <c r="D41" s="99">
        <v>2147</v>
      </c>
      <c r="E41" s="74">
        <v>90</v>
      </c>
      <c r="F41" s="13">
        <f t="shared" si="1"/>
        <v>1199</v>
      </c>
      <c r="G41" s="99">
        <v>384</v>
      </c>
      <c r="H41" s="100">
        <v>815</v>
      </c>
    </row>
    <row r="42" spans="1:8" ht="11.25" customHeight="1">
      <c r="A42" s="74">
        <v>31</v>
      </c>
      <c r="B42" s="13">
        <f t="shared" si="0"/>
        <v>4532</v>
      </c>
      <c r="C42" s="99">
        <v>2402</v>
      </c>
      <c r="D42" s="99">
        <v>2130</v>
      </c>
      <c r="E42" s="74">
        <v>91</v>
      </c>
      <c r="F42" s="13">
        <f t="shared" si="1"/>
        <v>961</v>
      </c>
      <c r="G42" s="99">
        <v>290</v>
      </c>
      <c r="H42" s="100">
        <v>671</v>
      </c>
    </row>
    <row r="43" spans="1:8" ht="11.25" customHeight="1">
      <c r="A43" s="74">
        <v>32</v>
      </c>
      <c r="B43" s="13">
        <f t="shared" si="0"/>
        <v>4771</v>
      </c>
      <c r="C43" s="99">
        <v>2424</v>
      </c>
      <c r="D43" s="99">
        <v>2347</v>
      </c>
      <c r="E43" s="74">
        <v>92</v>
      </c>
      <c r="F43" s="13">
        <f t="shared" si="1"/>
        <v>823</v>
      </c>
      <c r="G43" s="99">
        <v>217</v>
      </c>
      <c r="H43" s="100">
        <v>606</v>
      </c>
    </row>
    <row r="44" spans="1:8" ht="11.25" customHeight="1">
      <c r="A44" s="74">
        <v>33</v>
      </c>
      <c r="B44" s="13">
        <f t="shared" si="0"/>
        <v>5032</v>
      </c>
      <c r="C44" s="99">
        <v>2545</v>
      </c>
      <c r="D44" s="99">
        <v>2487</v>
      </c>
      <c r="E44" s="74">
        <v>93</v>
      </c>
      <c r="F44" s="13">
        <f t="shared" si="1"/>
        <v>588</v>
      </c>
      <c r="G44" s="99">
        <v>140</v>
      </c>
      <c r="H44" s="100">
        <v>448</v>
      </c>
    </row>
    <row r="45" spans="1:8" ht="11.25" customHeight="1">
      <c r="A45" s="75">
        <v>34</v>
      </c>
      <c r="B45" s="76">
        <f t="shared" si="0"/>
        <v>5445</v>
      </c>
      <c r="C45" s="101">
        <v>2752</v>
      </c>
      <c r="D45" s="101">
        <v>2693</v>
      </c>
      <c r="E45" s="75">
        <v>94</v>
      </c>
      <c r="F45" s="76">
        <f t="shared" si="1"/>
        <v>496</v>
      </c>
      <c r="G45" s="99">
        <v>118</v>
      </c>
      <c r="H45" s="102">
        <v>378</v>
      </c>
    </row>
    <row r="46" spans="1:8" ht="11.25" customHeight="1">
      <c r="A46" s="73" t="s">
        <v>67</v>
      </c>
      <c r="B46" s="13">
        <f t="shared" si="0"/>
        <v>29363</v>
      </c>
      <c r="C46" s="14">
        <f>SUM(C47:C51)</f>
        <v>14886</v>
      </c>
      <c r="D46" s="14">
        <f>SUM(D47:D51)</f>
        <v>14477</v>
      </c>
      <c r="E46" s="73" t="s">
        <v>68</v>
      </c>
      <c r="F46" s="13">
        <f>SUM(G46:H46)</f>
        <v>1105</v>
      </c>
      <c r="G46" s="116">
        <f>SUM(G47:G51)</f>
        <v>200</v>
      </c>
      <c r="H46" s="80">
        <f>SUM(H47:H51)</f>
        <v>905</v>
      </c>
    </row>
    <row r="47" spans="1:8" ht="11.25" customHeight="1">
      <c r="A47" s="74">
        <v>35</v>
      </c>
      <c r="B47" s="13">
        <f t="shared" si="0"/>
        <v>5473</v>
      </c>
      <c r="C47" s="99">
        <v>2764</v>
      </c>
      <c r="D47" s="99">
        <v>2709</v>
      </c>
      <c r="E47" s="74">
        <v>95</v>
      </c>
      <c r="F47" s="13">
        <f>SUM(G47:H47)</f>
        <v>345</v>
      </c>
      <c r="G47" s="99">
        <v>74</v>
      </c>
      <c r="H47" s="100">
        <v>271</v>
      </c>
    </row>
    <row r="48" spans="1:8" ht="11.25" customHeight="1">
      <c r="A48" s="74">
        <v>36</v>
      </c>
      <c r="B48" s="13">
        <f t="shared" si="0"/>
        <v>5494</v>
      </c>
      <c r="C48" s="99">
        <v>2814</v>
      </c>
      <c r="D48" s="99">
        <v>2680</v>
      </c>
      <c r="E48" s="74">
        <v>96</v>
      </c>
      <c r="F48" s="13">
        <f>SUM(G48:H48)</f>
        <v>297</v>
      </c>
      <c r="G48" s="99">
        <v>45</v>
      </c>
      <c r="H48" s="100">
        <v>252</v>
      </c>
    </row>
    <row r="49" spans="1:8" ht="11.25" customHeight="1">
      <c r="A49" s="74">
        <v>37</v>
      </c>
      <c r="B49" s="13">
        <f t="shared" si="0"/>
        <v>5872</v>
      </c>
      <c r="C49" s="99">
        <v>2942</v>
      </c>
      <c r="D49" s="99">
        <v>2930</v>
      </c>
      <c r="E49" s="74">
        <v>97</v>
      </c>
      <c r="F49" s="13">
        <f t="shared" si="1"/>
        <v>213</v>
      </c>
      <c r="G49" s="99">
        <v>37</v>
      </c>
      <c r="H49" s="100">
        <v>176</v>
      </c>
    </row>
    <row r="50" spans="1:8" ht="11.25" customHeight="1">
      <c r="A50" s="74">
        <v>38</v>
      </c>
      <c r="B50" s="13">
        <f t="shared" si="0"/>
        <v>6265</v>
      </c>
      <c r="C50" s="99">
        <v>3235</v>
      </c>
      <c r="D50" s="99">
        <v>3030</v>
      </c>
      <c r="E50" s="74">
        <v>98</v>
      </c>
      <c r="F50" s="13">
        <f t="shared" si="1"/>
        <v>155</v>
      </c>
      <c r="G50" s="99">
        <v>30</v>
      </c>
      <c r="H50" s="100">
        <v>125</v>
      </c>
    </row>
    <row r="51" spans="1:8" ht="11.25" customHeight="1">
      <c r="A51" s="75">
        <v>39</v>
      </c>
      <c r="B51" s="76">
        <f t="shared" si="0"/>
        <v>6259</v>
      </c>
      <c r="C51" s="101">
        <v>3131</v>
      </c>
      <c r="D51" s="101">
        <v>3128</v>
      </c>
      <c r="E51" s="75">
        <v>99</v>
      </c>
      <c r="F51" s="76">
        <f t="shared" si="1"/>
        <v>95</v>
      </c>
      <c r="G51" s="101">
        <v>14</v>
      </c>
      <c r="H51" s="102">
        <v>81</v>
      </c>
    </row>
    <row r="52" spans="1:8" ht="11.25" customHeight="1">
      <c r="A52" s="73" t="s">
        <v>69</v>
      </c>
      <c r="B52" s="13">
        <f t="shared" si="0"/>
        <v>35693</v>
      </c>
      <c r="C52" s="14">
        <f>SUM(C53:C57)</f>
        <v>18216</v>
      </c>
      <c r="D52" s="14">
        <f>SUM(D53:D57)</f>
        <v>17477</v>
      </c>
      <c r="E52" s="73" t="s">
        <v>70</v>
      </c>
      <c r="F52" s="13">
        <f t="shared" si="1"/>
        <v>205</v>
      </c>
      <c r="G52" s="14">
        <f>SUM(G53:G57)</f>
        <v>35</v>
      </c>
      <c r="H52" s="15">
        <f>SUM(H53:H57)</f>
        <v>170</v>
      </c>
    </row>
    <row r="53" spans="1:8" ht="11.25" customHeight="1">
      <c r="A53" s="74">
        <v>40</v>
      </c>
      <c r="B53" s="13">
        <f t="shared" si="0"/>
        <v>6634</v>
      </c>
      <c r="C53" s="99">
        <v>3386</v>
      </c>
      <c r="D53" s="99">
        <v>3248</v>
      </c>
      <c r="E53" s="74">
        <v>100</v>
      </c>
      <c r="F53" s="13">
        <f t="shared" si="1"/>
        <v>84</v>
      </c>
      <c r="G53" s="99">
        <v>19</v>
      </c>
      <c r="H53" s="100">
        <v>65</v>
      </c>
    </row>
    <row r="54" spans="1:8" ht="11.25" customHeight="1">
      <c r="A54" s="74">
        <v>41</v>
      </c>
      <c r="B54" s="13">
        <f t="shared" si="0"/>
        <v>6687</v>
      </c>
      <c r="C54" s="99">
        <v>3461</v>
      </c>
      <c r="D54" s="99">
        <v>3226</v>
      </c>
      <c r="E54" s="74">
        <v>101</v>
      </c>
      <c r="F54" s="13">
        <f t="shared" si="1"/>
        <v>55</v>
      </c>
      <c r="G54" s="99">
        <v>9</v>
      </c>
      <c r="H54" s="100">
        <v>46</v>
      </c>
    </row>
    <row r="55" spans="1:8" ht="11.25" customHeight="1">
      <c r="A55" s="74">
        <v>42</v>
      </c>
      <c r="B55" s="13">
        <f t="shared" si="0"/>
        <v>6989</v>
      </c>
      <c r="C55" s="99">
        <v>3470</v>
      </c>
      <c r="D55" s="99">
        <v>3519</v>
      </c>
      <c r="E55" s="74">
        <v>102</v>
      </c>
      <c r="F55" s="13">
        <f t="shared" si="1"/>
        <v>34</v>
      </c>
      <c r="G55" s="99">
        <v>5</v>
      </c>
      <c r="H55" s="100">
        <v>29</v>
      </c>
    </row>
    <row r="56" spans="1:8" ht="11.25" customHeight="1">
      <c r="A56" s="74">
        <v>43</v>
      </c>
      <c r="B56" s="13">
        <f t="shared" si="0"/>
        <v>7393</v>
      </c>
      <c r="C56" s="99">
        <v>3811</v>
      </c>
      <c r="D56" s="99">
        <v>3582</v>
      </c>
      <c r="E56" s="74">
        <v>103</v>
      </c>
      <c r="F56" s="13">
        <f t="shared" si="1"/>
        <v>20</v>
      </c>
      <c r="G56" s="99">
        <v>2</v>
      </c>
      <c r="H56" s="100">
        <v>18</v>
      </c>
    </row>
    <row r="57" spans="1:8" ht="11.25" customHeight="1">
      <c r="A57" s="75">
        <v>44</v>
      </c>
      <c r="B57" s="76">
        <f t="shared" si="0"/>
        <v>7990</v>
      </c>
      <c r="C57" s="101">
        <v>4088</v>
      </c>
      <c r="D57" s="101">
        <v>3902</v>
      </c>
      <c r="E57" s="75">
        <v>104</v>
      </c>
      <c r="F57" s="76">
        <f t="shared" si="1"/>
        <v>12</v>
      </c>
      <c r="G57" s="101">
        <v>0</v>
      </c>
      <c r="H57" s="102">
        <v>12</v>
      </c>
    </row>
    <row r="58" spans="1:8" ht="11.25" customHeight="1">
      <c r="A58" s="73" t="s">
        <v>71</v>
      </c>
      <c r="B58" s="13">
        <f t="shared" si="0"/>
        <v>38004</v>
      </c>
      <c r="C58" s="14">
        <f>SUM(C59:C63)</f>
        <v>19416</v>
      </c>
      <c r="D58" s="14">
        <f>SUM(D59:D63)</f>
        <v>18588</v>
      </c>
      <c r="E58" s="73" t="s">
        <v>290</v>
      </c>
      <c r="F58" s="13">
        <f>SUM(G58:H58)</f>
        <v>12</v>
      </c>
      <c r="G58" s="14">
        <f>SUM(G59:G63)</f>
        <v>1</v>
      </c>
      <c r="H58" s="15">
        <f>SUM(H59:H63)</f>
        <v>11</v>
      </c>
    </row>
    <row r="59" spans="1:8" ht="11.25" customHeight="1">
      <c r="A59" s="74">
        <v>45</v>
      </c>
      <c r="B59" s="13">
        <f t="shared" si="0"/>
        <v>7839</v>
      </c>
      <c r="C59" s="99">
        <v>4009</v>
      </c>
      <c r="D59" s="99">
        <v>3830</v>
      </c>
      <c r="E59" s="74">
        <v>105</v>
      </c>
      <c r="F59" s="13">
        <f t="shared" si="1"/>
        <v>6</v>
      </c>
      <c r="G59" s="99">
        <v>1</v>
      </c>
      <c r="H59" s="100">
        <v>5</v>
      </c>
    </row>
    <row r="60" spans="1:8" ht="11.25" customHeight="1">
      <c r="A60" s="74">
        <v>46</v>
      </c>
      <c r="B60" s="13">
        <f t="shared" si="0"/>
        <v>7827</v>
      </c>
      <c r="C60" s="99">
        <v>3947</v>
      </c>
      <c r="D60" s="99">
        <v>3880</v>
      </c>
      <c r="E60" s="74">
        <v>106</v>
      </c>
      <c r="F60" s="13">
        <f t="shared" si="1"/>
        <v>5</v>
      </c>
      <c r="G60" s="99">
        <v>0</v>
      </c>
      <c r="H60" s="100">
        <v>5</v>
      </c>
    </row>
    <row r="61" spans="1:8" ht="11.25" customHeight="1">
      <c r="A61" s="74">
        <v>47</v>
      </c>
      <c r="B61" s="13">
        <f t="shared" si="0"/>
        <v>7627</v>
      </c>
      <c r="C61" s="99">
        <v>3867</v>
      </c>
      <c r="D61" s="99">
        <v>3760</v>
      </c>
      <c r="E61" s="74">
        <v>107</v>
      </c>
      <c r="F61" s="13">
        <f t="shared" si="1"/>
        <v>1</v>
      </c>
      <c r="G61" s="99">
        <v>0</v>
      </c>
      <c r="H61" s="100">
        <v>1</v>
      </c>
    </row>
    <row r="62" spans="1:8" ht="11.25" customHeight="1">
      <c r="A62" s="74">
        <v>48</v>
      </c>
      <c r="B62" s="13">
        <f t="shared" si="0"/>
        <v>7249</v>
      </c>
      <c r="C62" s="99">
        <v>3742</v>
      </c>
      <c r="D62" s="99">
        <v>3507</v>
      </c>
      <c r="E62" s="74">
        <v>108</v>
      </c>
      <c r="F62" s="13">
        <f>SUM(G62:H62)</f>
        <v>0</v>
      </c>
      <c r="G62" s="99">
        <v>0</v>
      </c>
      <c r="H62" s="100">
        <v>0</v>
      </c>
    </row>
    <row r="63" spans="1:8" ht="11.25" customHeight="1">
      <c r="A63" s="75">
        <v>49</v>
      </c>
      <c r="B63" s="76">
        <f t="shared" si="0"/>
        <v>7462</v>
      </c>
      <c r="C63" s="101">
        <v>3851</v>
      </c>
      <c r="D63" s="101">
        <v>3611</v>
      </c>
      <c r="E63" s="75">
        <v>109</v>
      </c>
      <c r="F63" s="76">
        <f>SUM(G63:H63)</f>
        <v>0</v>
      </c>
      <c r="G63" s="101">
        <v>0</v>
      </c>
      <c r="H63" s="102">
        <v>0</v>
      </c>
    </row>
    <row r="64" spans="1:8" ht="11.25" customHeight="1">
      <c r="A64" s="73" t="s">
        <v>72</v>
      </c>
      <c r="B64" s="13">
        <f t="shared" si="0"/>
        <v>31605</v>
      </c>
      <c r="C64" s="14">
        <f>SUM(C65:C69)</f>
        <v>16555</v>
      </c>
      <c r="D64" s="14">
        <f>SUM(D65:D69)</f>
        <v>15050</v>
      </c>
      <c r="E64" s="74"/>
      <c r="F64" s="18"/>
      <c r="G64" s="14"/>
      <c r="H64" s="19"/>
    </row>
    <row r="65" spans="1:8" ht="11.25" customHeight="1">
      <c r="A65" s="74">
        <v>50</v>
      </c>
      <c r="B65" s="13">
        <f t="shared" si="0"/>
        <v>7218</v>
      </c>
      <c r="C65" s="99">
        <v>3760</v>
      </c>
      <c r="D65" s="99">
        <v>3458</v>
      </c>
      <c r="E65" s="74"/>
      <c r="F65" s="77"/>
      <c r="G65" s="14"/>
      <c r="H65" s="78"/>
    </row>
    <row r="66" spans="1:8" ht="11.25" customHeight="1">
      <c r="A66" s="74">
        <v>51</v>
      </c>
      <c r="B66" s="13">
        <f t="shared" si="0"/>
        <v>5719</v>
      </c>
      <c r="C66" s="99">
        <v>3046</v>
      </c>
      <c r="D66" s="99">
        <v>2673</v>
      </c>
      <c r="E66" s="74"/>
      <c r="F66" s="18"/>
      <c r="G66" s="14"/>
      <c r="H66" s="19"/>
    </row>
    <row r="67" spans="1:8" ht="11.25" customHeight="1">
      <c r="A67" s="74">
        <v>52</v>
      </c>
      <c r="B67" s="13">
        <f t="shared" si="0"/>
        <v>6510</v>
      </c>
      <c r="C67" s="99">
        <v>3409</v>
      </c>
      <c r="D67" s="99">
        <v>3101</v>
      </c>
      <c r="E67" s="74"/>
      <c r="F67" s="13"/>
      <c r="G67" s="14"/>
      <c r="H67" s="19"/>
    </row>
    <row r="68" spans="1:8" ht="11.25" customHeight="1">
      <c r="A68" s="74">
        <v>53</v>
      </c>
      <c r="B68" s="13">
        <f t="shared" ref="B68:B75" si="2">SUM(C68:D68)</f>
        <v>6211</v>
      </c>
      <c r="C68" s="99">
        <v>3229</v>
      </c>
      <c r="D68" s="99">
        <v>2982</v>
      </c>
      <c r="E68" s="74"/>
      <c r="F68" s="18"/>
      <c r="G68" s="14"/>
      <c r="H68" s="19"/>
    </row>
    <row r="69" spans="1:8" ht="11.25" customHeight="1">
      <c r="A69" s="75">
        <v>54</v>
      </c>
      <c r="B69" s="76">
        <f t="shared" si="2"/>
        <v>5947</v>
      </c>
      <c r="C69" s="101">
        <v>3111</v>
      </c>
      <c r="D69" s="101">
        <v>2836</v>
      </c>
      <c r="E69" s="75"/>
      <c r="F69" s="76"/>
      <c r="G69" s="16"/>
      <c r="H69" s="17"/>
    </row>
    <row r="70" spans="1:8" ht="11.25" customHeight="1">
      <c r="A70" s="73" t="s">
        <v>73</v>
      </c>
      <c r="B70" s="13">
        <f t="shared" si="2"/>
        <v>24882</v>
      </c>
      <c r="C70" s="14">
        <f>SUM(C71:C75)</f>
        <v>12987</v>
      </c>
      <c r="D70" s="14">
        <f>SUM(D71:D75)</f>
        <v>11895</v>
      </c>
      <c r="E70" s="74" t="s">
        <v>46</v>
      </c>
      <c r="F70" s="13">
        <f>SUM(F73:F75)</f>
        <v>430392</v>
      </c>
      <c r="G70" s="79">
        <f>SUM(G73:G75)</f>
        <v>213265</v>
      </c>
      <c r="H70" s="80">
        <f>SUM(H73:H75)</f>
        <v>217127</v>
      </c>
    </row>
    <row r="71" spans="1:8" ht="11.25" customHeight="1">
      <c r="A71" s="74">
        <v>55</v>
      </c>
      <c r="B71" s="13">
        <f t="shared" si="2"/>
        <v>5461</v>
      </c>
      <c r="C71" s="99">
        <v>2926</v>
      </c>
      <c r="D71" s="99">
        <v>2535</v>
      </c>
      <c r="E71" s="74" t="s">
        <v>309</v>
      </c>
      <c r="F71" s="77">
        <v>194863</v>
      </c>
      <c r="G71" s="14"/>
      <c r="H71" s="15"/>
    </row>
    <row r="72" spans="1:8" ht="11.25" customHeight="1">
      <c r="A72" s="74">
        <v>56</v>
      </c>
      <c r="B72" s="13">
        <f t="shared" si="2"/>
        <v>5140</v>
      </c>
      <c r="C72" s="99">
        <v>2628</v>
      </c>
      <c r="D72" s="99">
        <v>2512</v>
      </c>
      <c r="E72" s="74" t="s">
        <v>74</v>
      </c>
      <c r="F72" s="20"/>
      <c r="G72" s="21"/>
      <c r="H72" s="19"/>
    </row>
    <row r="73" spans="1:8" ht="11.25" customHeight="1">
      <c r="A73" s="74">
        <v>57</v>
      </c>
      <c r="B73" s="13">
        <f t="shared" si="2"/>
        <v>4971</v>
      </c>
      <c r="C73" s="99">
        <v>2596</v>
      </c>
      <c r="D73" s="99">
        <v>2375</v>
      </c>
      <c r="E73" s="73" t="s">
        <v>75</v>
      </c>
      <c r="F73" s="13">
        <f>B4+B10+B16</f>
        <v>58507</v>
      </c>
      <c r="G73" s="14">
        <f>C4+C10+C16</f>
        <v>29867</v>
      </c>
      <c r="H73" s="15">
        <f>D4+D10+D16</f>
        <v>28640</v>
      </c>
    </row>
    <row r="74" spans="1:8" ht="11.25" customHeight="1">
      <c r="A74" s="74">
        <v>58</v>
      </c>
      <c r="B74" s="13">
        <f t="shared" si="2"/>
        <v>4641</v>
      </c>
      <c r="C74" s="99">
        <v>2401</v>
      </c>
      <c r="D74" s="99">
        <v>2240</v>
      </c>
      <c r="E74" s="73" t="s">
        <v>76</v>
      </c>
      <c r="F74" s="13">
        <f>B22+B28+B34+B40+B46+B52+B58+B64+B70+F4</f>
        <v>267967</v>
      </c>
      <c r="G74" s="14">
        <f>C22+C28+C34+C40+C46+C52+C58+C64+C70+G4</f>
        <v>137943</v>
      </c>
      <c r="H74" s="15">
        <f>D22+D28+D34+D40+D46+D52+D58+D64+D70+H4</f>
        <v>130024</v>
      </c>
    </row>
    <row r="75" spans="1:8" ht="13.5" customHeight="1" thickBot="1">
      <c r="A75" s="81">
        <v>59</v>
      </c>
      <c r="B75" s="82">
        <f t="shared" si="2"/>
        <v>4669</v>
      </c>
      <c r="C75" s="83">
        <v>2436</v>
      </c>
      <c r="D75" s="83">
        <v>2233</v>
      </c>
      <c r="E75" s="84" t="s">
        <v>77</v>
      </c>
      <c r="F75" s="82">
        <f>F10+F16+F22+F28+F34+F40+F46+F52+F58</f>
        <v>103918</v>
      </c>
      <c r="G75" s="83">
        <f>G10+G16+G22+G28+G34+G40+G46+G52+G58</f>
        <v>45455</v>
      </c>
      <c r="H75" s="85">
        <f>H10+H16+H22+H28+H34+H40+H46+H52+H58</f>
        <v>58463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19" t="s">
        <v>291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4" s="1" customFormat="1" ht="20.25" customHeight="1">
      <c r="A2" s="153" t="s">
        <v>313</v>
      </c>
      <c r="B2" s="153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54" t="s">
        <v>15</v>
      </c>
      <c r="B3" s="155" t="s">
        <v>30</v>
      </c>
      <c r="C3" s="155" t="s">
        <v>31</v>
      </c>
      <c r="D3" s="155" t="s">
        <v>32</v>
      </c>
      <c r="E3" s="154" t="s">
        <v>33</v>
      </c>
      <c r="F3" s="154"/>
      <c r="G3" s="154"/>
      <c r="H3" s="154"/>
      <c r="I3" s="154" t="s">
        <v>34</v>
      </c>
      <c r="J3" s="154"/>
      <c r="K3" s="154"/>
      <c r="L3" s="154"/>
      <c r="M3" s="155" t="s">
        <v>35</v>
      </c>
      <c r="N3" s="155" t="s">
        <v>29</v>
      </c>
    </row>
    <row r="4" spans="1:14" s="1" customFormat="1" ht="20.100000000000001" customHeight="1">
      <c r="A4" s="154"/>
      <c r="B4" s="155"/>
      <c r="C4" s="155"/>
      <c r="D4" s="155"/>
      <c r="E4" s="154"/>
      <c r="F4" s="154"/>
      <c r="G4" s="154"/>
      <c r="H4" s="154"/>
      <c r="I4" s="154"/>
      <c r="J4" s="154"/>
      <c r="K4" s="154"/>
      <c r="L4" s="154"/>
      <c r="M4" s="155"/>
      <c r="N4" s="155"/>
    </row>
    <row r="5" spans="1:14" s="1" customFormat="1" ht="20.100000000000001" customHeight="1">
      <c r="A5" s="154"/>
      <c r="B5" s="155"/>
      <c r="C5" s="155"/>
      <c r="D5" s="155"/>
      <c r="E5" s="86" t="s">
        <v>36</v>
      </c>
      <c r="F5" s="86" t="s">
        <v>37</v>
      </c>
      <c r="G5" s="86" t="s">
        <v>38</v>
      </c>
      <c r="H5" s="86" t="s">
        <v>29</v>
      </c>
      <c r="I5" s="86" t="s">
        <v>36</v>
      </c>
      <c r="J5" s="86" t="s">
        <v>37</v>
      </c>
      <c r="K5" s="86" t="s">
        <v>38</v>
      </c>
      <c r="L5" s="86" t="s">
        <v>29</v>
      </c>
      <c r="M5" s="155"/>
      <c r="N5" s="155"/>
    </row>
    <row r="6" spans="1:14" s="1" customFormat="1" ht="20.100000000000001" customHeight="1">
      <c r="A6" s="86" t="s">
        <v>16</v>
      </c>
      <c r="B6" s="87">
        <v>9</v>
      </c>
      <c r="C6" s="87">
        <v>28</v>
      </c>
      <c r="D6" s="87">
        <f>B6-C6</f>
        <v>-19</v>
      </c>
      <c r="E6" s="87">
        <v>37</v>
      </c>
      <c r="F6" s="87">
        <v>14</v>
      </c>
      <c r="G6" s="87">
        <v>26</v>
      </c>
      <c r="H6" s="87">
        <f>SUM(E6:G6)</f>
        <v>77</v>
      </c>
      <c r="I6" s="87">
        <v>22</v>
      </c>
      <c r="J6" s="87">
        <v>25</v>
      </c>
      <c r="K6" s="87">
        <v>25</v>
      </c>
      <c r="L6" s="87">
        <f>SUM(I6:K6)</f>
        <v>72</v>
      </c>
      <c r="M6" s="87">
        <f>H6-L6</f>
        <v>5</v>
      </c>
      <c r="N6" s="87">
        <f>D6+M6</f>
        <v>-14</v>
      </c>
    </row>
    <row r="7" spans="1:14" s="1" customFormat="1" ht="20.100000000000001" customHeight="1">
      <c r="A7" s="86" t="s">
        <v>17</v>
      </c>
      <c r="B7" s="87">
        <v>31</v>
      </c>
      <c r="C7" s="87">
        <v>42</v>
      </c>
      <c r="D7" s="87">
        <f t="shared" ref="D7:D18" si="0">B7-C7</f>
        <v>-11</v>
      </c>
      <c r="E7" s="87">
        <v>92</v>
      </c>
      <c r="F7" s="87">
        <v>90</v>
      </c>
      <c r="G7" s="87">
        <v>65</v>
      </c>
      <c r="H7" s="87">
        <f t="shared" ref="H7:H20" si="1">SUM(E7:G7)</f>
        <v>247</v>
      </c>
      <c r="I7" s="87">
        <v>82</v>
      </c>
      <c r="J7" s="87">
        <v>108</v>
      </c>
      <c r="K7" s="87">
        <v>61</v>
      </c>
      <c r="L7" s="87">
        <f t="shared" ref="L7:L20" si="2">SUM(I7:K7)</f>
        <v>251</v>
      </c>
      <c r="M7" s="87">
        <f t="shared" ref="M7:M20" si="3">H7-L7</f>
        <v>-4</v>
      </c>
      <c r="N7" s="87">
        <f t="shared" ref="N7:N18" si="4">D7+M7</f>
        <v>-15</v>
      </c>
    </row>
    <row r="8" spans="1:14" s="1" customFormat="1" ht="20.100000000000001" customHeight="1">
      <c r="A8" s="86" t="s">
        <v>18</v>
      </c>
      <c r="B8" s="87">
        <v>30</v>
      </c>
      <c r="C8" s="87">
        <v>30</v>
      </c>
      <c r="D8" s="87">
        <f t="shared" si="0"/>
        <v>0</v>
      </c>
      <c r="E8" s="87">
        <v>66</v>
      </c>
      <c r="F8" s="87">
        <v>68</v>
      </c>
      <c r="G8" s="87">
        <v>35</v>
      </c>
      <c r="H8" s="87">
        <f t="shared" si="1"/>
        <v>169</v>
      </c>
      <c r="I8" s="87">
        <v>48</v>
      </c>
      <c r="J8" s="87">
        <v>119</v>
      </c>
      <c r="K8" s="87">
        <v>39</v>
      </c>
      <c r="L8" s="87">
        <f t="shared" si="2"/>
        <v>206</v>
      </c>
      <c r="M8" s="87">
        <f t="shared" si="3"/>
        <v>-37</v>
      </c>
      <c r="N8" s="87">
        <f t="shared" si="4"/>
        <v>-37</v>
      </c>
    </row>
    <row r="9" spans="1:14" s="1" customFormat="1" ht="20.100000000000001" customHeight="1">
      <c r="A9" s="86" t="s">
        <v>19</v>
      </c>
      <c r="B9" s="87">
        <v>24</v>
      </c>
      <c r="C9" s="87">
        <v>25</v>
      </c>
      <c r="D9" s="87">
        <f t="shared" si="0"/>
        <v>-1</v>
      </c>
      <c r="E9" s="87">
        <v>37</v>
      </c>
      <c r="F9" s="87">
        <v>66</v>
      </c>
      <c r="G9" s="87">
        <v>36</v>
      </c>
      <c r="H9" s="87">
        <f>SUM(E9:G9)</f>
        <v>139</v>
      </c>
      <c r="I9" s="87">
        <v>32</v>
      </c>
      <c r="J9" s="87">
        <v>62</v>
      </c>
      <c r="K9" s="87">
        <v>33</v>
      </c>
      <c r="L9" s="87">
        <f t="shared" si="2"/>
        <v>127</v>
      </c>
      <c r="M9" s="87">
        <f t="shared" si="3"/>
        <v>12</v>
      </c>
      <c r="N9" s="87">
        <f t="shared" si="4"/>
        <v>11</v>
      </c>
    </row>
    <row r="10" spans="1:14" s="1" customFormat="1" ht="20.100000000000001" customHeight="1">
      <c r="A10" s="86" t="s">
        <v>20</v>
      </c>
      <c r="B10" s="87">
        <v>28</v>
      </c>
      <c r="C10" s="87">
        <v>45</v>
      </c>
      <c r="D10" s="87">
        <f t="shared" si="0"/>
        <v>-17</v>
      </c>
      <c r="E10" s="87">
        <v>75</v>
      </c>
      <c r="F10" s="87">
        <v>88</v>
      </c>
      <c r="G10" s="87">
        <v>74</v>
      </c>
      <c r="H10" s="87">
        <f t="shared" si="1"/>
        <v>237</v>
      </c>
      <c r="I10" s="87">
        <v>61</v>
      </c>
      <c r="J10" s="87">
        <v>85</v>
      </c>
      <c r="K10" s="87">
        <v>92</v>
      </c>
      <c r="L10" s="87">
        <f t="shared" si="2"/>
        <v>238</v>
      </c>
      <c r="M10" s="87">
        <f t="shared" si="3"/>
        <v>-1</v>
      </c>
      <c r="N10" s="87">
        <f t="shared" si="4"/>
        <v>-18</v>
      </c>
    </row>
    <row r="11" spans="1:14" s="1" customFormat="1" ht="20.100000000000001" customHeight="1">
      <c r="A11" s="86" t="s">
        <v>21</v>
      </c>
      <c r="B11" s="87">
        <v>19</v>
      </c>
      <c r="C11" s="87">
        <v>22</v>
      </c>
      <c r="D11" s="87">
        <f t="shared" si="0"/>
        <v>-3</v>
      </c>
      <c r="E11" s="87">
        <v>52</v>
      </c>
      <c r="F11" s="87">
        <v>51</v>
      </c>
      <c r="G11" s="87">
        <v>39</v>
      </c>
      <c r="H11" s="87">
        <f t="shared" si="1"/>
        <v>142</v>
      </c>
      <c r="I11" s="87">
        <v>33</v>
      </c>
      <c r="J11" s="87">
        <v>105</v>
      </c>
      <c r="K11" s="87">
        <v>47</v>
      </c>
      <c r="L11" s="87">
        <f t="shared" si="2"/>
        <v>185</v>
      </c>
      <c r="M11" s="87">
        <f t="shared" si="3"/>
        <v>-43</v>
      </c>
      <c r="N11" s="87">
        <f t="shared" si="4"/>
        <v>-46</v>
      </c>
    </row>
    <row r="12" spans="1:14" s="1" customFormat="1" ht="20.100000000000001" customHeight="1">
      <c r="A12" s="86" t="s">
        <v>22</v>
      </c>
      <c r="B12" s="87">
        <v>27</v>
      </c>
      <c r="C12" s="87">
        <v>33</v>
      </c>
      <c r="D12" s="87">
        <f>B12-C12</f>
        <v>-6</v>
      </c>
      <c r="E12" s="87">
        <v>45</v>
      </c>
      <c r="F12" s="87">
        <v>67</v>
      </c>
      <c r="G12" s="87">
        <v>60</v>
      </c>
      <c r="H12" s="87">
        <f t="shared" si="1"/>
        <v>172</v>
      </c>
      <c r="I12" s="87">
        <v>39</v>
      </c>
      <c r="J12" s="87">
        <v>85</v>
      </c>
      <c r="K12" s="87">
        <v>48</v>
      </c>
      <c r="L12" s="87">
        <f t="shared" si="2"/>
        <v>172</v>
      </c>
      <c r="M12" s="87">
        <f t="shared" si="3"/>
        <v>0</v>
      </c>
      <c r="N12" s="87">
        <f t="shared" si="4"/>
        <v>-6</v>
      </c>
    </row>
    <row r="13" spans="1:14" s="1" customFormat="1" ht="20.100000000000001" customHeight="1">
      <c r="A13" s="86" t="s">
        <v>23</v>
      </c>
      <c r="B13" s="87">
        <v>13</v>
      </c>
      <c r="C13" s="87">
        <v>23</v>
      </c>
      <c r="D13" s="87">
        <f t="shared" si="0"/>
        <v>-10</v>
      </c>
      <c r="E13" s="87">
        <v>23</v>
      </c>
      <c r="F13" s="87">
        <v>56</v>
      </c>
      <c r="G13" s="87">
        <v>43</v>
      </c>
      <c r="H13" s="87">
        <f t="shared" si="1"/>
        <v>122</v>
      </c>
      <c r="I13" s="87">
        <v>25</v>
      </c>
      <c r="J13" s="87">
        <v>61</v>
      </c>
      <c r="K13" s="87">
        <v>52</v>
      </c>
      <c r="L13" s="87">
        <f t="shared" si="2"/>
        <v>138</v>
      </c>
      <c r="M13" s="87">
        <f t="shared" si="3"/>
        <v>-16</v>
      </c>
      <c r="N13" s="87">
        <f t="shared" si="4"/>
        <v>-26</v>
      </c>
    </row>
    <row r="14" spans="1:14" s="1" customFormat="1" ht="20.100000000000001" customHeight="1">
      <c r="A14" s="86" t="s">
        <v>24</v>
      </c>
      <c r="B14" s="87">
        <v>22</v>
      </c>
      <c r="C14" s="87">
        <v>28</v>
      </c>
      <c r="D14" s="87">
        <f t="shared" si="0"/>
        <v>-6</v>
      </c>
      <c r="E14" s="87">
        <v>54</v>
      </c>
      <c r="F14" s="87">
        <v>55</v>
      </c>
      <c r="G14" s="87">
        <v>110</v>
      </c>
      <c r="H14" s="87">
        <f t="shared" si="1"/>
        <v>219</v>
      </c>
      <c r="I14" s="87">
        <v>45</v>
      </c>
      <c r="J14" s="87">
        <v>64</v>
      </c>
      <c r="K14" s="87">
        <v>55</v>
      </c>
      <c r="L14" s="87">
        <f t="shared" si="2"/>
        <v>164</v>
      </c>
      <c r="M14" s="87">
        <f t="shared" si="3"/>
        <v>55</v>
      </c>
      <c r="N14" s="87">
        <f t="shared" si="4"/>
        <v>49</v>
      </c>
    </row>
    <row r="15" spans="1:14" s="1" customFormat="1" ht="20.100000000000001" customHeight="1">
      <c r="A15" s="86" t="s">
        <v>25</v>
      </c>
      <c r="B15" s="87">
        <v>34</v>
      </c>
      <c r="C15" s="87">
        <v>11</v>
      </c>
      <c r="D15" s="87">
        <f>B15-C15</f>
        <v>23</v>
      </c>
      <c r="E15" s="87">
        <v>62</v>
      </c>
      <c r="F15" s="87">
        <v>94</v>
      </c>
      <c r="G15" s="87">
        <v>43</v>
      </c>
      <c r="H15" s="87">
        <f t="shared" si="1"/>
        <v>199</v>
      </c>
      <c r="I15" s="87">
        <v>69</v>
      </c>
      <c r="J15" s="87">
        <v>79</v>
      </c>
      <c r="K15" s="87">
        <v>75</v>
      </c>
      <c r="L15" s="87">
        <f t="shared" si="2"/>
        <v>223</v>
      </c>
      <c r="M15" s="87">
        <f t="shared" si="3"/>
        <v>-24</v>
      </c>
      <c r="N15" s="87">
        <f t="shared" si="4"/>
        <v>-1</v>
      </c>
    </row>
    <row r="16" spans="1:14" s="1" customFormat="1" ht="20.100000000000001" customHeight="1">
      <c r="A16" s="86" t="s">
        <v>26</v>
      </c>
      <c r="B16" s="87">
        <v>8</v>
      </c>
      <c r="C16" s="87">
        <v>6</v>
      </c>
      <c r="D16" s="87">
        <f t="shared" si="0"/>
        <v>2</v>
      </c>
      <c r="E16" s="87">
        <v>16</v>
      </c>
      <c r="F16" s="87">
        <v>9</v>
      </c>
      <c r="G16" s="87">
        <v>25</v>
      </c>
      <c r="H16" s="87">
        <f t="shared" si="1"/>
        <v>50</v>
      </c>
      <c r="I16" s="87">
        <v>17</v>
      </c>
      <c r="J16" s="87">
        <v>16</v>
      </c>
      <c r="K16" s="87">
        <v>17</v>
      </c>
      <c r="L16" s="87">
        <f t="shared" si="2"/>
        <v>50</v>
      </c>
      <c r="M16" s="87">
        <f t="shared" si="3"/>
        <v>0</v>
      </c>
      <c r="N16" s="87">
        <f t="shared" si="4"/>
        <v>2</v>
      </c>
    </row>
    <row r="17" spans="1:14" s="1" customFormat="1" ht="20.100000000000001" customHeight="1">
      <c r="A17" s="86" t="s">
        <v>27</v>
      </c>
      <c r="B17" s="87">
        <v>20</v>
      </c>
      <c r="C17" s="87">
        <v>30</v>
      </c>
      <c r="D17" s="87">
        <f t="shared" si="0"/>
        <v>-10</v>
      </c>
      <c r="E17" s="87">
        <v>34</v>
      </c>
      <c r="F17" s="87">
        <v>49</v>
      </c>
      <c r="G17" s="87">
        <v>39</v>
      </c>
      <c r="H17" s="87">
        <f t="shared" si="1"/>
        <v>122</v>
      </c>
      <c r="I17" s="87">
        <v>27</v>
      </c>
      <c r="J17" s="87">
        <v>78</v>
      </c>
      <c r="K17" s="87">
        <v>56</v>
      </c>
      <c r="L17" s="87">
        <f>SUM(I17:K17)</f>
        <v>161</v>
      </c>
      <c r="M17" s="87">
        <f t="shared" si="3"/>
        <v>-39</v>
      </c>
      <c r="N17" s="87">
        <f t="shared" si="4"/>
        <v>-49</v>
      </c>
    </row>
    <row r="18" spans="1:14" s="1" customFormat="1" ht="20.100000000000001" customHeight="1">
      <c r="A18" s="86" t="s">
        <v>28</v>
      </c>
      <c r="B18" s="87">
        <v>11</v>
      </c>
      <c r="C18" s="87">
        <v>21</v>
      </c>
      <c r="D18" s="87">
        <f t="shared" si="0"/>
        <v>-10</v>
      </c>
      <c r="E18" s="87">
        <v>19</v>
      </c>
      <c r="F18" s="87">
        <v>34</v>
      </c>
      <c r="G18" s="87">
        <v>16</v>
      </c>
      <c r="H18" s="87">
        <f t="shared" si="1"/>
        <v>69</v>
      </c>
      <c r="I18" s="87">
        <v>23</v>
      </c>
      <c r="J18" s="87">
        <v>25</v>
      </c>
      <c r="K18" s="87">
        <v>19</v>
      </c>
      <c r="L18" s="87">
        <f t="shared" si="2"/>
        <v>67</v>
      </c>
      <c r="M18" s="87">
        <f t="shared" si="3"/>
        <v>2</v>
      </c>
      <c r="N18" s="87">
        <f t="shared" si="4"/>
        <v>-8</v>
      </c>
    </row>
    <row r="19" spans="1:14" s="1" customFormat="1" ht="20.100000000000001" customHeight="1">
      <c r="A19" s="88" t="s">
        <v>48</v>
      </c>
      <c r="B19" s="89">
        <v>144</v>
      </c>
      <c r="C19" s="89">
        <v>195</v>
      </c>
      <c r="D19" s="90">
        <f>B19-C19</f>
        <v>-51</v>
      </c>
      <c r="E19" s="89">
        <v>320</v>
      </c>
      <c r="F19" s="89">
        <v>370</v>
      </c>
      <c r="G19" s="89">
        <v>320</v>
      </c>
      <c r="H19" s="89">
        <f>SUM(E19:G19)</f>
        <v>1010</v>
      </c>
      <c r="I19" s="89">
        <v>298</v>
      </c>
      <c r="J19" s="89">
        <v>472</v>
      </c>
      <c r="K19" s="89">
        <v>326</v>
      </c>
      <c r="L19" s="89">
        <f t="shared" si="2"/>
        <v>1096</v>
      </c>
      <c r="M19" s="118">
        <f t="shared" si="3"/>
        <v>-86</v>
      </c>
      <c r="N19" s="117">
        <f>D19+M19</f>
        <v>-137</v>
      </c>
    </row>
    <row r="20" spans="1:14" s="1" customFormat="1" ht="20.100000000000001" customHeight="1">
      <c r="A20" s="88" t="s">
        <v>49</v>
      </c>
      <c r="B20" s="89">
        <v>132</v>
      </c>
      <c r="C20" s="89">
        <v>149</v>
      </c>
      <c r="D20" s="90">
        <f>B20-C20</f>
        <v>-17</v>
      </c>
      <c r="E20" s="89">
        <v>292</v>
      </c>
      <c r="F20" s="89">
        <v>371</v>
      </c>
      <c r="G20" s="89">
        <v>291</v>
      </c>
      <c r="H20" s="89">
        <f t="shared" si="1"/>
        <v>954</v>
      </c>
      <c r="I20" s="89">
        <v>225</v>
      </c>
      <c r="J20" s="89">
        <v>440</v>
      </c>
      <c r="K20" s="89">
        <v>293</v>
      </c>
      <c r="L20" s="89">
        <f t="shared" si="2"/>
        <v>958</v>
      </c>
      <c r="M20" s="118">
        <f t="shared" si="3"/>
        <v>-4</v>
      </c>
      <c r="N20" s="117">
        <f>D20+M20</f>
        <v>-21</v>
      </c>
    </row>
    <row r="21" spans="1:14" s="1" customFormat="1" ht="19.5" customHeight="1">
      <c r="A21" s="88" t="s">
        <v>50</v>
      </c>
      <c r="B21" s="89">
        <f t="shared" ref="B21:G21" si="5">SUM(B6:B18)</f>
        <v>276</v>
      </c>
      <c r="C21" s="89">
        <f t="shared" si="5"/>
        <v>344</v>
      </c>
      <c r="D21" s="89">
        <f t="shared" si="5"/>
        <v>-68</v>
      </c>
      <c r="E21" s="89">
        <f t="shared" si="5"/>
        <v>612</v>
      </c>
      <c r="F21" s="89">
        <f t="shared" si="5"/>
        <v>741</v>
      </c>
      <c r="G21" s="89">
        <f t="shared" si="5"/>
        <v>611</v>
      </c>
      <c r="H21" s="89">
        <f t="shared" ref="H21:M21" si="6">SUM(H6:H18)</f>
        <v>1964</v>
      </c>
      <c r="I21" s="89">
        <f t="shared" si="6"/>
        <v>523</v>
      </c>
      <c r="J21" s="89">
        <f t="shared" si="6"/>
        <v>912</v>
      </c>
      <c r="K21" s="89">
        <f>SUM(K6:K18)</f>
        <v>619</v>
      </c>
      <c r="L21" s="89">
        <f t="shared" si="6"/>
        <v>2054</v>
      </c>
      <c r="M21" s="89">
        <f t="shared" si="6"/>
        <v>-90</v>
      </c>
      <c r="N21" s="89">
        <f>SUM(N6:N18)</f>
        <v>-158</v>
      </c>
    </row>
    <row r="22" spans="1:14" s="1" customFormat="1" ht="7.5" customHeight="1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3"/>
      <c r="N22" s="94"/>
    </row>
    <row r="23" spans="1:14">
      <c r="A23" s="152" t="s">
        <v>292</v>
      </c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Normal="100" workbookViewId="0">
      <selection activeCell="B1" sqref="B1:F1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51" t="s">
        <v>293</v>
      </c>
      <c r="C1" s="151"/>
      <c r="D1" s="151"/>
      <c r="E1" s="151"/>
      <c r="F1" s="151"/>
    </row>
    <row r="2" spans="2:6" s="3" customFormat="1" ht="23.25" customHeight="1">
      <c r="B2" s="3" t="s">
        <v>311</v>
      </c>
    </row>
    <row r="3" spans="2:6" s="3" customFormat="1">
      <c r="B3" s="156" t="s">
        <v>39</v>
      </c>
      <c r="C3" s="156" t="s">
        <v>3</v>
      </c>
      <c r="D3" s="159" t="s">
        <v>0</v>
      </c>
      <c r="E3" s="160"/>
      <c r="F3" s="161"/>
    </row>
    <row r="4" spans="2:6" s="3" customFormat="1">
      <c r="B4" s="157"/>
      <c r="C4" s="157"/>
      <c r="D4" s="162"/>
      <c r="E4" s="163"/>
      <c r="F4" s="164"/>
    </row>
    <row r="5" spans="2:6" s="3" customFormat="1" ht="23.25" customHeight="1">
      <c r="B5" s="158"/>
      <c r="C5" s="158"/>
      <c r="D5" s="95" t="s">
        <v>6</v>
      </c>
      <c r="E5" s="95" t="s">
        <v>7</v>
      </c>
      <c r="F5" s="95" t="s">
        <v>8</v>
      </c>
    </row>
    <row r="6" spans="2:6" s="3" customFormat="1" ht="27" customHeight="1">
      <c r="B6" s="96" t="s">
        <v>297</v>
      </c>
      <c r="C6" s="31">
        <v>121</v>
      </c>
      <c r="D6" s="31">
        <f t="shared" ref="D6:D14" si="0">E6+F6</f>
        <v>197</v>
      </c>
      <c r="E6" s="31">
        <v>105</v>
      </c>
      <c r="F6" s="31">
        <v>92</v>
      </c>
    </row>
    <row r="7" spans="2:6" s="3" customFormat="1" ht="27" customHeight="1">
      <c r="B7" s="95" t="s">
        <v>40</v>
      </c>
      <c r="C7" s="31">
        <v>311</v>
      </c>
      <c r="D7" s="31">
        <f t="shared" si="0"/>
        <v>529</v>
      </c>
      <c r="E7" s="31">
        <v>303</v>
      </c>
      <c r="F7" s="31">
        <v>226</v>
      </c>
    </row>
    <row r="8" spans="2:6" s="3" customFormat="1" ht="27" customHeight="1">
      <c r="B8" s="95" t="s">
        <v>298</v>
      </c>
      <c r="C8" s="31">
        <v>243</v>
      </c>
      <c r="D8" s="31">
        <f t="shared" si="0"/>
        <v>399</v>
      </c>
      <c r="E8" s="31">
        <v>300</v>
      </c>
      <c r="F8" s="31">
        <v>99</v>
      </c>
    </row>
    <row r="9" spans="2:6" s="3" customFormat="1" ht="27" customHeight="1">
      <c r="B9" s="95" t="s">
        <v>294</v>
      </c>
      <c r="C9" s="31">
        <v>762</v>
      </c>
      <c r="D9" s="31">
        <f t="shared" si="0"/>
        <v>1085</v>
      </c>
      <c r="E9" s="31">
        <v>489</v>
      </c>
      <c r="F9" s="31">
        <v>596</v>
      </c>
    </row>
    <row r="10" spans="2:6" s="3" customFormat="1" ht="27" customHeight="1">
      <c r="B10" s="95" t="s">
        <v>41</v>
      </c>
      <c r="C10" s="31">
        <v>627</v>
      </c>
      <c r="D10" s="31">
        <f t="shared" si="0"/>
        <v>796</v>
      </c>
      <c r="E10" s="31">
        <v>361</v>
      </c>
      <c r="F10" s="31">
        <v>435</v>
      </c>
    </row>
    <row r="11" spans="2:6" s="3" customFormat="1" ht="27" customHeight="1">
      <c r="B11" s="95" t="s">
        <v>42</v>
      </c>
      <c r="C11" s="31">
        <v>273</v>
      </c>
      <c r="D11" s="31">
        <f t="shared" si="0"/>
        <v>519</v>
      </c>
      <c r="E11" s="31">
        <v>263</v>
      </c>
      <c r="F11" s="31">
        <v>256</v>
      </c>
    </row>
    <row r="12" spans="2:6" s="3" customFormat="1" ht="27" customHeight="1">
      <c r="B12" s="95" t="s">
        <v>43</v>
      </c>
      <c r="C12" s="31">
        <v>349</v>
      </c>
      <c r="D12" s="31">
        <f t="shared" si="0"/>
        <v>417</v>
      </c>
      <c r="E12" s="31">
        <v>92</v>
      </c>
      <c r="F12" s="31">
        <v>325</v>
      </c>
    </row>
    <row r="13" spans="2:6" s="3" customFormat="1" ht="27" customHeight="1">
      <c r="B13" s="95" t="s">
        <v>44</v>
      </c>
      <c r="C13" s="31">
        <v>174</v>
      </c>
      <c r="D13" s="31">
        <f t="shared" si="0"/>
        <v>191</v>
      </c>
      <c r="E13" s="31">
        <v>129</v>
      </c>
      <c r="F13" s="31">
        <v>62</v>
      </c>
    </row>
    <row r="14" spans="2:6" s="3" customFormat="1" ht="27" customHeight="1">
      <c r="B14" s="61" t="s">
        <v>299</v>
      </c>
      <c r="C14" s="31">
        <v>347</v>
      </c>
      <c r="D14" s="31">
        <f t="shared" si="0"/>
        <v>553</v>
      </c>
      <c r="E14" s="31">
        <v>300</v>
      </c>
      <c r="F14" s="31">
        <v>253</v>
      </c>
    </row>
    <row r="15" spans="2:6" s="3" customFormat="1" ht="27" customHeight="1">
      <c r="B15" s="95" t="s">
        <v>45</v>
      </c>
      <c r="C15" s="31">
        <v>917</v>
      </c>
      <c r="D15" s="31">
        <f t="shared" ref="D15" si="1">E15+F15</f>
        <v>1135</v>
      </c>
      <c r="E15" s="31">
        <v>641</v>
      </c>
      <c r="F15" s="31">
        <v>494</v>
      </c>
    </row>
    <row r="16" spans="2:6" s="3" customFormat="1" ht="27" customHeight="1">
      <c r="B16" s="33" t="s">
        <v>46</v>
      </c>
      <c r="C16" s="97">
        <f>SUM(C6:C15)</f>
        <v>4124</v>
      </c>
      <c r="D16" s="97">
        <f>SUM(D6:D15)</f>
        <v>5821</v>
      </c>
      <c r="E16" s="97">
        <f>SUM(E6:E15)</f>
        <v>2983</v>
      </c>
      <c r="F16" s="97">
        <f>SUM(F6:F15)</f>
        <v>2838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統計月報表・グラフ</dc:title>
  <dc:creator>08885 JMK</dc:creator>
  <cp:lastModifiedBy>杉坂　彩乃</cp:lastModifiedBy>
  <cp:lastPrinted>2018-03-08T04:30:01Z</cp:lastPrinted>
  <dcterms:created xsi:type="dcterms:W3CDTF">1998-08-25T04:55:29Z</dcterms:created>
  <dcterms:modified xsi:type="dcterms:W3CDTF">2018-03-08T04:30:14Z</dcterms:modified>
</cp:coreProperties>
</file>