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10230" yWindow="-15" windowWidth="10275" windowHeight="8070" tabRatio="830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'１３地区別人口と世帯数'!$A$1:$K$22</definedName>
    <definedName name="_xlnm.Print_Area" localSheetId="4">前月中の１３地区別人口動態!$A$1:$N$23</definedName>
    <definedName name="_xlnm.Print_Area" localSheetId="1">町丁字別人口と世帯数!$A$1:$K$112</definedName>
    <definedName name="_xlnm.Print_Area" localSheetId="3">年齢別人口!$A$1:$H$75</definedName>
    <definedName name="月報">"グラフ 1"</definedName>
  </definedNames>
  <calcPr calcId="145621"/>
</workbook>
</file>

<file path=xl/calcChain.xml><?xml version="1.0" encoding="utf-8"?>
<calcChain xmlns="http://schemas.openxmlformats.org/spreadsheetml/2006/main">
  <c r="H58" i="32" l="1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H4" i="32"/>
  <c r="G4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D4" i="32"/>
  <c r="C4" i="32"/>
  <c r="F48" i="32" l="1"/>
  <c r="F47" i="32"/>
  <c r="F46" i="32"/>
  <c r="B30" i="32"/>
  <c r="B31" i="32"/>
  <c r="B32" i="32"/>
  <c r="B33" i="32"/>
  <c r="G18" i="31" l="1"/>
  <c r="C18" i="31"/>
  <c r="G17" i="31"/>
  <c r="C17" i="31"/>
  <c r="G16" i="31"/>
  <c r="C16" i="31"/>
  <c r="G15" i="31"/>
  <c r="C15" i="31"/>
  <c r="G14" i="31"/>
  <c r="C14" i="31"/>
  <c r="G13" i="31"/>
  <c r="C13" i="31"/>
  <c r="G12" i="31"/>
  <c r="C12" i="31"/>
  <c r="G11" i="31"/>
  <c r="C11" i="31"/>
  <c r="G10" i="31"/>
  <c r="C10" i="31"/>
  <c r="G9" i="31"/>
  <c r="C9" i="31"/>
  <c r="G8" i="31"/>
  <c r="C8" i="31"/>
  <c r="G7" i="31"/>
  <c r="C7" i="31"/>
  <c r="G6" i="31"/>
  <c r="C6" i="31"/>
  <c r="C5" i="2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G10" i="2"/>
  <c r="H10" i="2" s="1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I16" i="2"/>
  <c r="C17" i="2"/>
  <c r="I17" i="2" s="1"/>
  <c r="F17" i="2"/>
  <c r="G15" i="2" l="1"/>
  <c r="H15" i="2" s="1"/>
  <c r="I6" i="2"/>
  <c r="I14" i="2"/>
  <c r="G17" i="2"/>
  <c r="H17" i="2" s="1"/>
  <c r="I12" i="2"/>
  <c r="I7" i="2"/>
  <c r="I11" i="2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F63" i="32"/>
  <c r="F62" i="32"/>
  <c r="F61" i="32"/>
  <c r="F60" i="32"/>
  <c r="F59" i="32"/>
  <c r="F58" i="32"/>
  <c r="F57" i="32"/>
  <c r="F56" i="32"/>
  <c r="F55" i="32"/>
  <c r="F54" i="32"/>
  <c r="F53" i="32"/>
  <c r="F51" i="32"/>
  <c r="F50" i="32"/>
  <c r="F49" i="32"/>
  <c r="F45" i="32"/>
  <c r="F44" i="32"/>
  <c r="F43" i="32"/>
  <c r="F42" i="32"/>
  <c r="F41" i="32"/>
  <c r="F39" i="32"/>
  <c r="F38" i="32"/>
  <c r="F37" i="32"/>
  <c r="F36" i="32"/>
  <c r="F35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5" i="32"/>
  <c r="F14" i="32"/>
  <c r="F13" i="32"/>
  <c r="F12" i="32"/>
  <c r="F11" i="32"/>
  <c r="F10" i="32"/>
  <c r="F9" i="32"/>
  <c r="F8" i="32"/>
  <c r="F7" i="32"/>
  <c r="F6" i="32"/>
  <c r="F5" i="32"/>
  <c r="F4" i="32"/>
  <c r="B75" i="32"/>
  <c r="B74" i="32"/>
  <c r="B73" i="32"/>
  <c r="B72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1" i="32"/>
  <c r="B50" i="32"/>
  <c r="B49" i="32"/>
  <c r="B48" i="32"/>
  <c r="B47" i="32"/>
  <c r="B46" i="32"/>
  <c r="B45" i="32"/>
  <c r="B44" i="32"/>
  <c r="B43" i="32"/>
  <c r="B42" i="32"/>
  <c r="B41" i="32"/>
  <c r="B39" i="32"/>
  <c r="B38" i="32"/>
  <c r="B37" i="32"/>
  <c r="B36" i="32"/>
  <c r="B35" i="32"/>
  <c r="B34" i="32"/>
  <c r="B29" i="32"/>
  <c r="B28" i="32"/>
  <c r="B27" i="32"/>
  <c r="B26" i="32"/>
  <c r="B25" i="32"/>
  <c r="B24" i="32"/>
  <c r="B23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F16" i="32" l="1"/>
  <c r="F52" i="32"/>
  <c r="F40" i="32"/>
  <c r="B52" i="32"/>
  <c r="B40" i="32"/>
  <c r="F34" i="32"/>
  <c r="B70" i="32"/>
  <c r="B22" i="32"/>
  <c r="B4" i="32"/>
  <c r="I61" i="30"/>
  <c r="I62" i="30"/>
  <c r="I63" i="30"/>
  <c r="I64" i="30"/>
  <c r="I65" i="30"/>
  <c r="I66" i="30"/>
  <c r="I67" i="30"/>
  <c r="I68" i="30"/>
  <c r="I69" i="30"/>
  <c r="I70" i="30"/>
  <c r="I71" i="30"/>
  <c r="I72" i="30"/>
  <c r="I73" i="30"/>
  <c r="I74" i="30"/>
  <c r="I75" i="30"/>
  <c r="I76" i="30"/>
  <c r="I77" i="30"/>
  <c r="I78" i="30"/>
  <c r="I79" i="30"/>
  <c r="I80" i="30"/>
  <c r="I81" i="30"/>
  <c r="I82" i="30"/>
  <c r="I83" i="30"/>
  <c r="I84" i="30"/>
  <c r="I85" i="30"/>
  <c r="I86" i="30"/>
  <c r="I87" i="30"/>
  <c r="I88" i="30"/>
  <c r="I89" i="30"/>
  <c r="I90" i="30"/>
  <c r="I91" i="30"/>
  <c r="I92" i="30"/>
  <c r="I93" i="30"/>
  <c r="I94" i="30"/>
  <c r="I95" i="30"/>
  <c r="I96" i="30"/>
  <c r="I97" i="30"/>
  <c r="I98" i="30"/>
  <c r="I99" i="30"/>
  <c r="I100" i="30"/>
  <c r="I101" i="30"/>
  <c r="I102" i="30"/>
  <c r="I103" i="30"/>
  <c r="I104" i="30"/>
  <c r="I105" i="30"/>
  <c r="I106" i="30"/>
  <c r="I107" i="30"/>
  <c r="I108" i="30"/>
  <c r="I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89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3" i="30"/>
  <c r="C104" i="30"/>
  <c r="C105" i="30"/>
  <c r="C106" i="30"/>
  <c r="C107" i="30"/>
  <c r="C108" i="30"/>
  <c r="C109" i="30"/>
  <c r="C110" i="30"/>
  <c r="C111" i="30"/>
  <c r="C60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I5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8" i="30"/>
  <c r="C6" i="30"/>
  <c r="C5" i="30"/>
  <c r="C24" i="2" l="1"/>
  <c r="H75" i="32" l="1"/>
  <c r="G74" i="32"/>
  <c r="H74" i="32"/>
  <c r="G73" i="32"/>
  <c r="H73" i="32"/>
  <c r="F73" i="32"/>
  <c r="F75" i="32"/>
  <c r="F74" i="32"/>
  <c r="G75" i="32"/>
  <c r="G70" i="32" l="1"/>
  <c r="H70" i="32"/>
  <c r="F70" i="32"/>
  <c r="D8" i="34"/>
  <c r="D14" i="34" l="1"/>
  <c r="D13" i="34"/>
  <c r="D12" i="34"/>
  <c r="D11" i="34"/>
  <c r="D10" i="34"/>
  <c r="D9" i="34"/>
  <c r="D7" i="34"/>
  <c r="D6" i="34"/>
  <c r="D15" i="34"/>
  <c r="C25" i="2" l="1"/>
  <c r="F25" i="2" l="1"/>
  <c r="G25" i="2"/>
  <c r="H25" i="2" s="1"/>
  <c r="I25" i="2"/>
  <c r="J25" i="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s="1"/>
  <c r="G20" i="2" l="1"/>
  <c r="H20" i="2" s="1"/>
  <c r="G22" i="2"/>
  <c r="H22" i="2" s="1"/>
  <c r="G24" i="2"/>
  <c r="H24" i="2" s="1"/>
  <c r="I22" i="2"/>
  <c r="I21" i="2"/>
  <c r="G23" i="2"/>
  <c r="H23" i="2" s="1"/>
  <c r="I20" i="2"/>
  <c r="I19" i="2"/>
  <c r="I18" i="2"/>
  <c r="I24" i="2"/>
  <c r="K16" i="31" l="1"/>
  <c r="J16" i="31"/>
  <c r="K18" i="31"/>
  <c r="J18" i="31"/>
  <c r="K8" i="31"/>
  <c r="J8" i="31"/>
  <c r="K11" i="31"/>
  <c r="J11" i="31"/>
  <c r="K7" i="31"/>
  <c r="J7" i="31"/>
  <c r="K12" i="31"/>
  <c r="J12" i="31"/>
  <c r="K17" i="31"/>
  <c r="J17" i="31"/>
  <c r="K9" i="31"/>
  <c r="J9" i="31"/>
  <c r="K13" i="31"/>
  <c r="J13" i="31"/>
  <c r="K10" i="31"/>
  <c r="J10" i="31"/>
  <c r="K15" i="31"/>
  <c r="J15" i="31"/>
  <c r="K6" i="31"/>
  <c r="J6" i="31"/>
  <c r="K14" i="31"/>
  <c r="J14" i="31"/>
  <c r="C21" i="33" l="1"/>
  <c r="F16" i="34" l="1"/>
  <c r="E16" i="34"/>
  <c r="D16" i="34"/>
  <c r="C16" i="34"/>
  <c r="K21" i="33"/>
  <c r="J21" i="33"/>
  <c r="I21" i="33"/>
  <c r="G21" i="33"/>
  <c r="F21" i="33"/>
  <c r="E21" i="33"/>
  <c r="B21" i="33"/>
  <c r="L20" i="33"/>
  <c r="M20" i="33" s="1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M12" i="33" l="1"/>
  <c r="N12" i="33" s="1"/>
  <c r="M19" i="33"/>
  <c r="N19" i="33" s="1"/>
  <c r="M13" i="33"/>
  <c r="N13" i="33" s="1"/>
  <c r="M14" i="33"/>
  <c r="N14" i="33" s="1"/>
  <c r="D21" i="33"/>
  <c r="L21" i="33"/>
  <c r="M7" i="33"/>
  <c r="N7" i="33" s="1"/>
  <c r="M11" i="33"/>
  <c r="N11" i="33" s="1"/>
  <c r="M17" i="33"/>
  <c r="N17" i="33" s="1"/>
  <c r="M8" i="33"/>
  <c r="N8" i="33" s="1"/>
  <c r="M16" i="33"/>
  <c r="N16" i="33" s="1"/>
  <c r="M9" i="33"/>
  <c r="N9" i="33" s="1"/>
  <c r="M10" i="33"/>
  <c r="N10" i="33" s="1"/>
  <c r="M18" i="33"/>
  <c r="N18" i="33" s="1"/>
  <c r="M15" i="33"/>
  <c r="N15" i="33" s="1"/>
  <c r="N20" i="33"/>
  <c r="H21" i="33"/>
  <c r="M6" i="33"/>
  <c r="N6" i="33" s="1"/>
  <c r="N21" i="33" l="1"/>
  <c r="M21" i="33"/>
  <c r="I19" i="31"/>
  <c r="H19" i="31"/>
  <c r="F19" i="31"/>
  <c r="E19" i="31"/>
  <c r="D19" i="31"/>
  <c r="B19" i="31"/>
  <c r="G19" i="31"/>
  <c r="C19" i="31"/>
  <c r="I110" i="30"/>
  <c r="J110" i="30"/>
  <c r="K110" i="30"/>
  <c r="H110" i="30"/>
  <c r="J19" i="31" l="1"/>
  <c r="K19" i="31"/>
</calcChain>
</file>

<file path=xl/sharedStrings.xml><?xml version="1.0" encoding="utf-8"?>
<sst xmlns="http://schemas.openxmlformats.org/spreadsheetml/2006/main" count="397" uniqueCount="312">
  <si>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</si>
  <si>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</si>
  <si>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</si>
  <si>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</si>
  <si>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</si>
  <si>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</si>
  <si>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</si>
  <si>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</si>
  <si>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</si>
  <si>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</si>
  <si>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</si>
  <si>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</si>
  <si>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</si>
  <si>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</si>
  <si>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</si>
  <si>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</si>
  <si>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</si>
  <si>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</si>
  <si>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</si>
  <si>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</si>
  <si>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</si>
  <si>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</si>
  <si>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</si>
  <si>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</si>
  <si>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</si>
  <si>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</si>
  <si>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</si>
  <si>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</si>
  <si>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</si>
  <si>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</si>
  <si>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</si>
  <si>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</si>
  <si>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</si>
  <si>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</si>
  <si>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</si>
  <si>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</si>
  <si>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</si>
  <si>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</si>
  <si>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</si>
  <si>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</si>
  <si>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</si>
  <si>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</si>
  <si>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</si>
  <si>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</si>
  <si>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</si>
  <si>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</si>
  <si>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</si>
  <si>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</si>
  <si>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</si>
  <si>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</si>
  <si>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</si>
  <si>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</si>
  <si>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</si>
  <si>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</si>
  <si>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</si>
  <si>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</si>
  <si>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</si>
  <si>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</si>
  <si>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</si>
  <si>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</si>
  <si>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</si>
  <si>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</si>
  <si>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</si>
  <si>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</si>
  <si>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</si>
  <si>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</si>
  <si>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</si>
  <si>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</si>
  <si>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</si>
  <si>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</si>
  <si>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</si>
  <si>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</si>
  <si>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</si>
  <si>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</si>
  <si>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</si>
  <si>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</si>
  <si>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</si>
  <si>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</si>
  <si>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</si>
  <si>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</si>
  <si>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</si>
  <si>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</si>
  <si>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</si>
  <si>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</si>
  <si>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</si>
  <si>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</si>
  <si>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</si>
  <si>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</si>
  <si>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</si>
  <si>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</si>
  <si>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</si>
  <si>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</si>
  <si>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</si>
  <si>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</si>
  <si>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</si>
  <si>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</si>
  <si>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</si>
  <si>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</si>
  <si>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</si>
  <si>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</si>
  <si>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</si>
  <si>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</si>
  <si>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</si>
  <si>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</si>
  <si>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</si>
  <si>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</si>
  <si>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</si>
  <si>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</si>
  <si>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</si>
  <si>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</si>
  <si>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</si>
  <si>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</si>
  <si>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</si>
  <si>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</si>
  <si>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</si>
  <si>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</si>
  <si>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</si>
  <si>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</si>
  <si>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</si>
  <si>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</si>
  <si>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</si>
  <si>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</si>
  <si>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</si>
  <si>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</si>
  <si>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</si>
  <si>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</si>
  <si>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</si>
  <si>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</si>
  <si>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</si>
  <si>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</si>
  <si>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</si>
  <si>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</si>
  <si>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</si>
  <si>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</si>
  <si>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</si>
  <si>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</si>
  <si>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</si>
  <si>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</si>
  <si>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</si>
  <si>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</si>
  <si>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</si>
  <si>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</si>
  <si>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</si>
  <si>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</si>
  <si>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</si>
  <si>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</si>
  <si>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</si>
  <si>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</si>
  <si>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</si>
  <si>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</si>
  <si>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</si>
  <si>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</si>
  <si>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</si>
  <si>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</si>
  <si>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</si>
  <si>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</si>
  <si>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</si>
  <si>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</si>
  <si>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</si>
  <si>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</si>
  <si>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</si>
  <si>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</si>
  <si>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</si>
  <si>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</si>
  <si>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</si>
  <si>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</si>
  <si>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</si>
  <si>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</si>
  <si>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</si>
  <si>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</si>
  <si>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</si>
  <si>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</si>
  <si>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</si>
  <si>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</si>
  <si>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</si>
  <si>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</si>
  <si>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</si>
  <si>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</si>
  <si>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</si>
  <si>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</si>
  <si>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</si>
  <si>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</si>
  <si>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</si>
  <si>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</si>
  <si>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</si>
  <si>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</si>
  <si>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</si>
  <si>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</si>
  <si>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</si>
  <si>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</si>
  <si>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</si>
  <si>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</si>
  <si>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</si>
  <si>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</si>
  <si>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</si>
  <si>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</si>
  <si>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</si>
  <si>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</si>
  <si>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</si>
  <si>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</si>
  <si>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</si>
  <si>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</si>
  <si>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</si>
  <si>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</si>
  <si>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</si>
  <si>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</si>
  <si>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</si>
  <si>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</si>
  <si>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</si>
  <si>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</si>
  <si>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</si>
  <si>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</si>
  <si>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</si>
  <si>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</si>
  <si>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</si>
  <si>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</si>
  <si>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</si>
  <si>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</si>
  <si>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</si>
  <si>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</si>
  <si>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</si>
  <si>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</si>
  <si>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</si>
  <si>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</si>
  <si>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</si>
  <si>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</si>
  <si>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</si>
  <si>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</si>
  <si>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</si>
  <si>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</si>
  <si>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</si>
  <si>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</si>
  <si>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</si>
  <si>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</si>
  <si>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</si>
  <si>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</si>
  <si>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</si>
  <si>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</si>
  <si>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</si>
  <si>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</si>
  <si>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</si>
  <si>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</si>
  <si>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</si>
  <si>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</si>
  <si>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</si>
  <si>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</si>
  <si>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</si>
  <si>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</si>
  <si>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</si>
  <si>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</si>
  <si>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</si>
  <si>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</si>
  <si>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</si>
  <si>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</si>
  <si>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</si>
  <si>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</si>
  <si>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</si>
  <si>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</si>
  <si>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</si>
  <si>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</si>
  <si>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</si>
  <si>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</si>
  <si>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</si>
  <si>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</si>
  <si>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</si>
  <si>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</si>
  <si>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</si>
  <si>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</si>
  <si>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</si>
  <si>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</si>
  <si>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</si>
  <si>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</si>
  <si>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</si>
  <si>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</si>
  <si>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(注)藤沢市の面積は，2014年10月1日付改訂(国土交通省国土地理院公表の面積)により，69.51ｋ㎡から</t>
    <rPh sb="25" eb="27">
      <t>コクド</t>
    </rPh>
    <rPh sb="27" eb="29">
      <t>コウツウ</t>
    </rPh>
    <phoneticPr fontId="5"/>
  </si>
  <si>
    <t>　　69.57ｋ㎡に変更となりました。</t>
    <phoneticPr fontId="5"/>
  </si>
  <si>
    <t>藤沢市の町丁字別人口と世帯</t>
    <rPh sb="0" eb="3">
      <t>フジサワシ</t>
    </rPh>
    <phoneticPr fontId="6"/>
  </si>
  <si>
    <t>高谷</t>
    <phoneticPr fontId="6"/>
  </si>
  <si>
    <t>渡内４丁目</t>
    <phoneticPr fontId="6"/>
  </si>
  <si>
    <t>◆立石4丁目は，世帯数が少ないため秘匿しています。人口と世帯数は，立石3丁目に含んでいます。</t>
    <rPh sb="1" eb="3">
      <t>タテイシ</t>
    </rPh>
    <rPh sb="4" eb="6">
      <t>チョウメ</t>
    </rPh>
    <rPh sb="8" eb="11">
      <t>セタイスウ</t>
    </rPh>
    <rPh sb="12" eb="13">
      <t>スク</t>
    </rPh>
    <rPh sb="17" eb="19">
      <t>ヒトク</t>
    </rPh>
    <rPh sb="25" eb="27">
      <t>ジンコウ</t>
    </rPh>
    <rPh sb="28" eb="31">
      <t>セタイスウ</t>
    </rPh>
    <rPh sb="33" eb="35">
      <t>タテイシ</t>
    </rPh>
    <rPh sb="36" eb="38">
      <t>チョウメ</t>
    </rPh>
    <rPh sb="39" eb="40">
      <t>フク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</si>
  <si>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</si>
  <si>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</si>
  <si>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</si>
  <si>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</si>
  <si>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</si>
  <si>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</si>
  <si>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</si>
  <si>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</si>
  <si>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</si>
  <si>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</si>
  <si>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</si>
  <si>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</si>
  <si>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（注）「他区」は，“その他”を含みます。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</si>
  <si>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</si>
  <si>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</si>
  <si>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</si>
  <si>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</si>
  <si>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</si>
  <si>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</si>
  <si>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</si>
  <si>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</si>
  <si>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</si>
  <si>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X</t>
    <phoneticPr fontId="15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</si>
  <si>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</si>
  <si>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</si>
  <si>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</si>
  <si>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</si>
  <si>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</si>
  <si>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</si>
  <si>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世帯数</t>
    <rPh sb="0" eb="3">
      <t>セタイスウ</t>
    </rPh>
    <phoneticPr fontId="15"/>
  </si>
  <si>
    <t>2018.4.1</t>
    <phoneticPr fontId="15"/>
  </si>
  <si>
    <t>2018年3月中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</si>
</sst>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16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6" xfId="0" quotePrefix="1" applyFont="1" applyBorder="1" applyAlignment="1">
      <alignment horizontal="left"/>
    </xf>
    <xf numFmtId="0" fontId="12" fillId="0" borderId="0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3" xfId="0" applyNumberFormat="1" applyFont="1" applyFill="1" applyBorder="1" applyAlignment="1">
      <alignment horizontal="right" vertical="center"/>
    </xf>
    <xf numFmtId="38" fontId="4" fillId="0" borderId="20" xfId="2" applyFont="1" applyBorder="1" applyAlignment="1">
      <alignment vertical="center"/>
    </xf>
    <xf numFmtId="38" fontId="4" fillId="0" borderId="20" xfId="2" applyFont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176" fontId="4" fillId="0" borderId="20" xfId="1" applyNumberFormat="1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20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9" fillId="3" borderId="20" xfId="3" quotePrefix="1" applyFont="1" applyFill="1" applyBorder="1" applyAlignment="1">
      <alignment horizontal="left" vertical="center"/>
    </xf>
    <xf numFmtId="0" fontId="9" fillId="4" borderId="0" xfId="3" quotePrefix="1" applyFont="1" applyFill="1" applyBorder="1" applyAlignment="1">
      <alignment horizontal="left" vertical="center"/>
    </xf>
    <xf numFmtId="3" fontId="9" fillId="0" borderId="0" xfId="3" applyNumberFormat="1" applyFont="1" applyBorder="1" applyAlignment="1">
      <alignment horizontal="center" vertical="center"/>
    </xf>
    <xf numFmtId="0" fontId="9" fillId="4" borderId="0" xfId="3" applyFont="1" applyFill="1" applyBorder="1" applyAlignment="1">
      <alignment vertical="center"/>
    </xf>
    <xf numFmtId="0" fontId="9" fillId="0" borderId="20" xfId="3" applyFont="1" applyFill="1" applyBorder="1" applyAlignment="1">
      <alignment vertical="center"/>
    </xf>
    <xf numFmtId="0" fontId="9" fillId="0" borderId="20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38" fontId="9" fillId="0" borderId="20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20" xfId="2" applyNumberFormat="1" applyFont="1" applyBorder="1" applyAlignment="1">
      <alignment vertical="center"/>
    </xf>
    <xf numFmtId="37" fontId="4" fillId="0" borderId="20" xfId="2" applyNumberFormat="1" applyFont="1" applyBorder="1" applyAlignment="1">
      <alignment horizontal="right" vertical="center"/>
    </xf>
    <xf numFmtId="3" fontId="4" fillId="0" borderId="20" xfId="2" applyNumberFormat="1" applyFont="1" applyBorder="1" applyAlignment="1">
      <alignment vertical="center"/>
    </xf>
    <xf numFmtId="3" fontId="4" fillId="0" borderId="20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8" xfId="0" applyNumberFormat="1" applyFont="1" applyBorder="1"/>
    <xf numFmtId="3" fontId="12" fillId="0" borderId="29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7" fillId="3" borderId="20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16" fillId="3" borderId="20" xfId="0" applyFont="1" applyFill="1" applyBorder="1" applyAlignment="1">
      <alignment horizontal="center" vertical="center"/>
    </xf>
    <xf numFmtId="38" fontId="16" fillId="0" borderId="20" xfId="2" applyFont="1" applyBorder="1" applyAlignment="1">
      <alignment vertical="center"/>
    </xf>
    <xf numFmtId="38" fontId="16" fillId="0" borderId="20" xfId="2" applyFont="1" applyFill="1" applyBorder="1" applyAlignment="1">
      <alignment vertical="center"/>
    </xf>
    <xf numFmtId="0" fontId="16" fillId="0" borderId="21" xfId="0" applyFont="1" applyFill="1" applyBorder="1" applyAlignment="1">
      <alignment horizontal="center" vertical="center"/>
    </xf>
    <xf numFmtId="38" fontId="16" fillId="0" borderId="21" xfId="2" applyFont="1" applyFill="1" applyBorder="1" applyAlignment="1">
      <alignment vertical="center"/>
    </xf>
    <xf numFmtId="37" fontId="16" fillId="0" borderId="21" xfId="2" applyNumberFormat="1" applyFont="1" applyFill="1" applyBorder="1" applyAlignment="1">
      <alignment vertical="center"/>
    </xf>
    <xf numFmtId="3" fontId="16" fillId="0" borderId="21" xfId="2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quotePrefix="1" applyFont="1" applyFill="1" applyBorder="1" applyAlignment="1">
      <alignment horizontal="center" vertical="center"/>
    </xf>
    <xf numFmtId="38" fontId="5" fillId="0" borderId="20" xfId="2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2" xfId="0" applyFont="1" applyFill="1" applyBorder="1" applyAlignment="1">
      <alignment horizontal="center" vertical="center"/>
    </xf>
    <xf numFmtId="3" fontId="9" fillId="0" borderId="20" xfId="3" quotePrefix="1" applyNumberFormat="1" applyFont="1" applyBorder="1" applyAlignment="1">
      <alignment horizontal="right" vertical="center"/>
    </xf>
    <xf numFmtId="3" fontId="9" fillId="0" borderId="20" xfId="3" applyNumberFormat="1" applyFont="1" applyFill="1" applyBorder="1" applyAlignment="1">
      <alignment horizontal="right" vertical="center"/>
    </xf>
    <xf numFmtId="3" fontId="17" fillId="0" borderId="30" xfId="3" applyNumberFormat="1" applyFont="1" applyBorder="1" applyAlignment="1">
      <alignment vertical="center"/>
    </xf>
    <xf numFmtId="3" fontId="17" fillId="0" borderId="23" xfId="3" applyNumberFormat="1" applyFont="1" applyBorder="1" applyAlignment="1">
      <alignment horizontal="right" vertical="center"/>
    </xf>
    <xf numFmtId="3" fontId="17" fillId="0" borderId="20" xfId="3" applyNumberFormat="1" applyFont="1" applyBorder="1" applyAlignment="1">
      <alignment horizontal="right" vertical="center"/>
    </xf>
    <xf numFmtId="38" fontId="18" fillId="0" borderId="20" xfId="2" applyFont="1" applyBorder="1" applyAlignment="1">
      <alignment vertical="center"/>
    </xf>
    <xf numFmtId="31" fontId="4" fillId="3" borderId="23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3" xfId="0" applyNumberFormat="1" applyFont="1" applyFill="1" applyBorder="1" applyAlignment="1">
      <alignment horizontal="right" vertical="center"/>
    </xf>
    <xf numFmtId="38" fontId="18" fillId="0" borderId="20" xfId="2" applyFont="1" applyFill="1" applyBorder="1" applyAlignment="1">
      <alignment vertical="center"/>
    </xf>
    <xf numFmtId="0" fontId="19" fillId="0" borderId="20" xfId="0" applyFont="1" applyBorder="1" applyAlignment="1">
      <alignment vertical="center"/>
    </xf>
    <xf numFmtId="37" fontId="19" fillId="0" borderId="20" xfId="2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2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3" xfId="3" applyFont="1" applyFill="1" applyBorder="1" applyAlignment="1">
      <alignment horizontal="center" vertical="center"/>
    </xf>
    <xf numFmtId="0" fontId="9" fillId="3" borderId="26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2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20" xfId="0" quotePrefix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9"/>
  <sheetViews>
    <sheetView tabSelected="1" zoomScaleNormal="100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17" t="s">
        <v>273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13.5" customHeight="1">
      <c r="A2" s="118" t="s">
        <v>2</v>
      </c>
      <c r="B2" s="118" t="s">
        <v>3</v>
      </c>
      <c r="C2" s="121" t="s">
        <v>0</v>
      </c>
      <c r="D2" s="122"/>
      <c r="E2" s="123"/>
      <c r="F2" s="121" t="s">
        <v>272</v>
      </c>
      <c r="G2" s="122"/>
      <c r="H2" s="123"/>
      <c r="I2" s="35" t="s">
        <v>1</v>
      </c>
      <c r="J2" s="35" t="s">
        <v>0</v>
      </c>
    </row>
    <row r="3" spans="1:10" ht="13.5" customHeight="1">
      <c r="A3" s="119"/>
      <c r="B3" s="119"/>
      <c r="C3" s="124"/>
      <c r="D3" s="125"/>
      <c r="E3" s="126"/>
      <c r="F3" s="124"/>
      <c r="G3" s="125"/>
      <c r="H3" s="126"/>
      <c r="I3" s="36" t="s">
        <v>4</v>
      </c>
      <c r="J3" s="39" t="s">
        <v>5</v>
      </c>
    </row>
    <row r="4" spans="1:10" ht="13.5" customHeight="1">
      <c r="A4" s="120"/>
      <c r="B4" s="119"/>
      <c r="C4" s="103" t="s">
        <v>6</v>
      </c>
      <c r="D4" s="103" t="s">
        <v>7</v>
      </c>
      <c r="E4" s="103" t="s">
        <v>8</v>
      </c>
      <c r="F4" s="33" t="s">
        <v>9</v>
      </c>
      <c r="G4" s="33" t="s">
        <v>10</v>
      </c>
      <c r="H4" s="33" t="s">
        <v>11</v>
      </c>
      <c r="I4" s="37" t="s">
        <v>12</v>
      </c>
      <c r="J4" s="40" t="s">
        <v>13</v>
      </c>
    </row>
    <row r="5" spans="1:10" ht="17.25" customHeight="1">
      <c r="A5" s="110">
        <v>7580</v>
      </c>
      <c r="B5" s="31">
        <v>6072</v>
      </c>
      <c r="C5" s="31">
        <f>D5+E5</f>
        <v>35057</v>
      </c>
      <c r="D5" s="31">
        <v>17563</v>
      </c>
      <c r="E5" s="31">
        <v>17494</v>
      </c>
      <c r="F5" s="32" t="s">
        <v>295</v>
      </c>
      <c r="G5" s="32" t="s">
        <v>295</v>
      </c>
      <c r="H5" s="32" t="s">
        <v>295</v>
      </c>
      <c r="I5" s="38">
        <f>C5/B5</f>
        <v>5.7735507246376816</v>
      </c>
      <c r="J5" s="31">
        <v>503.90973120597965</v>
      </c>
    </row>
    <row r="6" spans="1:10" ht="17.25" customHeight="1">
      <c r="A6" s="110">
        <v>9406</v>
      </c>
      <c r="B6" s="31">
        <v>7332</v>
      </c>
      <c r="C6" s="31">
        <f t="shared" ref="C6:C9" si="0">D6+E6</f>
        <v>40183</v>
      </c>
      <c r="D6" s="31">
        <v>20257</v>
      </c>
      <c r="E6" s="31">
        <v>19926</v>
      </c>
      <c r="F6" s="31">
        <f>B6-B5</f>
        <v>1260</v>
      </c>
      <c r="G6" s="31">
        <f>C6-C5</f>
        <v>5126</v>
      </c>
      <c r="H6" s="34">
        <f>G6/C5</f>
        <v>0.14621901474741136</v>
      </c>
      <c r="I6" s="38">
        <f t="shared" ref="I6:I9" si="1">C6/B6</f>
        <v>5.4804964539007095</v>
      </c>
      <c r="J6" s="31">
        <v>577.59091562455092</v>
      </c>
    </row>
    <row r="7" spans="1:10" ht="17.25" customHeight="1">
      <c r="A7" s="110">
        <v>11232</v>
      </c>
      <c r="B7" s="31">
        <v>8025</v>
      </c>
      <c r="C7" s="31">
        <f t="shared" si="0"/>
        <v>45133</v>
      </c>
      <c r="D7" s="31">
        <v>22650</v>
      </c>
      <c r="E7" s="31">
        <v>22483</v>
      </c>
      <c r="F7" s="31">
        <f t="shared" ref="F7:F9" si="2">B7-B6</f>
        <v>693</v>
      </c>
      <c r="G7" s="31">
        <f t="shared" ref="G7:G25" si="3">C7-C6</f>
        <v>4950</v>
      </c>
      <c r="H7" s="34">
        <f t="shared" ref="H7:H25" si="4">G7/C6</f>
        <v>0.12318642211880645</v>
      </c>
      <c r="I7" s="38">
        <f t="shared" si="1"/>
        <v>5.6240498442367599</v>
      </c>
      <c r="J7" s="31">
        <v>648.74227396866468</v>
      </c>
    </row>
    <row r="8" spans="1:10" ht="17.25" customHeight="1">
      <c r="A8" s="110">
        <v>13058</v>
      </c>
      <c r="B8" s="31">
        <v>9186</v>
      </c>
      <c r="C8" s="31">
        <f t="shared" si="0"/>
        <v>50798</v>
      </c>
      <c r="D8" s="31">
        <v>25141</v>
      </c>
      <c r="E8" s="31">
        <v>25657</v>
      </c>
      <c r="F8" s="31">
        <f t="shared" si="2"/>
        <v>1161</v>
      </c>
      <c r="G8" s="31">
        <f t="shared" si="3"/>
        <v>5665</v>
      </c>
      <c r="H8" s="34">
        <f t="shared" si="4"/>
        <v>0.12551791372166707</v>
      </c>
      <c r="I8" s="38">
        <f t="shared" si="1"/>
        <v>5.5299368604397996</v>
      </c>
      <c r="J8" s="31">
        <v>730.17105074026165</v>
      </c>
    </row>
    <row r="9" spans="1:10" ht="17.25" customHeight="1">
      <c r="A9" s="110">
        <v>14885</v>
      </c>
      <c r="B9" s="31">
        <v>11126</v>
      </c>
      <c r="C9" s="31">
        <f t="shared" si="0"/>
        <v>59277</v>
      </c>
      <c r="D9" s="31">
        <v>29500</v>
      </c>
      <c r="E9" s="31">
        <v>29777</v>
      </c>
      <c r="F9" s="31">
        <f t="shared" si="2"/>
        <v>1940</v>
      </c>
      <c r="G9" s="31">
        <f t="shared" si="3"/>
        <v>8479</v>
      </c>
      <c r="H9" s="34">
        <f t="shared" si="4"/>
        <v>0.16691602031576047</v>
      </c>
      <c r="I9" s="38">
        <f t="shared" si="1"/>
        <v>5.327790760381089</v>
      </c>
      <c r="J9" s="31">
        <v>852.04829667960337</v>
      </c>
    </row>
    <row r="10" spans="1:10" ht="17.25" customHeight="1">
      <c r="A10" s="110">
        <v>17441</v>
      </c>
      <c r="B10" s="32" t="s">
        <v>296</v>
      </c>
      <c r="C10" s="31">
        <v>90971</v>
      </c>
      <c r="D10" s="32" t="s">
        <v>296</v>
      </c>
      <c r="E10" s="32" t="s">
        <v>296</v>
      </c>
      <c r="F10" s="32" t="s">
        <v>296</v>
      </c>
      <c r="G10" s="31">
        <f t="shared" si="3"/>
        <v>31694</v>
      </c>
      <c r="H10" s="34">
        <f t="shared" si="4"/>
        <v>0.53467618131821781</v>
      </c>
      <c r="I10" s="32" t="s">
        <v>296</v>
      </c>
      <c r="J10" s="31">
        <v>1307.6182262469456</v>
      </c>
    </row>
    <row r="11" spans="1:10" ht="17.25" customHeight="1">
      <c r="A11" s="110">
        <v>18537</v>
      </c>
      <c r="B11" s="31">
        <v>19800</v>
      </c>
      <c r="C11" s="31">
        <f>D11+E11</f>
        <v>96878</v>
      </c>
      <c r="D11" s="31">
        <v>47704</v>
      </c>
      <c r="E11" s="31">
        <v>49174</v>
      </c>
      <c r="F11" s="32" t="s">
        <v>296</v>
      </c>
      <c r="G11" s="31">
        <f t="shared" si="3"/>
        <v>5907</v>
      </c>
      <c r="H11" s="34">
        <f t="shared" si="4"/>
        <v>6.4932780776291346E-2</v>
      </c>
      <c r="I11" s="38">
        <f>C11/B11</f>
        <v>4.8928282828282832</v>
      </c>
      <c r="J11" s="31">
        <v>1392.5255138709215</v>
      </c>
    </row>
    <row r="12" spans="1:10" ht="17.25" customHeight="1">
      <c r="A12" s="110">
        <v>20363</v>
      </c>
      <c r="B12" s="31">
        <v>22694</v>
      </c>
      <c r="C12" s="31">
        <f t="shared" ref="C12:C25" si="5">D12+E12</f>
        <v>109101</v>
      </c>
      <c r="D12" s="31">
        <v>53567</v>
      </c>
      <c r="E12" s="31">
        <v>55534</v>
      </c>
      <c r="F12" s="31">
        <f>B12-B11</f>
        <v>2894</v>
      </c>
      <c r="G12" s="31">
        <f t="shared" si="3"/>
        <v>12223</v>
      </c>
      <c r="H12" s="34">
        <f t="shared" si="4"/>
        <v>0.1261689960568963</v>
      </c>
      <c r="I12" s="38">
        <f t="shared" ref="I12:I25" si="6">C12/B12</f>
        <v>4.8074821538732708</v>
      </c>
      <c r="J12" s="31">
        <v>1568.2190599396292</v>
      </c>
    </row>
    <row r="13" spans="1:10" ht="17.25" customHeight="1">
      <c r="A13" s="110">
        <v>22190</v>
      </c>
      <c r="B13" s="31">
        <v>28089</v>
      </c>
      <c r="C13" s="31">
        <f t="shared" si="5"/>
        <v>124601</v>
      </c>
      <c r="D13" s="31">
        <v>61058</v>
      </c>
      <c r="E13" s="31">
        <v>63543</v>
      </c>
      <c r="F13" s="31">
        <f t="shared" ref="F13:F25" si="7">B13-B12</f>
        <v>5395</v>
      </c>
      <c r="G13" s="31">
        <f t="shared" si="3"/>
        <v>15500</v>
      </c>
      <c r="H13" s="34">
        <f t="shared" si="4"/>
        <v>0.14207019184058808</v>
      </c>
      <c r="I13" s="38">
        <f t="shared" si="6"/>
        <v>4.435935775570508</v>
      </c>
      <c r="J13" s="31">
        <v>1791.0162426333191</v>
      </c>
    </row>
    <row r="14" spans="1:10" ht="17.25" customHeight="1">
      <c r="A14" s="110">
        <v>24016</v>
      </c>
      <c r="B14" s="31">
        <v>43908</v>
      </c>
      <c r="C14" s="31">
        <f t="shared" si="5"/>
        <v>175183</v>
      </c>
      <c r="D14" s="31">
        <v>88314</v>
      </c>
      <c r="E14" s="31">
        <v>86869</v>
      </c>
      <c r="F14" s="31">
        <f t="shared" si="7"/>
        <v>15819</v>
      </c>
      <c r="G14" s="31">
        <f t="shared" si="3"/>
        <v>50582</v>
      </c>
      <c r="H14" s="34">
        <f t="shared" si="4"/>
        <v>0.40595179813966181</v>
      </c>
      <c r="I14" s="38">
        <f t="shared" si="6"/>
        <v>3.9897740730618567</v>
      </c>
      <c r="J14" s="31">
        <v>2518.0825068276558</v>
      </c>
    </row>
    <row r="15" spans="1:10" ht="17.25" customHeight="1">
      <c r="A15" s="110">
        <v>25842</v>
      </c>
      <c r="B15" s="31">
        <v>62169</v>
      </c>
      <c r="C15" s="31">
        <f t="shared" si="5"/>
        <v>228978</v>
      </c>
      <c r="D15" s="31">
        <v>116298</v>
      </c>
      <c r="E15" s="31">
        <v>112680</v>
      </c>
      <c r="F15" s="31">
        <f t="shared" si="7"/>
        <v>18261</v>
      </c>
      <c r="G15" s="31">
        <f t="shared" si="3"/>
        <v>53795</v>
      </c>
      <c r="H15" s="34">
        <f t="shared" si="4"/>
        <v>0.30707888322497046</v>
      </c>
      <c r="I15" s="38">
        <f t="shared" si="6"/>
        <v>3.6831539834965978</v>
      </c>
      <c r="J15" s="31">
        <v>3291.3324708926266</v>
      </c>
    </row>
    <row r="16" spans="1:10" ht="17.25" customHeight="1">
      <c r="A16" s="110">
        <v>27668</v>
      </c>
      <c r="B16" s="31">
        <v>77281</v>
      </c>
      <c r="C16" s="31">
        <f t="shared" si="5"/>
        <v>265975</v>
      </c>
      <c r="D16" s="31">
        <v>134919</v>
      </c>
      <c r="E16" s="31">
        <v>131056</v>
      </c>
      <c r="F16" s="31">
        <f t="shared" si="7"/>
        <v>15112</v>
      </c>
      <c r="G16" s="31">
        <f t="shared" si="3"/>
        <v>36997</v>
      </c>
      <c r="H16" s="34">
        <f t="shared" si="4"/>
        <v>0.16157447440365449</v>
      </c>
      <c r="I16" s="38">
        <f t="shared" si="6"/>
        <v>3.4416609515922412</v>
      </c>
      <c r="J16" s="31">
        <v>3823.127784964784</v>
      </c>
    </row>
    <row r="17" spans="1:10" ht="17.25" customHeight="1">
      <c r="A17" s="110">
        <v>29495</v>
      </c>
      <c r="B17" s="31">
        <v>96757</v>
      </c>
      <c r="C17" s="31">
        <f t="shared" si="5"/>
        <v>300248</v>
      </c>
      <c r="D17" s="31">
        <v>152281</v>
      </c>
      <c r="E17" s="31">
        <v>147967</v>
      </c>
      <c r="F17" s="31">
        <f t="shared" si="7"/>
        <v>19476</v>
      </c>
      <c r="G17" s="31">
        <f t="shared" si="3"/>
        <v>34273</v>
      </c>
      <c r="H17" s="34">
        <f t="shared" si="4"/>
        <v>0.12885797537362534</v>
      </c>
      <c r="I17" s="38">
        <f t="shared" si="6"/>
        <v>3.1031139865849497</v>
      </c>
      <c r="J17" s="31">
        <v>4315.7682909299992</v>
      </c>
    </row>
    <row r="18" spans="1:10" ht="17.25" customHeight="1">
      <c r="A18" s="110">
        <v>31321</v>
      </c>
      <c r="B18" s="31">
        <v>108775</v>
      </c>
      <c r="C18" s="31">
        <f t="shared" si="5"/>
        <v>328387</v>
      </c>
      <c r="D18" s="31">
        <v>167306</v>
      </c>
      <c r="E18" s="31">
        <v>161081</v>
      </c>
      <c r="F18" s="31">
        <f t="shared" si="7"/>
        <v>12018</v>
      </c>
      <c r="G18" s="31">
        <f t="shared" si="3"/>
        <v>28139</v>
      </c>
      <c r="H18" s="34">
        <f t="shared" si="4"/>
        <v>9.3719192134502138E-2</v>
      </c>
      <c r="I18" s="38">
        <f t="shared" si="6"/>
        <v>3.0189565617099516</v>
      </c>
      <c r="J18" s="31">
        <v>4720.2386085956596</v>
      </c>
    </row>
    <row r="19" spans="1:10" ht="17.25" customHeight="1">
      <c r="A19" s="110">
        <v>33147</v>
      </c>
      <c r="B19" s="31">
        <v>124261</v>
      </c>
      <c r="C19" s="31">
        <f t="shared" si="5"/>
        <v>350330</v>
      </c>
      <c r="D19" s="31">
        <v>178914</v>
      </c>
      <c r="E19" s="31">
        <v>171416</v>
      </c>
      <c r="F19" s="31">
        <f t="shared" si="7"/>
        <v>15486</v>
      </c>
      <c r="G19" s="31">
        <f t="shared" si="3"/>
        <v>21943</v>
      </c>
      <c r="H19" s="34">
        <f t="shared" si="4"/>
        <v>6.6820550143580598E-2</v>
      </c>
      <c r="I19" s="38">
        <f t="shared" si="6"/>
        <v>2.8193077474026444</v>
      </c>
      <c r="J19" s="31">
        <v>5035.647549230991</v>
      </c>
    </row>
    <row r="20" spans="1:10" ht="17.25" customHeight="1">
      <c r="A20" s="110">
        <v>34973</v>
      </c>
      <c r="B20" s="31">
        <v>137993</v>
      </c>
      <c r="C20" s="31">
        <f t="shared" si="5"/>
        <v>368651</v>
      </c>
      <c r="D20" s="31">
        <v>186962</v>
      </c>
      <c r="E20" s="31">
        <v>181689</v>
      </c>
      <c r="F20" s="31">
        <f t="shared" si="7"/>
        <v>13732</v>
      </c>
      <c r="G20" s="31">
        <f t="shared" si="3"/>
        <v>18321</v>
      </c>
      <c r="H20" s="34">
        <f t="shared" si="4"/>
        <v>5.2296406245539918E-2</v>
      </c>
      <c r="I20" s="38">
        <f t="shared" si="6"/>
        <v>2.6715195698332526</v>
      </c>
      <c r="J20" s="31">
        <v>5298.9938191749325</v>
      </c>
    </row>
    <row r="21" spans="1:10" s="23" customFormat="1" ht="17.25" customHeight="1">
      <c r="A21" s="110">
        <v>36800</v>
      </c>
      <c r="B21" s="31">
        <v>148455</v>
      </c>
      <c r="C21" s="31">
        <f t="shared" si="5"/>
        <v>379185</v>
      </c>
      <c r="D21" s="31">
        <v>190927</v>
      </c>
      <c r="E21" s="31">
        <v>188258</v>
      </c>
      <c r="F21" s="31">
        <f t="shared" si="7"/>
        <v>10462</v>
      </c>
      <c r="G21" s="31">
        <f t="shared" si="3"/>
        <v>10534</v>
      </c>
      <c r="H21" s="34">
        <f t="shared" si="4"/>
        <v>2.8574451174688254E-2</v>
      </c>
      <c r="I21" s="38">
        <f t="shared" si="6"/>
        <v>2.5542083459634233</v>
      </c>
      <c r="J21" s="31">
        <v>5450.4096593359209</v>
      </c>
    </row>
    <row r="22" spans="1:10" s="23" customFormat="1" ht="17.25" customHeight="1">
      <c r="A22" s="111">
        <v>38626</v>
      </c>
      <c r="B22" s="31">
        <v>161232</v>
      </c>
      <c r="C22" s="31">
        <f t="shared" si="5"/>
        <v>396014</v>
      </c>
      <c r="D22" s="31">
        <v>198365</v>
      </c>
      <c r="E22" s="31">
        <v>197649</v>
      </c>
      <c r="F22" s="31">
        <f t="shared" si="7"/>
        <v>12777</v>
      </c>
      <c r="G22" s="31">
        <f t="shared" si="3"/>
        <v>16829</v>
      </c>
      <c r="H22" s="34">
        <f t="shared" si="4"/>
        <v>4.4382029879873941E-2</v>
      </c>
      <c r="I22" s="38">
        <f t="shared" si="6"/>
        <v>2.4561749528629551</v>
      </c>
      <c r="J22" s="31">
        <v>5692.3099036941212</v>
      </c>
    </row>
    <row r="23" spans="1:10" s="23" customFormat="1" ht="17.25" customHeight="1">
      <c r="A23" s="110">
        <v>40452</v>
      </c>
      <c r="B23" s="31">
        <v>171981</v>
      </c>
      <c r="C23" s="31">
        <f t="shared" si="5"/>
        <v>409657</v>
      </c>
      <c r="D23" s="31">
        <v>203778</v>
      </c>
      <c r="E23" s="31">
        <v>205879</v>
      </c>
      <c r="F23" s="31">
        <f t="shared" si="7"/>
        <v>10749</v>
      </c>
      <c r="G23" s="31">
        <f t="shared" si="3"/>
        <v>13643</v>
      </c>
      <c r="H23" s="34">
        <f t="shared" si="4"/>
        <v>3.44508022443651E-2</v>
      </c>
      <c r="I23" s="38">
        <f t="shared" si="6"/>
        <v>2.3819898709741194</v>
      </c>
      <c r="J23" s="31">
        <v>5888.4145464999283</v>
      </c>
    </row>
    <row r="24" spans="1:10" s="23" customFormat="1" ht="17.25" customHeight="1">
      <c r="A24" s="30">
        <v>42278</v>
      </c>
      <c r="B24" s="31">
        <v>180170</v>
      </c>
      <c r="C24" s="31">
        <f t="shared" si="5"/>
        <v>423894</v>
      </c>
      <c r="D24" s="31">
        <v>210032</v>
      </c>
      <c r="E24" s="31">
        <v>213862</v>
      </c>
      <c r="F24" s="31">
        <f t="shared" ref="F24" si="8">B24-B23</f>
        <v>8189</v>
      </c>
      <c r="G24" s="31">
        <f t="shared" ref="G24" si="9">C24-C23</f>
        <v>14237</v>
      </c>
      <c r="H24" s="34">
        <f t="shared" ref="H24" si="10">G24/C23</f>
        <v>3.4753464483702222E-2</v>
      </c>
      <c r="I24" s="38">
        <f t="shared" si="6"/>
        <v>2.3527446300715988</v>
      </c>
      <c r="J24" s="31">
        <f>C24/69.57</f>
        <v>6093.0573523070298</v>
      </c>
    </row>
    <row r="25" spans="1:10" ht="17.25" customHeight="1">
      <c r="A25" s="112">
        <v>43191</v>
      </c>
      <c r="B25" s="113">
        <v>186157</v>
      </c>
      <c r="C25" s="109">
        <f t="shared" si="5"/>
        <v>429317</v>
      </c>
      <c r="D25" s="113">
        <v>212181</v>
      </c>
      <c r="E25" s="113">
        <v>217136</v>
      </c>
      <c r="F25" s="31">
        <f t="shared" si="7"/>
        <v>5987</v>
      </c>
      <c r="G25" s="31">
        <f t="shared" si="3"/>
        <v>5423</v>
      </c>
      <c r="H25" s="34">
        <f t="shared" si="4"/>
        <v>1.2793292662788339E-2</v>
      </c>
      <c r="I25" s="38">
        <f t="shared" si="6"/>
        <v>2.3062092749668293</v>
      </c>
      <c r="J25" s="31">
        <f>C25/69.57</f>
        <v>6171.0076182262474</v>
      </c>
    </row>
    <row r="26" spans="1:10">
      <c r="A26" s="24"/>
      <c r="B26" s="25"/>
      <c r="C26" s="25"/>
      <c r="D26" s="25"/>
      <c r="E26" s="25"/>
      <c r="F26" s="26"/>
      <c r="G26" s="26"/>
      <c r="H26" s="26"/>
      <c r="I26" s="27"/>
      <c r="J26" s="25"/>
    </row>
    <row r="27" spans="1:10">
      <c r="A27" s="2" t="s">
        <v>274</v>
      </c>
    </row>
    <row r="28" spans="1:10" ht="13.5" customHeight="1">
      <c r="A28" s="2" t="s">
        <v>275</v>
      </c>
    </row>
    <row r="29" spans="1:10">
      <c r="A29" s="2" t="s">
        <v>300</v>
      </c>
    </row>
  </sheetData>
  <mergeCells count="5"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98" orientation="portrait" horizontalDpi="400" verticalDpi="400" r:id="rId1"/>
  <headerFooter alignWithMargins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9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32" t="s">
        <v>276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18" customHeight="1">
      <c r="A2" s="5" t="s">
        <v>310</v>
      </c>
      <c r="B2" s="5"/>
      <c r="C2" s="5"/>
      <c r="D2" s="5"/>
      <c r="E2" s="41"/>
      <c r="F2" s="5"/>
      <c r="G2" s="5"/>
      <c r="H2" s="42"/>
      <c r="I2" s="28"/>
      <c r="J2" s="28"/>
      <c r="K2" s="7"/>
    </row>
    <row r="3" spans="1:11" ht="20.100000000000001" customHeight="1">
      <c r="A3" s="127" t="s">
        <v>79</v>
      </c>
      <c r="B3" s="43" t="s">
        <v>78</v>
      </c>
      <c r="C3" s="129" t="s">
        <v>0</v>
      </c>
      <c r="D3" s="130"/>
      <c r="E3" s="131"/>
      <c r="F3" s="8"/>
      <c r="G3" s="127" t="s">
        <v>79</v>
      </c>
      <c r="H3" s="43" t="s">
        <v>78</v>
      </c>
      <c r="I3" s="129" t="s">
        <v>0</v>
      </c>
      <c r="J3" s="130"/>
      <c r="K3" s="131"/>
    </row>
    <row r="4" spans="1:11" ht="20.100000000000001" customHeight="1">
      <c r="A4" s="128"/>
      <c r="B4" s="44" t="s">
        <v>3</v>
      </c>
      <c r="C4" s="45" t="s">
        <v>6</v>
      </c>
      <c r="D4" s="45" t="s">
        <v>7</v>
      </c>
      <c r="E4" s="45" t="s">
        <v>8</v>
      </c>
      <c r="F4" s="8"/>
      <c r="G4" s="128"/>
      <c r="H4" s="44" t="s">
        <v>3</v>
      </c>
      <c r="I4" s="45" t="s">
        <v>6</v>
      </c>
      <c r="J4" s="45" t="s">
        <v>7</v>
      </c>
      <c r="K4" s="45" t="s">
        <v>8</v>
      </c>
    </row>
    <row r="5" spans="1:11" ht="18.95" customHeight="1">
      <c r="A5" s="46" t="s">
        <v>80</v>
      </c>
      <c r="B5" s="116">
        <v>636</v>
      </c>
      <c r="C5" s="47">
        <f>SUM(D5:E5)</f>
        <v>1221</v>
      </c>
      <c r="D5" s="48">
        <v>591</v>
      </c>
      <c r="E5" s="48">
        <v>630</v>
      </c>
      <c r="F5" s="8"/>
      <c r="G5" s="49" t="s">
        <v>85</v>
      </c>
      <c r="H5" s="47">
        <v>715</v>
      </c>
      <c r="I5" s="47">
        <f>SUM(J5:K5)</f>
        <v>1611</v>
      </c>
      <c r="J5" s="48">
        <v>744</v>
      </c>
      <c r="K5" s="48">
        <v>867</v>
      </c>
    </row>
    <row r="6" spans="1:11" ht="18.95" customHeight="1">
      <c r="A6" s="46" t="s">
        <v>82</v>
      </c>
      <c r="B6" s="133">
        <v>4198</v>
      </c>
      <c r="C6" s="135">
        <f>SUM(D6:E7)</f>
        <v>7924</v>
      </c>
      <c r="D6" s="136">
        <v>3772</v>
      </c>
      <c r="E6" s="136">
        <v>4152</v>
      </c>
      <c r="F6" s="8"/>
      <c r="G6" s="49" t="s">
        <v>87</v>
      </c>
      <c r="H6" s="47">
        <v>466</v>
      </c>
      <c r="I6" s="47">
        <f t="shared" ref="I6:I56" si="0">SUM(J6:K6)</f>
        <v>1149</v>
      </c>
      <c r="J6" s="48">
        <v>540</v>
      </c>
      <c r="K6" s="48">
        <v>609</v>
      </c>
    </row>
    <row r="7" spans="1:11" ht="18.95" customHeight="1">
      <c r="A7" s="46" t="s">
        <v>84</v>
      </c>
      <c r="B7" s="134"/>
      <c r="C7" s="135"/>
      <c r="D7" s="137"/>
      <c r="E7" s="137"/>
      <c r="F7" s="8"/>
      <c r="G7" s="49" t="s">
        <v>89</v>
      </c>
      <c r="H7" s="47">
        <v>786</v>
      </c>
      <c r="I7" s="47">
        <f t="shared" si="0"/>
        <v>1956</v>
      </c>
      <c r="J7" s="48">
        <v>954</v>
      </c>
      <c r="K7" s="48">
        <v>1002</v>
      </c>
    </row>
    <row r="8" spans="1:11" ht="18.95" customHeight="1">
      <c r="A8" s="46" t="s">
        <v>86</v>
      </c>
      <c r="B8" s="116">
        <v>618</v>
      </c>
      <c r="C8" s="47">
        <f>SUM(D8:E8)</f>
        <v>1156</v>
      </c>
      <c r="D8" s="48">
        <v>595</v>
      </c>
      <c r="E8" s="48">
        <v>561</v>
      </c>
      <c r="F8" s="8"/>
      <c r="G8" s="49" t="s">
        <v>91</v>
      </c>
      <c r="H8" s="47">
        <v>511</v>
      </c>
      <c r="I8" s="47">
        <f t="shared" si="0"/>
        <v>1372</v>
      </c>
      <c r="J8" s="48">
        <v>651</v>
      </c>
      <c r="K8" s="48">
        <v>721</v>
      </c>
    </row>
    <row r="9" spans="1:11" ht="18.95" customHeight="1">
      <c r="A9" s="46" t="s">
        <v>88</v>
      </c>
      <c r="B9" s="116">
        <v>363</v>
      </c>
      <c r="C9" s="47">
        <f t="shared" ref="C9:C56" si="1">SUM(D9:E9)</f>
        <v>706</v>
      </c>
      <c r="D9" s="48">
        <v>363</v>
      </c>
      <c r="E9" s="48">
        <v>343</v>
      </c>
      <c r="F9" s="8"/>
      <c r="G9" s="49" t="s">
        <v>93</v>
      </c>
      <c r="H9" s="47">
        <v>883</v>
      </c>
      <c r="I9" s="47">
        <f t="shared" si="0"/>
        <v>2090</v>
      </c>
      <c r="J9" s="48">
        <v>960</v>
      </c>
      <c r="K9" s="48">
        <v>1130</v>
      </c>
    </row>
    <row r="10" spans="1:11" ht="18.95" customHeight="1">
      <c r="A10" s="46" t="s">
        <v>90</v>
      </c>
      <c r="B10" s="116">
        <v>1123</v>
      </c>
      <c r="C10" s="47">
        <f t="shared" si="1"/>
        <v>1668</v>
      </c>
      <c r="D10" s="48">
        <v>1160</v>
      </c>
      <c r="E10" s="48">
        <v>508</v>
      </c>
      <c r="F10" s="8"/>
      <c r="G10" s="49" t="s">
        <v>95</v>
      </c>
      <c r="H10" s="47">
        <v>647</v>
      </c>
      <c r="I10" s="47">
        <f t="shared" si="0"/>
        <v>1435</v>
      </c>
      <c r="J10" s="48">
        <v>683</v>
      </c>
      <c r="K10" s="48">
        <v>752</v>
      </c>
    </row>
    <row r="11" spans="1:11" ht="18.95" customHeight="1">
      <c r="A11" s="46" t="s">
        <v>92</v>
      </c>
      <c r="B11" s="116">
        <v>660</v>
      </c>
      <c r="C11" s="47">
        <f t="shared" si="1"/>
        <v>1393</v>
      </c>
      <c r="D11" s="48">
        <v>717</v>
      </c>
      <c r="E11" s="48">
        <v>676</v>
      </c>
      <c r="F11" s="8"/>
      <c r="G11" s="49" t="s">
        <v>97</v>
      </c>
      <c r="H11" s="47">
        <v>522</v>
      </c>
      <c r="I11" s="47">
        <f t="shared" si="0"/>
        <v>1201</v>
      </c>
      <c r="J11" s="48">
        <v>564</v>
      </c>
      <c r="K11" s="48">
        <v>637</v>
      </c>
    </row>
    <row r="12" spans="1:11" ht="18.95" customHeight="1">
      <c r="A12" s="46" t="s">
        <v>94</v>
      </c>
      <c r="B12" s="116">
        <v>120</v>
      </c>
      <c r="C12" s="47">
        <f t="shared" si="1"/>
        <v>314</v>
      </c>
      <c r="D12" s="48">
        <v>157</v>
      </c>
      <c r="E12" s="48">
        <v>157</v>
      </c>
      <c r="F12" s="8"/>
      <c r="G12" s="49" t="s">
        <v>99</v>
      </c>
      <c r="H12" s="47">
        <v>550</v>
      </c>
      <c r="I12" s="47">
        <f t="shared" si="0"/>
        <v>1377</v>
      </c>
      <c r="J12" s="48">
        <v>647</v>
      </c>
      <c r="K12" s="48">
        <v>730</v>
      </c>
    </row>
    <row r="13" spans="1:11" ht="18.95" customHeight="1">
      <c r="A13" s="46" t="s">
        <v>96</v>
      </c>
      <c r="B13" s="116">
        <v>654</v>
      </c>
      <c r="C13" s="47">
        <f t="shared" si="1"/>
        <v>1418</v>
      </c>
      <c r="D13" s="48">
        <v>713</v>
      </c>
      <c r="E13" s="48">
        <v>705</v>
      </c>
      <c r="F13" s="8"/>
      <c r="G13" s="49" t="s">
        <v>101</v>
      </c>
      <c r="H13" s="47">
        <v>582</v>
      </c>
      <c r="I13" s="47">
        <f t="shared" si="0"/>
        <v>1551</v>
      </c>
      <c r="J13" s="48">
        <v>755</v>
      </c>
      <c r="K13" s="48">
        <v>796</v>
      </c>
    </row>
    <row r="14" spans="1:11" ht="18.95" customHeight="1">
      <c r="A14" s="46" t="s">
        <v>98</v>
      </c>
      <c r="B14" s="116">
        <v>604</v>
      </c>
      <c r="C14" s="47">
        <f t="shared" si="1"/>
        <v>1268</v>
      </c>
      <c r="D14" s="48">
        <v>601</v>
      </c>
      <c r="E14" s="48">
        <v>667</v>
      </c>
      <c r="F14" s="8"/>
      <c r="G14" s="49" t="s">
        <v>103</v>
      </c>
      <c r="H14" s="47">
        <v>807</v>
      </c>
      <c r="I14" s="47">
        <f t="shared" si="0"/>
        <v>1838</v>
      </c>
      <c r="J14" s="48">
        <v>907</v>
      </c>
      <c r="K14" s="48">
        <v>931</v>
      </c>
    </row>
    <row r="15" spans="1:11" ht="18.95" customHeight="1">
      <c r="A15" s="46" t="s">
        <v>100</v>
      </c>
      <c r="B15" s="116">
        <v>823</v>
      </c>
      <c r="C15" s="47">
        <f t="shared" si="1"/>
        <v>1887</v>
      </c>
      <c r="D15" s="48">
        <v>923</v>
      </c>
      <c r="E15" s="48">
        <v>964</v>
      </c>
      <c r="F15" s="8"/>
      <c r="G15" s="49" t="s">
        <v>105</v>
      </c>
      <c r="H15" s="47">
        <v>160</v>
      </c>
      <c r="I15" s="47">
        <f t="shared" si="0"/>
        <v>383</v>
      </c>
      <c r="J15" s="48">
        <v>191</v>
      </c>
      <c r="K15" s="48">
        <v>192</v>
      </c>
    </row>
    <row r="16" spans="1:11" ht="18.95" customHeight="1">
      <c r="A16" s="46" t="s">
        <v>102</v>
      </c>
      <c r="B16" s="116">
        <v>393</v>
      </c>
      <c r="C16" s="47">
        <f t="shared" si="1"/>
        <v>766</v>
      </c>
      <c r="D16" s="48">
        <v>383</v>
      </c>
      <c r="E16" s="48">
        <v>383</v>
      </c>
      <c r="F16" s="8"/>
      <c r="G16" s="49" t="s">
        <v>107</v>
      </c>
      <c r="H16" s="47">
        <v>588</v>
      </c>
      <c r="I16" s="47">
        <f t="shared" si="0"/>
        <v>1434</v>
      </c>
      <c r="J16" s="48">
        <v>707</v>
      </c>
      <c r="K16" s="48">
        <v>727</v>
      </c>
    </row>
    <row r="17" spans="1:11" ht="18.95" customHeight="1">
      <c r="A17" s="46" t="s">
        <v>104</v>
      </c>
      <c r="B17" s="116">
        <v>1220</v>
      </c>
      <c r="C17" s="47">
        <f t="shared" si="1"/>
        <v>1975</v>
      </c>
      <c r="D17" s="48">
        <v>1025</v>
      </c>
      <c r="E17" s="48">
        <v>950</v>
      </c>
      <c r="F17" s="8"/>
      <c r="G17" s="49" t="s">
        <v>109</v>
      </c>
      <c r="H17" s="47">
        <v>347</v>
      </c>
      <c r="I17" s="47">
        <f t="shared" si="0"/>
        <v>697</v>
      </c>
      <c r="J17" s="48">
        <v>406</v>
      </c>
      <c r="K17" s="48">
        <v>291</v>
      </c>
    </row>
    <row r="18" spans="1:11" ht="18.95" customHeight="1">
      <c r="A18" s="46" t="s">
        <v>106</v>
      </c>
      <c r="B18" s="116">
        <v>922</v>
      </c>
      <c r="C18" s="47">
        <f t="shared" si="1"/>
        <v>2067</v>
      </c>
      <c r="D18" s="48">
        <v>1041</v>
      </c>
      <c r="E18" s="48">
        <v>1026</v>
      </c>
      <c r="F18" s="8"/>
      <c r="G18" s="49" t="s">
        <v>111</v>
      </c>
      <c r="H18" s="47">
        <v>658</v>
      </c>
      <c r="I18" s="47">
        <f t="shared" si="0"/>
        <v>1640</v>
      </c>
      <c r="J18" s="48">
        <v>811</v>
      </c>
      <c r="K18" s="48">
        <v>829</v>
      </c>
    </row>
    <row r="19" spans="1:11" ht="18.95" customHeight="1">
      <c r="A19" s="46" t="s">
        <v>108</v>
      </c>
      <c r="B19" s="116">
        <v>346</v>
      </c>
      <c r="C19" s="47">
        <f t="shared" si="1"/>
        <v>734</v>
      </c>
      <c r="D19" s="48">
        <v>380</v>
      </c>
      <c r="E19" s="48">
        <v>354</v>
      </c>
      <c r="F19" s="8"/>
      <c r="G19" s="49" t="s">
        <v>113</v>
      </c>
      <c r="H19" s="47">
        <v>457</v>
      </c>
      <c r="I19" s="47">
        <f t="shared" si="0"/>
        <v>955</v>
      </c>
      <c r="J19" s="48">
        <v>467</v>
      </c>
      <c r="K19" s="48">
        <v>488</v>
      </c>
    </row>
    <row r="20" spans="1:11" ht="18.95" customHeight="1">
      <c r="A20" s="46" t="s">
        <v>110</v>
      </c>
      <c r="B20" s="116">
        <v>168</v>
      </c>
      <c r="C20" s="47">
        <f t="shared" si="1"/>
        <v>427</v>
      </c>
      <c r="D20" s="48">
        <v>199</v>
      </c>
      <c r="E20" s="48">
        <v>228</v>
      </c>
      <c r="F20" s="8"/>
      <c r="G20" s="49" t="s">
        <v>115</v>
      </c>
      <c r="H20" s="47">
        <v>1235</v>
      </c>
      <c r="I20" s="47">
        <f t="shared" si="0"/>
        <v>2991</v>
      </c>
      <c r="J20" s="48">
        <v>1472</v>
      </c>
      <c r="K20" s="48">
        <v>1519</v>
      </c>
    </row>
    <row r="21" spans="1:11" ht="18.95" customHeight="1">
      <c r="A21" s="46" t="s">
        <v>112</v>
      </c>
      <c r="B21" s="116">
        <v>373</v>
      </c>
      <c r="C21" s="47">
        <f t="shared" si="1"/>
        <v>996</v>
      </c>
      <c r="D21" s="48">
        <v>497</v>
      </c>
      <c r="E21" s="48">
        <v>499</v>
      </c>
      <c r="F21" s="8"/>
      <c r="G21" s="49" t="s">
        <v>117</v>
      </c>
      <c r="H21" s="47">
        <v>975</v>
      </c>
      <c r="I21" s="47">
        <f t="shared" si="0"/>
        <v>2254</v>
      </c>
      <c r="J21" s="48">
        <v>1095</v>
      </c>
      <c r="K21" s="48">
        <v>1159</v>
      </c>
    </row>
    <row r="22" spans="1:11" ht="18.95" customHeight="1">
      <c r="A22" s="46" t="s">
        <v>114</v>
      </c>
      <c r="B22" s="116">
        <v>802</v>
      </c>
      <c r="C22" s="47">
        <f t="shared" si="1"/>
        <v>1789</v>
      </c>
      <c r="D22" s="48">
        <v>904</v>
      </c>
      <c r="E22" s="48">
        <v>885</v>
      </c>
      <c r="F22" s="8"/>
      <c r="G22" s="49" t="s">
        <v>119</v>
      </c>
      <c r="H22" s="47">
        <v>688</v>
      </c>
      <c r="I22" s="47">
        <f t="shared" si="0"/>
        <v>1613</v>
      </c>
      <c r="J22" s="48">
        <v>741</v>
      </c>
      <c r="K22" s="48">
        <v>872</v>
      </c>
    </row>
    <row r="23" spans="1:11" ht="18.95" customHeight="1">
      <c r="A23" s="46" t="s">
        <v>116</v>
      </c>
      <c r="B23" s="116">
        <v>628</v>
      </c>
      <c r="C23" s="47">
        <f t="shared" si="1"/>
        <v>1193</v>
      </c>
      <c r="D23" s="48">
        <v>571</v>
      </c>
      <c r="E23" s="48">
        <v>622</v>
      </c>
      <c r="F23" s="8"/>
      <c r="G23" s="49" t="s">
        <v>121</v>
      </c>
      <c r="H23" s="47">
        <v>789</v>
      </c>
      <c r="I23" s="47">
        <f t="shared" si="0"/>
        <v>1903</v>
      </c>
      <c r="J23" s="48">
        <v>906</v>
      </c>
      <c r="K23" s="48">
        <v>997</v>
      </c>
    </row>
    <row r="24" spans="1:11" ht="18.95" customHeight="1">
      <c r="A24" s="46" t="s">
        <v>118</v>
      </c>
      <c r="B24" s="47">
        <v>429</v>
      </c>
      <c r="C24" s="47">
        <f t="shared" si="1"/>
        <v>1118</v>
      </c>
      <c r="D24" s="48">
        <v>484</v>
      </c>
      <c r="E24" s="48">
        <v>634</v>
      </c>
      <c r="F24" s="8"/>
      <c r="G24" s="49" t="s">
        <v>123</v>
      </c>
      <c r="H24" s="47">
        <v>658</v>
      </c>
      <c r="I24" s="47">
        <f t="shared" si="0"/>
        <v>1761</v>
      </c>
      <c r="J24" s="48">
        <v>884</v>
      </c>
      <c r="K24" s="48">
        <v>877</v>
      </c>
    </row>
    <row r="25" spans="1:11" ht="18.95" customHeight="1">
      <c r="A25" s="46" t="s">
        <v>120</v>
      </c>
      <c r="B25" s="47">
        <v>578</v>
      </c>
      <c r="C25" s="47">
        <f t="shared" si="1"/>
        <v>1553</v>
      </c>
      <c r="D25" s="48">
        <v>776</v>
      </c>
      <c r="E25" s="48">
        <v>777</v>
      </c>
      <c r="F25" s="8"/>
      <c r="G25" s="49" t="s">
        <v>125</v>
      </c>
      <c r="H25" s="47">
        <v>631</v>
      </c>
      <c r="I25" s="47">
        <f t="shared" si="0"/>
        <v>1194</v>
      </c>
      <c r="J25" s="48">
        <v>557</v>
      </c>
      <c r="K25" s="48">
        <v>637</v>
      </c>
    </row>
    <row r="26" spans="1:11" ht="18.95" customHeight="1">
      <c r="A26" s="46" t="s">
        <v>122</v>
      </c>
      <c r="B26" s="47">
        <v>451</v>
      </c>
      <c r="C26" s="47">
        <f t="shared" si="1"/>
        <v>1160</v>
      </c>
      <c r="D26" s="48">
        <v>518</v>
      </c>
      <c r="E26" s="48">
        <v>642</v>
      </c>
      <c r="F26" s="8"/>
      <c r="G26" s="49" t="s">
        <v>127</v>
      </c>
      <c r="H26" s="47">
        <v>783</v>
      </c>
      <c r="I26" s="47">
        <f t="shared" si="0"/>
        <v>1616</v>
      </c>
      <c r="J26" s="48">
        <v>778</v>
      </c>
      <c r="K26" s="48">
        <v>838</v>
      </c>
    </row>
    <row r="27" spans="1:11" ht="18.95" customHeight="1">
      <c r="A27" s="46" t="s">
        <v>124</v>
      </c>
      <c r="B27" s="47">
        <v>0</v>
      </c>
      <c r="C27" s="47">
        <f t="shared" si="1"/>
        <v>0</v>
      </c>
      <c r="D27" s="48">
        <v>0</v>
      </c>
      <c r="E27" s="48">
        <v>0</v>
      </c>
      <c r="F27" s="8"/>
      <c r="G27" s="49" t="s">
        <v>129</v>
      </c>
      <c r="H27" s="47">
        <v>713</v>
      </c>
      <c r="I27" s="47">
        <f t="shared" si="0"/>
        <v>1721</v>
      </c>
      <c r="J27" s="48">
        <v>835</v>
      </c>
      <c r="K27" s="48">
        <v>886</v>
      </c>
    </row>
    <row r="28" spans="1:11" ht="18.95" customHeight="1">
      <c r="A28" s="46" t="s">
        <v>126</v>
      </c>
      <c r="B28" s="47">
        <v>652</v>
      </c>
      <c r="C28" s="47">
        <f t="shared" si="1"/>
        <v>1784</v>
      </c>
      <c r="D28" s="48">
        <v>897</v>
      </c>
      <c r="E28" s="48">
        <v>887</v>
      </c>
      <c r="F28" s="8"/>
      <c r="G28" s="49" t="s">
        <v>131</v>
      </c>
      <c r="H28" s="47">
        <v>402</v>
      </c>
      <c r="I28" s="47">
        <f t="shared" si="0"/>
        <v>653</v>
      </c>
      <c r="J28" s="48">
        <v>278</v>
      </c>
      <c r="K28" s="48">
        <v>375</v>
      </c>
    </row>
    <row r="29" spans="1:11" ht="18.95" customHeight="1">
      <c r="A29" s="46" t="s">
        <v>128</v>
      </c>
      <c r="B29" s="47">
        <v>414</v>
      </c>
      <c r="C29" s="47">
        <f t="shared" si="1"/>
        <v>1061</v>
      </c>
      <c r="D29" s="48">
        <v>541</v>
      </c>
      <c r="E29" s="48">
        <v>520</v>
      </c>
      <c r="F29" s="8"/>
      <c r="G29" s="49" t="s">
        <v>133</v>
      </c>
      <c r="H29" s="47">
        <v>552</v>
      </c>
      <c r="I29" s="47">
        <f t="shared" si="0"/>
        <v>1087</v>
      </c>
      <c r="J29" s="48">
        <v>528</v>
      </c>
      <c r="K29" s="48">
        <v>559</v>
      </c>
    </row>
    <row r="30" spans="1:11" ht="18.95" customHeight="1">
      <c r="A30" s="46" t="s">
        <v>130</v>
      </c>
      <c r="B30" s="47">
        <v>203</v>
      </c>
      <c r="C30" s="47">
        <f t="shared" si="1"/>
        <v>446</v>
      </c>
      <c r="D30" s="104">
        <v>224</v>
      </c>
      <c r="E30" s="48">
        <v>222</v>
      </c>
      <c r="F30" s="8"/>
      <c r="G30" s="49" t="s">
        <v>135</v>
      </c>
      <c r="H30" s="47">
        <v>430</v>
      </c>
      <c r="I30" s="47">
        <f t="shared" si="0"/>
        <v>807</v>
      </c>
      <c r="J30" s="48">
        <v>438</v>
      </c>
      <c r="K30" s="48">
        <v>369</v>
      </c>
    </row>
    <row r="31" spans="1:11" ht="18.95" customHeight="1">
      <c r="A31" s="46" t="s">
        <v>132</v>
      </c>
      <c r="B31" s="47">
        <v>2343</v>
      </c>
      <c r="C31" s="47">
        <f t="shared" si="1"/>
        <v>4207</v>
      </c>
      <c r="D31" s="48">
        <v>2002</v>
      </c>
      <c r="E31" s="48">
        <v>2205</v>
      </c>
      <c r="F31" s="8"/>
      <c r="G31" s="46" t="s">
        <v>137</v>
      </c>
      <c r="H31" s="47">
        <v>764</v>
      </c>
      <c r="I31" s="47">
        <f t="shared" si="0"/>
        <v>1951</v>
      </c>
      <c r="J31" s="48">
        <v>1001</v>
      </c>
      <c r="K31" s="48">
        <v>950</v>
      </c>
    </row>
    <row r="32" spans="1:11" ht="18.95" customHeight="1">
      <c r="A32" s="46" t="s">
        <v>134</v>
      </c>
      <c r="B32" s="47">
        <v>642</v>
      </c>
      <c r="C32" s="47">
        <f t="shared" si="1"/>
        <v>1522</v>
      </c>
      <c r="D32" s="48">
        <v>754</v>
      </c>
      <c r="E32" s="48">
        <v>768</v>
      </c>
      <c r="F32" s="8"/>
      <c r="G32" s="46" t="s">
        <v>139</v>
      </c>
      <c r="H32" s="47">
        <v>222</v>
      </c>
      <c r="I32" s="47">
        <f t="shared" si="0"/>
        <v>514</v>
      </c>
      <c r="J32" s="48">
        <v>269</v>
      </c>
      <c r="K32" s="48">
        <v>245</v>
      </c>
    </row>
    <row r="33" spans="1:11" ht="18.95" customHeight="1">
      <c r="A33" s="46" t="s">
        <v>136</v>
      </c>
      <c r="B33" s="47">
        <v>283</v>
      </c>
      <c r="C33" s="47">
        <f t="shared" si="1"/>
        <v>702</v>
      </c>
      <c r="D33" s="48">
        <v>355</v>
      </c>
      <c r="E33" s="48">
        <v>347</v>
      </c>
      <c r="F33" s="8"/>
      <c r="G33" s="46" t="s">
        <v>141</v>
      </c>
      <c r="H33" s="47">
        <v>542</v>
      </c>
      <c r="I33" s="47">
        <f t="shared" si="0"/>
        <v>1294</v>
      </c>
      <c r="J33" s="48">
        <v>629</v>
      </c>
      <c r="K33" s="48">
        <v>665</v>
      </c>
    </row>
    <row r="34" spans="1:11" ht="18.95" customHeight="1">
      <c r="A34" s="46" t="s">
        <v>138</v>
      </c>
      <c r="B34" s="47">
        <v>21</v>
      </c>
      <c r="C34" s="47">
        <f t="shared" si="1"/>
        <v>57</v>
      </c>
      <c r="D34" s="48">
        <v>30</v>
      </c>
      <c r="E34" s="48">
        <v>27</v>
      </c>
      <c r="F34" s="8"/>
      <c r="G34" s="46" t="s">
        <v>143</v>
      </c>
      <c r="H34" s="47">
        <v>1643</v>
      </c>
      <c r="I34" s="47">
        <f t="shared" si="0"/>
        <v>4082</v>
      </c>
      <c r="J34" s="48">
        <v>1987</v>
      </c>
      <c r="K34" s="48">
        <v>2095</v>
      </c>
    </row>
    <row r="35" spans="1:11" ht="18.95" customHeight="1">
      <c r="A35" s="46" t="s">
        <v>140</v>
      </c>
      <c r="B35" s="105" t="s">
        <v>307</v>
      </c>
      <c r="C35" s="48" t="s">
        <v>302</v>
      </c>
      <c r="D35" s="105" t="s">
        <v>307</v>
      </c>
      <c r="E35" s="105" t="s">
        <v>307</v>
      </c>
      <c r="F35" s="8"/>
      <c r="G35" s="46" t="s">
        <v>145</v>
      </c>
      <c r="H35" s="47">
        <v>1030</v>
      </c>
      <c r="I35" s="47">
        <f t="shared" si="0"/>
        <v>2144</v>
      </c>
      <c r="J35" s="48">
        <v>1070</v>
      </c>
      <c r="K35" s="48">
        <v>1074</v>
      </c>
    </row>
    <row r="36" spans="1:11" ht="18.95" customHeight="1">
      <c r="A36" s="46" t="s">
        <v>142</v>
      </c>
      <c r="B36" s="47">
        <v>751</v>
      </c>
      <c r="C36" s="47">
        <f t="shared" si="1"/>
        <v>1596</v>
      </c>
      <c r="D36" s="48">
        <v>794</v>
      </c>
      <c r="E36" s="48">
        <v>802</v>
      </c>
      <c r="F36" s="8"/>
      <c r="G36" s="46" t="s">
        <v>147</v>
      </c>
      <c r="H36" s="47">
        <v>383</v>
      </c>
      <c r="I36" s="47">
        <f t="shared" si="0"/>
        <v>748</v>
      </c>
      <c r="J36" s="48">
        <v>381</v>
      </c>
      <c r="K36" s="48">
        <v>367</v>
      </c>
    </row>
    <row r="37" spans="1:11" ht="18.95" customHeight="1">
      <c r="A37" s="46" t="s">
        <v>144</v>
      </c>
      <c r="B37" s="47">
        <v>374</v>
      </c>
      <c r="C37" s="47">
        <f t="shared" si="1"/>
        <v>976</v>
      </c>
      <c r="D37" s="48">
        <v>454</v>
      </c>
      <c r="E37" s="48">
        <v>522</v>
      </c>
      <c r="F37" s="8"/>
      <c r="G37" s="46" t="s">
        <v>149</v>
      </c>
      <c r="H37" s="47">
        <v>854</v>
      </c>
      <c r="I37" s="47">
        <f t="shared" si="0"/>
        <v>2031</v>
      </c>
      <c r="J37" s="48">
        <v>995</v>
      </c>
      <c r="K37" s="48">
        <v>1036</v>
      </c>
    </row>
    <row r="38" spans="1:11" ht="18.95" customHeight="1">
      <c r="A38" s="46" t="s">
        <v>146</v>
      </c>
      <c r="B38" s="47">
        <v>1201</v>
      </c>
      <c r="C38" s="47">
        <f t="shared" si="1"/>
        <v>2946</v>
      </c>
      <c r="D38" s="48">
        <v>1470</v>
      </c>
      <c r="E38" s="48">
        <v>1476</v>
      </c>
      <c r="F38" s="8"/>
      <c r="G38" s="46" t="s">
        <v>151</v>
      </c>
      <c r="H38" s="47">
        <v>197</v>
      </c>
      <c r="I38" s="47">
        <f t="shared" si="0"/>
        <v>351</v>
      </c>
      <c r="J38" s="48">
        <v>186</v>
      </c>
      <c r="K38" s="48">
        <v>165</v>
      </c>
    </row>
    <row r="39" spans="1:11" ht="18.95" customHeight="1">
      <c r="A39" s="46" t="s">
        <v>148</v>
      </c>
      <c r="B39" s="47">
        <v>837</v>
      </c>
      <c r="C39" s="47">
        <f t="shared" si="1"/>
        <v>2187</v>
      </c>
      <c r="D39" s="48">
        <v>1107</v>
      </c>
      <c r="E39" s="48">
        <v>1080</v>
      </c>
      <c r="F39" s="8"/>
      <c r="G39" s="46" t="s">
        <v>153</v>
      </c>
      <c r="H39" s="47">
        <v>857</v>
      </c>
      <c r="I39" s="47">
        <f t="shared" si="0"/>
        <v>1812</v>
      </c>
      <c r="J39" s="48">
        <v>957</v>
      </c>
      <c r="K39" s="48">
        <v>855</v>
      </c>
    </row>
    <row r="40" spans="1:11" ht="18.95" customHeight="1">
      <c r="A40" s="46" t="s">
        <v>150</v>
      </c>
      <c r="B40" s="47">
        <v>604</v>
      </c>
      <c r="C40" s="47">
        <f t="shared" si="1"/>
        <v>1569</v>
      </c>
      <c r="D40" s="48">
        <v>719</v>
      </c>
      <c r="E40" s="48">
        <v>850</v>
      </c>
      <c r="F40" s="8"/>
      <c r="G40" s="46" t="s">
        <v>155</v>
      </c>
      <c r="H40" s="47">
        <v>280</v>
      </c>
      <c r="I40" s="47">
        <f t="shared" si="0"/>
        <v>770</v>
      </c>
      <c r="J40" s="48">
        <v>381</v>
      </c>
      <c r="K40" s="48">
        <v>389</v>
      </c>
    </row>
    <row r="41" spans="1:11" ht="18.95" customHeight="1">
      <c r="A41" s="46" t="s">
        <v>152</v>
      </c>
      <c r="B41" s="47">
        <v>368</v>
      </c>
      <c r="C41" s="47">
        <f t="shared" si="1"/>
        <v>876</v>
      </c>
      <c r="D41" s="48">
        <v>410</v>
      </c>
      <c r="E41" s="48">
        <v>466</v>
      </c>
      <c r="F41" s="8"/>
      <c r="G41" s="46" t="s">
        <v>157</v>
      </c>
      <c r="H41" s="47">
        <v>1048</v>
      </c>
      <c r="I41" s="47">
        <f t="shared" si="0"/>
        <v>2345</v>
      </c>
      <c r="J41" s="48">
        <v>1175</v>
      </c>
      <c r="K41" s="48">
        <v>1170</v>
      </c>
    </row>
    <row r="42" spans="1:11" ht="18.95" customHeight="1">
      <c r="A42" s="46" t="s">
        <v>154</v>
      </c>
      <c r="B42" s="47">
        <v>450</v>
      </c>
      <c r="C42" s="47">
        <f t="shared" si="1"/>
        <v>1030</v>
      </c>
      <c r="D42" s="48">
        <v>503</v>
      </c>
      <c r="E42" s="48">
        <v>527</v>
      </c>
      <c r="F42" s="8"/>
      <c r="G42" s="46" t="s">
        <v>158</v>
      </c>
      <c r="H42" s="47">
        <v>578</v>
      </c>
      <c r="I42" s="47">
        <f t="shared" si="0"/>
        <v>1378</v>
      </c>
      <c r="J42" s="48">
        <v>656</v>
      </c>
      <c r="K42" s="48">
        <v>722</v>
      </c>
    </row>
    <row r="43" spans="1:11" ht="18.95" customHeight="1">
      <c r="A43" s="46" t="s">
        <v>156</v>
      </c>
      <c r="B43" s="47">
        <v>449</v>
      </c>
      <c r="C43" s="47">
        <f t="shared" si="1"/>
        <v>1071</v>
      </c>
      <c r="D43" s="48">
        <v>540</v>
      </c>
      <c r="E43" s="48">
        <v>531</v>
      </c>
      <c r="F43" s="8"/>
      <c r="G43" s="46" t="s">
        <v>160</v>
      </c>
      <c r="H43" s="47">
        <v>686</v>
      </c>
      <c r="I43" s="47">
        <f t="shared" si="0"/>
        <v>1574</v>
      </c>
      <c r="J43" s="48">
        <v>804</v>
      </c>
      <c r="K43" s="48">
        <v>770</v>
      </c>
    </row>
    <row r="44" spans="1:11" ht="18.95" customHeight="1">
      <c r="A44" s="49" t="s">
        <v>17</v>
      </c>
      <c r="B44" s="47">
        <v>235</v>
      </c>
      <c r="C44" s="47">
        <f t="shared" si="1"/>
        <v>640</v>
      </c>
      <c r="D44" s="48">
        <v>274</v>
      </c>
      <c r="E44" s="48">
        <v>366</v>
      </c>
      <c r="F44" s="8"/>
      <c r="G44" s="46" t="s">
        <v>162</v>
      </c>
      <c r="H44" s="47">
        <v>191</v>
      </c>
      <c r="I44" s="47">
        <f t="shared" si="0"/>
        <v>983</v>
      </c>
      <c r="J44" s="48">
        <v>445</v>
      </c>
      <c r="K44" s="48">
        <v>538</v>
      </c>
    </row>
    <row r="45" spans="1:11" ht="18.95" customHeight="1">
      <c r="A45" s="46" t="s">
        <v>159</v>
      </c>
      <c r="B45" s="47">
        <v>1272</v>
      </c>
      <c r="C45" s="47">
        <f t="shared" si="1"/>
        <v>2308</v>
      </c>
      <c r="D45" s="48">
        <v>1124</v>
      </c>
      <c r="E45" s="48">
        <v>1184</v>
      </c>
      <c r="F45" s="8"/>
      <c r="G45" s="46" t="s">
        <v>277</v>
      </c>
      <c r="H45" s="47">
        <v>341</v>
      </c>
      <c r="I45" s="47">
        <f t="shared" si="0"/>
        <v>831</v>
      </c>
      <c r="J45" s="48">
        <v>401</v>
      </c>
      <c r="K45" s="48">
        <v>430</v>
      </c>
    </row>
    <row r="46" spans="1:11" ht="18.95" customHeight="1">
      <c r="A46" s="49" t="s">
        <v>161</v>
      </c>
      <c r="B46" s="47">
        <v>677</v>
      </c>
      <c r="C46" s="47">
        <f t="shared" si="1"/>
        <v>1365</v>
      </c>
      <c r="D46" s="48">
        <v>598</v>
      </c>
      <c r="E46" s="48">
        <v>767</v>
      </c>
      <c r="F46" s="8"/>
      <c r="G46" s="46" t="s">
        <v>166</v>
      </c>
      <c r="H46" s="47">
        <v>46</v>
      </c>
      <c r="I46" s="47">
        <f t="shared" si="0"/>
        <v>135</v>
      </c>
      <c r="J46" s="48">
        <v>64</v>
      </c>
      <c r="K46" s="48">
        <v>71</v>
      </c>
    </row>
    <row r="47" spans="1:11" ht="18.95" customHeight="1">
      <c r="A47" s="49" t="s">
        <v>163</v>
      </c>
      <c r="B47" s="47">
        <v>643</v>
      </c>
      <c r="C47" s="47">
        <f t="shared" si="1"/>
        <v>1357</v>
      </c>
      <c r="D47" s="48">
        <v>660</v>
      </c>
      <c r="E47" s="48">
        <v>697</v>
      </c>
      <c r="F47" s="8"/>
      <c r="G47" s="46" t="s">
        <v>168</v>
      </c>
      <c r="H47" s="47">
        <v>336</v>
      </c>
      <c r="I47" s="47">
        <f t="shared" si="0"/>
        <v>897</v>
      </c>
      <c r="J47" s="48">
        <v>442</v>
      </c>
      <c r="K47" s="48">
        <v>455</v>
      </c>
    </row>
    <row r="48" spans="1:11" ht="18.95" customHeight="1">
      <c r="A48" s="49" t="s">
        <v>164</v>
      </c>
      <c r="B48" s="47">
        <v>998</v>
      </c>
      <c r="C48" s="47">
        <f t="shared" si="1"/>
        <v>2035</v>
      </c>
      <c r="D48" s="48">
        <v>948</v>
      </c>
      <c r="E48" s="48">
        <v>1087</v>
      </c>
      <c r="F48" s="8"/>
      <c r="G48" s="46" t="s">
        <v>170</v>
      </c>
      <c r="H48" s="47">
        <v>454</v>
      </c>
      <c r="I48" s="47">
        <f t="shared" si="0"/>
        <v>1082</v>
      </c>
      <c r="J48" s="48">
        <v>529</v>
      </c>
      <c r="K48" s="48">
        <v>553</v>
      </c>
    </row>
    <row r="49" spans="1:11" ht="18.95" customHeight="1">
      <c r="A49" s="49" t="s">
        <v>165</v>
      </c>
      <c r="B49" s="47">
        <v>692</v>
      </c>
      <c r="C49" s="47">
        <f t="shared" si="1"/>
        <v>1515</v>
      </c>
      <c r="D49" s="48">
        <v>725</v>
      </c>
      <c r="E49" s="48">
        <v>790</v>
      </c>
      <c r="F49" s="8"/>
      <c r="G49" s="46" t="s">
        <v>172</v>
      </c>
      <c r="H49" s="47">
        <v>261</v>
      </c>
      <c r="I49" s="47">
        <f t="shared" si="0"/>
        <v>724</v>
      </c>
      <c r="J49" s="48">
        <v>315</v>
      </c>
      <c r="K49" s="48">
        <v>409</v>
      </c>
    </row>
    <row r="50" spans="1:11" ht="18.95" customHeight="1">
      <c r="A50" s="49" t="s">
        <v>167</v>
      </c>
      <c r="B50" s="47">
        <v>666</v>
      </c>
      <c r="C50" s="47">
        <f t="shared" si="1"/>
        <v>1635</v>
      </c>
      <c r="D50" s="48">
        <v>786</v>
      </c>
      <c r="E50" s="48">
        <v>849</v>
      </c>
      <c r="F50" s="8"/>
      <c r="G50" s="46" t="s">
        <v>278</v>
      </c>
      <c r="H50" s="47">
        <v>394</v>
      </c>
      <c r="I50" s="47">
        <f t="shared" si="0"/>
        <v>1070</v>
      </c>
      <c r="J50" s="48">
        <v>504</v>
      </c>
      <c r="K50" s="48">
        <v>566</v>
      </c>
    </row>
    <row r="51" spans="1:11" ht="18.95" customHeight="1">
      <c r="A51" s="49" t="s">
        <v>169</v>
      </c>
      <c r="B51" s="47">
        <v>863</v>
      </c>
      <c r="C51" s="47">
        <f t="shared" si="1"/>
        <v>2133</v>
      </c>
      <c r="D51" s="48">
        <v>1044</v>
      </c>
      <c r="E51" s="48">
        <v>1089</v>
      </c>
      <c r="F51" s="8"/>
      <c r="G51" s="46" t="s">
        <v>174</v>
      </c>
      <c r="H51" s="47">
        <v>1956</v>
      </c>
      <c r="I51" s="47">
        <f t="shared" si="0"/>
        <v>5390</v>
      </c>
      <c r="J51" s="48">
        <v>2597</v>
      </c>
      <c r="K51" s="48">
        <v>2793</v>
      </c>
    </row>
    <row r="52" spans="1:11" ht="18.75" customHeight="1">
      <c r="A52" s="49" t="s">
        <v>171</v>
      </c>
      <c r="B52" s="47">
        <v>877</v>
      </c>
      <c r="C52" s="47">
        <f t="shared" si="1"/>
        <v>2149</v>
      </c>
      <c r="D52" s="48">
        <v>1040</v>
      </c>
      <c r="E52" s="48">
        <v>1109</v>
      </c>
      <c r="F52" s="8"/>
      <c r="G52" s="46" t="s">
        <v>176</v>
      </c>
      <c r="H52" s="47">
        <v>397</v>
      </c>
      <c r="I52" s="47">
        <f t="shared" si="0"/>
        <v>906</v>
      </c>
      <c r="J52" s="48">
        <v>470</v>
      </c>
      <c r="K52" s="48">
        <v>436</v>
      </c>
    </row>
    <row r="53" spans="1:11" ht="18.95" customHeight="1">
      <c r="A53" s="49" t="s">
        <v>173</v>
      </c>
      <c r="B53" s="47">
        <v>1024</v>
      </c>
      <c r="C53" s="47">
        <f t="shared" si="1"/>
        <v>2380</v>
      </c>
      <c r="D53" s="48">
        <v>1106</v>
      </c>
      <c r="E53" s="48">
        <v>1274</v>
      </c>
      <c r="F53" s="8"/>
      <c r="G53" s="46" t="s">
        <v>177</v>
      </c>
      <c r="H53" s="47">
        <v>560</v>
      </c>
      <c r="I53" s="47">
        <f t="shared" si="0"/>
        <v>1509</v>
      </c>
      <c r="J53" s="48">
        <v>746</v>
      </c>
      <c r="K53" s="48">
        <v>763</v>
      </c>
    </row>
    <row r="54" spans="1:11" ht="18.95" customHeight="1">
      <c r="A54" s="49" t="s">
        <v>175</v>
      </c>
      <c r="B54" s="47">
        <v>538</v>
      </c>
      <c r="C54" s="47">
        <f t="shared" si="1"/>
        <v>1399</v>
      </c>
      <c r="D54" s="48">
        <v>634</v>
      </c>
      <c r="E54" s="48">
        <v>765</v>
      </c>
      <c r="F54" s="8"/>
      <c r="G54" s="46" t="s">
        <v>179</v>
      </c>
      <c r="H54" s="47">
        <v>675</v>
      </c>
      <c r="I54" s="47">
        <f t="shared" si="0"/>
        <v>1639</v>
      </c>
      <c r="J54" s="48">
        <v>824</v>
      </c>
      <c r="K54" s="48">
        <v>815</v>
      </c>
    </row>
    <row r="55" spans="1:11" ht="18.95" customHeight="1">
      <c r="A55" s="49" t="s">
        <v>81</v>
      </c>
      <c r="B55" s="47">
        <v>688</v>
      </c>
      <c r="C55" s="47">
        <f t="shared" si="1"/>
        <v>1686</v>
      </c>
      <c r="D55" s="48">
        <v>784</v>
      </c>
      <c r="E55" s="48">
        <v>902</v>
      </c>
      <c r="F55" s="8"/>
      <c r="G55" s="46" t="s">
        <v>181</v>
      </c>
      <c r="H55" s="47">
        <v>397</v>
      </c>
      <c r="I55" s="47">
        <f t="shared" si="0"/>
        <v>1125</v>
      </c>
      <c r="J55" s="48">
        <v>572</v>
      </c>
      <c r="K55" s="48">
        <v>553</v>
      </c>
    </row>
    <row r="56" spans="1:11" ht="18.75" customHeight="1">
      <c r="A56" s="49" t="s">
        <v>83</v>
      </c>
      <c r="B56" s="47">
        <v>926</v>
      </c>
      <c r="C56" s="47">
        <f t="shared" si="1"/>
        <v>2287</v>
      </c>
      <c r="D56" s="48">
        <v>1049</v>
      </c>
      <c r="E56" s="48">
        <v>1238</v>
      </c>
      <c r="F56" s="8"/>
      <c r="G56" s="46" t="s">
        <v>183</v>
      </c>
      <c r="H56" s="47">
        <v>1970</v>
      </c>
      <c r="I56" s="47">
        <f t="shared" si="0"/>
        <v>4647</v>
      </c>
      <c r="J56" s="48">
        <v>2350</v>
      </c>
      <c r="K56" s="48">
        <v>2297</v>
      </c>
    </row>
    <row r="57" spans="1:11" ht="18.75" customHeight="1">
      <c r="A57" s="50" t="s">
        <v>279</v>
      </c>
      <c r="B57" s="9"/>
      <c r="C57" s="9"/>
      <c r="D57" s="51"/>
      <c r="E57" s="51"/>
      <c r="F57" s="8"/>
      <c r="G57" s="52"/>
      <c r="H57" s="9"/>
      <c r="I57" s="9"/>
      <c r="J57" s="51"/>
      <c r="K57" s="51"/>
    </row>
    <row r="58" spans="1:11" ht="20.100000000000001" customHeight="1">
      <c r="A58" s="127" t="s">
        <v>79</v>
      </c>
      <c r="B58" s="43"/>
      <c r="C58" s="129" t="s">
        <v>306</v>
      </c>
      <c r="D58" s="130"/>
      <c r="E58" s="131"/>
      <c r="F58" s="8"/>
      <c r="G58" s="127" t="s">
        <v>79</v>
      </c>
      <c r="H58" s="43" t="s">
        <v>78</v>
      </c>
      <c r="I58" s="129" t="s">
        <v>0</v>
      </c>
      <c r="J58" s="130"/>
      <c r="K58" s="131"/>
    </row>
    <row r="59" spans="1:11" ht="20.100000000000001" customHeight="1">
      <c r="A59" s="128"/>
      <c r="B59" s="44" t="s">
        <v>308</v>
      </c>
      <c r="C59" s="45" t="s">
        <v>303</v>
      </c>
      <c r="D59" s="45" t="s">
        <v>304</v>
      </c>
      <c r="E59" s="45" t="s">
        <v>305</v>
      </c>
      <c r="F59" s="8"/>
      <c r="G59" s="128"/>
      <c r="H59" s="44" t="s">
        <v>3</v>
      </c>
      <c r="I59" s="45" t="s">
        <v>6</v>
      </c>
      <c r="J59" s="45" t="s">
        <v>7</v>
      </c>
      <c r="K59" s="45" t="s">
        <v>8</v>
      </c>
    </row>
    <row r="60" spans="1:11" ht="18.95" customHeight="1">
      <c r="A60" s="46" t="s">
        <v>185</v>
      </c>
      <c r="B60" s="106">
        <v>616</v>
      </c>
      <c r="C60" s="47">
        <f>SUM(D60:E60)</f>
        <v>1259</v>
      </c>
      <c r="D60" s="107">
        <v>625</v>
      </c>
      <c r="E60" s="108">
        <v>634</v>
      </c>
      <c r="F60" s="8"/>
      <c r="G60" s="46" t="s">
        <v>180</v>
      </c>
      <c r="H60" s="47">
        <v>899</v>
      </c>
      <c r="I60" s="47">
        <f>SUM(J60:K60)</f>
        <v>2437</v>
      </c>
      <c r="J60" s="48">
        <v>1223</v>
      </c>
      <c r="K60" s="48">
        <v>1214</v>
      </c>
    </row>
    <row r="61" spans="1:11" ht="18.95" customHeight="1">
      <c r="A61" s="46" t="s">
        <v>187</v>
      </c>
      <c r="B61" s="47">
        <v>196</v>
      </c>
      <c r="C61" s="47">
        <f t="shared" ref="C61:C111" si="2">SUM(D61:E61)</f>
        <v>402</v>
      </c>
      <c r="D61" s="48">
        <v>209</v>
      </c>
      <c r="E61" s="48">
        <v>193</v>
      </c>
      <c r="F61" s="8"/>
      <c r="G61" s="46" t="s">
        <v>182</v>
      </c>
      <c r="H61" s="47">
        <v>935</v>
      </c>
      <c r="I61" s="47">
        <f t="shared" ref="I61:I108" si="3">SUM(J61:K61)</f>
        <v>2555</v>
      </c>
      <c r="J61" s="48">
        <v>1267</v>
      </c>
      <c r="K61" s="48">
        <v>1288</v>
      </c>
    </row>
    <row r="62" spans="1:11" ht="18.95" customHeight="1">
      <c r="A62" s="46" t="s">
        <v>189</v>
      </c>
      <c r="B62" s="47">
        <v>889</v>
      </c>
      <c r="C62" s="47">
        <f t="shared" si="2"/>
        <v>1897</v>
      </c>
      <c r="D62" s="48">
        <v>936</v>
      </c>
      <c r="E62" s="48">
        <v>961</v>
      </c>
      <c r="F62" s="8"/>
      <c r="G62" s="46" t="s">
        <v>184</v>
      </c>
      <c r="H62" s="47">
        <v>962</v>
      </c>
      <c r="I62" s="47">
        <f t="shared" si="3"/>
        <v>2440</v>
      </c>
      <c r="J62" s="48">
        <v>1183</v>
      </c>
      <c r="K62" s="48">
        <v>1257</v>
      </c>
    </row>
    <row r="63" spans="1:11" ht="18.95" customHeight="1">
      <c r="A63" s="46" t="s">
        <v>191</v>
      </c>
      <c r="B63" s="47">
        <v>1175</v>
      </c>
      <c r="C63" s="47">
        <f t="shared" si="2"/>
        <v>2715</v>
      </c>
      <c r="D63" s="48">
        <v>1281</v>
      </c>
      <c r="E63" s="48">
        <v>1434</v>
      </c>
      <c r="F63" s="8"/>
      <c r="G63" s="46" t="s">
        <v>186</v>
      </c>
      <c r="H63" s="47">
        <v>563</v>
      </c>
      <c r="I63" s="47">
        <f t="shared" si="3"/>
        <v>1134</v>
      </c>
      <c r="J63" s="48">
        <v>587</v>
      </c>
      <c r="K63" s="48">
        <v>547</v>
      </c>
    </row>
    <row r="64" spans="1:11" ht="18.95" customHeight="1">
      <c r="A64" s="46" t="s">
        <v>193</v>
      </c>
      <c r="B64" s="47">
        <v>696</v>
      </c>
      <c r="C64" s="47">
        <f t="shared" si="2"/>
        <v>1762</v>
      </c>
      <c r="D64" s="48">
        <v>901</v>
      </c>
      <c r="E64" s="48">
        <v>861</v>
      </c>
      <c r="F64" s="8"/>
      <c r="G64" s="46" t="s">
        <v>188</v>
      </c>
      <c r="H64" s="47">
        <v>706</v>
      </c>
      <c r="I64" s="47">
        <f t="shared" si="3"/>
        <v>1796</v>
      </c>
      <c r="J64" s="48">
        <v>888</v>
      </c>
      <c r="K64" s="48">
        <v>908</v>
      </c>
    </row>
    <row r="65" spans="1:11" ht="18.95" customHeight="1">
      <c r="A65" s="46" t="s">
        <v>16</v>
      </c>
      <c r="B65" s="47">
        <v>514</v>
      </c>
      <c r="C65" s="47">
        <f t="shared" si="2"/>
        <v>1151</v>
      </c>
      <c r="D65" s="48">
        <v>529</v>
      </c>
      <c r="E65" s="48">
        <v>622</v>
      </c>
      <c r="F65" s="8"/>
      <c r="G65" s="46" t="s">
        <v>190</v>
      </c>
      <c r="H65" s="47">
        <v>507</v>
      </c>
      <c r="I65" s="47">
        <f t="shared" si="3"/>
        <v>1113</v>
      </c>
      <c r="J65" s="48">
        <v>608</v>
      </c>
      <c r="K65" s="48">
        <v>505</v>
      </c>
    </row>
    <row r="66" spans="1:11" ht="18.95" customHeight="1">
      <c r="A66" s="46" t="s">
        <v>196</v>
      </c>
      <c r="B66" s="47">
        <v>491</v>
      </c>
      <c r="C66" s="47">
        <f t="shared" si="2"/>
        <v>1294</v>
      </c>
      <c r="D66" s="48">
        <v>619</v>
      </c>
      <c r="E66" s="48">
        <v>675</v>
      </c>
      <c r="F66" s="8"/>
      <c r="G66" s="46" t="s">
        <v>192</v>
      </c>
      <c r="H66" s="47">
        <v>286</v>
      </c>
      <c r="I66" s="47">
        <f t="shared" si="3"/>
        <v>646</v>
      </c>
      <c r="J66" s="48">
        <v>328</v>
      </c>
      <c r="K66" s="48">
        <v>318</v>
      </c>
    </row>
    <row r="67" spans="1:11" ht="18.95" customHeight="1">
      <c r="A67" s="46" t="s">
        <v>198</v>
      </c>
      <c r="B67" s="47">
        <v>907</v>
      </c>
      <c r="C67" s="47">
        <f t="shared" si="2"/>
        <v>2316</v>
      </c>
      <c r="D67" s="48">
        <v>1100</v>
      </c>
      <c r="E67" s="48">
        <v>1216</v>
      </c>
      <c r="F67" s="8"/>
      <c r="G67" s="46" t="s">
        <v>194</v>
      </c>
      <c r="H67" s="47">
        <v>8826</v>
      </c>
      <c r="I67" s="47">
        <f t="shared" si="3"/>
        <v>21786</v>
      </c>
      <c r="J67" s="48">
        <v>10542</v>
      </c>
      <c r="K67" s="48">
        <v>11244</v>
      </c>
    </row>
    <row r="68" spans="1:11" ht="18.95" customHeight="1">
      <c r="A68" s="46" t="s">
        <v>200</v>
      </c>
      <c r="B68" s="47">
        <v>677</v>
      </c>
      <c r="C68" s="47">
        <f t="shared" si="2"/>
        <v>1469</v>
      </c>
      <c r="D68" s="48">
        <v>715</v>
      </c>
      <c r="E68" s="48">
        <v>754</v>
      </c>
      <c r="F68" s="8"/>
      <c r="G68" s="46" t="s">
        <v>195</v>
      </c>
      <c r="H68" s="47">
        <v>8</v>
      </c>
      <c r="I68" s="47">
        <f t="shared" si="3"/>
        <v>85</v>
      </c>
      <c r="J68" s="48">
        <v>30</v>
      </c>
      <c r="K68" s="48">
        <v>55</v>
      </c>
    </row>
    <row r="69" spans="1:11" ht="18.95" customHeight="1">
      <c r="A69" s="46" t="s">
        <v>202</v>
      </c>
      <c r="B69" s="47">
        <v>809</v>
      </c>
      <c r="C69" s="47">
        <f t="shared" si="2"/>
        <v>1945</v>
      </c>
      <c r="D69" s="48">
        <v>900</v>
      </c>
      <c r="E69" s="48">
        <v>1045</v>
      </c>
      <c r="F69" s="8"/>
      <c r="G69" s="46" t="s">
        <v>197</v>
      </c>
      <c r="H69" s="47">
        <v>944</v>
      </c>
      <c r="I69" s="47">
        <f t="shared" si="3"/>
        <v>2923</v>
      </c>
      <c r="J69" s="48">
        <v>1416</v>
      </c>
      <c r="K69" s="48">
        <v>1507</v>
      </c>
    </row>
    <row r="70" spans="1:11" ht="18.95" customHeight="1">
      <c r="A70" s="46" t="s">
        <v>204</v>
      </c>
      <c r="B70" s="47">
        <v>961</v>
      </c>
      <c r="C70" s="47">
        <f t="shared" si="2"/>
        <v>2281</v>
      </c>
      <c r="D70" s="48">
        <v>1119</v>
      </c>
      <c r="E70" s="48">
        <v>1162</v>
      </c>
      <c r="F70" s="8"/>
      <c r="G70" s="46" t="s">
        <v>199</v>
      </c>
      <c r="H70" s="47">
        <v>5986</v>
      </c>
      <c r="I70" s="47">
        <f t="shared" si="3"/>
        <v>13383</v>
      </c>
      <c r="J70" s="48">
        <v>6736</v>
      </c>
      <c r="K70" s="48">
        <v>6647</v>
      </c>
    </row>
    <row r="71" spans="1:11" ht="18.95" customHeight="1">
      <c r="A71" s="46" t="s">
        <v>206</v>
      </c>
      <c r="B71" s="47">
        <v>1243</v>
      </c>
      <c r="C71" s="47">
        <f t="shared" si="2"/>
        <v>2501</v>
      </c>
      <c r="D71" s="48">
        <v>1185</v>
      </c>
      <c r="E71" s="48">
        <v>1316</v>
      </c>
      <c r="F71" s="8"/>
      <c r="G71" s="46" t="s">
        <v>201</v>
      </c>
      <c r="H71" s="47">
        <v>823</v>
      </c>
      <c r="I71" s="47">
        <f t="shared" si="3"/>
        <v>1500</v>
      </c>
      <c r="J71" s="48">
        <v>737</v>
      </c>
      <c r="K71" s="48">
        <v>763</v>
      </c>
    </row>
    <row r="72" spans="1:11" ht="18.95" customHeight="1">
      <c r="A72" s="46" t="s">
        <v>208</v>
      </c>
      <c r="B72" s="47">
        <v>696</v>
      </c>
      <c r="C72" s="47">
        <f t="shared" si="2"/>
        <v>1375</v>
      </c>
      <c r="D72" s="48">
        <v>655</v>
      </c>
      <c r="E72" s="48">
        <v>720</v>
      </c>
      <c r="F72" s="8"/>
      <c r="G72" s="46" t="s">
        <v>203</v>
      </c>
      <c r="H72" s="47">
        <v>1110</v>
      </c>
      <c r="I72" s="47">
        <f t="shared" si="3"/>
        <v>1978</v>
      </c>
      <c r="J72" s="48">
        <v>1006</v>
      </c>
      <c r="K72" s="48">
        <v>972</v>
      </c>
    </row>
    <row r="73" spans="1:11" ht="18.95" customHeight="1">
      <c r="A73" s="46" t="s">
        <v>210</v>
      </c>
      <c r="B73" s="47">
        <v>1057</v>
      </c>
      <c r="C73" s="47">
        <f t="shared" si="2"/>
        <v>2310</v>
      </c>
      <c r="D73" s="48">
        <v>1138</v>
      </c>
      <c r="E73" s="48">
        <v>1172</v>
      </c>
      <c r="F73" s="8"/>
      <c r="G73" s="46" t="s">
        <v>205</v>
      </c>
      <c r="H73" s="47">
        <v>709</v>
      </c>
      <c r="I73" s="47">
        <f t="shared" si="3"/>
        <v>1623</v>
      </c>
      <c r="J73" s="48">
        <v>795</v>
      </c>
      <c r="K73" s="48">
        <v>828</v>
      </c>
    </row>
    <row r="74" spans="1:11" ht="18.95" customHeight="1">
      <c r="A74" s="46" t="s">
        <v>212</v>
      </c>
      <c r="B74" s="47">
        <v>322</v>
      </c>
      <c r="C74" s="47">
        <f t="shared" si="2"/>
        <v>768</v>
      </c>
      <c r="D74" s="48">
        <v>359</v>
      </c>
      <c r="E74" s="48">
        <v>409</v>
      </c>
      <c r="F74" s="8"/>
      <c r="G74" s="46" t="s">
        <v>207</v>
      </c>
      <c r="H74" s="47">
        <v>391</v>
      </c>
      <c r="I74" s="47">
        <f t="shared" si="3"/>
        <v>851</v>
      </c>
      <c r="J74" s="48">
        <v>427</v>
      </c>
      <c r="K74" s="48">
        <v>424</v>
      </c>
    </row>
    <row r="75" spans="1:11" ht="18.95" customHeight="1">
      <c r="A75" s="46" t="s">
        <v>214</v>
      </c>
      <c r="B75" s="47">
        <v>258</v>
      </c>
      <c r="C75" s="47">
        <f t="shared" si="2"/>
        <v>604</v>
      </c>
      <c r="D75" s="48">
        <v>266</v>
      </c>
      <c r="E75" s="48">
        <v>338</v>
      </c>
      <c r="F75" s="8"/>
      <c r="G75" s="46" t="s">
        <v>209</v>
      </c>
      <c r="H75" s="47">
        <v>453</v>
      </c>
      <c r="I75" s="47">
        <f t="shared" si="3"/>
        <v>1186</v>
      </c>
      <c r="J75" s="48">
        <v>605</v>
      </c>
      <c r="K75" s="48">
        <v>581</v>
      </c>
    </row>
    <row r="76" spans="1:11" ht="18.95" customHeight="1">
      <c r="A76" s="46" t="s">
        <v>216</v>
      </c>
      <c r="B76" s="47">
        <v>502</v>
      </c>
      <c r="C76" s="47">
        <f t="shared" si="2"/>
        <v>1166</v>
      </c>
      <c r="D76" s="48">
        <v>510</v>
      </c>
      <c r="E76" s="48">
        <v>656</v>
      </c>
      <c r="F76" s="8"/>
      <c r="G76" s="46" t="s">
        <v>211</v>
      </c>
      <c r="H76" s="47">
        <v>764</v>
      </c>
      <c r="I76" s="47">
        <f t="shared" si="3"/>
        <v>1667</v>
      </c>
      <c r="J76" s="48">
        <v>880</v>
      </c>
      <c r="K76" s="48">
        <v>787</v>
      </c>
    </row>
    <row r="77" spans="1:11" ht="18.95" customHeight="1">
      <c r="A77" s="46" t="s">
        <v>218</v>
      </c>
      <c r="B77" s="47">
        <v>323</v>
      </c>
      <c r="C77" s="47">
        <f t="shared" si="2"/>
        <v>722</v>
      </c>
      <c r="D77" s="48">
        <v>298</v>
      </c>
      <c r="E77" s="48">
        <v>424</v>
      </c>
      <c r="F77" s="8"/>
      <c r="G77" s="46" t="s">
        <v>213</v>
      </c>
      <c r="H77" s="47">
        <v>1154</v>
      </c>
      <c r="I77" s="47">
        <f t="shared" si="3"/>
        <v>2624</v>
      </c>
      <c r="J77" s="48">
        <v>1490</v>
      </c>
      <c r="K77" s="48">
        <v>1134</v>
      </c>
    </row>
    <row r="78" spans="1:11" ht="18.95" customHeight="1">
      <c r="A78" s="46" t="s">
        <v>220</v>
      </c>
      <c r="B78" s="47">
        <v>297</v>
      </c>
      <c r="C78" s="47">
        <f t="shared" si="2"/>
        <v>771</v>
      </c>
      <c r="D78" s="48">
        <v>363</v>
      </c>
      <c r="E78" s="48">
        <v>408</v>
      </c>
      <c r="F78" s="8"/>
      <c r="G78" s="46" t="s">
        <v>215</v>
      </c>
      <c r="H78" s="47">
        <v>1189</v>
      </c>
      <c r="I78" s="47">
        <f t="shared" si="3"/>
        <v>2516</v>
      </c>
      <c r="J78" s="48">
        <v>1288</v>
      </c>
      <c r="K78" s="48">
        <v>1228</v>
      </c>
    </row>
    <row r="79" spans="1:11" ht="18.95" customHeight="1">
      <c r="A79" s="46" t="s">
        <v>222</v>
      </c>
      <c r="B79" s="47">
        <v>112</v>
      </c>
      <c r="C79" s="47">
        <f t="shared" si="2"/>
        <v>271</v>
      </c>
      <c r="D79" s="48">
        <v>120</v>
      </c>
      <c r="E79" s="48">
        <v>151</v>
      </c>
      <c r="F79" s="8"/>
      <c r="G79" s="46" t="s">
        <v>217</v>
      </c>
      <c r="H79" s="47">
        <v>991</v>
      </c>
      <c r="I79" s="47">
        <f t="shared" si="3"/>
        <v>2673</v>
      </c>
      <c r="J79" s="48">
        <v>1345</v>
      </c>
      <c r="K79" s="48">
        <v>1328</v>
      </c>
    </row>
    <row r="80" spans="1:11" ht="18.95" customHeight="1">
      <c r="A80" s="46" t="s">
        <v>224</v>
      </c>
      <c r="B80" s="47">
        <v>98</v>
      </c>
      <c r="C80" s="47">
        <f t="shared" si="2"/>
        <v>242</v>
      </c>
      <c r="D80" s="48">
        <v>122</v>
      </c>
      <c r="E80" s="48">
        <v>120</v>
      </c>
      <c r="F80" s="8"/>
      <c r="G80" s="46" t="s">
        <v>219</v>
      </c>
      <c r="H80" s="47">
        <v>946</v>
      </c>
      <c r="I80" s="47">
        <f t="shared" si="3"/>
        <v>2357</v>
      </c>
      <c r="J80" s="48">
        <v>1220</v>
      </c>
      <c r="K80" s="48">
        <v>1137</v>
      </c>
    </row>
    <row r="81" spans="1:11" ht="18.95" customHeight="1">
      <c r="A81" s="46" t="s">
        <v>226</v>
      </c>
      <c r="B81" s="47">
        <v>50</v>
      </c>
      <c r="C81" s="47">
        <f t="shared" si="2"/>
        <v>114</v>
      </c>
      <c r="D81" s="48">
        <v>56</v>
      </c>
      <c r="E81" s="48">
        <v>58</v>
      </c>
      <c r="F81" s="8"/>
      <c r="G81" s="46" t="s">
        <v>221</v>
      </c>
      <c r="H81" s="47">
        <v>769</v>
      </c>
      <c r="I81" s="47">
        <f t="shared" si="3"/>
        <v>1873</v>
      </c>
      <c r="J81" s="48">
        <v>989</v>
      </c>
      <c r="K81" s="48">
        <v>884</v>
      </c>
    </row>
    <row r="82" spans="1:11" ht="18.95" customHeight="1">
      <c r="A82" s="49" t="s">
        <v>280</v>
      </c>
      <c r="B82" s="47">
        <v>752</v>
      </c>
      <c r="C82" s="47">
        <f t="shared" si="2"/>
        <v>1473</v>
      </c>
      <c r="D82" s="48">
        <v>746</v>
      </c>
      <c r="E82" s="48">
        <v>727</v>
      </c>
      <c r="F82" s="8"/>
      <c r="G82" s="46" t="s">
        <v>281</v>
      </c>
      <c r="H82" s="47">
        <v>926</v>
      </c>
      <c r="I82" s="47">
        <f t="shared" si="3"/>
        <v>2387</v>
      </c>
      <c r="J82" s="48">
        <v>1233</v>
      </c>
      <c r="K82" s="48">
        <v>1154</v>
      </c>
    </row>
    <row r="83" spans="1:11" ht="18.95" customHeight="1">
      <c r="A83" s="49" t="s">
        <v>282</v>
      </c>
      <c r="B83" s="47">
        <v>786</v>
      </c>
      <c r="C83" s="47">
        <f t="shared" si="2"/>
        <v>1455</v>
      </c>
      <c r="D83" s="48">
        <v>702</v>
      </c>
      <c r="E83" s="48">
        <v>753</v>
      </c>
      <c r="F83" s="8"/>
      <c r="G83" s="46" t="s">
        <v>223</v>
      </c>
      <c r="H83" s="47">
        <v>1490</v>
      </c>
      <c r="I83" s="47">
        <f t="shared" si="3"/>
        <v>3552</v>
      </c>
      <c r="J83" s="48">
        <v>1802</v>
      </c>
      <c r="K83" s="48">
        <v>1750</v>
      </c>
    </row>
    <row r="84" spans="1:11" ht="18.95" customHeight="1">
      <c r="A84" s="49" t="s">
        <v>283</v>
      </c>
      <c r="B84" s="47">
        <v>865</v>
      </c>
      <c r="C84" s="47">
        <f t="shared" si="2"/>
        <v>2053</v>
      </c>
      <c r="D84" s="48">
        <v>1015</v>
      </c>
      <c r="E84" s="48">
        <v>1038</v>
      </c>
      <c r="F84" s="8"/>
      <c r="G84" s="46" t="s">
        <v>225</v>
      </c>
      <c r="H84" s="47">
        <v>1196</v>
      </c>
      <c r="I84" s="47">
        <f t="shared" si="3"/>
        <v>2610</v>
      </c>
      <c r="J84" s="48">
        <v>1436</v>
      </c>
      <c r="K84" s="48">
        <v>1174</v>
      </c>
    </row>
    <row r="85" spans="1:11" ht="18.95" customHeight="1">
      <c r="A85" s="49" t="s">
        <v>284</v>
      </c>
      <c r="B85" s="47">
        <v>633</v>
      </c>
      <c r="C85" s="47">
        <f t="shared" si="2"/>
        <v>1481</v>
      </c>
      <c r="D85" s="48">
        <v>768</v>
      </c>
      <c r="E85" s="48">
        <v>713</v>
      </c>
      <c r="F85" s="8"/>
      <c r="G85" s="46" t="s">
        <v>227</v>
      </c>
      <c r="H85" s="47">
        <v>1266</v>
      </c>
      <c r="I85" s="47">
        <f t="shared" si="3"/>
        <v>2820</v>
      </c>
      <c r="J85" s="48">
        <v>1511</v>
      </c>
      <c r="K85" s="48">
        <v>1309</v>
      </c>
    </row>
    <row r="86" spans="1:11" ht="18.95" customHeight="1">
      <c r="A86" s="49" t="s">
        <v>285</v>
      </c>
      <c r="B86" s="47">
        <v>698</v>
      </c>
      <c r="C86" s="47">
        <f t="shared" si="2"/>
        <v>1659</v>
      </c>
      <c r="D86" s="48">
        <v>817</v>
      </c>
      <c r="E86" s="48">
        <v>842</v>
      </c>
      <c r="F86" s="8"/>
      <c r="G86" s="46" t="s">
        <v>228</v>
      </c>
      <c r="H86" s="47">
        <v>900</v>
      </c>
      <c r="I86" s="47">
        <f t="shared" si="3"/>
        <v>2311</v>
      </c>
      <c r="J86" s="48">
        <v>1188</v>
      </c>
      <c r="K86" s="48">
        <v>1123</v>
      </c>
    </row>
    <row r="87" spans="1:11" ht="18.95" customHeight="1">
      <c r="A87" s="49" t="s">
        <v>286</v>
      </c>
      <c r="B87" s="47">
        <v>1102</v>
      </c>
      <c r="C87" s="47">
        <f t="shared" si="2"/>
        <v>2714</v>
      </c>
      <c r="D87" s="48">
        <v>1290</v>
      </c>
      <c r="E87" s="48">
        <v>1424</v>
      </c>
      <c r="F87" s="8"/>
      <c r="G87" s="46" t="s">
        <v>230</v>
      </c>
      <c r="H87" s="47">
        <v>0</v>
      </c>
      <c r="I87" s="47">
        <f t="shared" si="3"/>
        <v>0</v>
      </c>
      <c r="J87" s="48">
        <v>0</v>
      </c>
      <c r="K87" s="48">
        <v>0</v>
      </c>
    </row>
    <row r="88" spans="1:11" ht="18.95" customHeight="1">
      <c r="A88" s="49" t="s">
        <v>229</v>
      </c>
      <c r="B88" s="47">
        <v>652</v>
      </c>
      <c r="C88" s="47">
        <f t="shared" si="2"/>
        <v>1373</v>
      </c>
      <c r="D88" s="48">
        <v>664</v>
      </c>
      <c r="E88" s="48">
        <v>709</v>
      </c>
      <c r="F88" s="8"/>
      <c r="G88" s="46" t="s">
        <v>232</v>
      </c>
      <c r="H88" s="47">
        <v>354</v>
      </c>
      <c r="I88" s="47">
        <f t="shared" si="3"/>
        <v>984</v>
      </c>
      <c r="J88" s="48">
        <v>498</v>
      </c>
      <c r="K88" s="48">
        <v>486</v>
      </c>
    </row>
    <row r="89" spans="1:11" ht="18.95" customHeight="1">
      <c r="A89" s="49" t="s">
        <v>231</v>
      </c>
      <c r="B89" s="47">
        <v>1155</v>
      </c>
      <c r="C89" s="47">
        <f t="shared" si="2"/>
        <v>2584</v>
      </c>
      <c r="D89" s="48">
        <v>1299</v>
      </c>
      <c r="E89" s="48">
        <v>1285</v>
      </c>
      <c r="F89" s="8"/>
      <c r="G89" s="46" t="s">
        <v>234</v>
      </c>
      <c r="H89" s="47">
        <v>589</v>
      </c>
      <c r="I89" s="47">
        <f t="shared" si="3"/>
        <v>1596</v>
      </c>
      <c r="J89" s="48">
        <v>826</v>
      </c>
      <c r="K89" s="48">
        <v>770</v>
      </c>
    </row>
    <row r="90" spans="1:11" ht="18.95" customHeight="1">
      <c r="A90" s="49" t="s">
        <v>233</v>
      </c>
      <c r="B90" s="47">
        <v>771</v>
      </c>
      <c r="C90" s="47">
        <f t="shared" si="2"/>
        <v>1673</v>
      </c>
      <c r="D90" s="48">
        <v>850</v>
      </c>
      <c r="E90" s="48">
        <v>823</v>
      </c>
      <c r="F90" s="8"/>
      <c r="G90" s="46" t="s">
        <v>236</v>
      </c>
      <c r="H90" s="47">
        <v>683</v>
      </c>
      <c r="I90" s="47">
        <f t="shared" si="3"/>
        <v>1646</v>
      </c>
      <c r="J90" s="48">
        <v>848</v>
      </c>
      <c r="K90" s="48">
        <v>798</v>
      </c>
    </row>
    <row r="91" spans="1:11" ht="18.95" customHeight="1">
      <c r="A91" s="49" t="s">
        <v>235</v>
      </c>
      <c r="B91" s="47">
        <v>851</v>
      </c>
      <c r="C91" s="47">
        <f t="shared" si="2"/>
        <v>1869</v>
      </c>
      <c r="D91" s="48">
        <v>933</v>
      </c>
      <c r="E91" s="48">
        <v>936</v>
      </c>
      <c r="F91" s="8"/>
      <c r="G91" s="46" t="s">
        <v>238</v>
      </c>
      <c r="H91" s="47">
        <v>2225</v>
      </c>
      <c r="I91" s="47">
        <f t="shared" si="3"/>
        <v>4130</v>
      </c>
      <c r="J91" s="48">
        <v>2002</v>
      </c>
      <c r="K91" s="48">
        <v>2128</v>
      </c>
    </row>
    <row r="92" spans="1:11" ht="18.95" customHeight="1">
      <c r="A92" s="49" t="s">
        <v>237</v>
      </c>
      <c r="B92" s="47">
        <v>1016</v>
      </c>
      <c r="C92" s="47">
        <f t="shared" si="2"/>
        <v>2360</v>
      </c>
      <c r="D92" s="48">
        <v>1164</v>
      </c>
      <c r="E92" s="48">
        <v>1196</v>
      </c>
      <c r="F92" s="8"/>
      <c r="G92" s="46" t="s">
        <v>240</v>
      </c>
      <c r="H92" s="47">
        <v>2428</v>
      </c>
      <c r="I92" s="47">
        <f t="shared" si="3"/>
        <v>4117</v>
      </c>
      <c r="J92" s="48">
        <v>1967</v>
      </c>
      <c r="K92" s="48">
        <v>2150</v>
      </c>
    </row>
    <row r="93" spans="1:11" ht="18.95" customHeight="1">
      <c r="A93" s="49" t="s">
        <v>239</v>
      </c>
      <c r="B93" s="47">
        <v>724</v>
      </c>
      <c r="C93" s="47">
        <f t="shared" si="2"/>
        <v>2187</v>
      </c>
      <c r="D93" s="48">
        <v>1069</v>
      </c>
      <c r="E93" s="48">
        <v>1118</v>
      </c>
      <c r="F93" s="8"/>
      <c r="G93" s="46" t="s">
        <v>242</v>
      </c>
      <c r="H93" s="47">
        <v>1292</v>
      </c>
      <c r="I93" s="47">
        <f t="shared" si="3"/>
        <v>2500</v>
      </c>
      <c r="J93" s="48">
        <v>1259</v>
      </c>
      <c r="K93" s="48">
        <v>1241</v>
      </c>
    </row>
    <row r="94" spans="1:11" ht="18.95" customHeight="1">
      <c r="A94" s="49" t="s">
        <v>241</v>
      </c>
      <c r="B94" s="47">
        <v>930</v>
      </c>
      <c r="C94" s="47">
        <f t="shared" si="2"/>
        <v>2496</v>
      </c>
      <c r="D94" s="48">
        <v>1260</v>
      </c>
      <c r="E94" s="48">
        <v>1236</v>
      </c>
      <c r="F94" s="8"/>
      <c r="G94" s="46" t="s">
        <v>244</v>
      </c>
      <c r="H94" s="47">
        <v>2394</v>
      </c>
      <c r="I94" s="47">
        <f t="shared" si="3"/>
        <v>5375</v>
      </c>
      <c r="J94" s="48">
        <v>2617</v>
      </c>
      <c r="K94" s="48">
        <v>2758</v>
      </c>
    </row>
    <row r="95" spans="1:11" ht="18.95" customHeight="1">
      <c r="A95" s="49" t="s">
        <v>243</v>
      </c>
      <c r="B95" s="47">
        <v>1008</v>
      </c>
      <c r="C95" s="47">
        <f t="shared" si="2"/>
        <v>2534</v>
      </c>
      <c r="D95" s="48">
        <v>1253</v>
      </c>
      <c r="E95" s="48">
        <v>1281</v>
      </c>
      <c r="F95" s="8"/>
      <c r="G95" s="46" t="s">
        <v>246</v>
      </c>
      <c r="H95" s="47">
        <v>1516</v>
      </c>
      <c r="I95" s="47">
        <f t="shared" si="3"/>
        <v>3278</v>
      </c>
      <c r="J95" s="48">
        <v>1567</v>
      </c>
      <c r="K95" s="48">
        <v>1711</v>
      </c>
    </row>
    <row r="96" spans="1:11" ht="18.95" customHeight="1">
      <c r="A96" s="49" t="s">
        <v>245</v>
      </c>
      <c r="B96" s="47">
        <v>932</v>
      </c>
      <c r="C96" s="47">
        <f t="shared" si="2"/>
        <v>2352</v>
      </c>
      <c r="D96" s="48">
        <v>1155</v>
      </c>
      <c r="E96" s="48">
        <v>1197</v>
      </c>
      <c r="F96" s="8"/>
      <c r="G96" s="46" t="s">
        <v>248</v>
      </c>
      <c r="H96" s="47">
        <v>1401</v>
      </c>
      <c r="I96" s="47">
        <f t="shared" si="3"/>
        <v>3050</v>
      </c>
      <c r="J96" s="48">
        <v>1549</v>
      </c>
      <c r="K96" s="48">
        <v>1501</v>
      </c>
    </row>
    <row r="97" spans="1:17" ht="18.95" customHeight="1">
      <c r="A97" s="49" t="s">
        <v>247</v>
      </c>
      <c r="B97" s="47">
        <v>740</v>
      </c>
      <c r="C97" s="47">
        <f t="shared" si="2"/>
        <v>2086</v>
      </c>
      <c r="D97" s="48">
        <v>1023</v>
      </c>
      <c r="E97" s="48">
        <v>1063</v>
      </c>
      <c r="F97" s="8"/>
      <c r="G97" s="46" t="s">
        <v>250</v>
      </c>
      <c r="H97" s="47">
        <v>1482</v>
      </c>
      <c r="I97" s="47">
        <f t="shared" si="3"/>
        <v>2987</v>
      </c>
      <c r="J97" s="48">
        <v>1553</v>
      </c>
      <c r="K97" s="48">
        <v>1434</v>
      </c>
    </row>
    <row r="98" spans="1:17" ht="18.95" customHeight="1">
      <c r="A98" s="49" t="s">
        <v>249</v>
      </c>
      <c r="B98" s="47">
        <v>711</v>
      </c>
      <c r="C98" s="47">
        <f t="shared" si="2"/>
        <v>1899</v>
      </c>
      <c r="D98" s="48">
        <v>902</v>
      </c>
      <c r="E98" s="48">
        <v>997</v>
      </c>
      <c r="F98" s="8"/>
      <c r="G98" s="46" t="s">
        <v>27</v>
      </c>
      <c r="H98" s="47">
        <v>5307</v>
      </c>
      <c r="I98" s="47">
        <f t="shared" si="3"/>
        <v>12712</v>
      </c>
      <c r="J98" s="48">
        <v>6317</v>
      </c>
      <c r="K98" s="48">
        <v>6395</v>
      </c>
    </row>
    <row r="99" spans="1:17" ht="18.95" customHeight="1">
      <c r="A99" s="49" t="s">
        <v>251</v>
      </c>
      <c r="B99" s="47">
        <v>395</v>
      </c>
      <c r="C99" s="47">
        <f t="shared" si="2"/>
        <v>1059</v>
      </c>
      <c r="D99" s="48">
        <v>510</v>
      </c>
      <c r="E99" s="48">
        <v>549</v>
      </c>
      <c r="F99" s="8"/>
      <c r="G99" s="46" t="s">
        <v>253</v>
      </c>
      <c r="H99" s="47">
        <v>5414</v>
      </c>
      <c r="I99" s="47">
        <f t="shared" si="3"/>
        <v>12376</v>
      </c>
      <c r="J99" s="48">
        <v>6330</v>
      </c>
      <c r="K99" s="48">
        <v>6046</v>
      </c>
    </row>
    <row r="100" spans="1:17" ht="18.95" customHeight="1">
      <c r="A100" s="49" t="s">
        <v>252</v>
      </c>
      <c r="B100" s="47">
        <v>891</v>
      </c>
      <c r="C100" s="47">
        <f t="shared" si="2"/>
        <v>2238</v>
      </c>
      <c r="D100" s="48">
        <v>1092</v>
      </c>
      <c r="E100" s="48">
        <v>1146</v>
      </c>
      <c r="F100" s="8"/>
      <c r="G100" s="46" t="s">
        <v>255</v>
      </c>
      <c r="H100" s="47">
        <v>3595</v>
      </c>
      <c r="I100" s="47">
        <f t="shared" si="3"/>
        <v>8174</v>
      </c>
      <c r="J100" s="48">
        <v>4130</v>
      </c>
      <c r="K100" s="48">
        <v>4044</v>
      </c>
    </row>
    <row r="101" spans="1:17" ht="18.95" customHeight="1">
      <c r="A101" s="49" t="s">
        <v>254</v>
      </c>
      <c r="B101" s="47">
        <v>2060</v>
      </c>
      <c r="C101" s="47">
        <f t="shared" si="2"/>
        <v>3788</v>
      </c>
      <c r="D101" s="48">
        <v>1787</v>
      </c>
      <c r="E101" s="48">
        <v>2001</v>
      </c>
      <c r="F101" s="8"/>
      <c r="G101" s="46" t="s">
        <v>257</v>
      </c>
      <c r="H101" s="47">
        <v>180</v>
      </c>
      <c r="I101" s="47">
        <f t="shared" si="3"/>
        <v>416</v>
      </c>
      <c r="J101" s="48">
        <v>212</v>
      </c>
      <c r="K101" s="48">
        <v>204</v>
      </c>
    </row>
    <row r="102" spans="1:17" ht="18.95" customHeight="1">
      <c r="A102" s="49" t="s">
        <v>256</v>
      </c>
      <c r="B102" s="47">
        <v>607</v>
      </c>
      <c r="C102" s="47">
        <f t="shared" si="2"/>
        <v>1687</v>
      </c>
      <c r="D102" s="48">
        <v>825</v>
      </c>
      <c r="E102" s="48">
        <v>862</v>
      </c>
      <c r="F102" s="8"/>
      <c r="G102" s="46" t="s">
        <v>259</v>
      </c>
      <c r="H102" s="47">
        <v>1429</v>
      </c>
      <c r="I102" s="47">
        <f t="shared" si="3"/>
        <v>3757</v>
      </c>
      <c r="J102" s="48">
        <v>1886</v>
      </c>
      <c r="K102" s="48">
        <v>1871</v>
      </c>
    </row>
    <row r="103" spans="1:17" ht="18.95" customHeight="1">
      <c r="A103" s="49" t="s">
        <v>258</v>
      </c>
      <c r="B103" s="47">
        <v>527</v>
      </c>
      <c r="C103" s="47">
        <f t="shared" si="2"/>
        <v>1305</v>
      </c>
      <c r="D103" s="48">
        <v>616</v>
      </c>
      <c r="E103" s="48">
        <v>689</v>
      </c>
      <c r="F103" s="8"/>
      <c r="G103" s="46" t="s">
        <v>261</v>
      </c>
      <c r="H103" s="47">
        <v>1232</v>
      </c>
      <c r="I103" s="47">
        <f t="shared" si="3"/>
        <v>3175</v>
      </c>
      <c r="J103" s="48">
        <v>1683</v>
      </c>
      <c r="K103" s="48">
        <v>1492</v>
      </c>
    </row>
    <row r="104" spans="1:17" ht="18.95" customHeight="1">
      <c r="A104" s="49" t="s">
        <v>260</v>
      </c>
      <c r="B104" s="47">
        <v>999</v>
      </c>
      <c r="C104" s="47">
        <f t="shared" si="2"/>
        <v>2025</v>
      </c>
      <c r="D104" s="48">
        <v>978</v>
      </c>
      <c r="E104" s="48">
        <v>1047</v>
      </c>
      <c r="F104" s="8"/>
      <c r="G104" s="46" t="s">
        <v>263</v>
      </c>
      <c r="H104" s="47">
        <v>2110</v>
      </c>
      <c r="I104" s="47">
        <f t="shared" si="3"/>
        <v>4257</v>
      </c>
      <c r="J104" s="48">
        <v>2364</v>
      </c>
      <c r="K104" s="48">
        <v>1893</v>
      </c>
      <c r="M104" s="6" t="s">
        <v>47</v>
      </c>
    </row>
    <row r="105" spans="1:17" ht="18.95" customHeight="1">
      <c r="A105" s="49" t="s">
        <v>262</v>
      </c>
      <c r="B105" s="47">
        <v>1379</v>
      </c>
      <c r="C105" s="47">
        <f t="shared" si="2"/>
        <v>2919</v>
      </c>
      <c r="D105" s="48">
        <v>1400</v>
      </c>
      <c r="E105" s="48">
        <v>1519</v>
      </c>
      <c r="F105" s="8"/>
      <c r="G105" s="46" t="s">
        <v>265</v>
      </c>
      <c r="H105" s="47">
        <v>1198</v>
      </c>
      <c r="I105" s="47">
        <f t="shared" si="3"/>
        <v>2853</v>
      </c>
      <c r="J105" s="48">
        <v>1386</v>
      </c>
      <c r="K105" s="48">
        <v>1467</v>
      </c>
    </row>
    <row r="106" spans="1:17" ht="18.95" customHeight="1">
      <c r="A106" s="49" t="s">
        <v>264</v>
      </c>
      <c r="B106" s="47">
        <v>1138</v>
      </c>
      <c r="C106" s="47">
        <f t="shared" si="2"/>
        <v>2577</v>
      </c>
      <c r="D106" s="48">
        <v>1255</v>
      </c>
      <c r="E106" s="48">
        <v>1322</v>
      </c>
      <c r="F106" s="8"/>
      <c r="G106" s="46" t="s">
        <v>267</v>
      </c>
      <c r="H106" s="47">
        <v>497</v>
      </c>
      <c r="I106" s="47">
        <f t="shared" si="3"/>
        <v>1585</v>
      </c>
      <c r="J106" s="48">
        <v>766</v>
      </c>
      <c r="K106" s="48">
        <v>819</v>
      </c>
    </row>
    <row r="107" spans="1:17" ht="18.95" customHeight="1">
      <c r="A107" s="49" t="s">
        <v>266</v>
      </c>
      <c r="B107" s="47">
        <v>1006</v>
      </c>
      <c r="C107" s="47">
        <f t="shared" si="2"/>
        <v>2459</v>
      </c>
      <c r="D107" s="48">
        <v>1196</v>
      </c>
      <c r="E107" s="48">
        <v>1263</v>
      </c>
      <c r="F107" s="8"/>
      <c r="G107" s="46" t="s">
        <v>269</v>
      </c>
      <c r="H107" s="47">
        <v>857</v>
      </c>
      <c r="I107" s="47">
        <f t="shared" si="3"/>
        <v>2304</v>
      </c>
      <c r="J107" s="48">
        <v>1155</v>
      </c>
      <c r="K107" s="48">
        <v>1149</v>
      </c>
    </row>
    <row r="108" spans="1:17" ht="18.95" customHeight="1">
      <c r="A108" s="49" t="s">
        <v>268</v>
      </c>
      <c r="B108" s="48">
        <v>0</v>
      </c>
      <c r="C108" s="47">
        <f t="shared" si="2"/>
        <v>0</v>
      </c>
      <c r="D108" s="48">
        <v>0</v>
      </c>
      <c r="E108" s="48">
        <v>0</v>
      </c>
      <c r="F108" s="8"/>
      <c r="G108" s="46" t="s">
        <v>26</v>
      </c>
      <c r="H108" s="47">
        <v>6207</v>
      </c>
      <c r="I108" s="47">
        <f t="shared" si="3"/>
        <v>15733</v>
      </c>
      <c r="J108" s="48">
        <v>7766</v>
      </c>
      <c r="K108" s="48">
        <v>7967</v>
      </c>
    </row>
    <row r="109" spans="1:17" ht="18.95" customHeight="1">
      <c r="A109" s="46" t="s">
        <v>270</v>
      </c>
      <c r="B109" s="47">
        <v>551</v>
      </c>
      <c r="C109" s="47">
        <f t="shared" si="2"/>
        <v>1307</v>
      </c>
      <c r="D109" s="48">
        <v>648</v>
      </c>
      <c r="E109" s="48">
        <v>659</v>
      </c>
      <c r="F109" s="8"/>
      <c r="G109" s="46"/>
      <c r="H109" s="53"/>
      <c r="I109" s="53"/>
      <c r="J109" s="54"/>
      <c r="K109" s="54"/>
    </row>
    <row r="110" spans="1:17" ht="18.95" customHeight="1">
      <c r="A110" s="46" t="s">
        <v>271</v>
      </c>
      <c r="B110" s="47">
        <v>721</v>
      </c>
      <c r="C110" s="47">
        <f t="shared" si="2"/>
        <v>1637</v>
      </c>
      <c r="D110" s="48">
        <v>828</v>
      </c>
      <c r="E110" s="48">
        <v>809</v>
      </c>
      <c r="F110" s="8"/>
      <c r="G110" s="55" t="s">
        <v>287</v>
      </c>
      <c r="H110" s="56">
        <f>SUM(B5:B56)+SUM(B60:B111)+SUM(H5:H56)+SUM(H60:H108)</f>
        <v>186157</v>
      </c>
      <c r="I110" s="56">
        <f t="shared" ref="I110:K110" si="4">SUM(C5:C56)+SUM(C60:C111)+SUM(I5:I56)+SUM(I60:I108)</f>
        <v>429317</v>
      </c>
      <c r="J110" s="56">
        <f t="shared" si="4"/>
        <v>212181</v>
      </c>
      <c r="K110" s="56">
        <f t="shared" si="4"/>
        <v>217136</v>
      </c>
    </row>
    <row r="111" spans="1:17" ht="18.95" customHeight="1">
      <c r="A111" s="46" t="s">
        <v>178</v>
      </c>
      <c r="B111" s="47">
        <v>1182</v>
      </c>
      <c r="C111" s="47">
        <f t="shared" si="2"/>
        <v>3029</v>
      </c>
      <c r="D111" s="48">
        <v>1498</v>
      </c>
      <c r="E111" s="48">
        <v>1531</v>
      </c>
      <c r="F111" s="8"/>
      <c r="N111" s="10"/>
      <c r="O111" s="11"/>
      <c r="P111" s="11"/>
      <c r="Q111" s="11"/>
    </row>
    <row r="112" spans="1:17" ht="18.75" customHeight="1">
      <c r="A112" s="41" t="s">
        <v>301</v>
      </c>
      <c r="B112" s="41"/>
      <c r="C112" s="98"/>
      <c r="D112" s="41"/>
      <c r="E112" s="41"/>
      <c r="F112" s="41"/>
      <c r="G112" s="41"/>
      <c r="H112" s="41"/>
      <c r="K112" s="57"/>
    </row>
    <row r="113" spans="1:5" ht="18.75" customHeight="1">
      <c r="B113" s="12"/>
      <c r="C113" s="12"/>
      <c r="D113" s="12"/>
      <c r="E113" s="12"/>
    </row>
    <row r="114" spans="1:5">
      <c r="A114" s="12"/>
      <c r="B114" s="12"/>
      <c r="C114" s="12"/>
      <c r="D114" s="12"/>
      <c r="E114" s="12"/>
    </row>
    <row r="115" spans="1:5">
      <c r="A115" s="12"/>
      <c r="B115" s="12"/>
      <c r="C115" s="12"/>
      <c r="D115" s="12"/>
      <c r="E115" s="12"/>
    </row>
    <row r="116" spans="1:5">
      <c r="A116" s="12"/>
      <c r="B116" s="12"/>
      <c r="C116" s="12"/>
      <c r="D116" s="12"/>
      <c r="E116" s="12"/>
    </row>
    <row r="117" spans="1:5">
      <c r="A117" s="12"/>
      <c r="B117" s="12"/>
      <c r="C117" s="12"/>
      <c r="D117" s="12"/>
      <c r="E117" s="12"/>
    </row>
    <row r="118" spans="1:5">
      <c r="A118" s="12"/>
      <c r="B118" s="12"/>
      <c r="C118" s="12"/>
      <c r="D118" s="12"/>
      <c r="E118" s="12"/>
    </row>
    <row r="119" spans="1:5">
      <c r="A119" s="12"/>
      <c r="B119" s="12"/>
      <c r="C119" s="12"/>
      <c r="D119" s="12"/>
      <c r="E119" s="12"/>
    </row>
    <row r="120" spans="1:5">
      <c r="A120" s="12"/>
      <c r="B120" s="12"/>
      <c r="C120" s="12"/>
      <c r="D120" s="12"/>
      <c r="E120" s="12"/>
    </row>
    <row r="121" spans="1:5">
      <c r="A121" s="12"/>
      <c r="B121" s="12"/>
      <c r="C121" s="12"/>
      <c r="D121" s="12"/>
      <c r="E121" s="12"/>
    </row>
    <row r="122" spans="1:5">
      <c r="A122" s="12"/>
      <c r="B122" s="12"/>
      <c r="C122" s="12"/>
      <c r="D122" s="12"/>
      <c r="E122" s="12"/>
    </row>
    <row r="123" spans="1:5">
      <c r="A123" s="12"/>
      <c r="B123" s="12"/>
      <c r="C123" s="12"/>
      <c r="D123" s="12"/>
      <c r="E123" s="12"/>
    </row>
    <row r="124" spans="1:5">
      <c r="A124" s="12"/>
      <c r="B124" s="12"/>
      <c r="C124" s="12"/>
      <c r="D124" s="12"/>
      <c r="E124" s="12"/>
    </row>
    <row r="125" spans="1:5">
      <c r="A125" s="12"/>
      <c r="B125" s="12"/>
      <c r="C125" s="12"/>
      <c r="D125" s="12"/>
      <c r="E125" s="12"/>
    </row>
    <row r="126" spans="1:5">
      <c r="A126" s="12"/>
      <c r="B126" s="12"/>
      <c r="C126" s="12"/>
      <c r="D126" s="12"/>
      <c r="E126" s="12"/>
    </row>
    <row r="127" spans="1:5">
      <c r="A127" s="12"/>
      <c r="B127" s="12"/>
      <c r="C127" s="12"/>
      <c r="D127" s="12"/>
      <c r="E127" s="12"/>
    </row>
    <row r="128" spans="1:5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4" spans="1:11">
      <c r="H154" s="12"/>
      <c r="I154" s="12"/>
      <c r="J154" s="12"/>
      <c r="K154" s="12"/>
    </row>
    <row r="159" spans="1:11" s="12" customFormat="1">
      <c r="G159" s="6"/>
      <c r="H159" s="6"/>
      <c r="I159" s="6"/>
      <c r="J159" s="6"/>
      <c r="K159" s="6"/>
    </row>
  </sheetData>
  <mergeCells count="13">
    <mergeCell ref="A58:A59"/>
    <mergeCell ref="C58:E58"/>
    <mergeCell ref="G58:G59"/>
    <mergeCell ref="I58:K58"/>
    <mergeCell ref="A1:K1"/>
    <mergeCell ref="A3:A4"/>
    <mergeCell ref="C3:E3"/>
    <mergeCell ref="G3:G4"/>
    <mergeCell ref="I3:K3"/>
    <mergeCell ref="B6:B7"/>
    <mergeCell ref="C6:C7"/>
    <mergeCell ref="D6:D7"/>
    <mergeCell ref="E6:E7"/>
  </mergeCells>
  <phoneticPr fontId="15"/>
  <pageMargins left="0.6692913385826772" right="0.39370078740157483" top="0.55118110236220474" bottom="0.6692913385826772" header="0.43307086614173229" footer="0.43307086614173229"/>
  <pageSetup paperSize="9" scale="74" orientation="portrait" horizontalDpi="400" verticalDpi="400" r:id="rId1"/>
  <headerFooter alignWithMargins="0"/>
  <rowBreaks count="1" manualBreakCount="1">
    <brk id="57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17" t="s">
        <v>288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s="3" customFormat="1" ht="24" customHeight="1">
      <c r="A2" s="138" t="s">
        <v>310</v>
      </c>
      <c r="B2" s="139"/>
      <c r="C2" s="29"/>
      <c r="G2" s="58"/>
      <c r="H2" s="29"/>
      <c r="I2" s="29"/>
      <c r="J2" s="29"/>
      <c r="K2" s="58"/>
    </row>
    <row r="3" spans="1:11" s="3" customFormat="1" ht="20.100000000000001" customHeight="1">
      <c r="A3" s="140" t="s">
        <v>15</v>
      </c>
      <c r="B3" s="140" t="s">
        <v>3</v>
      </c>
      <c r="C3" s="143" t="s">
        <v>0</v>
      </c>
      <c r="D3" s="144"/>
      <c r="E3" s="145"/>
      <c r="F3" s="143" t="s">
        <v>14</v>
      </c>
      <c r="G3" s="144"/>
      <c r="H3" s="144"/>
      <c r="I3" s="145"/>
      <c r="J3" s="59" t="s">
        <v>1</v>
      </c>
      <c r="K3" s="59" t="s">
        <v>0</v>
      </c>
    </row>
    <row r="4" spans="1:11" s="3" customFormat="1" ht="20.100000000000001" customHeight="1">
      <c r="A4" s="141"/>
      <c r="B4" s="141"/>
      <c r="C4" s="146"/>
      <c r="D4" s="147"/>
      <c r="E4" s="148"/>
      <c r="F4" s="146"/>
      <c r="G4" s="147"/>
      <c r="H4" s="147"/>
      <c r="I4" s="148"/>
      <c r="J4" s="60" t="s">
        <v>4</v>
      </c>
      <c r="K4" s="60" t="s">
        <v>5</v>
      </c>
    </row>
    <row r="5" spans="1:11" s="3" customFormat="1" ht="20.100000000000001" customHeight="1">
      <c r="A5" s="142"/>
      <c r="B5" s="142"/>
      <c r="C5" s="61" t="s">
        <v>6</v>
      </c>
      <c r="D5" s="61" t="s">
        <v>7</v>
      </c>
      <c r="E5" s="61" t="s">
        <v>8</v>
      </c>
      <c r="F5" s="61" t="s">
        <v>3</v>
      </c>
      <c r="G5" s="62" t="s">
        <v>6</v>
      </c>
      <c r="H5" s="61" t="s">
        <v>7</v>
      </c>
      <c r="I5" s="61" t="s">
        <v>8</v>
      </c>
      <c r="J5" s="63" t="s">
        <v>12</v>
      </c>
      <c r="K5" s="63" t="s">
        <v>13</v>
      </c>
    </row>
    <row r="6" spans="1:11" s="3" customFormat="1" ht="20.100000000000001" customHeight="1">
      <c r="A6" s="61" t="s">
        <v>16</v>
      </c>
      <c r="B6" s="31">
        <v>8803</v>
      </c>
      <c r="C6" s="31">
        <f>D6+E6</f>
        <v>20149</v>
      </c>
      <c r="D6" s="32">
        <v>9525</v>
      </c>
      <c r="E6" s="32">
        <v>10624</v>
      </c>
      <c r="F6" s="64">
        <v>18</v>
      </c>
      <c r="G6" s="65">
        <f>H6+I6</f>
        <v>8</v>
      </c>
      <c r="H6" s="65">
        <v>-1</v>
      </c>
      <c r="I6" s="65">
        <v>9</v>
      </c>
      <c r="J6" s="38">
        <f>C6/B6</f>
        <v>2.2888787913211406</v>
      </c>
      <c r="K6" s="31">
        <f>C6/3.055</f>
        <v>6595.4173486088375</v>
      </c>
    </row>
    <row r="7" spans="1:11" s="3" customFormat="1" ht="20.100000000000001" customHeight="1">
      <c r="A7" s="61" t="s">
        <v>17</v>
      </c>
      <c r="B7" s="31">
        <v>24730</v>
      </c>
      <c r="C7" s="31">
        <f t="shared" ref="C7:C18" si="0">D7+E7</f>
        <v>56640</v>
      </c>
      <c r="D7" s="32">
        <v>26977</v>
      </c>
      <c r="E7" s="32">
        <v>29663</v>
      </c>
      <c r="F7" s="64">
        <v>96</v>
      </c>
      <c r="G7" s="65">
        <f t="shared" ref="G7:G18" si="1">H7+I7</f>
        <v>31</v>
      </c>
      <c r="H7" s="65">
        <v>15</v>
      </c>
      <c r="I7" s="65">
        <v>16</v>
      </c>
      <c r="J7" s="38">
        <f t="shared" ref="J7:J19" si="2">C7/B7</f>
        <v>2.2903356247472706</v>
      </c>
      <c r="K7" s="31">
        <f>C7/5.61</f>
        <v>10096.256684491978</v>
      </c>
    </row>
    <row r="8" spans="1:11" s="3" customFormat="1" ht="20.100000000000001" customHeight="1">
      <c r="A8" s="61" t="s">
        <v>18</v>
      </c>
      <c r="B8" s="31">
        <v>18279</v>
      </c>
      <c r="C8" s="31">
        <f t="shared" si="0"/>
        <v>43020</v>
      </c>
      <c r="D8" s="32">
        <v>21124</v>
      </c>
      <c r="E8" s="32">
        <v>21896</v>
      </c>
      <c r="F8" s="64">
        <v>67</v>
      </c>
      <c r="G8" s="65">
        <f t="shared" si="1"/>
        <v>146</v>
      </c>
      <c r="H8" s="65">
        <v>45</v>
      </c>
      <c r="I8" s="65">
        <v>101</v>
      </c>
      <c r="J8" s="38">
        <f t="shared" si="2"/>
        <v>2.3535204332840967</v>
      </c>
      <c r="K8" s="31">
        <f>C8/4.377</f>
        <v>9828.6497601096653</v>
      </c>
    </row>
    <row r="9" spans="1:11" s="3" customFormat="1" ht="20.100000000000001" customHeight="1">
      <c r="A9" s="61" t="s">
        <v>19</v>
      </c>
      <c r="B9" s="31">
        <v>12436</v>
      </c>
      <c r="C9" s="31">
        <f t="shared" si="0"/>
        <v>30829</v>
      </c>
      <c r="D9" s="32">
        <v>15252</v>
      </c>
      <c r="E9" s="32">
        <v>15577</v>
      </c>
      <c r="F9" s="64">
        <v>44</v>
      </c>
      <c r="G9" s="65">
        <f t="shared" si="1"/>
        <v>28</v>
      </c>
      <c r="H9" s="65">
        <v>25</v>
      </c>
      <c r="I9" s="65">
        <v>3</v>
      </c>
      <c r="J9" s="38">
        <f t="shared" si="2"/>
        <v>2.4790125442264395</v>
      </c>
      <c r="K9" s="31">
        <f>C9/4.058</f>
        <v>7597.0921636274034</v>
      </c>
    </row>
    <row r="10" spans="1:11" s="3" customFormat="1" ht="20.100000000000001" customHeight="1">
      <c r="A10" s="61" t="s">
        <v>20</v>
      </c>
      <c r="B10" s="31">
        <v>20807</v>
      </c>
      <c r="C10" s="31">
        <f t="shared" si="0"/>
        <v>44546</v>
      </c>
      <c r="D10" s="32">
        <v>22248</v>
      </c>
      <c r="E10" s="32">
        <v>22298</v>
      </c>
      <c r="F10" s="64">
        <v>136</v>
      </c>
      <c r="G10" s="65">
        <f t="shared" si="1"/>
        <v>133</v>
      </c>
      <c r="H10" s="65">
        <v>45</v>
      </c>
      <c r="I10" s="65">
        <v>88</v>
      </c>
      <c r="J10" s="38">
        <f t="shared" si="2"/>
        <v>2.1409141154419187</v>
      </c>
      <c r="K10" s="31">
        <f>C10/4.746</f>
        <v>9386.0092709650216</v>
      </c>
    </row>
    <row r="11" spans="1:11" s="3" customFormat="1" ht="20.100000000000001" customHeight="1">
      <c r="A11" s="61" t="s">
        <v>21</v>
      </c>
      <c r="B11" s="31">
        <v>12361</v>
      </c>
      <c r="C11" s="31">
        <f t="shared" si="0"/>
        <v>29379</v>
      </c>
      <c r="D11" s="32">
        <v>14503</v>
      </c>
      <c r="E11" s="32">
        <v>14876</v>
      </c>
      <c r="F11" s="64">
        <v>42</v>
      </c>
      <c r="G11" s="65">
        <f t="shared" si="1"/>
        <v>-1</v>
      </c>
      <c r="H11" s="65">
        <v>-11</v>
      </c>
      <c r="I11" s="65">
        <v>10</v>
      </c>
      <c r="J11" s="38">
        <f t="shared" si="2"/>
        <v>2.3767494539276757</v>
      </c>
      <c r="K11" s="31">
        <f>C11/3.044</f>
        <v>9651.4454664914592</v>
      </c>
    </row>
    <row r="12" spans="1:11" s="3" customFormat="1" ht="20.100000000000001" customHeight="1">
      <c r="A12" s="61" t="s">
        <v>22</v>
      </c>
      <c r="B12" s="31">
        <v>18160</v>
      </c>
      <c r="C12" s="31">
        <f t="shared" si="0"/>
        <v>41846</v>
      </c>
      <c r="D12" s="32">
        <v>20496</v>
      </c>
      <c r="E12" s="32">
        <v>21350</v>
      </c>
      <c r="F12" s="64">
        <v>-2</v>
      </c>
      <c r="G12" s="65">
        <f>H12+I12</f>
        <v>-84</v>
      </c>
      <c r="H12" s="65">
        <v>-45</v>
      </c>
      <c r="I12" s="65">
        <v>-39</v>
      </c>
      <c r="J12" s="38">
        <f t="shared" si="2"/>
        <v>2.3042951541850218</v>
      </c>
      <c r="K12" s="31">
        <f>C12/6.09</f>
        <v>6871.2643678160921</v>
      </c>
    </row>
    <row r="13" spans="1:11" s="3" customFormat="1" ht="20.100000000000001" customHeight="1">
      <c r="A13" s="61" t="s">
        <v>23</v>
      </c>
      <c r="B13" s="31">
        <v>12922</v>
      </c>
      <c r="C13" s="31">
        <f t="shared" si="0"/>
        <v>31768</v>
      </c>
      <c r="D13" s="32">
        <v>15370</v>
      </c>
      <c r="E13" s="32">
        <v>16398</v>
      </c>
      <c r="F13" s="64">
        <v>45</v>
      </c>
      <c r="G13" s="65">
        <f t="shared" si="1"/>
        <v>-15</v>
      </c>
      <c r="H13" s="65">
        <v>-14</v>
      </c>
      <c r="I13" s="65">
        <v>-1</v>
      </c>
      <c r="J13" s="38">
        <f t="shared" si="2"/>
        <v>2.4584429654852191</v>
      </c>
      <c r="K13" s="31">
        <f>C13/5.007</f>
        <v>6344.7173956460956</v>
      </c>
    </row>
    <row r="14" spans="1:11" s="3" customFormat="1" ht="20.100000000000001" customHeight="1">
      <c r="A14" s="61" t="s">
        <v>24</v>
      </c>
      <c r="B14" s="31">
        <v>15535</v>
      </c>
      <c r="C14" s="31">
        <f t="shared" si="0"/>
        <v>36187</v>
      </c>
      <c r="D14" s="32">
        <v>18515</v>
      </c>
      <c r="E14" s="32">
        <v>17672</v>
      </c>
      <c r="F14" s="64">
        <v>-18</v>
      </c>
      <c r="G14" s="65">
        <f t="shared" si="1"/>
        <v>-77</v>
      </c>
      <c r="H14" s="65">
        <v>-58</v>
      </c>
      <c r="I14" s="65">
        <v>-19</v>
      </c>
      <c r="J14" s="38">
        <f t="shared" si="2"/>
        <v>2.3293852590923723</v>
      </c>
      <c r="K14" s="31">
        <f>C14/7.192</f>
        <v>5031.5628476084539</v>
      </c>
    </row>
    <row r="15" spans="1:11" s="3" customFormat="1" ht="20.100000000000001" customHeight="1">
      <c r="A15" s="61" t="s">
        <v>25</v>
      </c>
      <c r="B15" s="31">
        <v>15810</v>
      </c>
      <c r="C15" s="31">
        <f t="shared" si="0"/>
        <v>32212</v>
      </c>
      <c r="D15" s="32">
        <v>16135</v>
      </c>
      <c r="E15" s="32">
        <v>16077</v>
      </c>
      <c r="F15" s="64">
        <v>140</v>
      </c>
      <c r="G15" s="65">
        <f t="shared" si="1"/>
        <v>133</v>
      </c>
      <c r="H15" s="65">
        <v>61</v>
      </c>
      <c r="I15" s="65">
        <v>72</v>
      </c>
      <c r="J15" s="38">
        <f t="shared" si="2"/>
        <v>2.0374446552814676</v>
      </c>
      <c r="K15" s="31">
        <f>C15/4.272</f>
        <v>7540.2621722846434</v>
      </c>
    </row>
    <row r="16" spans="1:11" s="3" customFormat="1" ht="20.100000000000001" customHeight="1">
      <c r="A16" s="61" t="s">
        <v>26</v>
      </c>
      <c r="B16" s="31">
        <v>4675</v>
      </c>
      <c r="C16" s="31">
        <f t="shared" si="0"/>
        <v>11548</v>
      </c>
      <c r="D16" s="32">
        <v>6019</v>
      </c>
      <c r="E16" s="32">
        <v>5529</v>
      </c>
      <c r="F16" s="64">
        <v>17</v>
      </c>
      <c r="G16" s="65">
        <f t="shared" si="1"/>
        <v>-1</v>
      </c>
      <c r="H16" s="65">
        <v>1</v>
      </c>
      <c r="I16" s="65">
        <v>-2</v>
      </c>
      <c r="J16" s="38">
        <f t="shared" si="2"/>
        <v>2.4701604278074867</v>
      </c>
      <c r="K16" s="31">
        <f>C16/4.977</f>
        <v>2320.2732569821178</v>
      </c>
    </row>
    <row r="17" spans="1:11" s="3" customFormat="1" ht="20.100000000000001" customHeight="1">
      <c r="A17" s="61" t="s">
        <v>27</v>
      </c>
      <c r="B17" s="31">
        <v>14316</v>
      </c>
      <c r="C17" s="31">
        <f t="shared" si="0"/>
        <v>33262</v>
      </c>
      <c r="D17" s="32">
        <v>16777</v>
      </c>
      <c r="E17" s="32">
        <v>16485</v>
      </c>
      <c r="F17" s="64">
        <v>34</v>
      </c>
      <c r="G17" s="65">
        <f t="shared" si="1"/>
        <v>-33</v>
      </c>
      <c r="H17" s="65">
        <v>-33</v>
      </c>
      <c r="I17" s="65">
        <v>0</v>
      </c>
      <c r="J17" s="38">
        <f t="shared" si="2"/>
        <v>2.3234143615535068</v>
      </c>
      <c r="K17" s="31">
        <f>C17/5.407</f>
        <v>6151.6552616977988</v>
      </c>
    </row>
    <row r="18" spans="1:11" s="3" customFormat="1" ht="20.100000000000001" customHeight="1">
      <c r="A18" s="61" t="s">
        <v>28</v>
      </c>
      <c r="B18" s="31">
        <v>7323</v>
      </c>
      <c r="C18" s="31">
        <f t="shared" si="0"/>
        <v>17931</v>
      </c>
      <c r="D18" s="32">
        <v>9240</v>
      </c>
      <c r="E18" s="32">
        <v>8691</v>
      </c>
      <c r="F18" s="64">
        <v>21</v>
      </c>
      <c r="G18" s="65">
        <f t="shared" si="1"/>
        <v>2</v>
      </c>
      <c r="H18" s="65">
        <v>8</v>
      </c>
      <c r="I18" s="65">
        <v>-6</v>
      </c>
      <c r="J18" s="38">
        <f t="shared" si="2"/>
        <v>2.4485866448176976</v>
      </c>
      <c r="K18" s="31">
        <f>C18/11.735</f>
        <v>1527.9931827865362</v>
      </c>
    </row>
    <row r="19" spans="1:11" s="3" customFormat="1" ht="20.100000000000001" customHeight="1">
      <c r="A19" s="61" t="s">
        <v>29</v>
      </c>
      <c r="B19" s="31">
        <f t="shared" ref="B19:I19" si="3">SUM(B6:B18)</f>
        <v>186157</v>
      </c>
      <c r="C19" s="31">
        <f t="shared" si="3"/>
        <v>429317</v>
      </c>
      <c r="D19" s="32">
        <f t="shared" si="3"/>
        <v>212181</v>
      </c>
      <c r="E19" s="32">
        <f t="shared" si="3"/>
        <v>217136</v>
      </c>
      <c r="F19" s="66">
        <f t="shared" si="3"/>
        <v>640</v>
      </c>
      <c r="G19" s="67">
        <f t="shared" si="3"/>
        <v>270</v>
      </c>
      <c r="H19" s="67">
        <f>SUM(H6:H18)</f>
        <v>38</v>
      </c>
      <c r="I19" s="67">
        <f t="shared" si="3"/>
        <v>232</v>
      </c>
      <c r="J19" s="38">
        <f t="shared" si="2"/>
        <v>2.3062092749668293</v>
      </c>
      <c r="K19" s="31">
        <f>ROUND(C19/69.57,0)</f>
        <v>6171</v>
      </c>
    </row>
    <row r="20" spans="1:11" s="3" customFormat="1" ht="5.25" customHeight="1">
      <c r="G20" s="6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49" t="s">
        <v>289</v>
      </c>
      <c r="B1" s="149"/>
      <c r="C1" s="149"/>
      <c r="D1" s="149"/>
      <c r="E1" s="149"/>
      <c r="F1" s="149"/>
      <c r="G1" s="149"/>
      <c r="H1" s="149"/>
      <c r="AK1" s="4" t="s">
        <v>51</v>
      </c>
    </row>
    <row r="2" spans="1:37" s="2" customFormat="1" ht="14.25" thickBot="1">
      <c r="A2" s="2" t="s">
        <v>310</v>
      </c>
      <c r="F2" s="22"/>
      <c r="G2" s="22"/>
      <c r="H2" s="22"/>
    </row>
    <row r="3" spans="1:37" ht="14.25" customHeight="1" thickBot="1">
      <c r="A3" s="69" t="s">
        <v>52</v>
      </c>
      <c r="B3" s="70" t="s">
        <v>6</v>
      </c>
      <c r="C3" s="71" t="s">
        <v>7</v>
      </c>
      <c r="D3" s="71" t="s">
        <v>8</v>
      </c>
      <c r="E3" s="69" t="s">
        <v>52</v>
      </c>
      <c r="F3" s="71" t="s">
        <v>6</v>
      </c>
      <c r="G3" s="71" t="s">
        <v>7</v>
      </c>
      <c r="H3" s="72" t="s">
        <v>8</v>
      </c>
    </row>
    <row r="4" spans="1:37" ht="11.25" customHeight="1">
      <c r="A4" s="73" t="s">
        <v>53</v>
      </c>
      <c r="B4" s="13">
        <f t="shared" ref="B4:B67" si="0">SUM(C4:D4)</f>
        <v>18345</v>
      </c>
      <c r="C4" s="99">
        <f>SUM(C5:C9)</f>
        <v>9374</v>
      </c>
      <c r="D4" s="99">
        <f>SUM(D5:D9)</f>
        <v>8971</v>
      </c>
      <c r="E4" s="73" t="s">
        <v>54</v>
      </c>
      <c r="F4" s="13">
        <f t="shared" ref="F4:F61" si="1">SUM(G4:H4)</f>
        <v>21436</v>
      </c>
      <c r="G4" s="99">
        <f>SUM(G5:G9)</f>
        <v>10651</v>
      </c>
      <c r="H4" s="100">
        <f>SUM(H5:H9)</f>
        <v>10785</v>
      </c>
    </row>
    <row r="5" spans="1:37" ht="11.25" customHeight="1">
      <c r="A5" s="74">
        <v>0</v>
      </c>
      <c r="B5" s="13">
        <f t="shared" si="0"/>
        <v>3362</v>
      </c>
      <c r="C5" s="99">
        <v>1719</v>
      </c>
      <c r="D5" s="99">
        <v>1643</v>
      </c>
      <c r="E5" s="74">
        <v>60</v>
      </c>
      <c r="F5" s="13">
        <f t="shared" si="1"/>
        <v>4248</v>
      </c>
      <c r="G5" s="99">
        <v>2129</v>
      </c>
      <c r="H5" s="100">
        <v>2119</v>
      </c>
    </row>
    <row r="6" spans="1:37" ht="11.25" customHeight="1">
      <c r="A6" s="74">
        <v>1</v>
      </c>
      <c r="B6" s="13">
        <f t="shared" si="0"/>
        <v>3619</v>
      </c>
      <c r="C6" s="99">
        <v>1819</v>
      </c>
      <c r="D6" s="99">
        <v>1800</v>
      </c>
      <c r="E6" s="74">
        <v>61</v>
      </c>
      <c r="F6" s="13">
        <f t="shared" si="1"/>
        <v>4214</v>
      </c>
      <c r="G6" s="99">
        <v>2103</v>
      </c>
      <c r="H6" s="100">
        <v>2111</v>
      </c>
    </row>
    <row r="7" spans="1:37" ht="11.25" customHeight="1">
      <c r="A7" s="74">
        <v>2</v>
      </c>
      <c r="B7" s="13">
        <f t="shared" si="0"/>
        <v>3724</v>
      </c>
      <c r="C7" s="99">
        <v>1919</v>
      </c>
      <c r="D7" s="99">
        <v>1805</v>
      </c>
      <c r="E7" s="74">
        <v>62</v>
      </c>
      <c r="F7" s="13">
        <f t="shared" si="1"/>
        <v>4314</v>
      </c>
      <c r="G7" s="99">
        <v>2147</v>
      </c>
      <c r="H7" s="100">
        <v>2167</v>
      </c>
    </row>
    <row r="8" spans="1:37" ht="11.25" customHeight="1">
      <c r="A8" s="74">
        <v>3</v>
      </c>
      <c r="B8" s="13">
        <f t="shared" si="0"/>
        <v>3813</v>
      </c>
      <c r="C8" s="99">
        <v>1924</v>
      </c>
      <c r="D8" s="99">
        <v>1889</v>
      </c>
      <c r="E8" s="74">
        <v>63</v>
      </c>
      <c r="F8" s="13">
        <f t="shared" si="1"/>
        <v>4292</v>
      </c>
      <c r="G8" s="99">
        <v>2126</v>
      </c>
      <c r="H8" s="100">
        <v>2166</v>
      </c>
    </row>
    <row r="9" spans="1:37" ht="11.25" customHeight="1">
      <c r="A9" s="75">
        <v>4</v>
      </c>
      <c r="B9" s="76">
        <f t="shared" si="0"/>
        <v>3827</v>
      </c>
      <c r="C9" s="101">
        <v>1993</v>
      </c>
      <c r="D9" s="101">
        <v>1834</v>
      </c>
      <c r="E9" s="75">
        <v>64</v>
      </c>
      <c r="F9" s="76">
        <f t="shared" si="1"/>
        <v>4368</v>
      </c>
      <c r="G9" s="101">
        <v>2146</v>
      </c>
      <c r="H9" s="102">
        <v>2222</v>
      </c>
    </row>
    <row r="10" spans="1:37" ht="11.25" customHeight="1">
      <c r="A10" s="73" t="s">
        <v>55</v>
      </c>
      <c r="B10" s="13">
        <f t="shared" si="0"/>
        <v>19978</v>
      </c>
      <c r="C10" s="99">
        <f>SUM(C11:C15)</f>
        <v>10213</v>
      </c>
      <c r="D10" s="99">
        <f>SUM(D11:D15)</f>
        <v>9765</v>
      </c>
      <c r="E10" s="73" t="s">
        <v>56</v>
      </c>
      <c r="F10" s="13">
        <f t="shared" si="1"/>
        <v>27577</v>
      </c>
      <c r="G10" s="99">
        <f>SUM(G11:G15)</f>
        <v>12980</v>
      </c>
      <c r="H10" s="100">
        <f>SUM(H11:H15)</f>
        <v>14597</v>
      </c>
    </row>
    <row r="11" spans="1:37" ht="11.25" customHeight="1">
      <c r="A11" s="74">
        <v>5</v>
      </c>
      <c r="B11" s="13">
        <f t="shared" si="0"/>
        <v>3885</v>
      </c>
      <c r="C11" s="99">
        <v>1957</v>
      </c>
      <c r="D11" s="99">
        <v>1928</v>
      </c>
      <c r="E11" s="74">
        <v>65</v>
      </c>
      <c r="F11" s="13">
        <f t="shared" si="1"/>
        <v>4790</v>
      </c>
      <c r="G11" s="99">
        <v>2298</v>
      </c>
      <c r="H11" s="100">
        <v>2492</v>
      </c>
    </row>
    <row r="12" spans="1:37" ht="11.25" customHeight="1">
      <c r="A12" s="74">
        <v>6</v>
      </c>
      <c r="B12" s="13">
        <f t="shared" si="0"/>
        <v>3938</v>
      </c>
      <c r="C12" s="99">
        <v>2049</v>
      </c>
      <c r="D12" s="99">
        <v>1889</v>
      </c>
      <c r="E12" s="74">
        <v>66</v>
      </c>
      <c r="F12" s="13">
        <f t="shared" si="1"/>
        <v>5008</v>
      </c>
      <c r="G12" s="99">
        <v>2347</v>
      </c>
      <c r="H12" s="100">
        <v>2661</v>
      </c>
    </row>
    <row r="13" spans="1:37" ht="11.25" customHeight="1">
      <c r="A13" s="74">
        <v>7</v>
      </c>
      <c r="B13" s="13">
        <f t="shared" si="0"/>
        <v>3974</v>
      </c>
      <c r="C13" s="99">
        <v>2055</v>
      </c>
      <c r="D13" s="99">
        <v>1919</v>
      </c>
      <c r="E13" s="74">
        <v>67</v>
      </c>
      <c r="F13" s="13">
        <f t="shared" si="1"/>
        <v>5424</v>
      </c>
      <c r="G13" s="99">
        <v>2525</v>
      </c>
      <c r="H13" s="100">
        <v>2899</v>
      </c>
    </row>
    <row r="14" spans="1:37" ht="11.25" customHeight="1">
      <c r="A14" s="74">
        <v>8</v>
      </c>
      <c r="B14" s="13">
        <f t="shared" si="0"/>
        <v>4078</v>
      </c>
      <c r="C14" s="99">
        <v>2059</v>
      </c>
      <c r="D14" s="99">
        <v>2019</v>
      </c>
      <c r="E14" s="74">
        <v>68</v>
      </c>
      <c r="F14" s="13">
        <f t="shared" si="1"/>
        <v>6124</v>
      </c>
      <c r="G14" s="99">
        <v>2928</v>
      </c>
      <c r="H14" s="100">
        <v>3196</v>
      </c>
    </row>
    <row r="15" spans="1:37" ht="11.25" customHeight="1">
      <c r="A15" s="75">
        <v>9</v>
      </c>
      <c r="B15" s="76">
        <f t="shared" si="0"/>
        <v>4103</v>
      </c>
      <c r="C15" s="101">
        <v>2093</v>
      </c>
      <c r="D15" s="101">
        <v>2010</v>
      </c>
      <c r="E15" s="75">
        <v>69</v>
      </c>
      <c r="F15" s="76">
        <f t="shared" si="1"/>
        <v>6231</v>
      </c>
      <c r="G15" s="101">
        <v>2882</v>
      </c>
      <c r="H15" s="102">
        <v>3349</v>
      </c>
    </row>
    <row r="16" spans="1:37" ht="11.25" customHeight="1">
      <c r="A16" s="73" t="s">
        <v>57</v>
      </c>
      <c r="B16" s="13">
        <f t="shared" si="0"/>
        <v>20224</v>
      </c>
      <c r="C16" s="99">
        <f>SUM(C17:C21)</f>
        <v>10313</v>
      </c>
      <c r="D16" s="99">
        <f>SUM(D17:D21)</f>
        <v>9911</v>
      </c>
      <c r="E16" s="73" t="s">
        <v>58</v>
      </c>
      <c r="F16" s="13">
        <f t="shared" si="1"/>
        <v>25141</v>
      </c>
      <c r="G16" s="99">
        <f>SUM(G17:G21)</f>
        <v>11682</v>
      </c>
      <c r="H16" s="100">
        <f>SUM(H17:H21)</f>
        <v>13459</v>
      </c>
    </row>
    <row r="17" spans="1:8" ht="11.25" customHeight="1">
      <c r="A17" s="74">
        <v>10</v>
      </c>
      <c r="B17" s="13">
        <f t="shared" si="0"/>
        <v>4084</v>
      </c>
      <c r="C17" s="99">
        <v>2128</v>
      </c>
      <c r="D17" s="99">
        <v>1956</v>
      </c>
      <c r="E17" s="74">
        <v>70</v>
      </c>
      <c r="F17" s="13">
        <f t="shared" si="1"/>
        <v>6506</v>
      </c>
      <c r="G17" s="99">
        <v>3028</v>
      </c>
      <c r="H17" s="100">
        <v>3478</v>
      </c>
    </row>
    <row r="18" spans="1:8" ht="11.25" customHeight="1">
      <c r="A18" s="74">
        <v>11</v>
      </c>
      <c r="B18" s="13">
        <f t="shared" si="0"/>
        <v>3974</v>
      </c>
      <c r="C18" s="99">
        <v>2010</v>
      </c>
      <c r="D18" s="99">
        <v>1964</v>
      </c>
      <c r="E18" s="74">
        <v>71</v>
      </c>
      <c r="F18" s="13">
        <f t="shared" si="1"/>
        <v>5146</v>
      </c>
      <c r="G18" s="99">
        <v>2432</v>
      </c>
      <c r="H18" s="100">
        <v>2714</v>
      </c>
    </row>
    <row r="19" spans="1:8" ht="11.25" customHeight="1">
      <c r="A19" s="74">
        <v>12</v>
      </c>
      <c r="B19" s="13">
        <f t="shared" si="0"/>
        <v>3892</v>
      </c>
      <c r="C19" s="99">
        <v>2008</v>
      </c>
      <c r="D19" s="99">
        <v>1884</v>
      </c>
      <c r="E19" s="74">
        <v>72</v>
      </c>
      <c r="F19" s="13">
        <f t="shared" si="1"/>
        <v>3867</v>
      </c>
      <c r="G19" s="99">
        <v>1822</v>
      </c>
      <c r="H19" s="100">
        <v>2045</v>
      </c>
    </row>
    <row r="20" spans="1:8" ht="11.25" customHeight="1">
      <c r="A20" s="74">
        <v>13</v>
      </c>
      <c r="B20" s="13">
        <f t="shared" si="0"/>
        <v>4118</v>
      </c>
      <c r="C20" s="99">
        <v>2047</v>
      </c>
      <c r="D20" s="99">
        <v>2071</v>
      </c>
      <c r="E20" s="74">
        <v>73</v>
      </c>
      <c r="F20" s="13">
        <f t="shared" si="1"/>
        <v>4440</v>
      </c>
      <c r="G20" s="99">
        <v>2040</v>
      </c>
      <c r="H20" s="100">
        <v>2400</v>
      </c>
    </row>
    <row r="21" spans="1:8" ht="11.25" customHeight="1">
      <c r="A21" s="75">
        <v>14</v>
      </c>
      <c r="B21" s="76">
        <f t="shared" si="0"/>
        <v>4156</v>
      </c>
      <c r="C21" s="101">
        <v>2120</v>
      </c>
      <c r="D21" s="101">
        <v>2036</v>
      </c>
      <c r="E21" s="75">
        <v>74</v>
      </c>
      <c r="F21" s="76">
        <f t="shared" si="1"/>
        <v>5182</v>
      </c>
      <c r="G21" s="101">
        <v>2360</v>
      </c>
      <c r="H21" s="102">
        <v>2822</v>
      </c>
    </row>
    <row r="22" spans="1:8" ht="11.25" customHeight="1">
      <c r="A22" s="73" t="s">
        <v>59</v>
      </c>
      <c r="B22" s="13">
        <f t="shared" si="0"/>
        <v>20378</v>
      </c>
      <c r="C22" s="99">
        <f>SUM(C23:C27)</f>
        <v>10506</v>
      </c>
      <c r="D22" s="99">
        <f>SUM(D23:D27)</f>
        <v>9872</v>
      </c>
      <c r="E22" s="73" t="s">
        <v>60</v>
      </c>
      <c r="F22" s="13">
        <f t="shared" si="1"/>
        <v>20983</v>
      </c>
      <c r="G22" s="99">
        <f>SUM(G23:G27)</f>
        <v>9470</v>
      </c>
      <c r="H22" s="100">
        <f>SUM(H23:H27)</f>
        <v>11513</v>
      </c>
    </row>
    <row r="23" spans="1:8" ht="11.25" customHeight="1">
      <c r="A23" s="74">
        <v>15</v>
      </c>
      <c r="B23" s="13">
        <f t="shared" si="0"/>
        <v>4022</v>
      </c>
      <c r="C23" s="99">
        <v>2072</v>
      </c>
      <c r="D23" s="99">
        <v>1950</v>
      </c>
      <c r="E23" s="74">
        <v>75</v>
      </c>
      <c r="F23" s="13">
        <f t="shared" si="1"/>
        <v>4703</v>
      </c>
      <c r="G23" s="99">
        <v>2175</v>
      </c>
      <c r="H23" s="100">
        <v>2528</v>
      </c>
    </row>
    <row r="24" spans="1:8" ht="11.25" customHeight="1">
      <c r="A24" s="74">
        <v>16</v>
      </c>
      <c r="B24" s="13">
        <f t="shared" si="0"/>
        <v>3991</v>
      </c>
      <c r="C24" s="99">
        <v>2033</v>
      </c>
      <c r="D24" s="99">
        <v>1958</v>
      </c>
      <c r="E24" s="74">
        <v>76</v>
      </c>
      <c r="F24" s="13">
        <f t="shared" si="1"/>
        <v>4901</v>
      </c>
      <c r="G24" s="99">
        <v>2211</v>
      </c>
      <c r="H24" s="100">
        <v>2690</v>
      </c>
    </row>
    <row r="25" spans="1:8" ht="11.25" customHeight="1">
      <c r="A25" s="74">
        <v>17</v>
      </c>
      <c r="B25" s="13">
        <f t="shared" si="0"/>
        <v>4080</v>
      </c>
      <c r="C25" s="99">
        <v>2102</v>
      </c>
      <c r="D25" s="99">
        <v>1978</v>
      </c>
      <c r="E25" s="74">
        <v>77</v>
      </c>
      <c r="F25" s="13">
        <f t="shared" si="1"/>
        <v>4347</v>
      </c>
      <c r="G25" s="99">
        <v>1970</v>
      </c>
      <c r="H25" s="100">
        <v>2377</v>
      </c>
    </row>
    <row r="26" spans="1:8" ht="11.25" customHeight="1">
      <c r="A26" s="74">
        <v>18</v>
      </c>
      <c r="B26" s="13">
        <f t="shared" si="0"/>
        <v>4104</v>
      </c>
      <c r="C26" s="99">
        <v>2110</v>
      </c>
      <c r="D26" s="99">
        <v>1994</v>
      </c>
      <c r="E26" s="74">
        <v>78</v>
      </c>
      <c r="F26" s="13">
        <f t="shared" si="1"/>
        <v>3648</v>
      </c>
      <c r="G26" s="99">
        <v>1634</v>
      </c>
      <c r="H26" s="100">
        <v>2014</v>
      </c>
    </row>
    <row r="27" spans="1:8" ht="11.25" customHeight="1">
      <c r="A27" s="75">
        <v>19</v>
      </c>
      <c r="B27" s="76">
        <f t="shared" si="0"/>
        <v>4181</v>
      </c>
      <c r="C27" s="101">
        <v>2189</v>
      </c>
      <c r="D27" s="101">
        <v>1992</v>
      </c>
      <c r="E27" s="75">
        <v>79</v>
      </c>
      <c r="F27" s="76">
        <f t="shared" si="1"/>
        <v>3384</v>
      </c>
      <c r="G27" s="101">
        <v>1480</v>
      </c>
      <c r="H27" s="102">
        <v>1904</v>
      </c>
    </row>
    <row r="28" spans="1:8" ht="11.25" customHeight="1">
      <c r="A28" s="73" t="s">
        <v>61</v>
      </c>
      <c r="B28" s="13">
        <f t="shared" si="0"/>
        <v>21427</v>
      </c>
      <c r="C28" s="99">
        <f>SUM(C29:C33)</f>
        <v>11218</v>
      </c>
      <c r="D28" s="99">
        <f>SUM(D29:D33)</f>
        <v>10209</v>
      </c>
      <c r="E28" s="73" t="s">
        <v>62</v>
      </c>
      <c r="F28" s="13">
        <f t="shared" si="1"/>
        <v>15775</v>
      </c>
      <c r="G28" s="99">
        <f>SUM(G29:G33)</f>
        <v>6698</v>
      </c>
      <c r="H28" s="100">
        <f>SUM(H29:H33)</f>
        <v>9077</v>
      </c>
    </row>
    <row r="29" spans="1:8" ht="11.25" customHeight="1">
      <c r="A29" s="74">
        <v>20</v>
      </c>
      <c r="B29" s="13">
        <f t="shared" si="0"/>
        <v>4352</v>
      </c>
      <c r="C29" s="99">
        <v>2259</v>
      </c>
      <c r="D29" s="99">
        <v>2093</v>
      </c>
      <c r="E29" s="74">
        <v>80</v>
      </c>
      <c r="F29" s="13">
        <f t="shared" si="1"/>
        <v>3705</v>
      </c>
      <c r="G29" s="99">
        <v>1624</v>
      </c>
      <c r="H29" s="100">
        <v>2081</v>
      </c>
    </row>
    <row r="30" spans="1:8" ht="11.25" customHeight="1">
      <c r="A30" s="74">
        <v>21</v>
      </c>
      <c r="B30" s="13">
        <f t="shared" si="0"/>
        <v>4265</v>
      </c>
      <c r="C30" s="99">
        <v>2324</v>
      </c>
      <c r="D30" s="99">
        <v>1941</v>
      </c>
      <c r="E30" s="74">
        <v>81</v>
      </c>
      <c r="F30" s="13">
        <f t="shared" si="1"/>
        <v>3392</v>
      </c>
      <c r="G30" s="99">
        <v>1483</v>
      </c>
      <c r="H30" s="100">
        <v>1909</v>
      </c>
    </row>
    <row r="31" spans="1:8" ht="11.25" customHeight="1">
      <c r="A31" s="74">
        <v>22</v>
      </c>
      <c r="B31" s="13">
        <f t="shared" si="0"/>
        <v>4257</v>
      </c>
      <c r="C31" s="99">
        <v>2230</v>
      </c>
      <c r="D31" s="99">
        <v>2027</v>
      </c>
      <c r="E31" s="74">
        <v>82</v>
      </c>
      <c r="F31" s="13">
        <f t="shared" si="1"/>
        <v>3362</v>
      </c>
      <c r="G31" s="99">
        <v>1423</v>
      </c>
      <c r="H31" s="100">
        <v>1939</v>
      </c>
    </row>
    <row r="32" spans="1:8" ht="11.25" customHeight="1">
      <c r="A32" s="74">
        <v>23</v>
      </c>
      <c r="B32" s="13">
        <f t="shared" si="0"/>
        <v>4331</v>
      </c>
      <c r="C32" s="99">
        <v>2184</v>
      </c>
      <c r="D32" s="99">
        <v>2147</v>
      </c>
      <c r="E32" s="74">
        <v>83</v>
      </c>
      <c r="F32" s="13">
        <f t="shared" si="1"/>
        <v>2837</v>
      </c>
      <c r="G32" s="99">
        <v>1168</v>
      </c>
      <c r="H32" s="100">
        <v>1669</v>
      </c>
    </row>
    <row r="33" spans="1:8" ht="11.25" customHeight="1">
      <c r="A33" s="75">
        <v>24</v>
      </c>
      <c r="B33" s="76">
        <f t="shared" si="0"/>
        <v>4222</v>
      </c>
      <c r="C33" s="101">
        <v>2221</v>
      </c>
      <c r="D33" s="101">
        <v>2001</v>
      </c>
      <c r="E33" s="75">
        <v>84</v>
      </c>
      <c r="F33" s="76">
        <f t="shared" si="1"/>
        <v>2479</v>
      </c>
      <c r="G33" s="101">
        <v>1000</v>
      </c>
      <c r="H33" s="102">
        <v>1479</v>
      </c>
    </row>
    <row r="34" spans="1:8" ht="11.25" customHeight="1">
      <c r="A34" s="73" t="s">
        <v>63</v>
      </c>
      <c r="B34" s="13">
        <f t="shared" si="0"/>
        <v>21036</v>
      </c>
      <c r="C34" s="99">
        <f>SUM(C35:C39)</f>
        <v>11097</v>
      </c>
      <c r="D34" s="99">
        <f>SUM(D35:D39)</f>
        <v>9939</v>
      </c>
      <c r="E34" s="73" t="s">
        <v>64</v>
      </c>
      <c r="F34" s="13">
        <f t="shared" si="1"/>
        <v>9161</v>
      </c>
      <c r="G34" s="99">
        <f>SUM(G35:G39)</f>
        <v>3285</v>
      </c>
      <c r="H34" s="100">
        <f>SUM(H35:H39)</f>
        <v>5876</v>
      </c>
    </row>
    <row r="35" spans="1:8" ht="11.25" customHeight="1">
      <c r="A35" s="74">
        <v>25</v>
      </c>
      <c r="B35" s="13">
        <f t="shared" si="0"/>
        <v>4236</v>
      </c>
      <c r="C35" s="99">
        <v>2261</v>
      </c>
      <c r="D35" s="99">
        <v>1975</v>
      </c>
      <c r="E35" s="74">
        <v>85</v>
      </c>
      <c r="F35" s="13">
        <f t="shared" si="1"/>
        <v>2339</v>
      </c>
      <c r="G35" s="99">
        <v>896</v>
      </c>
      <c r="H35" s="100">
        <v>1443</v>
      </c>
    </row>
    <row r="36" spans="1:8" ht="11.25" customHeight="1">
      <c r="A36" s="74">
        <v>26</v>
      </c>
      <c r="B36" s="13">
        <f t="shared" si="0"/>
        <v>4149</v>
      </c>
      <c r="C36" s="99">
        <v>2204</v>
      </c>
      <c r="D36" s="99">
        <v>1945</v>
      </c>
      <c r="E36" s="74">
        <v>86</v>
      </c>
      <c r="F36" s="13">
        <f t="shared" si="1"/>
        <v>2058</v>
      </c>
      <c r="G36" s="99">
        <v>757</v>
      </c>
      <c r="H36" s="100">
        <v>1301</v>
      </c>
    </row>
    <row r="37" spans="1:8" ht="11.25" customHeight="1">
      <c r="A37" s="74">
        <v>27</v>
      </c>
      <c r="B37" s="13">
        <f t="shared" si="0"/>
        <v>4128</v>
      </c>
      <c r="C37" s="99">
        <v>2159</v>
      </c>
      <c r="D37" s="99">
        <v>1969</v>
      </c>
      <c r="E37" s="74">
        <v>87</v>
      </c>
      <c r="F37" s="13">
        <f t="shared" si="1"/>
        <v>1834</v>
      </c>
      <c r="G37" s="99">
        <v>632</v>
      </c>
      <c r="H37" s="100">
        <v>1202</v>
      </c>
    </row>
    <row r="38" spans="1:8" ht="11.25" customHeight="1">
      <c r="A38" s="74">
        <v>28</v>
      </c>
      <c r="B38" s="13">
        <f t="shared" si="0"/>
        <v>4177</v>
      </c>
      <c r="C38" s="99">
        <v>2166</v>
      </c>
      <c r="D38" s="99">
        <v>2011</v>
      </c>
      <c r="E38" s="74">
        <v>88</v>
      </c>
      <c r="F38" s="13">
        <f t="shared" si="1"/>
        <v>1562</v>
      </c>
      <c r="G38" s="99">
        <v>553</v>
      </c>
      <c r="H38" s="100">
        <v>1009</v>
      </c>
    </row>
    <row r="39" spans="1:8" ht="11.25" customHeight="1">
      <c r="A39" s="75">
        <v>29</v>
      </c>
      <c r="B39" s="76">
        <f t="shared" si="0"/>
        <v>4346</v>
      </c>
      <c r="C39" s="101">
        <v>2307</v>
      </c>
      <c r="D39" s="101">
        <v>2039</v>
      </c>
      <c r="E39" s="75">
        <v>89</v>
      </c>
      <c r="F39" s="76">
        <f t="shared" si="1"/>
        <v>1368</v>
      </c>
      <c r="G39" s="101">
        <v>447</v>
      </c>
      <c r="H39" s="102">
        <v>921</v>
      </c>
    </row>
    <row r="40" spans="1:8" ht="11.25" customHeight="1">
      <c r="A40" s="73" t="s">
        <v>65</v>
      </c>
      <c r="B40" s="13">
        <f t="shared" si="0"/>
        <v>24147</v>
      </c>
      <c r="C40" s="99">
        <f>SUM(C41:C45)</f>
        <v>12362</v>
      </c>
      <c r="D40" s="99">
        <f>SUM(D41:D45)</f>
        <v>11785</v>
      </c>
      <c r="E40" s="73" t="s">
        <v>66</v>
      </c>
      <c r="F40" s="13">
        <f t="shared" si="1"/>
        <v>4106</v>
      </c>
      <c r="G40" s="99">
        <f>SUM(G41:G45)</f>
        <v>1153</v>
      </c>
      <c r="H40" s="100">
        <f>SUM(H41:H45)</f>
        <v>2953</v>
      </c>
    </row>
    <row r="41" spans="1:8" ht="11.25" customHeight="1">
      <c r="A41" s="74">
        <v>30</v>
      </c>
      <c r="B41" s="13">
        <f t="shared" si="0"/>
        <v>4430</v>
      </c>
      <c r="C41" s="99">
        <v>2278</v>
      </c>
      <c r="D41" s="99">
        <v>2152</v>
      </c>
      <c r="E41" s="74">
        <v>90</v>
      </c>
      <c r="F41" s="13">
        <f t="shared" si="1"/>
        <v>1209</v>
      </c>
      <c r="G41" s="99">
        <v>377</v>
      </c>
      <c r="H41" s="100">
        <v>832</v>
      </c>
    </row>
    <row r="42" spans="1:8" ht="11.25" customHeight="1">
      <c r="A42" s="74">
        <v>31</v>
      </c>
      <c r="B42" s="13">
        <f t="shared" si="0"/>
        <v>4490</v>
      </c>
      <c r="C42" s="99">
        <v>2373</v>
      </c>
      <c r="D42" s="99">
        <v>2117</v>
      </c>
      <c r="E42" s="74">
        <v>91</v>
      </c>
      <c r="F42" s="13">
        <f t="shared" si="1"/>
        <v>962</v>
      </c>
      <c r="G42" s="99">
        <v>296</v>
      </c>
      <c r="H42" s="100">
        <v>666</v>
      </c>
    </row>
    <row r="43" spans="1:8" ht="11.25" customHeight="1">
      <c r="A43" s="74">
        <v>32</v>
      </c>
      <c r="B43" s="13">
        <f t="shared" si="0"/>
        <v>4745</v>
      </c>
      <c r="C43" s="99">
        <v>2430</v>
      </c>
      <c r="D43" s="99">
        <v>2315</v>
      </c>
      <c r="E43" s="74">
        <v>92</v>
      </c>
      <c r="F43" s="13">
        <f t="shared" si="1"/>
        <v>833</v>
      </c>
      <c r="G43" s="99">
        <v>215</v>
      </c>
      <c r="H43" s="100">
        <v>618</v>
      </c>
    </row>
    <row r="44" spans="1:8" ht="11.25" customHeight="1">
      <c r="A44" s="74">
        <v>33</v>
      </c>
      <c r="B44" s="13">
        <f t="shared" si="0"/>
        <v>5036</v>
      </c>
      <c r="C44" s="99">
        <v>2538</v>
      </c>
      <c r="D44" s="99">
        <v>2498</v>
      </c>
      <c r="E44" s="74">
        <v>93</v>
      </c>
      <c r="F44" s="13">
        <f t="shared" si="1"/>
        <v>610</v>
      </c>
      <c r="G44" s="99">
        <v>151</v>
      </c>
      <c r="H44" s="100">
        <v>459</v>
      </c>
    </row>
    <row r="45" spans="1:8" ht="11.25" customHeight="1">
      <c r="A45" s="75">
        <v>34</v>
      </c>
      <c r="B45" s="76">
        <f t="shared" si="0"/>
        <v>5446</v>
      </c>
      <c r="C45" s="101">
        <v>2743</v>
      </c>
      <c r="D45" s="101">
        <v>2703</v>
      </c>
      <c r="E45" s="75">
        <v>94</v>
      </c>
      <c r="F45" s="76">
        <f t="shared" si="1"/>
        <v>492</v>
      </c>
      <c r="G45" s="101">
        <v>114</v>
      </c>
      <c r="H45" s="102">
        <v>378</v>
      </c>
    </row>
    <row r="46" spans="1:8" ht="11.25" customHeight="1">
      <c r="A46" s="73" t="s">
        <v>67</v>
      </c>
      <c r="B46" s="13">
        <f t="shared" si="0"/>
        <v>29226</v>
      </c>
      <c r="C46" s="99">
        <f>SUM(C47:C51)</f>
        <v>14797</v>
      </c>
      <c r="D46" s="99">
        <f>SUM(D47:D51)</f>
        <v>14429</v>
      </c>
      <c r="E46" s="73" t="s">
        <v>68</v>
      </c>
      <c r="F46" s="13">
        <f>SUM(G46:H46)</f>
        <v>1126</v>
      </c>
      <c r="G46" s="99">
        <f>SUM(G47:G51)</f>
        <v>210</v>
      </c>
      <c r="H46" s="100">
        <f>SUM(H47:H51)</f>
        <v>916</v>
      </c>
    </row>
    <row r="47" spans="1:8" ht="11.25" customHeight="1">
      <c r="A47" s="74">
        <v>35</v>
      </c>
      <c r="B47" s="13">
        <f t="shared" si="0"/>
        <v>5425</v>
      </c>
      <c r="C47" s="99">
        <v>2764</v>
      </c>
      <c r="D47" s="99">
        <v>2661</v>
      </c>
      <c r="E47" s="74">
        <v>95</v>
      </c>
      <c r="F47" s="13">
        <f>SUM(G47:H47)</f>
        <v>367</v>
      </c>
      <c r="G47" s="99">
        <v>84</v>
      </c>
      <c r="H47" s="100">
        <v>283</v>
      </c>
    </row>
    <row r="48" spans="1:8" ht="11.25" customHeight="1">
      <c r="A48" s="74">
        <v>36</v>
      </c>
      <c r="B48" s="13">
        <f t="shared" si="0"/>
        <v>5491</v>
      </c>
      <c r="C48" s="99">
        <v>2793</v>
      </c>
      <c r="D48" s="99">
        <v>2698</v>
      </c>
      <c r="E48" s="74">
        <v>96</v>
      </c>
      <c r="F48" s="13">
        <f>SUM(G48:H48)</f>
        <v>289</v>
      </c>
      <c r="G48" s="99">
        <v>48</v>
      </c>
      <c r="H48" s="100">
        <v>241</v>
      </c>
    </row>
    <row r="49" spans="1:8" ht="11.25" customHeight="1">
      <c r="A49" s="74">
        <v>37</v>
      </c>
      <c r="B49" s="13">
        <f t="shared" si="0"/>
        <v>5839</v>
      </c>
      <c r="C49" s="99">
        <v>2929</v>
      </c>
      <c r="D49" s="99">
        <v>2910</v>
      </c>
      <c r="E49" s="74">
        <v>97</v>
      </c>
      <c r="F49" s="13">
        <f t="shared" si="1"/>
        <v>231</v>
      </c>
      <c r="G49" s="99">
        <v>37</v>
      </c>
      <c r="H49" s="100">
        <v>194</v>
      </c>
    </row>
    <row r="50" spans="1:8" ht="11.25" customHeight="1">
      <c r="A50" s="74">
        <v>38</v>
      </c>
      <c r="B50" s="13">
        <f t="shared" si="0"/>
        <v>6234</v>
      </c>
      <c r="C50" s="99">
        <v>3198</v>
      </c>
      <c r="D50" s="99">
        <v>3036</v>
      </c>
      <c r="E50" s="74">
        <v>98</v>
      </c>
      <c r="F50" s="13">
        <f t="shared" si="1"/>
        <v>148</v>
      </c>
      <c r="G50" s="99">
        <v>28</v>
      </c>
      <c r="H50" s="100">
        <v>120</v>
      </c>
    </row>
    <row r="51" spans="1:8" ht="11.25" customHeight="1">
      <c r="A51" s="75">
        <v>39</v>
      </c>
      <c r="B51" s="76">
        <f t="shared" si="0"/>
        <v>6237</v>
      </c>
      <c r="C51" s="101">
        <v>3113</v>
      </c>
      <c r="D51" s="101">
        <v>3124</v>
      </c>
      <c r="E51" s="75">
        <v>99</v>
      </c>
      <c r="F51" s="76">
        <f t="shared" si="1"/>
        <v>91</v>
      </c>
      <c r="G51" s="101">
        <v>13</v>
      </c>
      <c r="H51" s="102">
        <v>78</v>
      </c>
    </row>
    <row r="52" spans="1:8" ht="11.25" customHeight="1">
      <c r="A52" s="73" t="s">
        <v>69</v>
      </c>
      <c r="B52" s="13">
        <f t="shared" si="0"/>
        <v>35526</v>
      </c>
      <c r="C52" s="99">
        <f>SUM(C53:C57)</f>
        <v>18116</v>
      </c>
      <c r="D52" s="99">
        <f>SUM(D53:D57)</f>
        <v>17410</v>
      </c>
      <c r="E52" s="73" t="s">
        <v>70</v>
      </c>
      <c r="F52" s="13">
        <f t="shared" si="1"/>
        <v>213</v>
      </c>
      <c r="G52" s="99">
        <f>SUM(G53:G57)</f>
        <v>36</v>
      </c>
      <c r="H52" s="100">
        <f>SUM(H53:H57)</f>
        <v>177</v>
      </c>
    </row>
    <row r="53" spans="1:8" ht="11.25" customHeight="1">
      <c r="A53" s="74">
        <v>40</v>
      </c>
      <c r="B53" s="13">
        <f t="shared" si="0"/>
        <v>6660</v>
      </c>
      <c r="C53" s="99">
        <v>3413</v>
      </c>
      <c r="D53" s="99">
        <v>3247</v>
      </c>
      <c r="E53" s="74">
        <v>100</v>
      </c>
      <c r="F53" s="13">
        <f t="shared" si="1"/>
        <v>87</v>
      </c>
      <c r="G53" s="99">
        <v>19</v>
      </c>
      <c r="H53" s="100">
        <v>68</v>
      </c>
    </row>
    <row r="54" spans="1:8" ht="11.25" customHeight="1">
      <c r="A54" s="74">
        <v>41</v>
      </c>
      <c r="B54" s="13">
        <f t="shared" si="0"/>
        <v>6637</v>
      </c>
      <c r="C54" s="99">
        <v>3442</v>
      </c>
      <c r="D54" s="99">
        <v>3195</v>
      </c>
      <c r="E54" s="74">
        <v>101</v>
      </c>
      <c r="F54" s="13">
        <f t="shared" si="1"/>
        <v>57</v>
      </c>
      <c r="G54" s="99">
        <v>10</v>
      </c>
      <c r="H54" s="100">
        <v>47</v>
      </c>
    </row>
    <row r="55" spans="1:8" ht="11.25" customHeight="1">
      <c r="A55" s="74">
        <v>42</v>
      </c>
      <c r="B55" s="13">
        <f t="shared" si="0"/>
        <v>7004</v>
      </c>
      <c r="C55" s="99">
        <v>3462</v>
      </c>
      <c r="D55" s="99">
        <v>3542</v>
      </c>
      <c r="E55" s="74">
        <v>102</v>
      </c>
      <c r="F55" s="13">
        <f t="shared" si="1"/>
        <v>34</v>
      </c>
      <c r="G55" s="99">
        <v>4</v>
      </c>
      <c r="H55" s="100">
        <v>30</v>
      </c>
    </row>
    <row r="56" spans="1:8" ht="11.25" customHeight="1">
      <c r="A56" s="74">
        <v>43</v>
      </c>
      <c r="B56" s="13">
        <f t="shared" si="0"/>
        <v>7316</v>
      </c>
      <c r="C56" s="99">
        <v>3775</v>
      </c>
      <c r="D56" s="99">
        <v>3541</v>
      </c>
      <c r="E56" s="74">
        <v>103</v>
      </c>
      <c r="F56" s="13">
        <f t="shared" si="1"/>
        <v>25</v>
      </c>
      <c r="G56" s="99">
        <v>3</v>
      </c>
      <c r="H56" s="100">
        <v>22</v>
      </c>
    </row>
    <row r="57" spans="1:8" ht="11.25" customHeight="1">
      <c r="A57" s="75">
        <v>44</v>
      </c>
      <c r="B57" s="76">
        <f t="shared" si="0"/>
        <v>7909</v>
      </c>
      <c r="C57" s="101">
        <v>4024</v>
      </c>
      <c r="D57" s="101">
        <v>3885</v>
      </c>
      <c r="E57" s="75">
        <v>104</v>
      </c>
      <c r="F57" s="76">
        <f t="shared" si="1"/>
        <v>10</v>
      </c>
      <c r="G57" s="101">
        <v>0</v>
      </c>
      <c r="H57" s="102">
        <v>10</v>
      </c>
    </row>
    <row r="58" spans="1:8" ht="11.25" customHeight="1">
      <c r="A58" s="73" t="s">
        <v>71</v>
      </c>
      <c r="B58" s="13">
        <f t="shared" si="0"/>
        <v>38069</v>
      </c>
      <c r="C58" s="99">
        <f>SUM(C59:C63)</f>
        <v>19415</v>
      </c>
      <c r="D58" s="99">
        <f>SUM(D59:D63)</f>
        <v>18654</v>
      </c>
      <c r="E58" s="73" t="s">
        <v>290</v>
      </c>
      <c r="F58" s="13">
        <f>SUM(G58:H58)</f>
        <v>13</v>
      </c>
      <c r="G58" s="99">
        <f>SUM(G59:G63)</f>
        <v>1</v>
      </c>
      <c r="H58" s="100">
        <f>SUM(H59:H63)</f>
        <v>12</v>
      </c>
    </row>
    <row r="59" spans="1:8" ht="11.25" customHeight="1">
      <c r="A59" s="74">
        <v>45</v>
      </c>
      <c r="B59" s="13">
        <f t="shared" si="0"/>
        <v>7898</v>
      </c>
      <c r="C59" s="99">
        <v>4040</v>
      </c>
      <c r="D59" s="99">
        <v>3858</v>
      </c>
      <c r="E59" s="74">
        <v>105</v>
      </c>
      <c r="F59" s="13">
        <f t="shared" si="1"/>
        <v>8</v>
      </c>
      <c r="G59" s="99">
        <v>1</v>
      </c>
      <c r="H59" s="100">
        <v>7</v>
      </c>
    </row>
    <row r="60" spans="1:8" ht="11.25" customHeight="1">
      <c r="A60" s="74">
        <v>46</v>
      </c>
      <c r="B60" s="13">
        <f t="shared" si="0"/>
        <v>7874</v>
      </c>
      <c r="C60" s="99">
        <v>3962</v>
      </c>
      <c r="D60" s="99">
        <v>3912</v>
      </c>
      <c r="E60" s="74">
        <v>106</v>
      </c>
      <c r="F60" s="13">
        <f t="shared" si="1"/>
        <v>5</v>
      </c>
      <c r="G60" s="99">
        <v>0</v>
      </c>
      <c r="H60" s="100">
        <v>5</v>
      </c>
    </row>
    <row r="61" spans="1:8" ht="11.25" customHeight="1">
      <c r="A61" s="74">
        <v>47</v>
      </c>
      <c r="B61" s="13">
        <f t="shared" si="0"/>
        <v>7635</v>
      </c>
      <c r="C61" s="99">
        <v>3884</v>
      </c>
      <c r="D61" s="99">
        <v>3751</v>
      </c>
      <c r="E61" s="74">
        <v>107</v>
      </c>
      <c r="F61" s="13">
        <f t="shared" si="1"/>
        <v>0</v>
      </c>
      <c r="G61" s="99">
        <v>0</v>
      </c>
      <c r="H61" s="100">
        <v>0</v>
      </c>
    </row>
    <row r="62" spans="1:8" ht="11.25" customHeight="1">
      <c r="A62" s="74">
        <v>48</v>
      </c>
      <c r="B62" s="13">
        <f t="shared" si="0"/>
        <v>7244</v>
      </c>
      <c r="C62" s="99">
        <v>3741</v>
      </c>
      <c r="D62" s="99">
        <v>3503</v>
      </c>
      <c r="E62" s="74">
        <v>108</v>
      </c>
      <c r="F62" s="13">
        <f>SUM(G62:H62)</f>
        <v>0</v>
      </c>
      <c r="G62" s="99">
        <v>0</v>
      </c>
      <c r="H62" s="100">
        <v>0</v>
      </c>
    </row>
    <row r="63" spans="1:8" ht="11.25" customHeight="1">
      <c r="A63" s="75">
        <v>49</v>
      </c>
      <c r="B63" s="76">
        <f t="shared" si="0"/>
        <v>7418</v>
      </c>
      <c r="C63" s="101">
        <v>3788</v>
      </c>
      <c r="D63" s="101">
        <v>3630</v>
      </c>
      <c r="E63" s="75">
        <v>109</v>
      </c>
      <c r="F63" s="76">
        <f>SUM(G63:H63)</f>
        <v>0</v>
      </c>
      <c r="G63" s="101">
        <v>0</v>
      </c>
      <c r="H63" s="102">
        <v>0</v>
      </c>
    </row>
    <row r="64" spans="1:8" ht="11.25" customHeight="1">
      <c r="A64" s="73" t="s">
        <v>72</v>
      </c>
      <c r="B64" s="13">
        <f t="shared" si="0"/>
        <v>31792</v>
      </c>
      <c r="C64" s="99">
        <f>SUM(C65:C69)</f>
        <v>16682</v>
      </c>
      <c r="D64" s="99">
        <f>SUM(D65:D69)</f>
        <v>15110</v>
      </c>
      <c r="E64" s="74"/>
      <c r="F64" s="18"/>
      <c r="G64" s="14"/>
      <c r="H64" s="19"/>
    </row>
    <row r="65" spans="1:8" ht="11.25" customHeight="1">
      <c r="A65" s="74">
        <v>50</v>
      </c>
      <c r="B65" s="13">
        <f t="shared" si="0"/>
        <v>7225</v>
      </c>
      <c r="C65" s="99">
        <v>3768</v>
      </c>
      <c r="D65" s="99">
        <v>3457</v>
      </c>
      <c r="E65" s="74"/>
      <c r="F65" s="77"/>
      <c r="G65" s="14"/>
      <c r="H65" s="78"/>
    </row>
    <row r="66" spans="1:8" ht="11.25" customHeight="1">
      <c r="A66" s="74">
        <v>51</v>
      </c>
      <c r="B66" s="13">
        <f t="shared" si="0"/>
        <v>6013</v>
      </c>
      <c r="C66" s="99">
        <v>3219</v>
      </c>
      <c r="D66" s="99">
        <v>2794</v>
      </c>
      <c r="E66" s="74"/>
      <c r="F66" s="18"/>
      <c r="G66" s="14"/>
      <c r="H66" s="19"/>
    </row>
    <row r="67" spans="1:8" ht="11.25" customHeight="1">
      <c r="A67" s="74">
        <v>52</v>
      </c>
      <c r="B67" s="13">
        <f t="shared" si="0"/>
        <v>6340</v>
      </c>
      <c r="C67" s="99">
        <v>3279</v>
      </c>
      <c r="D67" s="99">
        <v>3061</v>
      </c>
      <c r="E67" s="74"/>
      <c r="F67" s="13"/>
      <c r="G67" s="14"/>
      <c r="H67" s="19"/>
    </row>
    <row r="68" spans="1:8" ht="11.25" customHeight="1">
      <c r="A68" s="74">
        <v>53</v>
      </c>
      <c r="B68" s="13">
        <f t="shared" ref="B68:B75" si="2">SUM(C68:D68)</f>
        <v>6291</v>
      </c>
      <c r="C68" s="99">
        <v>3317</v>
      </c>
      <c r="D68" s="99">
        <v>2974</v>
      </c>
      <c r="E68" s="74"/>
      <c r="F68" s="18"/>
      <c r="G68" s="14"/>
      <c r="H68" s="19"/>
    </row>
    <row r="69" spans="1:8" ht="11.25" customHeight="1">
      <c r="A69" s="75">
        <v>54</v>
      </c>
      <c r="B69" s="76">
        <f t="shared" si="2"/>
        <v>5923</v>
      </c>
      <c r="C69" s="101">
        <v>3099</v>
      </c>
      <c r="D69" s="101">
        <v>2824</v>
      </c>
      <c r="E69" s="75"/>
      <c r="F69" s="76"/>
      <c r="G69" s="16"/>
      <c r="H69" s="17"/>
    </row>
    <row r="70" spans="1:8" ht="11.25" customHeight="1">
      <c r="A70" s="73" t="s">
        <v>73</v>
      </c>
      <c r="B70" s="13">
        <f t="shared" si="2"/>
        <v>24983</v>
      </c>
      <c r="C70" s="99">
        <f>SUM(C71:C75)</f>
        <v>13044</v>
      </c>
      <c r="D70" s="99">
        <f>SUM(D71:D75)</f>
        <v>11939</v>
      </c>
      <c r="E70" s="74" t="s">
        <v>46</v>
      </c>
      <c r="F70" s="13">
        <f>SUM(F73:F75)</f>
        <v>430662</v>
      </c>
      <c r="G70" s="79">
        <f>SUM(G73:G75)</f>
        <v>213303</v>
      </c>
      <c r="H70" s="80">
        <f>SUM(H73:H75)</f>
        <v>217359</v>
      </c>
    </row>
    <row r="71" spans="1:8" ht="11.25" customHeight="1">
      <c r="A71" s="74">
        <v>55</v>
      </c>
      <c r="B71" s="13">
        <f t="shared" si="2"/>
        <v>5525</v>
      </c>
      <c r="C71" s="99">
        <v>2936</v>
      </c>
      <c r="D71" s="99">
        <v>2589</v>
      </c>
      <c r="E71" s="74" t="s">
        <v>309</v>
      </c>
      <c r="F71" s="77">
        <v>195503</v>
      </c>
      <c r="G71" s="14"/>
      <c r="H71" s="15"/>
    </row>
    <row r="72" spans="1:8" ht="11.25" customHeight="1">
      <c r="A72" s="74">
        <v>56</v>
      </c>
      <c r="B72" s="13">
        <f t="shared" si="2"/>
        <v>5132</v>
      </c>
      <c r="C72" s="99">
        <v>2652</v>
      </c>
      <c r="D72" s="99">
        <v>2480</v>
      </c>
      <c r="E72" s="74" t="s">
        <v>74</v>
      </c>
      <c r="F72" s="20"/>
      <c r="G72" s="21"/>
      <c r="H72" s="19"/>
    </row>
    <row r="73" spans="1:8" ht="11.25" customHeight="1">
      <c r="A73" s="74">
        <v>57</v>
      </c>
      <c r="B73" s="13">
        <f t="shared" si="2"/>
        <v>4986</v>
      </c>
      <c r="C73" s="99">
        <v>2608</v>
      </c>
      <c r="D73" s="99">
        <v>2378</v>
      </c>
      <c r="E73" s="73" t="s">
        <v>75</v>
      </c>
      <c r="F73" s="13">
        <f>B4+B10+B16</f>
        <v>58547</v>
      </c>
      <c r="G73" s="14">
        <f>C4+C10+C16</f>
        <v>29900</v>
      </c>
      <c r="H73" s="15">
        <f>D4+D10+D16</f>
        <v>28647</v>
      </c>
    </row>
    <row r="74" spans="1:8" ht="11.25" customHeight="1">
      <c r="A74" s="74">
        <v>58</v>
      </c>
      <c r="B74" s="13">
        <f t="shared" si="2"/>
        <v>4637</v>
      </c>
      <c r="C74" s="99">
        <v>2393</v>
      </c>
      <c r="D74" s="99">
        <v>2244</v>
      </c>
      <c r="E74" s="73" t="s">
        <v>76</v>
      </c>
      <c r="F74" s="13">
        <f>B22+B28+B34+B40+B46+B52+B58+B64+B70+F4</f>
        <v>268020</v>
      </c>
      <c r="G74" s="14">
        <f>C22+C28+C34+C40+C46+C52+C58+C64+C70+G4</f>
        <v>137888</v>
      </c>
      <c r="H74" s="15">
        <f>D22+D28+D34+D40+D46+D52+D58+D64+D70+H4</f>
        <v>130132</v>
      </c>
    </row>
    <row r="75" spans="1:8" ht="13.5" customHeight="1" thickBot="1">
      <c r="A75" s="81">
        <v>59</v>
      </c>
      <c r="B75" s="82">
        <f t="shared" si="2"/>
        <v>4703</v>
      </c>
      <c r="C75" s="83">
        <v>2455</v>
      </c>
      <c r="D75" s="83">
        <v>2248</v>
      </c>
      <c r="E75" s="84" t="s">
        <v>77</v>
      </c>
      <c r="F75" s="82">
        <f>F10+F16+F22+F28+F34+F40+F46+F52+F58</f>
        <v>104095</v>
      </c>
      <c r="G75" s="83">
        <f>G10+G16+G22+G28+G34+G40+G46+G52+G58</f>
        <v>45515</v>
      </c>
      <c r="H75" s="85">
        <f>H10+H16+H22+H28+H34+H40+H46+H52+H58</f>
        <v>58580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17" t="s">
        <v>291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s="1" customFormat="1" ht="20.25" customHeight="1">
      <c r="A2" s="151" t="s">
        <v>311</v>
      </c>
      <c r="B2" s="151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" customFormat="1" ht="20.100000000000001" customHeight="1">
      <c r="A3" s="152" t="s">
        <v>15</v>
      </c>
      <c r="B3" s="153" t="s">
        <v>30</v>
      </c>
      <c r="C3" s="153" t="s">
        <v>31</v>
      </c>
      <c r="D3" s="153" t="s">
        <v>32</v>
      </c>
      <c r="E3" s="152" t="s">
        <v>33</v>
      </c>
      <c r="F3" s="152"/>
      <c r="G3" s="152"/>
      <c r="H3" s="152"/>
      <c r="I3" s="152" t="s">
        <v>34</v>
      </c>
      <c r="J3" s="152"/>
      <c r="K3" s="152"/>
      <c r="L3" s="152"/>
      <c r="M3" s="153" t="s">
        <v>35</v>
      </c>
      <c r="N3" s="153" t="s">
        <v>29</v>
      </c>
    </row>
    <row r="4" spans="1:14" s="1" customFormat="1" ht="20.100000000000001" customHeight="1">
      <c r="A4" s="152"/>
      <c r="B4" s="153"/>
      <c r="C4" s="153"/>
      <c r="D4" s="153"/>
      <c r="E4" s="152"/>
      <c r="F4" s="152"/>
      <c r="G4" s="152"/>
      <c r="H4" s="152"/>
      <c r="I4" s="152"/>
      <c r="J4" s="152"/>
      <c r="K4" s="152"/>
      <c r="L4" s="152"/>
      <c r="M4" s="153"/>
      <c r="N4" s="153"/>
    </row>
    <row r="5" spans="1:14" s="1" customFormat="1" ht="20.100000000000001" customHeight="1">
      <c r="A5" s="152"/>
      <c r="B5" s="153"/>
      <c r="C5" s="153"/>
      <c r="D5" s="153"/>
      <c r="E5" s="86" t="s">
        <v>36</v>
      </c>
      <c r="F5" s="86" t="s">
        <v>37</v>
      </c>
      <c r="G5" s="86" t="s">
        <v>38</v>
      </c>
      <c r="H5" s="86" t="s">
        <v>29</v>
      </c>
      <c r="I5" s="86" t="s">
        <v>36</v>
      </c>
      <c r="J5" s="86" t="s">
        <v>37</v>
      </c>
      <c r="K5" s="86" t="s">
        <v>38</v>
      </c>
      <c r="L5" s="86" t="s">
        <v>29</v>
      </c>
      <c r="M5" s="153"/>
      <c r="N5" s="153"/>
    </row>
    <row r="6" spans="1:14" s="1" customFormat="1" ht="20.100000000000001" customHeight="1">
      <c r="A6" s="86" t="s">
        <v>16</v>
      </c>
      <c r="B6" s="87">
        <v>10</v>
      </c>
      <c r="C6" s="87">
        <v>15</v>
      </c>
      <c r="D6" s="87">
        <f>B6-C6</f>
        <v>-5</v>
      </c>
      <c r="E6" s="87">
        <v>83</v>
      </c>
      <c r="F6" s="87">
        <v>62</v>
      </c>
      <c r="G6" s="87">
        <v>37</v>
      </c>
      <c r="H6" s="87">
        <f>SUM(E6:G6)</f>
        <v>182</v>
      </c>
      <c r="I6" s="87">
        <v>89</v>
      </c>
      <c r="J6" s="87">
        <v>54</v>
      </c>
      <c r="K6" s="87">
        <v>26</v>
      </c>
      <c r="L6" s="87">
        <f>SUM(I6:K6)</f>
        <v>169</v>
      </c>
      <c r="M6" s="87">
        <f>H6-L6</f>
        <v>13</v>
      </c>
      <c r="N6" s="87">
        <f>D6+M6</f>
        <v>8</v>
      </c>
    </row>
    <row r="7" spans="1:14" s="1" customFormat="1" ht="20.100000000000001" customHeight="1">
      <c r="A7" s="86" t="s">
        <v>17</v>
      </c>
      <c r="B7" s="87">
        <v>38</v>
      </c>
      <c r="C7" s="87">
        <v>47</v>
      </c>
      <c r="D7" s="87">
        <f t="shared" ref="D7:D18" si="0">B7-C7</f>
        <v>-9</v>
      </c>
      <c r="E7" s="87">
        <v>283</v>
      </c>
      <c r="F7" s="87">
        <v>177</v>
      </c>
      <c r="G7" s="87">
        <v>75</v>
      </c>
      <c r="H7" s="87">
        <f t="shared" ref="H7:H20" si="1">SUM(E7:G7)</f>
        <v>535</v>
      </c>
      <c r="I7" s="87">
        <v>264</v>
      </c>
      <c r="J7" s="87">
        <v>139</v>
      </c>
      <c r="K7" s="87">
        <v>92</v>
      </c>
      <c r="L7" s="87">
        <f t="shared" ref="L7:L20" si="2">SUM(I7:K7)</f>
        <v>495</v>
      </c>
      <c r="M7" s="87">
        <f t="shared" ref="M7:M20" si="3">H7-L7</f>
        <v>40</v>
      </c>
      <c r="N7" s="87">
        <f t="shared" ref="N7:N18" si="4">D7+M7</f>
        <v>31</v>
      </c>
    </row>
    <row r="8" spans="1:14" s="1" customFormat="1" ht="20.100000000000001" customHeight="1">
      <c r="A8" s="86" t="s">
        <v>18</v>
      </c>
      <c r="B8" s="87">
        <v>36</v>
      </c>
      <c r="C8" s="87">
        <v>39</v>
      </c>
      <c r="D8" s="87">
        <f t="shared" si="0"/>
        <v>-3</v>
      </c>
      <c r="E8" s="87">
        <v>293</v>
      </c>
      <c r="F8" s="87">
        <v>192</v>
      </c>
      <c r="G8" s="87">
        <v>58</v>
      </c>
      <c r="H8" s="87">
        <f t="shared" si="1"/>
        <v>543</v>
      </c>
      <c r="I8" s="87">
        <v>208</v>
      </c>
      <c r="J8" s="87">
        <v>122</v>
      </c>
      <c r="K8" s="87">
        <v>64</v>
      </c>
      <c r="L8" s="87">
        <f t="shared" si="2"/>
        <v>394</v>
      </c>
      <c r="M8" s="87">
        <f t="shared" si="3"/>
        <v>149</v>
      </c>
      <c r="N8" s="87">
        <f t="shared" si="4"/>
        <v>146</v>
      </c>
    </row>
    <row r="9" spans="1:14" s="1" customFormat="1" ht="20.100000000000001" customHeight="1">
      <c r="A9" s="86" t="s">
        <v>19</v>
      </c>
      <c r="B9" s="87">
        <v>29</v>
      </c>
      <c r="C9" s="87">
        <v>20</v>
      </c>
      <c r="D9" s="87">
        <f t="shared" si="0"/>
        <v>9</v>
      </c>
      <c r="E9" s="87">
        <v>168</v>
      </c>
      <c r="F9" s="87">
        <v>90</v>
      </c>
      <c r="G9" s="87">
        <v>56</v>
      </c>
      <c r="H9" s="87">
        <f>SUM(E9:G9)</f>
        <v>314</v>
      </c>
      <c r="I9" s="87">
        <v>124</v>
      </c>
      <c r="J9" s="87">
        <v>105</v>
      </c>
      <c r="K9" s="87">
        <v>66</v>
      </c>
      <c r="L9" s="87">
        <f t="shared" si="2"/>
        <v>295</v>
      </c>
      <c r="M9" s="87">
        <f t="shared" si="3"/>
        <v>19</v>
      </c>
      <c r="N9" s="87">
        <f t="shared" si="4"/>
        <v>28</v>
      </c>
    </row>
    <row r="10" spans="1:14" s="1" customFormat="1" ht="20.100000000000001" customHeight="1">
      <c r="A10" s="86" t="s">
        <v>20</v>
      </c>
      <c r="B10" s="87">
        <v>23</v>
      </c>
      <c r="C10" s="87">
        <v>24</v>
      </c>
      <c r="D10" s="87">
        <f t="shared" si="0"/>
        <v>-1</v>
      </c>
      <c r="E10" s="87">
        <v>283</v>
      </c>
      <c r="F10" s="87">
        <v>160</v>
      </c>
      <c r="G10" s="87">
        <v>149</v>
      </c>
      <c r="H10" s="87">
        <f t="shared" si="1"/>
        <v>592</v>
      </c>
      <c r="I10" s="87">
        <v>191</v>
      </c>
      <c r="J10" s="87">
        <v>149</v>
      </c>
      <c r="K10" s="87">
        <v>118</v>
      </c>
      <c r="L10" s="87">
        <f t="shared" si="2"/>
        <v>458</v>
      </c>
      <c r="M10" s="87">
        <f t="shared" si="3"/>
        <v>134</v>
      </c>
      <c r="N10" s="87">
        <f t="shared" si="4"/>
        <v>133</v>
      </c>
    </row>
    <row r="11" spans="1:14" s="1" customFormat="1" ht="20.100000000000001" customHeight="1">
      <c r="A11" s="86" t="s">
        <v>21</v>
      </c>
      <c r="B11" s="87">
        <v>19</v>
      </c>
      <c r="C11" s="87">
        <v>24</v>
      </c>
      <c r="D11" s="87">
        <f t="shared" si="0"/>
        <v>-5</v>
      </c>
      <c r="E11" s="87">
        <v>149</v>
      </c>
      <c r="F11" s="87">
        <v>69</v>
      </c>
      <c r="G11" s="87">
        <v>58</v>
      </c>
      <c r="H11" s="87">
        <f t="shared" si="1"/>
        <v>276</v>
      </c>
      <c r="I11" s="87">
        <v>123</v>
      </c>
      <c r="J11" s="87">
        <v>96</v>
      </c>
      <c r="K11" s="87">
        <v>53</v>
      </c>
      <c r="L11" s="87">
        <f t="shared" si="2"/>
        <v>272</v>
      </c>
      <c r="M11" s="87">
        <f t="shared" si="3"/>
        <v>4</v>
      </c>
      <c r="N11" s="87">
        <f t="shared" si="4"/>
        <v>-1</v>
      </c>
    </row>
    <row r="12" spans="1:14" s="1" customFormat="1" ht="20.100000000000001" customHeight="1">
      <c r="A12" s="86" t="s">
        <v>22</v>
      </c>
      <c r="B12" s="87">
        <v>17</v>
      </c>
      <c r="C12" s="87">
        <v>29</v>
      </c>
      <c r="D12" s="87">
        <f>B12-C12</f>
        <v>-12</v>
      </c>
      <c r="E12" s="87">
        <v>130</v>
      </c>
      <c r="F12" s="87">
        <v>79</v>
      </c>
      <c r="G12" s="87">
        <v>61</v>
      </c>
      <c r="H12" s="87">
        <f t="shared" si="1"/>
        <v>270</v>
      </c>
      <c r="I12" s="87">
        <v>133</v>
      </c>
      <c r="J12" s="87">
        <v>115</v>
      </c>
      <c r="K12" s="87">
        <v>94</v>
      </c>
      <c r="L12" s="87">
        <f t="shared" si="2"/>
        <v>342</v>
      </c>
      <c r="M12" s="87">
        <f t="shared" si="3"/>
        <v>-72</v>
      </c>
      <c r="N12" s="87">
        <f t="shared" si="4"/>
        <v>-84</v>
      </c>
    </row>
    <row r="13" spans="1:14" s="1" customFormat="1" ht="20.100000000000001" customHeight="1">
      <c r="A13" s="86" t="s">
        <v>23</v>
      </c>
      <c r="B13" s="87">
        <v>17</v>
      </c>
      <c r="C13" s="87">
        <v>23</v>
      </c>
      <c r="D13" s="87">
        <f t="shared" si="0"/>
        <v>-6</v>
      </c>
      <c r="E13" s="87">
        <v>74</v>
      </c>
      <c r="F13" s="87">
        <v>68</v>
      </c>
      <c r="G13" s="87">
        <v>57</v>
      </c>
      <c r="H13" s="87">
        <f t="shared" si="1"/>
        <v>199</v>
      </c>
      <c r="I13" s="87">
        <v>100</v>
      </c>
      <c r="J13" s="87">
        <v>62</v>
      </c>
      <c r="K13" s="87">
        <v>46</v>
      </c>
      <c r="L13" s="87">
        <f t="shared" si="2"/>
        <v>208</v>
      </c>
      <c r="M13" s="87">
        <f t="shared" si="3"/>
        <v>-9</v>
      </c>
      <c r="N13" s="87">
        <f t="shared" si="4"/>
        <v>-15</v>
      </c>
    </row>
    <row r="14" spans="1:14" s="1" customFormat="1" ht="20.100000000000001" customHeight="1">
      <c r="A14" s="86" t="s">
        <v>24</v>
      </c>
      <c r="B14" s="87">
        <v>25</v>
      </c>
      <c r="C14" s="87">
        <v>22</v>
      </c>
      <c r="D14" s="87">
        <f t="shared" si="0"/>
        <v>3</v>
      </c>
      <c r="E14" s="87">
        <v>131</v>
      </c>
      <c r="F14" s="87">
        <v>92</v>
      </c>
      <c r="G14" s="87">
        <v>96</v>
      </c>
      <c r="H14" s="87">
        <f t="shared" si="1"/>
        <v>319</v>
      </c>
      <c r="I14" s="87">
        <v>200</v>
      </c>
      <c r="J14" s="87">
        <v>104</v>
      </c>
      <c r="K14" s="87">
        <v>95</v>
      </c>
      <c r="L14" s="87">
        <f t="shared" si="2"/>
        <v>399</v>
      </c>
      <c r="M14" s="87">
        <f t="shared" si="3"/>
        <v>-80</v>
      </c>
      <c r="N14" s="87">
        <f t="shared" si="4"/>
        <v>-77</v>
      </c>
    </row>
    <row r="15" spans="1:14" s="1" customFormat="1" ht="20.100000000000001" customHeight="1">
      <c r="A15" s="86" t="s">
        <v>25</v>
      </c>
      <c r="B15" s="87">
        <v>21</v>
      </c>
      <c r="C15" s="87">
        <v>20</v>
      </c>
      <c r="D15" s="87">
        <f>B15-C15</f>
        <v>1</v>
      </c>
      <c r="E15" s="87">
        <v>321</v>
      </c>
      <c r="F15" s="87">
        <v>145</v>
      </c>
      <c r="G15" s="87">
        <v>55</v>
      </c>
      <c r="H15" s="87">
        <f t="shared" si="1"/>
        <v>521</v>
      </c>
      <c r="I15" s="87">
        <v>175</v>
      </c>
      <c r="J15" s="87">
        <v>140</v>
      </c>
      <c r="K15" s="87">
        <v>74</v>
      </c>
      <c r="L15" s="87">
        <f t="shared" si="2"/>
        <v>389</v>
      </c>
      <c r="M15" s="87">
        <f t="shared" si="3"/>
        <v>132</v>
      </c>
      <c r="N15" s="87">
        <f t="shared" si="4"/>
        <v>133</v>
      </c>
    </row>
    <row r="16" spans="1:14" s="1" customFormat="1" ht="20.100000000000001" customHeight="1">
      <c r="A16" s="86" t="s">
        <v>26</v>
      </c>
      <c r="B16" s="87">
        <v>4</v>
      </c>
      <c r="C16" s="87">
        <v>2</v>
      </c>
      <c r="D16" s="87">
        <f t="shared" si="0"/>
        <v>2</v>
      </c>
      <c r="E16" s="87">
        <v>45</v>
      </c>
      <c r="F16" s="87">
        <v>20</v>
      </c>
      <c r="G16" s="87">
        <v>36</v>
      </c>
      <c r="H16" s="87">
        <f t="shared" si="1"/>
        <v>101</v>
      </c>
      <c r="I16" s="87">
        <v>46</v>
      </c>
      <c r="J16" s="87">
        <v>36</v>
      </c>
      <c r="K16" s="87">
        <v>22</v>
      </c>
      <c r="L16" s="87">
        <f t="shared" si="2"/>
        <v>104</v>
      </c>
      <c r="M16" s="87">
        <f t="shared" si="3"/>
        <v>-3</v>
      </c>
      <c r="N16" s="87">
        <f t="shared" si="4"/>
        <v>-1</v>
      </c>
    </row>
    <row r="17" spans="1:14" s="1" customFormat="1" ht="20.100000000000001" customHeight="1">
      <c r="A17" s="86" t="s">
        <v>27</v>
      </c>
      <c r="B17" s="87">
        <v>19</v>
      </c>
      <c r="C17" s="87">
        <v>26</v>
      </c>
      <c r="D17" s="87">
        <f t="shared" si="0"/>
        <v>-7</v>
      </c>
      <c r="E17" s="87">
        <v>124</v>
      </c>
      <c r="F17" s="87">
        <v>99</v>
      </c>
      <c r="G17" s="87">
        <v>57</v>
      </c>
      <c r="H17" s="87">
        <f t="shared" si="1"/>
        <v>280</v>
      </c>
      <c r="I17" s="87">
        <v>129</v>
      </c>
      <c r="J17" s="87">
        <v>131</v>
      </c>
      <c r="K17" s="87">
        <v>46</v>
      </c>
      <c r="L17" s="87">
        <f>SUM(I17:K17)</f>
        <v>306</v>
      </c>
      <c r="M17" s="87">
        <f t="shared" si="3"/>
        <v>-26</v>
      </c>
      <c r="N17" s="87">
        <f t="shared" si="4"/>
        <v>-33</v>
      </c>
    </row>
    <row r="18" spans="1:14" s="1" customFormat="1" ht="20.100000000000001" customHeight="1">
      <c r="A18" s="86" t="s">
        <v>28</v>
      </c>
      <c r="B18" s="87">
        <v>8</v>
      </c>
      <c r="C18" s="87">
        <v>19</v>
      </c>
      <c r="D18" s="87">
        <f t="shared" si="0"/>
        <v>-11</v>
      </c>
      <c r="E18" s="87">
        <v>112</v>
      </c>
      <c r="F18" s="87">
        <v>29</v>
      </c>
      <c r="G18" s="87">
        <v>34</v>
      </c>
      <c r="H18" s="87">
        <f t="shared" si="1"/>
        <v>175</v>
      </c>
      <c r="I18" s="87">
        <v>86</v>
      </c>
      <c r="J18" s="87">
        <v>41</v>
      </c>
      <c r="K18" s="87">
        <v>35</v>
      </c>
      <c r="L18" s="87">
        <f t="shared" si="2"/>
        <v>162</v>
      </c>
      <c r="M18" s="87">
        <f t="shared" si="3"/>
        <v>13</v>
      </c>
      <c r="N18" s="87">
        <f t="shared" si="4"/>
        <v>2</v>
      </c>
    </row>
    <row r="19" spans="1:14" s="1" customFormat="1" ht="20.100000000000001" customHeight="1">
      <c r="A19" s="88" t="s">
        <v>48</v>
      </c>
      <c r="B19" s="89">
        <v>137</v>
      </c>
      <c r="C19" s="89">
        <v>158</v>
      </c>
      <c r="D19" s="90">
        <f>B19-C19</f>
        <v>-21</v>
      </c>
      <c r="E19" s="89">
        <v>1169</v>
      </c>
      <c r="F19" s="89">
        <v>599</v>
      </c>
      <c r="G19" s="89">
        <v>428</v>
      </c>
      <c r="H19" s="89">
        <f>SUM(E19:G19)</f>
        <v>2196</v>
      </c>
      <c r="I19" s="89">
        <v>1053</v>
      </c>
      <c r="J19" s="89">
        <v>653</v>
      </c>
      <c r="K19" s="89">
        <v>431</v>
      </c>
      <c r="L19" s="89">
        <f t="shared" si="2"/>
        <v>2137</v>
      </c>
      <c r="M19" s="115">
        <f t="shared" si="3"/>
        <v>59</v>
      </c>
      <c r="N19" s="114">
        <f>D19+M19</f>
        <v>38</v>
      </c>
    </row>
    <row r="20" spans="1:14" s="1" customFormat="1" ht="20.100000000000001" customHeight="1">
      <c r="A20" s="88" t="s">
        <v>49</v>
      </c>
      <c r="B20" s="89">
        <v>129</v>
      </c>
      <c r="C20" s="89">
        <v>152</v>
      </c>
      <c r="D20" s="90">
        <f>B20-C20</f>
        <v>-23</v>
      </c>
      <c r="E20" s="89">
        <v>1027</v>
      </c>
      <c r="F20" s="89">
        <v>683</v>
      </c>
      <c r="G20" s="89">
        <v>401</v>
      </c>
      <c r="H20" s="89">
        <f t="shared" si="1"/>
        <v>2111</v>
      </c>
      <c r="I20" s="89">
        <v>815</v>
      </c>
      <c r="J20" s="89">
        <v>641</v>
      </c>
      <c r="K20" s="89">
        <v>400</v>
      </c>
      <c r="L20" s="89">
        <f t="shared" si="2"/>
        <v>1856</v>
      </c>
      <c r="M20" s="115">
        <f t="shared" si="3"/>
        <v>255</v>
      </c>
      <c r="N20" s="114">
        <f>D20+M20</f>
        <v>232</v>
      </c>
    </row>
    <row r="21" spans="1:14" s="1" customFormat="1" ht="19.5" customHeight="1">
      <c r="A21" s="88" t="s">
        <v>50</v>
      </c>
      <c r="B21" s="89">
        <f t="shared" ref="B21:G21" si="5">SUM(B6:B18)</f>
        <v>266</v>
      </c>
      <c r="C21" s="89">
        <f t="shared" si="5"/>
        <v>310</v>
      </c>
      <c r="D21" s="89">
        <f t="shared" si="5"/>
        <v>-44</v>
      </c>
      <c r="E21" s="89">
        <f t="shared" si="5"/>
        <v>2196</v>
      </c>
      <c r="F21" s="89">
        <f t="shared" si="5"/>
        <v>1282</v>
      </c>
      <c r="G21" s="89">
        <f t="shared" si="5"/>
        <v>829</v>
      </c>
      <c r="H21" s="89">
        <f t="shared" ref="H21:M21" si="6">SUM(H6:H18)</f>
        <v>4307</v>
      </c>
      <c r="I21" s="89">
        <f t="shared" si="6"/>
        <v>1868</v>
      </c>
      <c r="J21" s="89">
        <f t="shared" si="6"/>
        <v>1294</v>
      </c>
      <c r="K21" s="89">
        <f>SUM(K6:K18)</f>
        <v>831</v>
      </c>
      <c r="L21" s="89">
        <f t="shared" si="6"/>
        <v>3993</v>
      </c>
      <c r="M21" s="89">
        <f t="shared" si="6"/>
        <v>314</v>
      </c>
      <c r="N21" s="89">
        <f>SUM(N6:N18)</f>
        <v>270</v>
      </c>
    </row>
    <row r="22" spans="1:14" s="1" customFormat="1" ht="7.5" customHeight="1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3"/>
      <c r="N22" s="94"/>
    </row>
    <row r="23" spans="1:14">
      <c r="A23" s="150" t="s">
        <v>292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8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49" t="s">
        <v>293</v>
      </c>
      <c r="C1" s="149"/>
      <c r="D1" s="149"/>
      <c r="E1" s="149"/>
      <c r="F1" s="149"/>
    </row>
    <row r="2" spans="2:6" s="3" customFormat="1" ht="23.25" customHeight="1">
      <c r="B2" s="3" t="s">
        <v>310</v>
      </c>
    </row>
    <row r="3" spans="2:6" s="3" customFormat="1">
      <c r="B3" s="154" t="s">
        <v>39</v>
      </c>
      <c r="C3" s="154" t="s">
        <v>3</v>
      </c>
      <c r="D3" s="157" t="s">
        <v>0</v>
      </c>
      <c r="E3" s="158"/>
      <c r="F3" s="159"/>
    </row>
    <row r="4" spans="2:6" s="3" customFormat="1">
      <c r="B4" s="155"/>
      <c r="C4" s="155"/>
      <c r="D4" s="160"/>
      <c r="E4" s="161"/>
      <c r="F4" s="162"/>
    </row>
    <row r="5" spans="2:6" s="3" customFormat="1" ht="23.25" customHeight="1">
      <c r="B5" s="156"/>
      <c r="C5" s="156"/>
      <c r="D5" s="95" t="s">
        <v>6</v>
      </c>
      <c r="E5" s="95" t="s">
        <v>7</v>
      </c>
      <c r="F5" s="95" t="s">
        <v>8</v>
      </c>
    </row>
    <row r="6" spans="2:6" s="3" customFormat="1" ht="27" customHeight="1">
      <c r="B6" s="96" t="s">
        <v>297</v>
      </c>
      <c r="C6" s="31">
        <v>120</v>
      </c>
      <c r="D6" s="31">
        <f t="shared" ref="D6:D14" si="0">E6+F6</f>
        <v>196</v>
      </c>
      <c r="E6" s="31">
        <v>105</v>
      </c>
      <c r="F6" s="31">
        <v>91</v>
      </c>
    </row>
    <row r="7" spans="2:6" s="3" customFormat="1" ht="27" customHeight="1">
      <c r="B7" s="95" t="s">
        <v>40</v>
      </c>
      <c r="C7" s="31">
        <v>314</v>
      </c>
      <c r="D7" s="31">
        <f t="shared" si="0"/>
        <v>531</v>
      </c>
      <c r="E7" s="31">
        <v>305</v>
      </c>
      <c r="F7" s="31">
        <v>226</v>
      </c>
    </row>
    <row r="8" spans="2:6" s="3" customFormat="1" ht="27" customHeight="1">
      <c r="B8" s="95" t="s">
        <v>298</v>
      </c>
      <c r="C8" s="31">
        <v>246</v>
      </c>
      <c r="D8" s="31">
        <f t="shared" si="0"/>
        <v>408</v>
      </c>
      <c r="E8" s="31">
        <v>306</v>
      </c>
      <c r="F8" s="31">
        <v>102</v>
      </c>
    </row>
    <row r="9" spans="2:6" s="3" customFormat="1" ht="27" customHeight="1">
      <c r="B9" s="95" t="s">
        <v>294</v>
      </c>
      <c r="C9" s="31">
        <v>781</v>
      </c>
      <c r="D9" s="31">
        <f t="shared" si="0"/>
        <v>1108</v>
      </c>
      <c r="E9" s="31">
        <v>506</v>
      </c>
      <c r="F9" s="31">
        <v>602</v>
      </c>
    </row>
    <row r="10" spans="2:6" s="3" customFormat="1" ht="27" customHeight="1">
      <c r="B10" s="95" t="s">
        <v>41</v>
      </c>
      <c r="C10" s="31">
        <v>632</v>
      </c>
      <c r="D10" s="31">
        <f t="shared" si="0"/>
        <v>801</v>
      </c>
      <c r="E10" s="31">
        <v>360</v>
      </c>
      <c r="F10" s="31">
        <v>441</v>
      </c>
    </row>
    <row r="11" spans="2:6" s="3" customFormat="1" ht="27" customHeight="1">
      <c r="B11" s="95" t="s">
        <v>42</v>
      </c>
      <c r="C11" s="31">
        <v>273</v>
      </c>
      <c r="D11" s="31">
        <f t="shared" si="0"/>
        <v>517</v>
      </c>
      <c r="E11" s="31">
        <v>262</v>
      </c>
      <c r="F11" s="31">
        <v>255</v>
      </c>
    </row>
    <row r="12" spans="2:6" s="3" customFormat="1" ht="27" customHeight="1">
      <c r="B12" s="95" t="s">
        <v>43</v>
      </c>
      <c r="C12" s="31">
        <v>346</v>
      </c>
      <c r="D12" s="31">
        <f t="shared" si="0"/>
        <v>416</v>
      </c>
      <c r="E12" s="31">
        <v>90</v>
      </c>
      <c r="F12" s="31">
        <v>326</v>
      </c>
    </row>
    <row r="13" spans="2:6" s="3" customFormat="1" ht="27" customHeight="1">
      <c r="B13" s="95" t="s">
        <v>44</v>
      </c>
      <c r="C13" s="31">
        <v>175</v>
      </c>
      <c r="D13" s="31">
        <f t="shared" si="0"/>
        <v>192</v>
      </c>
      <c r="E13" s="31">
        <v>131</v>
      </c>
      <c r="F13" s="31">
        <v>61</v>
      </c>
    </row>
    <row r="14" spans="2:6" s="3" customFormat="1" ht="27" customHeight="1">
      <c r="B14" s="61" t="s">
        <v>299</v>
      </c>
      <c r="C14" s="31">
        <v>341</v>
      </c>
      <c r="D14" s="31">
        <f t="shared" si="0"/>
        <v>546</v>
      </c>
      <c r="E14" s="31">
        <v>299</v>
      </c>
      <c r="F14" s="31">
        <v>247</v>
      </c>
    </row>
    <row r="15" spans="2:6" s="3" customFormat="1" ht="27" customHeight="1">
      <c r="B15" s="95" t="s">
        <v>45</v>
      </c>
      <c r="C15" s="31">
        <v>922</v>
      </c>
      <c r="D15" s="31">
        <f t="shared" ref="D15" si="1">E15+F15</f>
        <v>1147</v>
      </c>
      <c r="E15" s="31">
        <v>649</v>
      </c>
      <c r="F15" s="31">
        <v>498</v>
      </c>
    </row>
    <row r="16" spans="2:6" s="3" customFormat="1" ht="27" customHeight="1">
      <c r="B16" s="33" t="s">
        <v>46</v>
      </c>
      <c r="C16" s="97">
        <f>SUM(C6:C15)</f>
        <v>4150</v>
      </c>
      <c r="D16" s="97">
        <f>SUM(D6:D15)</f>
        <v>5862</v>
      </c>
      <c r="E16" s="97">
        <f>SUM(E6:E15)</f>
        <v>3013</v>
      </c>
      <c r="F16" s="97">
        <f>SUM(F6:F15)</f>
        <v>2849</v>
      </c>
    </row>
    <row r="17" s="3" customFormat="1"/>
    <row r="18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2018-06-13T06:48:47Z</dcterms:created>
  <dcterms:modified xsi:type="dcterms:W3CDTF">2018-06-13T06:52:42Z</dcterms:modified>
</cp:coreProperties>
</file>