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10230" yWindow="-15" windowWidth="10275" windowHeight="807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H58" i="32" l="1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D4" i="32"/>
  <c r="C4" i="32"/>
  <c r="F48" i="32" l="1"/>
  <c r="F47" i="32"/>
  <c r="F46" i="32"/>
  <c r="B30" i="32"/>
  <c r="B31" i="32"/>
  <c r="B32" i="32"/>
  <c r="B33" i="32"/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5" i="2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F58" i="32"/>
  <c r="F57" i="32"/>
  <c r="F56" i="32"/>
  <c r="F55" i="32"/>
  <c r="F54" i="32"/>
  <c r="F53" i="32"/>
  <c r="F51" i="32"/>
  <c r="F50" i="32"/>
  <c r="F49" i="32"/>
  <c r="F45" i="32"/>
  <c r="F44" i="32"/>
  <c r="F43" i="32"/>
  <c r="F42" i="32"/>
  <c r="F41" i="32"/>
  <c r="F39" i="32"/>
  <c r="F38" i="32"/>
  <c r="F37" i="32"/>
  <c r="F36" i="32"/>
  <c r="F35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5" i="32"/>
  <c r="F14" i="32"/>
  <c r="F13" i="32"/>
  <c r="F12" i="32"/>
  <c r="F11" i="32"/>
  <c r="F10" i="32"/>
  <c r="F9" i="32"/>
  <c r="F8" i="32"/>
  <c r="F7" i="32"/>
  <c r="F6" i="32"/>
  <c r="F5" i="32"/>
  <c r="F4" i="32"/>
  <c r="B75" i="32"/>
  <c r="B74" i="32"/>
  <c r="B73" i="32"/>
  <c r="B72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1" i="32"/>
  <c r="B50" i="32"/>
  <c r="B49" i="32"/>
  <c r="B48" i="32"/>
  <c r="B47" i="32"/>
  <c r="B46" i="32"/>
  <c r="B45" i="32"/>
  <c r="B44" i="32"/>
  <c r="B43" i="32"/>
  <c r="B42" i="32"/>
  <c r="B41" i="32"/>
  <c r="B39" i="32"/>
  <c r="B38" i="32"/>
  <c r="B37" i="32"/>
  <c r="B36" i="32"/>
  <c r="B35" i="32"/>
  <c r="B34" i="32"/>
  <c r="B29" i="32"/>
  <c r="B28" i="32"/>
  <c r="B27" i="32"/>
  <c r="B26" i="32"/>
  <c r="B25" i="32"/>
  <c r="B24" i="32"/>
  <c r="B23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F16" i="32" l="1"/>
  <c r="F52" i="32"/>
  <c r="F40" i="32"/>
  <c r="B52" i="32"/>
  <c r="B40" i="32"/>
  <c r="F34" i="32"/>
  <c r="B70" i="32"/>
  <c r="B22" i="32"/>
  <c r="B4" i="32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6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8" i="30"/>
  <c r="C6" i="30"/>
  <c r="C5" i="30"/>
  <c r="C24" i="2" l="1"/>
  <c r="H75" i="32" l="1"/>
  <c r="G74" i="32"/>
  <c r="H74" i="32"/>
  <c r="G73" i="32"/>
  <c r="H73" i="32"/>
  <c r="F73" i="32"/>
  <c r="F75" i="32"/>
  <c r="F74" i="32"/>
  <c r="G75" i="32"/>
  <c r="G70" i="32" l="1"/>
  <c r="H70" i="32"/>
  <c r="F70" i="32"/>
  <c r="D8" i="34"/>
  <c r="D14" i="34" l="1"/>
  <c r="D13" i="34"/>
  <c r="D12" i="34"/>
  <c r="D11" i="34"/>
  <c r="D10" i="34"/>
  <c r="D9" i="34"/>
  <c r="D7" i="34"/>
  <c r="D6" i="34"/>
  <c r="D15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G24" i="2"/>
  <c r="H24" i="2" s="1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<sst xmlns="http://schemas.openxmlformats.org/spreadsheetml/2006/main" count="397" uniqueCount="313">
  <si>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</si>
  <si>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</si>
  <si>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</si>
  <si>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</si>
  <si>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</si>
  <si>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</si>
  <si>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</si>
  <si>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</si>
  <si>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</si>
  <si>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</si>
  <si>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</si>
  <si>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</si>
  <si>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</si>
  <si>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</si>
  <si>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</si>
  <si>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</si>
  <si>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</si>
  <si>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</si>
  <si>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</si>
  <si>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</si>
  <si>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</si>
  <si>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</si>
  <si>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</si>
  <si>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</si>
  <si>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</si>
  <si>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</si>
  <si>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</si>
  <si>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</si>
  <si>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</si>
  <si>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</si>
  <si>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</si>
  <si>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</si>
  <si>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</si>
  <si>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</si>
  <si>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</si>
  <si>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</si>
  <si>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</si>
  <si>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</si>
  <si>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</si>
  <si>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</si>
  <si>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</si>
  <si>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</si>
  <si>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</si>
  <si>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</si>
  <si>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</si>
  <si>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</si>
  <si>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</si>
  <si>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</si>
  <si>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</si>
  <si>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</si>
  <si>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</si>
  <si>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</si>
  <si>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</si>
  <si>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</si>
  <si>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</si>
  <si>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</si>
  <si>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</si>
  <si>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</si>
  <si>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</si>
  <si>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</si>
  <si>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</si>
  <si>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</si>
  <si>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</si>
  <si>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</si>
  <si>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</si>
  <si>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</si>
  <si>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</si>
  <si>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</si>
  <si>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</si>
  <si>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</si>
  <si>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</si>
  <si>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</si>
  <si>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</si>
  <si>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</si>
  <si>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</si>
  <si>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</si>
  <si>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</si>
  <si>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</si>
  <si>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</si>
  <si>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</si>
  <si>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</si>
  <si>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</si>
  <si>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</si>
  <si>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</si>
  <si>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</si>
  <si>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</si>
  <si>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</si>
  <si>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</si>
  <si>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</si>
  <si>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</si>
  <si>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</si>
  <si>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</si>
  <si>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</si>
  <si>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</si>
  <si>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</si>
  <si>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</si>
  <si>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</si>
  <si>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</si>
  <si>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</si>
  <si>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</si>
  <si>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</si>
  <si>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</si>
  <si>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</si>
  <si>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</si>
  <si>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</si>
  <si>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</si>
  <si>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</si>
  <si>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</si>
  <si>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</si>
  <si>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</si>
  <si>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</si>
  <si>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</si>
  <si>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</si>
  <si>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</si>
  <si>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</si>
  <si>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</si>
  <si>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</si>
  <si>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</si>
  <si>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</si>
  <si>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</si>
  <si>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</si>
  <si>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</si>
  <si>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</si>
  <si>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</si>
  <si>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</si>
  <si>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</si>
  <si>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</si>
  <si>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</si>
  <si>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</si>
  <si>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</si>
  <si>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</si>
  <si>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</si>
  <si>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</si>
  <si>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</si>
  <si>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</si>
  <si>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</si>
  <si>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</si>
  <si>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</si>
  <si>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</si>
  <si>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</si>
  <si>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</si>
  <si>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</si>
  <si>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</si>
  <si>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</si>
  <si>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</si>
  <si>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</si>
  <si>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</si>
  <si>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</si>
  <si>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</si>
  <si>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</si>
  <si>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</si>
  <si>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</si>
  <si>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</si>
  <si>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</si>
  <si>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</si>
  <si>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</si>
  <si>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</si>
  <si>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</si>
  <si>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</si>
  <si>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</si>
  <si>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</si>
  <si>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</si>
  <si>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</si>
  <si>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</si>
  <si>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</si>
  <si>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</si>
  <si>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</si>
  <si>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</si>
  <si>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</si>
  <si>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</si>
  <si>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</si>
  <si>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</si>
  <si>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</si>
  <si>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</si>
  <si>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</si>
  <si>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</si>
  <si>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</si>
  <si>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</si>
  <si>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</si>
  <si>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</si>
  <si>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</si>
  <si>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</si>
  <si>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</si>
  <si>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</si>
  <si>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</si>
  <si>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</si>
  <si>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</si>
  <si>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</si>
  <si>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</si>
  <si>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</si>
  <si>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</si>
  <si>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</si>
  <si>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</si>
  <si>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</si>
  <si>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</si>
  <si>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</si>
  <si>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</si>
  <si>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</si>
  <si>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</si>
  <si>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</si>
  <si>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</si>
  <si>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</si>
  <si>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</si>
  <si>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</si>
  <si>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</si>
  <si>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</si>
  <si>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</si>
  <si>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</si>
  <si>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</si>
  <si>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</si>
  <si>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</si>
  <si>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</si>
  <si>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</si>
  <si>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</si>
  <si>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</si>
  <si>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</si>
  <si>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</si>
  <si>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</si>
  <si>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</si>
  <si>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</si>
  <si>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</si>
  <si>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</si>
  <si>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</si>
  <si>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</si>
  <si>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</si>
  <si>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</si>
  <si>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</si>
  <si>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</si>
  <si>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</si>
  <si>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</si>
  <si>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</si>
  <si>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</si>
  <si>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</si>
  <si>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</si>
  <si>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</si>
  <si>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</si>
  <si>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</si>
  <si>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</si>
  <si>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</si>
  <si>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</si>
  <si>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</si>
  <si>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</si>
  <si>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</si>
  <si>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</si>
  <si>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</si>
  <si>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</si>
  <si>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</si>
  <si>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</si>
  <si>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</si>
  <si>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</si>
  <si>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</si>
  <si>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</si>
  <si>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</si>
  <si>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</si>
  <si>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</si>
  <si>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</si>
  <si>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</si>
  <si>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</si>
  <si>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</si>
  <si>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</si>
  <si>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</si>
  <si>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</si>
  <si>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</si>
  <si>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</si>
  <si>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</si>
  <si>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</si>
  <si>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</si>
  <si>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</si>
  <si>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</si>
  <si>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</si>
  <si>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</si>
  <si>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</si>
  <si>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</si>
  <si>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</si>
  <si>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</si>
  <si>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</si>
  <si>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</si>
  <si>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</si>
  <si>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</si>
  <si>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</si>
  <si>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</si>
  <si>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</si>
  <si>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</si>
  <si>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</si>
  <si>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</si>
  <si>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</si>
  <si>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</si>
  <si>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</si>
  <si>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</si>
  <si>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</si>
  <si>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</si>
  <si>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</si>
  <si>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</si>
  <si>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</si>
  <si>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</si>
  <si>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</si>
  <si>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</si>
  <si>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</si>
  <si>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</si>
  <si>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</si>
  <si>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</si>
  <si>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</si>
  <si>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X</t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</si>
  <si>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</si>
  <si>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</si>
  <si>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</si>
  <si>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</si>
  <si>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</si>
  <si>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</si>
  <si>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世帯数</t>
    <rPh sb="0" eb="3">
      <t>セタイスウ</t>
    </rPh>
    <phoneticPr fontId="15"/>
  </si>
  <si>
    <t>2018.5.1</t>
    <phoneticPr fontId="15"/>
  </si>
  <si>
    <t>2018.5.1</t>
    <phoneticPr fontId="15"/>
  </si>
  <si>
    <t>2018年4月中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</si>
</sst>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8" fontId="18" fillId="0" borderId="20" xfId="2" applyFont="1" applyBorder="1" applyAlignment="1">
      <alignment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8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19" fillId="0" borderId="20" xfId="2" applyNumberFormat="1" applyFont="1" applyFill="1" applyBorder="1" applyAlignment="1">
      <alignment vertical="center"/>
    </xf>
    <xf numFmtId="3" fontId="16" fillId="0" borderId="20" xfId="2" applyNumberFormat="1" applyFont="1" applyBorder="1" applyAlignment="1">
      <alignment vertical="center"/>
    </xf>
    <xf numFmtId="37" fontId="19" fillId="0" borderId="20" xfId="2" applyNumberFormat="1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="87" zoomScaleNormal="87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19" t="s">
        <v>273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3.5" customHeight="1">
      <c r="A2" s="120" t="s">
        <v>2</v>
      </c>
      <c r="B2" s="120" t="s">
        <v>3</v>
      </c>
      <c r="C2" s="123" t="s">
        <v>0</v>
      </c>
      <c r="D2" s="124"/>
      <c r="E2" s="125"/>
      <c r="F2" s="123" t="s">
        <v>272</v>
      </c>
      <c r="G2" s="124"/>
      <c r="H2" s="125"/>
      <c r="I2" s="35" t="s">
        <v>1</v>
      </c>
      <c r="J2" s="35" t="s">
        <v>0</v>
      </c>
    </row>
    <row r="3" spans="1:10" ht="13.5" customHeight="1">
      <c r="A3" s="121"/>
      <c r="B3" s="121"/>
      <c r="C3" s="126"/>
      <c r="D3" s="127"/>
      <c r="E3" s="128"/>
      <c r="F3" s="126"/>
      <c r="G3" s="127"/>
      <c r="H3" s="128"/>
      <c r="I3" s="36" t="s">
        <v>4</v>
      </c>
      <c r="J3" s="39" t="s">
        <v>5</v>
      </c>
    </row>
    <row r="4" spans="1:10" ht="13.5" customHeight="1">
      <c r="A4" s="122"/>
      <c r="B4" s="121"/>
      <c r="C4" s="103" t="s">
        <v>6</v>
      </c>
      <c r="D4" s="103" t="s">
        <v>7</v>
      </c>
      <c r="E4" s="103" t="s">
        <v>8</v>
      </c>
      <c r="F4" s="33" t="s">
        <v>9</v>
      </c>
      <c r="G4" s="33" t="s">
        <v>10</v>
      </c>
      <c r="H4" s="33" t="s">
        <v>11</v>
      </c>
      <c r="I4" s="37" t="s">
        <v>12</v>
      </c>
      <c r="J4" s="40" t="s">
        <v>13</v>
      </c>
    </row>
    <row r="5" spans="1:10" ht="17.25" customHeight="1">
      <c r="A5" s="110">
        <v>7580</v>
      </c>
      <c r="B5" s="31">
        <v>6072</v>
      </c>
      <c r="C5" s="31">
        <f>D5+E5</f>
        <v>35057</v>
      </c>
      <c r="D5" s="31">
        <v>17563</v>
      </c>
      <c r="E5" s="31">
        <v>17494</v>
      </c>
      <c r="F5" s="32" t="s">
        <v>295</v>
      </c>
      <c r="G5" s="32" t="s">
        <v>295</v>
      </c>
      <c r="H5" s="32" t="s">
        <v>295</v>
      </c>
      <c r="I5" s="38">
        <f>C5/B5</f>
        <v>5.7735507246376816</v>
      </c>
      <c r="J5" s="31">
        <v>503.90973120597965</v>
      </c>
    </row>
    <row r="6" spans="1:10" ht="17.25" customHeight="1">
      <c r="A6" s="110">
        <v>9406</v>
      </c>
      <c r="B6" s="31">
        <v>7332</v>
      </c>
      <c r="C6" s="31">
        <f t="shared" ref="C6:C9" si="0">D6+E6</f>
        <v>40183</v>
      </c>
      <c r="D6" s="31">
        <v>20257</v>
      </c>
      <c r="E6" s="31">
        <v>19926</v>
      </c>
      <c r="F6" s="31">
        <f>B6-B5</f>
        <v>1260</v>
      </c>
      <c r="G6" s="31">
        <f>C6-C5</f>
        <v>5126</v>
      </c>
      <c r="H6" s="34">
        <f>G6/C5</f>
        <v>0.14621901474741136</v>
      </c>
      <c r="I6" s="38">
        <f t="shared" ref="I6:I9" si="1">C6/B6</f>
        <v>5.4804964539007095</v>
      </c>
      <c r="J6" s="31">
        <v>577.59091562455092</v>
      </c>
    </row>
    <row r="7" spans="1:10" ht="17.25" customHeight="1">
      <c r="A7" s="110">
        <v>11232</v>
      </c>
      <c r="B7" s="31">
        <v>8025</v>
      </c>
      <c r="C7" s="31">
        <f t="shared" si="0"/>
        <v>45133</v>
      </c>
      <c r="D7" s="31">
        <v>22650</v>
      </c>
      <c r="E7" s="31">
        <v>22483</v>
      </c>
      <c r="F7" s="31">
        <f t="shared" ref="F7:F9" si="2">B7-B6</f>
        <v>693</v>
      </c>
      <c r="G7" s="31">
        <f t="shared" ref="G7:G23" si="3">C7-C6</f>
        <v>4950</v>
      </c>
      <c r="H7" s="34">
        <f t="shared" ref="H7:H23" si="4">G7/C6</f>
        <v>0.12318642211880645</v>
      </c>
      <c r="I7" s="38">
        <f t="shared" si="1"/>
        <v>5.6240498442367599</v>
      </c>
      <c r="J7" s="31">
        <v>648.74227396866468</v>
      </c>
    </row>
    <row r="8" spans="1:10" ht="17.25" customHeight="1">
      <c r="A8" s="110">
        <v>13058</v>
      </c>
      <c r="B8" s="31">
        <v>9186</v>
      </c>
      <c r="C8" s="31">
        <f t="shared" si="0"/>
        <v>50798</v>
      </c>
      <c r="D8" s="31">
        <v>25141</v>
      </c>
      <c r="E8" s="31">
        <v>25657</v>
      </c>
      <c r="F8" s="31">
        <f t="shared" si="2"/>
        <v>1161</v>
      </c>
      <c r="G8" s="31">
        <f t="shared" si="3"/>
        <v>5665</v>
      </c>
      <c r="H8" s="34">
        <f t="shared" si="4"/>
        <v>0.12551791372166707</v>
      </c>
      <c r="I8" s="38">
        <f t="shared" si="1"/>
        <v>5.5299368604397996</v>
      </c>
      <c r="J8" s="31">
        <v>730.17105074026165</v>
      </c>
    </row>
    <row r="9" spans="1:10" ht="17.25" customHeight="1">
      <c r="A9" s="110">
        <v>14885</v>
      </c>
      <c r="B9" s="31">
        <v>11126</v>
      </c>
      <c r="C9" s="31">
        <f t="shared" si="0"/>
        <v>59277</v>
      </c>
      <c r="D9" s="31">
        <v>29500</v>
      </c>
      <c r="E9" s="31">
        <v>29777</v>
      </c>
      <c r="F9" s="31">
        <f t="shared" si="2"/>
        <v>1940</v>
      </c>
      <c r="G9" s="31">
        <f t="shared" si="3"/>
        <v>8479</v>
      </c>
      <c r="H9" s="34">
        <f t="shared" si="4"/>
        <v>0.16691602031576047</v>
      </c>
      <c r="I9" s="38">
        <f t="shared" si="1"/>
        <v>5.327790760381089</v>
      </c>
      <c r="J9" s="31">
        <v>852.04829667960337</v>
      </c>
    </row>
    <row r="10" spans="1:10" ht="17.25" customHeight="1">
      <c r="A10" s="110">
        <v>17441</v>
      </c>
      <c r="B10" s="32" t="s">
        <v>296</v>
      </c>
      <c r="C10" s="31">
        <v>90971</v>
      </c>
      <c r="D10" s="32" t="s">
        <v>296</v>
      </c>
      <c r="E10" s="32" t="s">
        <v>296</v>
      </c>
      <c r="F10" s="32" t="s">
        <v>296</v>
      </c>
      <c r="G10" s="31">
        <f t="shared" si="3"/>
        <v>31694</v>
      </c>
      <c r="H10" s="34">
        <f t="shared" si="4"/>
        <v>0.53467618131821781</v>
      </c>
      <c r="I10" s="32" t="s">
        <v>296</v>
      </c>
      <c r="J10" s="31">
        <v>1307.6182262469456</v>
      </c>
    </row>
    <row r="11" spans="1:10" ht="17.25" customHeight="1">
      <c r="A11" s="110">
        <v>18537</v>
      </c>
      <c r="B11" s="31">
        <v>19800</v>
      </c>
      <c r="C11" s="31">
        <f>D11+E11</f>
        <v>96878</v>
      </c>
      <c r="D11" s="31">
        <v>47704</v>
      </c>
      <c r="E11" s="31">
        <v>49174</v>
      </c>
      <c r="F11" s="32" t="s">
        <v>296</v>
      </c>
      <c r="G11" s="31">
        <f t="shared" si="3"/>
        <v>5907</v>
      </c>
      <c r="H11" s="34">
        <f t="shared" si="4"/>
        <v>6.4932780776291346E-2</v>
      </c>
      <c r="I11" s="38">
        <f>C11/B11</f>
        <v>4.8928282828282832</v>
      </c>
      <c r="J11" s="31">
        <v>1392.5255138709215</v>
      </c>
    </row>
    <row r="12" spans="1:10" ht="17.25" customHeight="1">
      <c r="A12" s="110">
        <v>20363</v>
      </c>
      <c r="B12" s="31">
        <v>22694</v>
      </c>
      <c r="C12" s="31">
        <f t="shared" ref="C12:C24" si="5">D12+E12</f>
        <v>109101</v>
      </c>
      <c r="D12" s="31">
        <v>53567</v>
      </c>
      <c r="E12" s="31">
        <v>55534</v>
      </c>
      <c r="F12" s="31">
        <f>B12-B11</f>
        <v>2894</v>
      </c>
      <c r="G12" s="31">
        <f t="shared" si="3"/>
        <v>12223</v>
      </c>
      <c r="H12" s="34">
        <f t="shared" si="4"/>
        <v>0.1261689960568963</v>
      </c>
      <c r="I12" s="38">
        <f t="shared" ref="I12:I24" si="6">C12/B12</f>
        <v>4.8074821538732708</v>
      </c>
      <c r="J12" s="31">
        <v>1568.2190599396292</v>
      </c>
    </row>
    <row r="13" spans="1:10" ht="17.25" customHeight="1">
      <c r="A13" s="110">
        <v>22190</v>
      </c>
      <c r="B13" s="31">
        <v>28089</v>
      </c>
      <c r="C13" s="31">
        <f t="shared" si="5"/>
        <v>124601</v>
      </c>
      <c r="D13" s="31">
        <v>61058</v>
      </c>
      <c r="E13" s="31">
        <v>63543</v>
      </c>
      <c r="F13" s="31">
        <f t="shared" ref="F13:F23" si="7">B13-B12</f>
        <v>5395</v>
      </c>
      <c r="G13" s="31">
        <f t="shared" si="3"/>
        <v>15500</v>
      </c>
      <c r="H13" s="34">
        <f t="shared" si="4"/>
        <v>0.14207019184058808</v>
      </c>
      <c r="I13" s="38">
        <f t="shared" si="6"/>
        <v>4.435935775570508</v>
      </c>
      <c r="J13" s="31">
        <v>1791.0162426333191</v>
      </c>
    </row>
    <row r="14" spans="1:10" ht="17.25" customHeight="1">
      <c r="A14" s="110">
        <v>24016</v>
      </c>
      <c r="B14" s="31">
        <v>43908</v>
      </c>
      <c r="C14" s="31">
        <f t="shared" si="5"/>
        <v>175183</v>
      </c>
      <c r="D14" s="31">
        <v>88314</v>
      </c>
      <c r="E14" s="31">
        <v>86869</v>
      </c>
      <c r="F14" s="31">
        <f t="shared" si="7"/>
        <v>15819</v>
      </c>
      <c r="G14" s="31">
        <f t="shared" si="3"/>
        <v>50582</v>
      </c>
      <c r="H14" s="34">
        <f t="shared" si="4"/>
        <v>0.40595179813966181</v>
      </c>
      <c r="I14" s="38">
        <f t="shared" si="6"/>
        <v>3.9897740730618567</v>
      </c>
      <c r="J14" s="31">
        <v>2518.0825068276558</v>
      </c>
    </row>
    <row r="15" spans="1:10" ht="17.25" customHeight="1">
      <c r="A15" s="110">
        <v>25842</v>
      </c>
      <c r="B15" s="31">
        <v>62169</v>
      </c>
      <c r="C15" s="31">
        <f t="shared" si="5"/>
        <v>228978</v>
      </c>
      <c r="D15" s="31">
        <v>116298</v>
      </c>
      <c r="E15" s="31">
        <v>112680</v>
      </c>
      <c r="F15" s="31">
        <f t="shared" si="7"/>
        <v>18261</v>
      </c>
      <c r="G15" s="31">
        <f t="shared" si="3"/>
        <v>53795</v>
      </c>
      <c r="H15" s="34">
        <f t="shared" si="4"/>
        <v>0.30707888322497046</v>
      </c>
      <c r="I15" s="38">
        <f t="shared" si="6"/>
        <v>3.6831539834965978</v>
      </c>
      <c r="J15" s="31">
        <v>3291.3324708926266</v>
      </c>
    </row>
    <row r="16" spans="1:10" ht="17.25" customHeight="1">
      <c r="A16" s="110">
        <v>27668</v>
      </c>
      <c r="B16" s="31">
        <v>77281</v>
      </c>
      <c r="C16" s="31">
        <f t="shared" si="5"/>
        <v>265975</v>
      </c>
      <c r="D16" s="31">
        <v>134919</v>
      </c>
      <c r="E16" s="31">
        <v>131056</v>
      </c>
      <c r="F16" s="31">
        <f t="shared" si="7"/>
        <v>15112</v>
      </c>
      <c r="G16" s="31">
        <f t="shared" si="3"/>
        <v>36997</v>
      </c>
      <c r="H16" s="34">
        <f t="shared" si="4"/>
        <v>0.16157447440365449</v>
      </c>
      <c r="I16" s="38">
        <f t="shared" si="6"/>
        <v>3.4416609515922412</v>
      </c>
      <c r="J16" s="31">
        <v>3823.127784964784</v>
      </c>
    </row>
    <row r="17" spans="1:10" ht="17.25" customHeight="1">
      <c r="A17" s="110">
        <v>29495</v>
      </c>
      <c r="B17" s="31">
        <v>96757</v>
      </c>
      <c r="C17" s="31">
        <f t="shared" si="5"/>
        <v>300248</v>
      </c>
      <c r="D17" s="31">
        <v>152281</v>
      </c>
      <c r="E17" s="31">
        <v>147967</v>
      </c>
      <c r="F17" s="31">
        <f t="shared" si="7"/>
        <v>19476</v>
      </c>
      <c r="G17" s="31">
        <f t="shared" si="3"/>
        <v>34273</v>
      </c>
      <c r="H17" s="34">
        <f t="shared" si="4"/>
        <v>0.12885797537362534</v>
      </c>
      <c r="I17" s="38">
        <f t="shared" si="6"/>
        <v>3.1031139865849497</v>
      </c>
      <c r="J17" s="31">
        <v>4315.7682909299992</v>
      </c>
    </row>
    <row r="18" spans="1:10" ht="17.25" customHeight="1">
      <c r="A18" s="110">
        <v>31321</v>
      </c>
      <c r="B18" s="31">
        <v>108775</v>
      </c>
      <c r="C18" s="31">
        <f t="shared" si="5"/>
        <v>328387</v>
      </c>
      <c r="D18" s="31">
        <v>167306</v>
      </c>
      <c r="E18" s="31">
        <v>161081</v>
      </c>
      <c r="F18" s="31">
        <f t="shared" si="7"/>
        <v>12018</v>
      </c>
      <c r="G18" s="31">
        <f t="shared" si="3"/>
        <v>28139</v>
      </c>
      <c r="H18" s="34">
        <f t="shared" si="4"/>
        <v>9.3719192134502138E-2</v>
      </c>
      <c r="I18" s="38">
        <f t="shared" si="6"/>
        <v>3.0189565617099516</v>
      </c>
      <c r="J18" s="31">
        <v>4720.2386085956596</v>
      </c>
    </row>
    <row r="19" spans="1:10" ht="17.25" customHeight="1">
      <c r="A19" s="110">
        <v>33147</v>
      </c>
      <c r="B19" s="31">
        <v>124261</v>
      </c>
      <c r="C19" s="31">
        <f t="shared" si="5"/>
        <v>350330</v>
      </c>
      <c r="D19" s="31">
        <v>178914</v>
      </c>
      <c r="E19" s="31">
        <v>171416</v>
      </c>
      <c r="F19" s="31">
        <f t="shared" si="7"/>
        <v>15486</v>
      </c>
      <c r="G19" s="31">
        <f t="shared" si="3"/>
        <v>21943</v>
      </c>
      <c r="H19" s="34">
        <f t="shared" si="4"/>
        <v>6.6820550143580598E-2</v>
      </c>
      <c r="I19" s="38">
        <f t="shared" si="6"/>
        <v>2.8193077474026444</v>
      </c>
      <c r="J19" s="31">
        <v>5035.647549230991</v>
      </c>
    </row>
    <row r="20" spans="1:10" ht="17.25" customHeight="1">
      <c r="A20" s="110">
        <v>34973</v>
      </c>
      <c r="B20" s="31">
        <v>137993</v>
      </c>
      <c r="C20" s="31">
        <f t="shared" si="5"/>
        <v>368651</v>
      </c>
      <c r="D20" s="31">
        <v>186962</v>
      </c>
      <c r="E20" s="31">
        <v>181689</v>
      </c>
      <c r="F20" s="31">
        <f t="shared" si="7"/>
        <v>13732</v>
      </c>
      <c r="G20" s="31">
        <f t="shared" si="3"/>
        <v>18321</v>
      </c>
      <c r="H20" s="34">
        <f t="shared" si="4"/>
        <v>5.2296406245539918E-2</v>
      </c>
      <c r="I20" s="38">
        <f t="shared" si="6"/>
        <v>2.6715195698332526</v>
      </c>
      <c r="J20" s="31">
        <v>5298.9938191749325</v>
      </c>
    </row>
    <row r="21" spans="1:10" s="23" customFormat="1" ht="17.25" customHeight="1">
      <c r="A21" s="110">
        <v>36800</v>
      </c>
      <c r="B21" s="31">
        <v>148455</v>
      </c>
      <c r="C21" s="31">
        <f t="shared" si="5"/>
        <v>379185</v>
      </c>
      <c r="D21" s="31">
        <v>190927</v>
      </c>
      <c r="E21" s="31">
        <v>188258</v>
      </c>
      <c r="F21" s="31">
        <f t="shared" si="7"/>
        <v>10462</v>
      </c>
      <c r="G21" s="31">
        <f t="shared" si="3"/>
        <v>10534</v>
      </c>
      <c r="H21" s="34">
        <f t="shared" si="4"/>
        <v>2.8574451174688254E-2</v>
      </c>
      <c r="I21" s="38">
        <f t="shared" si="6"/>
        <v>2.5542083459634233</v>
      </c>
      <c r="J21" s="31">
        <v>5450.4096593359209</v>
      </c>
    </row>
    <row r="22" spans="1:10" s="23" customFormat="1" ht="17.25" customHeight="1">
      <c r="A22" s="111">
        <v>38626</v>
      </c>
      <c r="B22" s="31">
        <v>161232</v>
      </c>
      <c r="C22" s="31">
        <f t="shared" si="5"/>
        <v>396014</v>
      </c>
      <c r="D22" s="31">
        <v>198365</v>
      </c>
      <c r="E22" s="31">
        <v>197649</v>
      </c>
      <c r="F22" s="31">
        <f t="shared" si="7"/>
        <v>12777</v>
      </c>
      <c r="G22" s="31">
        <f t="shared" si="3"/>
        <v>16829</v>
      </c>
      <c r="H22" s="34">
        <f t="shared" si="4"/>
        <v>4.4382029879873941E-2</v>
      </c>
      <c r="I22" s="38">
        <f t="shared" si="6"/>
        <v>2.4561749528629551</v>
      </c>
      <c r="J22" s="31">
        <v>5692.3099036941212</v>
      </c>
    </row>
    <row r="23" spans="1:10" s="23" customFormat="1" ht="17.25" customHeight="1">
      <c r="A23" s="110">
        <v>40452</v>
      </c>
      <c r="B23" s="31">
        <v>171981</v>
      </c>
      <c r="C23" s="31">
        <f t="shared" si="5"/>
        <v>409657</v>
      </c>
      <c r="D23" s="31">
        <v>203778</v>
      </c>
      <c r="E23" s="31">
        <v>205879</v>
      </c>
      <c r="F23" s="31">
        <f t="shared" si="7"/>
        <v>10749</v>
      </c>
      <c r="G23" s="31">
        <f t="shared" si="3"/>
        <v>13643</v>
      </c>
      <c r="H23" s="34">
        <f t="shared" si="4"/>
        <v>3.44508022443651E-2</v>
      </c>
      <c r="I23" s="38">
        <f t="shared" si="6"/>
        <v>2.3819898709741194</v>
      </c>
      <c r="J23" s="31">
        <v>5888.4145464999283</v>
      </c>
    </row>
    <row r="24" spans="1:10" s="23" customFormat="1" ht="17.25" customHeight="1">
      <c r="A24" s="30">
        <v>42278</v>
      </c>
      <c r="B24" s="31">
        <v>180170</v>
      </c>
      <c r="C24" s="31">
        <f t="shared" si="5"/>
        <v>423894</v>
      </c>
      <c r="D24" s="31">
        <v>210032</v>
      </c>
      <c r="E24" s="31">
        <v>213862</v>
      </c>
      <c r="F24" s="31">
        <f t="shared" ref="F24" si="8">B24-B23</f>
        <v>8189</v>
      </c>
      <c r="G24" s="31">
        <f t="shared" ref="G24" si="9">C24-C23</f>
        <v>14237</v>
      </c>
      <c r="H24" s="34">
        <f t="shared" ref="H24" si="10">G24/C23</f>
        <v>3.4753464483702222E-2</v>
      </c>
      <c r="I24" s="38">
        <f t="shared" si="6"/>
        <v>2.3527446300715988</v>
      </c>
      <c r="J24" s="31">
        <f>C24/69.57</f>
        <v>6093.0573523070298</v>
      </c>
    </row>
    <row r="25" spans="1:10" ht="17.25" customHeight="1">
      <c r="A25" s="112">
        <v>43221</v>
      </c>
      <c r="B25" s="113">
        <v>186763</v>
      </c>
      <c r="C25" s="109">
        <v>430076</v>
      </c>
      <c r="D25" s="113">
        <v>212607</v>
      </c>
      <c r="E25" s="113">
        <v>217469</v>
      </c>
      <c r="F25" s="31">
        <v>6593</v>
      </c>
      <c r="G25" s="31">
        <v>6182</v>
      </c>
      <c r="H25" s="34">
        <v>1.4583834637904759E-2</v>
      </c>
      <c r="I25" s="38">
        <v>2.3027901672172755</v>
      </c>
      <c r="J25" s="31">
        <v>6181.9174931723446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Normal="100" workbookViewId="0">
      <selection activeCell="K110" sqref="K110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4" t="s">
        <v>276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8" customHeight="1">
      <c r="A2" s="5" t="s">
        <v>310</v>
      </c>
      <c r="B2" s="5"/>
      <c r="C2" s="5"/>
      <c r="D2" s="5"/>
      <c r="E2" s="41"/>
      <c r="F2" s="5"/>
      <c r="G2" s="5"/>
      <c r="H2" s="42"/>
      <c r="I2" s="28"/>
      <c r="J2" s="28"/>
      <c r="K2" s="7"/>
    </row>
    <row r="3" spans="1:11" ht="20.100000000000001" customHeight="1">
      <c r="A3" s="129" t="s">
        <v>79</v>
      </c>
      <c r="B3" s="43" t="s">
        <v>78</v>
      </c>
      <c r="C3" s="131" t="s">
        <v>0</v>
      </c>
      <c r="D3" s="132"/>
      <c r="E3" s="133"/>
      <c r="F3" s="8"/>
      <c r="G3" s="129" t="s">
        <v>79</v>
      </c>
      <c r="H3" s="43" t="s">
        <v>78</v>
      </c>
      <c r="I3" s="131" t="s">
        <v>0</v>
      </c>
      <c r="J3" s="132"/>
      <c r="K3" s="133"/>
    </row>
    <row r="4" spans="1:11" ht="20.100000000000001" customHeight="1">
      <c r="A4" s="130"/>
      <c r="B4" s="44" t="s">
        <v>3</v>
      </c>
      <c r="C4" s="45" t="s">
        <v>6</v>
      </c>
      <c r="D4" s="45" t="s">
        <v>7</v>
      </c>
      <c r="E4" s="45" t="s">
        <v>8</v>
      </c>
      <c r="F4" s="8"/>
      <c r="G4" s="130"/>
      <c r="H4" s="44" t="s">
        <v>3</v>
      </c>
      <c r="I4" s="45" t="s">
        <v>6</v>
      </c>
      <c r="J4" s="45" t="s">
        <v>7</v>
      </c>
      <c r="K4" s="45" t="s">
        <v>8</v>
      </c>
    </row>
    <row r="5" spans="1:11" ht="18.95" customHeight="1">
      <c r="A5" s="46" t="s">
        <v>80</v>
      </c>
      <c r="B5" s="114">
        <v>645</v>
      </c>
      <c r="C5" s="47">
        <f>SUM(D5:E5)</f>
        <v>1229</v>
      </c>
      <c r="D5" s="48">
        <v>596</v>
      </c>
      <c r="E5" s="48">
        <v>633</v>
      </c>
      <c r="F5" s="8"/>
      <c r="G5" s="49" t="s">
        <v>85</v>
      </c>
      <c r="H5" s="47">
        <v>713</v>
      </c>
      <c r="I5" s="47">
        <f>SUM(J5:K5)</f>
        <v>1610</v>
      </c>
      <c r="J5" s="48">
        <v>743</v>
      </c>
      <c r="K5" s="48">
        <v>867</v>
      </c>
    </row>
    <row r="6" spans="1:11" ht="18.95" customHeight="1">
      <c r="A6" s="46" t="s">
        <v>82</v>
      </c>
      <c r="B6" s="135">
        <v>4270</v>
      </c>
      <c r="C6" s="137">
        <f>SUM(D6:E7)</f>
        <v>8096</v>
      </c>
      <c r="D6" s="138">
        <v>3852</v>
      </c>
      <c r="E6" s="138">
        <v>4244</v>
      </c>
      <c r="F6" s="8"/>
      <c r="G6" s="49" t="s">
        <v>87</v>
      </c>
      <c r="H6" s="47">
        <v>466</v>
      </c>
      <c r="I6" s="47">
        <f t="shared" ref="I6:I56" si="0">SUM(J6:K6)</f>
        <v>1149</v>
      </c>
      <c r="J6" s="48">
        <v>538</v>
      </c>
      <c r="K6" s="48">
        <v>611</v>
      </c>
    </row>
    <row r="7" spans="1:11" ht="18.95" customHeight="1">
      <c r="A7" s="46" t="s">
        <v>84</v>
      </c>
      <c r="B7" s="136"/>
      <c r="C7" s="137"/>
      <c r="D7" s="139"/>
      <c r="E7" s="139"/>
      <c r="F7" s="8"/>
      <c r="G7" s="49" t="s">
        <v>89</v>
      </c>
      <c r="H7" s="47">
        <v>786</v>
      </c>
      <c r="I7" s="47">
        <f t="shared" si="0"/>
        <v>1951</v>
      </c>
      <c r="J7" s="48">
        <v>948</v>
      </c>
      <c r="K7" s="48">
        <v>1003</v>
      </c>
    </row>
    <row r="8" spans="1:11" ht="18.95" customHeight="1">
      <c r="A8" s="46" t="s">
        <v>86</v>
      </c>
      <c r="B8" s="114">
        <v>620</v>
      </c>
      <c r="C8" s="47">
        <f>SUM(D8:E8)</f>
        <v>1157</v>
      </c>
      <c r="D8" s="48">
        <v>593</v>
      </c>
      <c r="E8" s="48">
        <v>564</v>
      </c>
      <c r="F8" s="8"/>
      <c r="G8" s="49" t="s">
        <v>91</v>
      </c>
      <c r="H8" s="47">
        <v>511</v>
      </c>
      <c r="I8" s="47">
        <f t="shared" si="0"/>
        <v>1374</v>
      </c>
      <c r="J8" s="48">
        <v>653</v>
      </c>
      <c r="K8" s="48">
        <v>721</v>
      </c>
    </row>
    <row r="9" spans="1:11" ht="18.95" customHeight="1">
      <c r="A9" s="46" t="s">
        <v>88</v>
      </c>
      <c r="B9" s="114">
        <v>367</v>
      </c>
      <c r="C9" s="47">
        <f t="shared" ref="C9:C56" si="1">SUM(D9:E9)</f>
        <v>712</v>
      </c>
      <c r="D9" s="48">
        <v>367</v>
      </c>
      <c r="E9" s="48">
        <v>345</v>
      </c>
      <c r="F9" s="8"/>
      <c r="G9" s="49" t="s">
        <v>93</v>
      </c>
      <c r="H9" s="47">
        <v>886</v>
      </c>
      <c r="I9" s="47">
        <f t="shared" si="0"/>
        <v>2089</v>
      </c>
      <c r="J9" s="48">
        <v>959</v>
      </c>
      <c r="K9" s="48">
        <v>1130</v>
      </c>
    </row>
    <row r="10" spans="1:11" ht="18.95" customHeight="1">
      <c r="A10" s="46" t="s">
        <v>90</v>
      </c>
      <c r="B10" s="114">
        <v>1190</v>
      </c>
      <c r="C10" s="47">
        <f t="shared" si="1"/>
        <v>1733</v>
      </c>
      <c r="D10" s="48">
        <v>1224</v>
      </c>
      <c r="E10" s="48">
        <v>509</v>
      </c>
      <c r="F10" s="8"/>
      <c r="G10" s="49" t="s">
        <v>95</v>
      </c>
      <c r="H10" s="47">
        <v>650</v>
      </c>
      <c r="I10" s="47">
        <f t="shared" si="0"/>
        <v>1445</v>
      </c>
      <c r="J10" s="48">
        <v>688</v>
      </c>
      <c r="K10" s="48">
        <v>757</v>
      </c>
    </row>
    <row r="11" spans="1:11" ht="18.95" customHeight="1">
      <c r="A11" s="46" t="s">
        <v>92</v>
      </c>
      <c r="B11" s="114">
        <v>662</v>
      </c>
      <c r="C11" s="47">
        <f t="shared" si="1"/>
        <v>1388</v>
      </c>
      <c r="D11" s="48">
        <v>713</v>
      </c>
      <c r="E11" s="48">
        <v>675</v>
      </c>
      <c r="F11" s="8"/>
      <c r="G11" s="49" t="s">
        <v>97</v>
      </c>
      <c r="H11" s="47">
        <v>524</v>
      </c>
      <c r="I11" s="47">
        <f t="shared" si="0"/>
        <v>1201</v>
      </c>
      <c r="J11" s="48">
        <v>566</v>
      </c>
      <c r="K11" s="48">
        <v>635</v>
      </c>
    </row>
    <row r="12" spans="1:11" ht="18.95" customHeight="1">
      <c r="A12" s="46" t="s">
        <v>94</v>
      </c>
      <c r="B12" s="114">
        <v>121</v>
      </c>
      <c r="C12" s="47">
        <f t="shared" si="1"/>
        <v>317</v>
      </c>
      <c r="D12" s="48">
        <v>159</v>
      </c>
      <c r="E12" s="48">
        <v>158</v>
      </c>
      <c r="F12" s="8"/>
      <c r="G12" s="49" t="s">
        <v>99</v>
      </c>
      <c r="H12" s="47">
        <v>552</v>
      </c>
      <c r="I12" s="47">
        <f t="shared" si="0"/>
        <v>1383</v>
      </c>
      <c r="J12" s="48">
        <v>648</v>
      </c>
      <c r="K12" s="48">
        <v>735</v>
      </c>
    </row>
    <row r="13" spans="1:11" ht="18.95" customHeight="1">
      <c r="A13" s="46" t="s">
        <v>96</v>
      </c>
      <c r="B13" s="114">
        <v>661</v>
      </c>
      <c r="C13" s="47">
        <f t="shared" si="1"/>
        <v>1430</v>
      </c>
      <c r="D13" s="48">
        <v>717</v>
      </c>
      <c r="E13" s="48">
        <v>713</v>
      </c>
      <c r="F13" s="8"/>
      <c r="G13" s="49" t="s">
        <v>101</v>
      </c>
      <c r="H13" s="47">
        <v>588</v>
      </c>
      <c r="I13" s="47">
        <f t="shared" si="0"/>
        <v>1570</v>
      </c>
      <c r="J13" s="48">
        <v>770</v>
      </c>
      <c r="K13" s="48">
        <v>800</v>
      </c>
    </row>
    <row r="14" spans="1:11" ht="18.95" customHeight="1">
      <c r="A14" s="46" t="s">
        <v>98</v>
      </c>
      <c r="B14" s="114">
        <v>604</v>
      </c>
      <c r="C14" s="47">
        <f t="shared" si="1"/>
        <v>1265</v>
      </c>
      <c r="D14" s="48">
        <v>600</v>
      </c>
      <c r="E14" s="48">
        <v>665</v>
      </c>
      <c r="F14" s="8"/>
      <c r="G14" s="49" t="s">
        <v>103</v>
      </c>
      <c r="H14" s="47">
        <v>806</v>
      </c>
      <c r="I14" s="47">
        <f t="shared" si="0"/>
        <v>1846</v>
      </c>
      <c r="J14" s="48">
        <v>910</v>
      </c>
      <c r="K14" s="48">
        <v>936</v>
      </c>
    </row>
    <row r="15" spans="1:11" ht="18.95" customHeight="1">
      <c r="A15" s="46" t="s">
        <v>100</v>
      </c>
      <c r="B15" s="114">
        <v>825</v>
      </c>
      <c r="C15" s="47">
        <f t="shared" si="1"/>
        <v>1891</v>
      </c>
      <c r="D15" s="48">
        <v>928</v>
      </c>
      <c r="E15" s="48">
        <v>963</v>
      </c>
      <c r="F15" s="8"/>
      <c r="G15" s="49" t="s">
        <v>105</v>
      </c>
      <c r="H15" s="47">
        <v>160</v>
      </c>
      <c r="I15" s="47">
        <f t="shared" si="0"/>
        <v>380</v>
      </c>
      <c r="J15" s="48">
        <v>190</v>
      </c>
      <c r="K15" s="48">
        <v>190</v>
      </c>
    </row>
    <row r="16" spans="1:11" ht="18.95" customHeight="1">
      <c r="A16" s="46" t="s">
        <v>102</v>
      </c>
      <c r="B16" s="114">
        <v>395</v>
      </c>
      <c r="C16" s="47">
        <f t="shared" si="1"/>
        <v>770</v>
      </c>
      <c r="D16" s="48">
        <v>387</v>
      </c>
      <c r="E16" s="48">
        <v>383</v>
      </c>
      <c r="F16" s="8"/>
      <c r="G16" s="49" t="s">
        <v>107</v>
      </c>
      <c r="H16" s="47">
        <v>579</v>
      </c>
      <c r="I16" s="47">
        <f t="shared" si="0"/>
        <v>1417</v>
      </c>
      <c r="J16" s="48">
        <v>698</v>
      </c>
      <c r="K16" s="48">
        <v>719</v>
      </c>
    </row>
    <row r="17" spans="1:11" ht="18.95" customHeight="1">
      <c r="A17" s="46" t="s">
        <v>104</v>
      </c>
      <c r="B17" s="114">
        <v>1228</v>
      </c>
      <c r="C17" s="47">
        <f t="shared" si="1"/>
        <v>1993</v>
      </c>
      <c r="D17" s="48">
        <v>1035</v>
      </c>
      <c r="E17" s="48">
        <v>958</v>
      </c>
      <c r="F17" s="8"/>
      <c r="G17" s="49" t="s">
        <v>109</v>
      </c>
      <c r="H17" s="47">
        <v>358</v>
      </c>
      <c r="I17" s="47">
        <f t="shared" si="0"/>
        <v>716</v>
      </c>
      <c r="J17" s="48">
        <v>412</v>
      </c>
      <c r="K17" s="48">
        <v>304</v>
      </c>
    </row>
    <row r="18" spans="1:11" ht="18.95" customHeight="1">
      <c r="A18" s="46" t="s">
        <v>106</v>
      </c>
      <c r="B18" s="114">
        <v>928</v>
      </c>
      <c r="C18" s="47">
        <f t="shared" si="1"/>
        <v>2071</v>
      </c>
      <c r="D18" s="48">
        <v>1045</v>
      </c>
      <c r="E18" s="48">
        <v>1026</v>
      </c>
      <c r="F18" s="8"/>
      <c r="G18" s="49" t="s">
        <v>111</v>
      </c>
      <c r="H18" s="47">
        <v>653</v>
      </c>
      <c r="I18" s="47">
        <f t="shared" si="0"/>
        <v>1627</v>
      </c>
      <c r="J18" s="48">
        <v>804</v>
      </c>
      <c r="K18" s="48">
        <v>823</v>
      </c>
    </row>
    <row r="19" spans="1:11" ht="18.95" customHeight="1">
      <c r="A19" s="46" t="s">
        <v>108</v>
      </c>
      <c r="B19" s="114">
        <v>349</v>
      </c>
      <c r="C19" s="47">
        <f t="shared" si="1"/>
        <v>739</v>
      </c>
      <c r="D19" s="48">
        <v>382</v>
      </c>
      <c r="E19" s="48">
        <v>357</v>
      </c>
      <c r="F19" s="8"/>
      <c r="G19" s="49" t="s">
        <v>113</v>
      </c>
      <c r="H19" s="47">
        <v>460</v>
      </c>
      <c r="I19" s="47">
        <f t="shared" si="0"/>
        <v>959</v>
      </c>
      <c r="J19" s="48">
        <v>472</v>
      </c>
      <c r="K19" s="48">
        <v>487</v>
      </c>
    </row>
    <row r="20" spans="1:11" ht="18.95" customHeight="1">
      <c r="A20" s="46" t="s">
        <v>110</v>
      </c>
      <c r="B20" s="114">
        <v>167</v>
      </c>
      <c r="C20" s="47">
        <f t="shared" si="1"/>
        <v>424</v>
      </c>
      <c r="D20" s="48">
        <v>197</v>
      </c>
      <c r="E20" s="48">
        <v>227</v>
      </c>
      <c r="F20" s="8"/>
      <c r="G20" s="49" t="s">
        <v>115</v>
      </c>
      <c r="H20" s="47">
        <v>1252</v>
      </c>
      <c r="I20" s="47">
        <f t="shared" si="0"/>
        <v>3013</v>
      </c>
      <c r="J20" s="48">
        <v>1483</v>
      </c>
      <c r="K20" s="48">
        <v>1530</v>
      </c>
    </row>
    <row r="21" spans="1:11" ht="18.95" customHeight="1">
      <c r="A21" s="46" t="s">
        <v>112</v>
      </c>
      <c r="B21" s="114">
        <v>372</v>
      </c>
      <c r="C21" s="47">
        <f t="shared" si="1"/>
        <v>995</v>
      </c>
      <c r="D21" s="48">
        <v>497</v>
      </c>
      <c r="E21" s="48">
        <v>498</v>
      </c>
      <c r="F21" s="8"/>
      <c r="G21" s="49" t="s">
        <v>117</v>
      </c>
      <c r="H21" s="47">
        <v>982</v>
      </c>
      <c r="I21" s="47">
        <f t="shared" si="0"/>
        <v>2261</v>
      </c>
      <c r="J21" s="48">
        <v>1098</v>
      </c>
      <c r="K21" s="48">
        <v>1163</v>
      </c>
    </row>
    <row r="22" spans="1:11" ht="18.95" customHeight="1">
      <c r="A22" s="46" t="s">
        <v>114</v>
      </c>
      <c r="B22" s="114">
        <v>796</v>
      </c>
      <c r="C22" s="47">
        <f t="shared" si="1"/>
        <v>1784</v>
      </c>
      <c r="D22" s="48">
        <v>900</v>
      </c>
      <c r="E22" s="48">
        <v>884</v>
      </c>
      <c r="F22" s="8"/>
      <c r="G22" s="49" t="s">
        <v>119</v>
      </c>
      <c r="H22" s="47">
        <v>693</v>
      </c>
      <c r="I22" s="47">
        <f t="shared" si="0"/>
        <v>1614</v>
      </c>
      <c r="J22" s="48">
        <v>740</v>
      </c>
      <c r="K22" s="48">
        <v>874</v>
      </c>
    </row>
    <row r="23" spans="1:11" ht="18.95" customHeight="1">
      <c r="A23" s="46" t="s">
        <v>116</v>
      </c>
      <c r="B23" s="114">
        <v>638</v>
      </c>
      <c r="C23" s="47">
        <f t="shared" si="1"/>
        <v>1202</v>
      </c>
      <c r="D23" s="48">
        <v>578</v>
      </c>
      <c r="E23" s="48">
        <v>624</v>
      </c>
      <c r="F23" s="8"/>
      <c r="G23" s="49" t="s">
        <v>121</v>
      </c>
      <c r="H23" s="47">
        <v>789</v>
      </c>
      <c r="I23" s="47">
        <f t="shared" si="0"/>
        <v>1905</v>
      </c>
      <c r="J23" s="48">
        <v>909</v>
      </c>
      <c r="K23" s="48">
        <v>996</v>
      </c>
    </row>
    <row r="24" spans="1:11" ht="18.95" customHeight="1">
      <c r="A24" s="46" t="s">
        <v>118</v>
      </c>
      <c r="B24" s="47">
        <v>430</v>
      </c>
      <c r="C24" s="47">
        <f t="shared" si="1"/>
        <v>1118</v>
      </c>
      <c r="D24" s="48">
        <v>487</v>
      </c>
      <c r="E24" s="48">
        <v>631</v>
      </c>
      <c r="F24" s="8"/>
      <c r="G24" s="49" t="s">
        <v>123</v>
      </c>
      <c r="H24" s="47">
        <v>654</v>
      </c>
      <c r="I24" s="47">
        <f t="shared" si="0"/>
        <v>1754</v>
      </c>
      <c r="J24" s="48">
        <v>879</v>
      </c>
      <c r="K24" s="48">
        <v>875</v>
      </c>
    </row>
    <row r="25" spans="1:11" ht="18.95" customHeight="1">
      <c r="A25" s="46" t="s">
        <v>120</v>
      </c>
      <c r="B25" s="47">
        <v>576</v>
      </c>
      <c r="C25" s="47">
        <f t="shared" si="1"/>
        <v>1550</v>
      </c>
      <c r="D25" s="48">
        <v>776</v>
      </c>
      <c r="E25" s="48">
        <v>774</v>
      </c>
      <c r="F25" s="8"/>
      <c r="G25" s="49" t="s">
        <v>125</v>
      </c>
      <c r="H25" s="47">
        <v>636</v>
      </c>
      <c r="I25" s="47">
        <f t="shared" si="0"/>
        <v>1200</v>
      </c>
      <c r="J25" s="48">
        <v>563</v>
      </c>
      <c r="K25" s="48">
        <v>637</v>
      </c>
    </row>
    <row r="26" spans="1:11" ht="18.95" customHeight="1">
      <c r="A26" s="46" t="s">
        <v>122</v>
      </c>
      <c r="B26" s="47">
        <v>455</v>
      </c>
      <c r="C26" s="47">
        <f t="shared" si="1"/>
        <v>1168</v>
      </c>
      <c r="D26" s="48">
        <v>521</v>
      </c>
      <c r="E26" s="48">
        <v>647</v>
      </c>
      <c r="F26" s="8"/>
      <c r="G26" s="49" t="s">
        <v>127</v>
      </c>
      <c r="H26" s="47">
        <v>776</v>
      </c>
      <c r="I26" s="47">
        <f t="shared" si="0"/>
        <v>1601</v>
      </c>
      <c r="J26" s="48">
        <v>773</v>
      </c>
      <c r="K26" s="48">
        <v>828</v>
      </c>
    </row>
    <row r="27" spans="1:11" ht="18.95" customHeight="1">
      <c r="A27" s="46" t="s">
        <v>124</v>
      </c>
      <c r="B27" s="47">
        <v>0</v>
      </c>
      <c r="C27" s="47">
        <f t="shared" si="1"/>
        <v>0</v>
      </c>
      <c r="D27" s="48">
        <v>0</v>
      </c>
      <c r="E27" s="48">
        <v>0</v>
      </c>
      <c r="F27" s="8"/>
      <c r="G27" s="49" t="s">
        <v>129</v>
      </c>
      <c r="H27" s="47">
        <v>712</v>
      </c>
      <c r="I27" s="47">
        <f t="shared" si="0"/>
        <v>1720</v>
      </c>
      <c r="J27" s="48">
        <v>832</v>
      </c>
      <c r="K27" s="48">
        <v>888</v>
      </c>
    </row>
    <row r="28" spans="1:11" ht="18.95" customHeight="1">
      <c r="A28" s="46" t="s">
        <v>126</v>
      </c>
      <c r="B28" s="47">
        <v>648</v>
      </c>
      <c r="C28" s="47">
        <f t="shared" si="1"/>
        <v>1772</v>
      </c>
      <c r="D28" s="48">
        <v>889</v>
      </c>
      <c r="E28" s="48">
        <v>883</v>
      </c>
      <c r="F28" s="8"/>
      <c r="G28" s="49" t="s">
        <v>131</v>
      </c>
      <c r="H28" s="47">
        <v>403</v>
      </c>
      <c r="I28" s="47">
        <f t="shared" si="0"/>
        <v>658</v>
      </c>
      <c r="J28" s="48">
        <v>282</v>
      </c>
      <c r="K28" s="48">
        <v>376</v>
      </c>
    </row>
    <row r="29" spans="1:11" ht="18.95" customHeight="1">
      <c r="A29" s="46" t="s">
        <v>128</v>
      </c>
      <c r="B29" s="47">
        <v>414</v>
      </c>
      <c r="C29" s="47">
        <f t="shared" si="1"/>
        <v>1060</v>
      </c>
      <c r="D29" s="48">
        <v>542</v>
      </c>
      <c r="E29" s="48">
        <v>518</v>
      </c>
      <c r="F29" s="8"/>
      <c r="G29" s="49" t="s">
        <v>133</v>
      </c>
      <c r="H29" s="47">
        <v>559</v>
      </c>
      <c r="I29" s="47">
        <f t="shared" si="0"/>
        <v>1105</v>
      </c>
      <c r="J29" s="48">
        <v>537</v>
      </c>
      <c r="K29" s="48">
        <v>568</v>
      </c>
    </row>
    <row r="30" spans="1:11" ht="18.95" customHeight="1">
      <c r="A30" s="46" t="s">
        <v>130</v>
      </c>
      <c r="B30" s="47">
        <v>204</v>
      </c>
      <c r="C30" s="47">
        <f t="shared" si="1"/>
        <v>448</v>
      </c>
      <c r="D30" s="104">
        <v>225</v>
      </c>
      <c r="E30" s="48">
        <v>223</v>
      </c>
      <c r="F30" s="8"/>
      <c r="G30" s="49" t="s">
        <v>135</v>
      </c>
      <c r="H30" s="47">
        <v>426</v>
      </c>
      <c r="I30" s="47">
        <f t="shared" si="0"/>
        <v>806</v>
      </c>
      <c r="J30" s="48">
        <v>440</v>
      </c>
      <c r="K30" s="48">
        <v>366</v>
      </c>
    </row>
    <row r="31" spans="1:11" ht="18.95" customHeight="1">
      <c r="A31" s="46" t="s">
        <v>132</v>
      </c>
      <c r="B31" s="47">
        <v>2329</v>
      </c>
      <c r="C31" s="47">
        <f t="shared" si="1"/>
        <v>4178</v>
      </c>
      <c r="D31" s="48">
        <v>1991</v>
      </c>
      <c r="E31" s="48">
        <v>2187</v>
      </c>
      <c r="F31" s="8"/>
      <c r="G31" s="46" t="s">
        <v>137</v>
      </c>
      <c r="H31" s="47">
        <v>759</v>
      </c>
      <c r="I31" s="47">
        <f t="shared" si="0"/>
        <v>1947</v>
      </c>
      <c r="J31" s="48">
        <v>1000</v>
      </c>
      <c r="K31" s="48">
        <v>947</v>
      </c>
    </row>
    <row r="32" spans="1:11" ht="18.95" customHeight="1">
      <c r="A32" s="46" t="s">
        <v>134</v>
      </c>
      <c r="B32" s="47">
        <v>639</v>
      </c>
      <c r="C32" s="47">
        <f t="shared" si="1"/>
        <v>1518</v>
      </c>
      <c r="D32" s="48">
        <v>755</v>
      </c>
      <c r="E32" s="48">
        <v>763</v>
      </c>
      <c r="F32" s="8"/>
      <c r="G32" s="46" t="s">
        <v>139</v>
      </c>
      <c r="H32" s="47">
        <v>229</v>
      </c>
      <c r="I32" s="47">
        <f t="shared" si="0"/>
        <v>520</v>
      </c>
      <c r="J32" s="48">
        <v>273</v>
      </c>
      <c r="K32" s="48">
        <v>247</v>
      </c>
    </row>
    <row r="33" spans="1:11" ht="18.95" customHeight="1">
      <c r="A33" s="46" t="s">
        <v>136</v>
      </c>
      <c r="B33" s="47">
        <v>285</v>
      </c>
      <c r="C33" s="47">
        <f t="shared" si="1"/>
        <v>702</v>
      </c>
      <c r="D33" s="48">
        <v>354</v>
      </c>
      <c r="E33" s="48">
        <v>348</v>
      </c>
      <c r="F33" s="8"/>
      <c r="G33" s="46" t="s">
        <v>141</v>
      </c>
      <c r="H33" s="47">
        <v>546</v>
      </c>
      <c r="I33" s="47">
        <f t="shared" si="0"/>
        <v>1297</v>
      </c>
      <c r="J33" s="48">
        <v>629</v>
      </c>
      <c r="K33" s="48">
        <v>668</v>
      </c>
    </row>
    <row r="34" spans="1:11" ht="18.95" customHeight="1">
      <c r="A34" s="46" t="s">
        <v>138</v>
      </c>
      <c r="B34" s="47">
        <v>21</v>
      </c>
      <c r="C34" s="47">
        <f t="shared" si="1"/>
        <v>57</v>
      </c>
      <c r="D34" s="48">
        <v>30</v>
      </c>
      <c r="E34" s="48">
        <v>27</v>
      </c>
      <c r="F34" s="8"/>
      <c r="G34" s="46" t="s">
        <v>143</v>
      </c>
      <c r="H34" s="47">
        <v>1635</v>
      </c>
      <c r="I34" s="47">
        <f t="shared" si="0"/>
        <v>4068</v>
      </c>
      <c r="J34" s="48">
        <v>1978</v>
      </c>
      <c r="K34" s="48">
        <v>2090</v>
      </c>
    </row>
    <row r="35" spans="1:11" ht="18.95" customHeight="1">
      <c r="A35" s="46" t="s">
        <v>140</v>
      </c>
      <c r="B35" s="105" t="s">
        <v>307</v>
      </c>
      <c r="C35" s="48" t="s">
        <v>302</v>
      </c>
      <c r="D35" s="105" t="s">
        <v>307</v>
      </c>
      <c r="E35" s="105" t="s">
        <v>307</v>
      </c>
      <c r="F35" s="8"/>
      <c r="G35" s="46" t="s">
        <v>145</v>
      </c>
      <c r="H35" s="47">
        <v>1036</v>
      </c>
      <c r="I35" s="47">
        <f t="shared" si="0"/>
        <v>2151</v>
      </c>
      <c r="J35" s="48">
        <v>1073</v>
      </c>
      <c r="K35" s="48">
        <v>1078</v>
      </c>
    </row>
    <row r="36" spans="1:11" ht="18.95" customHeight="1">
      <c r="A36" s="46" t="s">
        <v>142</v>
      </c>
      <c r="B36" s="47">
        <v>751</v>
      </c>
      <c r="C36" s="47">
        <f t="shared" si="1"/>
        <v>1592</v>
      </c>
      <c r="D36" s="48">
        <v>794</v>
      </c>
      <c r="E36" s="48">
        <v>798</v>
      </c>
      <c r="F36" s="8"/>
      <c r="G36" s="46" t="s">
        <v>147</v>
      </c>
      <c r="H36" s="47">
        <v>382</v>
      </c>
      <c r="I36" s="47">
        <f t="shared" si="0"/>
        <v>750</v>
      </c>
      <c r="J36" s="48">
        <v>384</v>
      </c>
      <c r="K36" s="48">
        <v>366</v>
      </c>
    </row>
    <row r="37" spans="1:11" ht="18.95" customHeight="1">
      <c r="A37" s="46" t="s">
        <v>144</v>
      </c>
      <c r="B37" s="47">
        <v>370</v>
      </c>
      <c r="C37" s="47">
        <f t="shared" si="1"/>
        <v>969</v>
      </c>
      <c r="D37" s="48">
        <v>450</v>
      </c>
      <c r="E37" s="48">
        <v>519</v>
      </c>
      <c r="F37" s="8"/>
      <c r="G37" s="46" t="s">
        <v>149</v>
      </c>
      <c r="H37" s="47">
        <v>848</v>
      </c>
      <c r="I37" s="47">
        <f t="shared" si="0"/>
        <v>2021</v>
      </c>
      <c r="J37" s="48">
        <v>991</v>
      </c>
      <c r="K37" s="48">
        <v>1030</v>
      </c>
    </row>
    <row r="38" spans="1:11" ht="18.95" customHeight="1">
      <c r="A38" s="46" t="s">
        <v>146</v>
      </c>
      <c r="B38" s="47">
        <v>1230</v>
      </c>
      <c r="C38" s="47">
        <f t="shared" si="1"/>
        <v>3017</v>
      </c>
      <c r="D38" s="48">
        <v>1498</v>
      </c>
      <c r="E38" s="48">
        <v>1519</v>
      </c>
      <c r="F38" s="8"/>
      <c r="G38" s="46" t="s">
        <v>151</v>
      </c>
      <c r="H38" s="47">
        <v>199</v>
      </c>
      <c r="I38" s="47">
        <f t="shared" si="0"/>
        <v>353</v>
      </c>
      <c r="J38" s="48">
        <v>188</v>
      </c>
      <c r="K38" s="48">
        <v>165</v>
      </c>
    </row>
    <row r="39" spans="1:11" ht="18.95" customHeight="1">
      <c r="A39" s="46" t="s">
        <v>148</v>
      </c>
      <c r="B39" s="47">
        <v>840</v>
      </c>
      <c r="C39" s="47">
        <f t="shared" si="1"/>
        <v>2193</v>
      </c>
      <c r="D39" s="48">
        <v>1113</v>
      </c>
      <c r="E39" s="48">
        <v>1080</v>
      </c>
      <c r="F39" s="8"/>
      <c r="G39" s="46" t="s">
        <v>153</v>
      </c>
      <c r="H39" s="47">
        <v>858</v>
      </c>
      <c r="I39" s="47">
        <f t="shared" si="0"/>
        <v>1811</v>
      </c>
      <c r="J39" s="48">
        <v>954</v>
      </c>
      <c r="K39" s="48">
        <v>857</v>
      </c>
    </row>
    <row r="40" spans="1:11" ht="18.95" customHeight="1">
      <c r="A40" s="46" t="s">
        <v>150</v>
      </c>
      <c r="B40" s="47">
        <v>604</v>
      </c>
      <c r="C40" s="47">
        <f t="shared" si="1"/>
        <v>1565</v>
      </c>
      <c r="D40" s="48">
        <v>716</v>
      </c>
      <c r="E40" s="48">
        <v>849</v>
      </c>
      <c r="F40" s="8"/>
      <c r="G40" s="46" t="s">
        <v>155</v>
      </c>
      <c r="H40" s="47">
        <v>279</v>
      </c>
      <c r="I40" s="47">
        <f t="shared" si="0"/>
        <v>776</v>
      </c>
      <c r="J40" s="48">
        <v>386</v>
      </c>
      <c r="K40" s="48">
        <v>390</v>
      </c>
    </row>
    <row r="41" spans="1:11" ht="18.95" customHeight="1">
      <c r="A41" s="46" t="s">
        <v>152</v>
      </c>
      <c r="B41" s="47">
        <v>367</v>
      </c>
      <c r="C41" s="47">
        <f t="shared" si="1"/>
        <v>876</v>
      </c>
      <c r="D41" s="48">
        <v>412</v>
      </c>
      <c r="E41" s="48">
        <v>464</v>
      </c>
      <c r="F41" s="8"/>
      <c r="G41" s="46" t="s">
        <v>157</v>
      </c>
      <c r="H41" s="47">
        <v>1041</v>
      </c>
      <c r="I41" s="47">
        <f t="shared" si="0"/>
        <v>2338</v>
      </c>
      <c r="J41" s="48">
        <v>1166</v>
      </c>
      <c r="K41" s="48">
        <v>1172</v>
      </c>
    </row>
    <row r="42" spans="1:11" ht="18.95" customHeight="1">
      <c r="A42" s="46" t="s">
        <v>154</v>
      </c>
      <c r="B42" s="47">
        <v>450</v>
      </c>
      <c r="C42" s="47">
        <f t="shared" si="1"/>
        <v>1025</v>
      </c>
      <c r="D42" s="48">
        <v>502</v>
      </c>
      <c r="E42" s="48">
        <v>523</v>
      </c>
      <c r="F42" s="8"/>
      <c r="G42" s="46" t="s">
        <v>158</v>
      </c>
      <c r="H42" s="47">
        <v>579</v>
      </c>
      <c r="I42" s="47">
        <f t="shared" si="0"/>
        <v>1377</v>
      </c>
      <c r="J42" s="48">
        <v>658</v>
      </c>
      <c r="K42" s="48">
        <v>719</v>
      </c>
    </row>
    <row r="43" spans="1:11" ht="18.95" customHeight="1">
      <c r="A43" s="46" t="s">
        <v>156</v>
      </c>
      <c r="B43" s="47">
        <v>451</v>
      </c>
      <c r="C43" s="47">
        <f t="shared" si="1"/>
        <v>1066</v>
      </c>
      <c r="D43" s="48">
        <v>538</v>
      </c>
      <c r="E43" s="48">
        <v>528</v>
      </c>
      <c r="F43" s="8"/>
      <c r="G43" s="46" t="s">
        <v>160</v>
      </c>
      <c r="H43" s="47">
        <v>684</v>
      </c>
      <c r="I43" s="47">
        <f t="shared" si="0"/>
        <v>1576</v>
      </c>
      <c r="J43" s="48">
        <v>805</v>
      </c>
      <c r="K43" s="48">
        <v>771</v>
      </c>
    </row>
    <row r="44" spans="1:11" ht="18.95" customHeight="1">
      <c r="A44" s="49" t="s">
        <v>17</v>
      </c>
      <c r="B44" s="47">
        <v>241</v>
      </c>
      <c r="C44" s="47">
        <f t="shared" si="1"/>
        <v>648</v>
      </c>
      <c r="D44" s="48">
        <v>276</v>
      </c>
      <c r="E44" s="48">
        <v>372</v>
      </c>
      <c r="F44" s="8"/>
      <c r="G44" s="46" t="s">
        <v>162</v>
      </c>
      <c r="H44" s="47">
        <v>190</v>
      </c>
      <c r="I44" s="47">
        <f t="shared" si="0"/>
        <v>982</v>
      </c>
      <c r="J44" s="48">
        <v>444</v>
      </c>
      <c r="K44" s="48">
        <v>538</v>
      </c>
    </row>
    <row r="45" spans="1:11" ht="18.95" customHeight="1">
      <c r="A45" s="46" t="s">
        <v>159</v>
      </c>
      <c r="B45" s="47">
        <v>1274</v>
      </c>
      <c r="C45" s="47">
        <f t="shared" si="1"/>
        <v>2303</v>
      </c>
      <c r="D45" s="48">
        <v>1116</v>
      </c>
      <c r="E45" s="48">
        <v>1187</v>
      </c>
      <c r="F45" s="8"/>
      <c r="G45" s="46" t="s">
        <v>277</v>
      </c>
      <c r="H45" s="47">
        <v>340</v>
      </c>
      <c r="I45" s="47">
        <f t="shared" si="0"/>
        <v>829</v>
      </c>
      <c r="J45" s="48">
        <v>401</v>
      </c>
      <c r="K45" s="48">
        <v>428</v>
      </c>
    </row>
    <row r="46" spans="1:11" ht="18.95" customHeight="1">
      <c r="A46" s="49" t="s">
        <v>161</v>
      </c>
      <c r="B46" s="47">
        <v>680</v>
      </c>
      <c r="C46" s="47">
        <f t="shared" si="1"/>
        <v>1367</v>
      </c>
      <c r="D46" s="48">
        <v>598</v>
      </c>
      <c r="E46" s="48">
        <v>769</v>
      </c>
      <c r="F46" s="8"/>
      <c r="G46" s="46" t="s">
        <v>166</v>
      </c>
      <c r="H46" s="47">
        <v>48</v>
      </c>
      <c r="I46" s="47">
        <f t="shared" si="0"/>
        <v>138</v>
      </c>
      <c r="J46" s="48">
        <v>65</v>
      </c>
      <c r="K46" s="48">
        <v>73</v>
      </c>
    </row>
    <row r="47" spans="1:11" ht="18.95" customHeight="1">
      <c r="A47" s="49" t="s">
        <v>163</v>
      </c>
      <c r="B47" s="47">
        <v>648</v>
      </c>
      <c r="C47" s="47">
        <f t="shared" si="1"/>
        <v>1362</v>
      </c>
      <c r="D47" s="48">
        <v>663</v>
      </c>
      <c r="E47" s="48">
        <v>699</v>
      </c>
      <c r="F47" s="8"/>
      <c r="G47" s="46" t="s">
        <v>168</v>
      </c>
      <c r="H47" s="47">
        <v>336</v>
      </c>
      <c r="I47" s="47">
        <f t="shared" si="0"/>
        <v>896</v>
      </c>
      <c r="J47" s="48">
        <v>440</v>
      </c>
      <c r="K47" s="48">
        <v>456</v>
      </c>
    </row>
    <row r="48" spans="1:11" ht="18.95" customHeight="1">
      <c r="A48" s="49" t="s">
        <v>164</v>
      </c>
      <c r="B48" s="47">
        <v>1008</v>
      </c>
      <c r="C48" s="47">
        <f t="shared" si="1"/>
        <v>2056</v>
      </c>
      <c r="D48" s="48">
        <v>957</v>
      </c>
      <c r="E48" s="48">
        <v>1099</v>
      </c>
      <c r="F48" s="8"/>
      <c r="G48" s="46" t="s">
        <v>170</v>
      </c>
      <c r="H48" s="47">
        <v>454</v>
      </c>
      <c r="I48" s="47">
        <f t="shared" si="0"/>
        <v>1085</v>
      </c>
      <c r="J48" s="48">
        <v>530</v>
      </c>
      <c r="K48" s="48">
        <v>555</v>
      </c>
    </row>
    <row r="49" spans="1:11" ht="18.95" customHeight="1">
      <c r="A49" s="49" t="s">
        <v>165</v>
      </c>
      <c r="B49" s="47">
        <v>697</v>
      </c>
      <c r="C49" s="47">
        <f t="shared" si="1"/>
        <v>1518</v>
      </c>
      <c r="D49" s="48">
        <v>726</v>
      </c>
      <c r="E49" s="48">
        <v>792</v>
      </c>
      <c r="F49" s="8"/>
      <c r="G49" s="46" t="s">
        <v>172</v>
      </c>
      <c r="H49" s="47">
        <v>259</v>
      </c>
      <c r="I49" s="47">
        <f t="shared" si="0"/>
        <v>725</v>
      </c>
      <c r="J49" s="48">
        <v>315</v>
      </c>
      <c r="K49" s="48">
        <v>410</v>
      </c>
    </row>
    <row r="50" spans="1:11" ht="18.95" customHeight="1">
      <c r="A50" s="49" t="s">
        <v>167</v>
      </c>
      <c r="B50" s="47">
        <v>668</v>
      </c>
      <c r="C50" s="47">
        <f t="shared" si="1"/>
        <v>1644</v>
      </c>
      <c r="D50" s="48">
        <v>786</v>
      </c>
      <c r="E50" s="48">
        <v>858</v>
      </c>
      <c r="F50" s="8"/>
      <c r="G50" s="46" t="s">
        <v>278</v>
      </c>
      <c r="H50" s="47">
        <v>394</v>
      </c>
      <c r="I50" s="47">
        <f t="shared" si="0"/>
        <v>1069</v>
      </c>
      <c r="J50" s="48">
        <v>503</v>
      </c>
      <c r="K50" s="48">
        <v>566</v>
      </c>
    </row>
    <row r="51" spans="1:11" ht="18.95" customHeight="1">
      <c r="A51" s="49" t="s">
        <v>169</v>
      </c>
      <c r="B51" s="47">
        <v>861</v>
      </c>
      <c r="C51" s="47">
        <f t="shared" si="1"/>
        <v>2127</v>
      </c>
      <c r="D51" s="48">
        <v>1039</v>
      </c>
      <c r="E51" s="48">
        <v>1088</v>
      </c>
      <c r="F51" s="8"/>
      <c r="G51" s="46" t="s">
        <v>174</v>
      </c>
      <c r="H51" s="47">
        <v>1952</v>
      </c>
      <c r="I51" s="47">
        <f t="shared" si="0"/>
        <v>5373</v>
      </c>
      <c r="J51" s="48">
        <v>2588</v>
      </c>
      <c r="K51" s="48">
        <v>2785</v>
      </c>
    </row>
    <row r="52" spans="1:11" ht="18.75" customHeight="1">
      <c r="A52" s="49" t="s">
        <v>171</v>
      </c>
      <c r="B52" s="47">
        <v>876</v>
      </c>
      <c r="C52" s="47">
        <f t="shared" si="1"/>
        <v>2148</v>
      </c>
      <c r="D52" s="48">
        <v>1040</v>
      </c>
      <c r="E52" s="48">
        <v>1108</v>
      </c>
      <c r="F52" s="8"/>
      <c r="G52" s="46" t="s">
        <v>176</v>
      </c>
      <c r="H52" s="47">
        <v>396</v>
      </c>
      <c r="I52" s="47">
        <f t="shared" si="0"/>
        <v>903</v>
      </c>
      <c r="J52" s="48">
        <v>470</v>
      </c>
      <c r="K52" s="48">
        <v>433</v>
      </c>
    </row>
    <row r="53" spans="1:11" ht="18.95" customHeight="1">
      <c r="A53" s="49" t="s">
        <v>173</v>
      </c>
      <c r="B53" s="47">
        <v>1028</v>
      </c>
      <c r="C53" s="47">
        <f t="shared" si="1"/>
        <v>2387</v>
      </c>
      <c r="D53" s="48">
        <v>1114</v>
      </c>
      <c r="E53" s="48">
        <v>1273</v>
      </c>
      <c r="F53" s="8"/>
      <c r="G53" s="46" t="s">
        <v>177</v>
      </c>
      <c r="H53" s="47">
        <v>566</v>
      </c>
      <c r="I53" s="47">
        <f t="shared" si="0"/>
        <v>1522</v>
      </c>
      <c r="J53" s="48">
        <v>751</v>
      </c>
      <c r="K53" s="48">
        <v>771</v>
      </c>
    </row>
    <row r="54" spans="1:11" ht="18.95" customHeight="1">
      <c r="A54" s="49" t="s">
        <v>175</v>
      </c>
      <c r="B54" s="47">
        <v>542</v>
      </c>
      <c r="C54" s="47">
        <f t="shared" si="1"/>
        <v>1398</v>
      </c>
      <c r="D54" s="48">
        <v>634</v>
      </c>
      <c r="E54" s="48">
        <v>764</v>
      </c>
      <c r="F54" s="8"/>
      <c r="G54" s="46" t="s">
        <v>179</v>
      </c>
      <c r="H54" s="47">
        <v>673</v>
      </c>
      <c r="I54" s="47">
        <f t="shared" si="0"/>
        <v>1640</v>
      </c>
      <c r="J54" s="48">
        <v>820</v>
      </c>
      <c r="K54" s="48">
        <v>820</v>
      </c>
    </row>
    <row r="55" spans="1:11" ht="18.95" customHeight="1">
      <c r="A55" s="49" t="s">
        <v>81</v>
      </c>
      <c r="B55" s="47">
        <v>689</v>
      </c>
      <c r="C55" s="47">
        <f t="shared" si="1"/>
        <v>1688</v>
      </c>
      <c r="D55" s="48">
        <v>784</v>
      </c>
      <c r="E55" s="48">
        <v>904</v>
      </c>
      <c r="F55" s="8"/>
      <c r="G55" s="46" t="s">
        <v>181</v>
      </c>
      <c r="H55" s="47">
        <v>393</v>
      </c>
      <c r="I55" s="47">
        <f t="shared" si="0"/>
        <v>1120</v>
      </c>
      <c r="J55" s="48">
        <v>569</v>
      </c>
      <c r="K55" s="48">
        <v>551</v>
      </c>
    </row>
    <row r="56" spans="1:11" ht="18.75" customHeight="1">
      <c r="A56" s="49" t="s">
        <v>83</v>
      </c>
      <c r="B56" s="47">
        <v>927</v>
      </c>
      <c r="C56" s="47">
        <f t="shared" si="1"/>
        <v>2286</v>
      </c>
      <c r="D56" s="48">
        <v>1048</v>
      </c>
      <c r="E56" s="48">
        <v>1238</v>
      </c>
      <c r="F56" s="8"/>
      <c r="G56" s="46" t="s">
        <v>183</v>
      </c>
      <c r="H56" s="47">
        <v>1983</v>
      </c>
      <c r="I56" s="47">
        <f t="shared" si="0"/>
        <v>4673</v>
      </c>
      <c r="J56" s="48">
        <v>2360</v>
      </c>
      <c r="K56" s="48">
        <v>2313</v>
      </c>
    </row>
    <row r="57" spans="1:11" ht="18.75" customHeight="1">
      <c r="A57" s="50" t="s">
        <v>279</v>
      </c>
      <c r="B57" s="9"/>
      <c r="C57" s="9"/>
      <c r="D57" s="51"/>
      <c r="E57" s="51"/>
      <c r="F57" s="8"/>
      <c r="G57" s="52"/>
      <c r="H57" s="9"/>
      <c r="I57" s="9"/>
      <c r="J57" s="51"/>
      <c r="K57" s="51"/>
    </row>
    <row r="58" spans="1:11" ht="20.100000000000001" customHeight="1">
      <c r="A58" s="129" t="s">
        <v>79</v>
      </c>
      <c r="B58" s="43"/>
      <c r="C58" s="131" t="s">
        <v>306</v>
      </c>
      <c r="D58" s="132"/>
      <c r="E58" s="133"/>
      <c r="F58" s="8"/>
      <c r="G58" s="129" t="s">
        <v>79</v>
      </c>
      <c r="H58" s="43" t="s">
        <v>78</v>
      </c>
      <c r="I58" s="131" t="s">
        <v>0</v>
      </c>
      <c r="J58" s="132"/>
      <c r="K58" s="133"/>
    </row>
    <row r="59" spans="1:11" ht="20.100000000000001" customHeight="1">
      <c r="A59" s="130"/>
      <c r="B59" s="44" t="s">
        <v>308</v>
      </c>
      <c r="C59" s="45" t="s">
        <v>303</v>
      </c>
      <c r="D59" s="45" t="s">
        <v>304</v>
      </c>
      <c r="E59" s="45" t="s">
        <v>305</v>
      </c>
      <c r="F59" s="8"/>
      <c r="G59" s="130"/>
      <c r="H59" s="44" t="s">
        <v>3</v>
      </c>
      <c r="I59" s="45" t="s">
        <v>6</v>
      </c>
      <c r="J59" s="45" t="s">
        <v>7</v>
      </c>
      <c r="K59" s="45" t="s">
        <v>8</v>
      </c>
    </row>
    <row r="60" spans="1:11" ht="18.95" customHeight="1">
      <c r="A60" s="46" t="s">
        <v>185</v>
      </c>
      <c r="B60" s="106">
        <v>609</v>
      </c>
      <c r="C60" s="47">
        <f>SUM(D60:E60)</f>
        <v>1251</v>
      </c>
      <c r="D60" s="107">
        <v>621</v>
      </c>
      <c r="E60" s="108">
        <v>630</v>
      </c>
      <c r="F60" s="8"/>
      <c r="G60" s="46" t="s">
        <v>180</v>
      </c>
      <c r="H60" s="47">
        <v>899</v>
      </c>
      <c r="I60" s="47">
        <f>SUM(J60:K60)</f>
        <v>2431</v>
      </c>
      <c r="J60" s="48">
        <v>1216</v>
      </c>
      <c r="K60" s="48">
        <v>1215</v>
      </c>
    </row>
    <row r="61" spans="1:11" ht="18.95" customHeight="1">
      <c r="A61" s="46" t="s">
        <v>187</v>
      </c>
      <c r="B61" s="47">
        <v>195</v>
      </c>
      <c r="C61" s="47">
        <f t="shared" ref="C61:C111" si="2">SUM(D61:E61)</f>
        <v>399</v>
      </c>
      <c r="D61" s="48">
        <v>206</v>
      </c>
      <c r="E61" s="48">
        <v>193</v>
      </c>
      <c r="F61" s="8"/>
      <c r="G61" s="46" t="s">
        <v>182</v>
      </c>
      <c r="H61" s="47">
        <v>941</v>
      </c>
      <c r="I61" s="47">
        <f t="shared" ref="I61:I108" si="3">SUM(J61:K61)</f>
        <v>2573</v>
      </c>
      <c r="J61" s="48">
        <v>1273</v>
      </c>
      <c r="K61" s="48">
        <v>1300</v>
      </c>
    </row>
    <row r="62" spans="1:11" ht="18.95" customHeight="1">
      <c r="A62" s="46" t="s">
        <v>189</v>
      </c>
      <c r="B62" s="47">
        <v>879</v>
      </c>
      <c r="C62" s="47">
        <f t="shared" si="2"/>
        <v>1889</v>
      </c>
      <c r="D62" s="48">
        <v>935</v>
      </c>
      <c r="E62" s="48">
        <v>954</v>
      </c>
      <c r="F62" s="8"/>
      <c r="G62" s="46" t="s">
        <v>184</v>
      </c>
      <c r="H62" s="47">
        <v>963</v>
      </c>
      <c r="I62" s="47">
        <f t="shared" si="3"/>
        <v>2445</v>
      </c>
      <c r="J62" s="48">
        <v>1183</v>
      </c>
      <c r="K62" s="48">
        <v>1262</v>
      </c>
    </row>
    <row r="63" spans="1:11" ht="18.95" customHeight="1">
      <c r="A63" s="46" t="s">
        <v>191</v>
      </c>
      <c r="B63" s="47">
        <v>1168</v>
      </c>
      <c r="C63" s="47">
        <f t="shared" si="2"/>
        <v>2705</v>
      </c>
      <c r="D63" s="48">
        <v>1283</v>
      </c>
      <c r="E63" s="48">
        <v>1422</v>
      </c>
      <c r="F63" s="8"/>
      <c r="G63" s="46" t="s">
        <v>186</v>
      </c>
      <c r="H63" s="47">
        <v>568</v>
      </c>
      <c r="I63" s="47">
        <f t="shared" si="3"/>
        <v>1152</v>
      </c>
      <c r="J63" s="48">
        <v>595</v>
      </c>
      <c r="K63" s="48">
        <v>557</v>
      </c>
    </row>
    <row r="64" spans="1:11" ht="18.95" customHeight="1">
      <c r="A64" s="46" t="s">
        <v>193</v>
      </c>
      <c r="B64" s="47">
        <v>697</v>
      </c>
      <c r="C64" s="47">
        <f t="shared" si="2"/>
        <v>1766</v>
      </c>
      <c r="D64" s="48">
        <v>906</v>
      </c>
      <c r="E64" s="48">
        <v>860</v>
      </c>
      <c r="F64" s="8"/>
      <c r="G64" s="46" t="s">
        <v>188</v>
      </c>
      <c r="H64" s="47">
        <v>712</v>
      </c>
      <c r="I64" s="47">
        <f t="shared" si="3"/>
        <v>1810</v>
      </c>
      <c r="J64" s="48">
        <v>895</v>
      </c>
      <c r="K64" s="48">
        <v>915</v>
      </c>
    </row>
    <row r="65" spans="1:11" ht="18.95" customHeight="1">
      <c r="A65" s="46" t="s">
        <v>16</v>
      </c>
      <c r="B65" s="47">
        <v>515</v>
      </c>
      <c r="C65" s="47">
        <f t="shared" si="2"/>
        <v>1156</v>
      </c>
      <c r="D65" s="48">
        <v>531</v>
      </c>
      <c r="E65" s="48">
        <v>625</v>
      </c>
      <c r="F65" s="8"/>
      <c r="G65" s="46" t="s">
        <v>190</v>
      </c>
      <c r="H65" s="47">
        <v>516</v>
      </c>
      <c r="I65" s="47">
        <f t="shared" si="3"/>
        <v>1120</v>
      </c>
      <c r="J65" s="48">
        <v>617</v>
      </c>
      <c r="K65" s="48">
        <v>503</v>
      </c>
    </row>
    <row r="66" spans="1:11" ht="18.95" customHeight="1">
      <c r="A66" s="46" t="s">
        <v>196</v>
      </c>
      <c r="B66" s="47">
        <v>493</v>
      </c>
      <c r="C66" s="47">
        <f t="shared" si="2"/>
        <v>1296</v>
      </c>
      <c r="D66" s="48">
        <v>618</v>
      </c>
      <c r="E66" s="48">
        <v>678</v>
      </c>
      <c r="F66" s="8"/>
      <c r="G66" s="46" t="s">
        <v>192</v>
      </c>
      <c r="H66" s="47">
        <v>286</v>
      </c>
      <c r="I66" s="47">
        <f t="shared" si="3"/>
        <v>647</v>
      </c>
      <c r="J66" s="48">
        <v>330</v>
      </c>
      <c r="K66" s="48">
        <v>317</v>
      </c>
    </row>
    <row r="67" spans="1:11" ht="18.95" customHeight="1">
      <c r="A67" s="46" t="s">
        <v>198</v>
      </c>
      <c r="B67" s="47">
        <v>906</v>
      </c>
      <c r="C67" s="47">
        <f t="shared" si="2"/>
        <v>2322</v>
      </c>
      <c r="D67" s="48">
        <v>1104</v>
      </c>
      <c r="E67" s="48">
        <v>1218</v>
      </c>
      <c r="F67" s="8"/>
      <c r="G67" s="46" t="s">
        <v>194</v>
      </c>
      <c r="H67" s="47">
        <v>8827</v>
      </c>
      <c r="I67" s="47">
        <f t="shared" si="3"/>
        <v>21759</v>
      </c>
      <c r="J67" s="48">
        <v>10533</v>
      </c>
      <c r="K67" s="48">
        <v>11226</v>
      </c>
    </row>
    <row r="68" spans="1:11" ht="18.95" customHeight="1">
      <c r="A68" s="46" t="s">
        <v>200</v>
      </c>
      <c r="B68" s="47">
        <v>681</v>
      </c>
      <c r="C68" s="47">
        <f t="shared" si="2"/>
        <v>1475</v>
      </c>
      <c r="D68" s="48">
        <v>717</v>
      </c>
      <c r="E68" s="48">
        <v>758</v>
      </c>
      <c r="F68" s="8"/>
      <c r="G68" s="46" t="s">
        <v>195</v>
      </c>
      <c r="H68" s="47">
        <v>8</v>
      </c>
      <c r="I68" s="47">
        <f t="shared" si="3"/>
        <v>85</v>
      </c>
      <c r="J68" s="48">
        <v>30</v>
      </c>
      <c r="K68" s="48">
        <v>55</v>
      </c>
    </row>
    <row r="69" spans="1:11" ht="18.95" customHeight="1">
      <c r="A69" s="46" t="s">
        <v>202</v>
      </c>
      <c r="B69" s="47">
        <v>816</v>
      </c>
      <c r="C69" s="47">
        <f t="shared" si="2"/>
        <v>1952</v>
      </c>
      <c r="D69" s="48">
        <v>904</v>
      </c>
      <c r="E69" s="48">
        <v>1048</v>
      </c>
      <c r="F69" s="8"/>
      <c r="G69" s="46" t="s">
        <v>197</v>
      </c>
      <c r="H69" s="47">
        <v>947</v>
      </c>
      <c r="I69" s="47">
        <f t="shared" si="3"/>
        <v>2934</v>
      </c>
      <c r="J69" s="48">
        <v>1422</v>
      </c>
      <c r="K69" s="48">
        <v>1512</v>
      </c>
    </row>
    <row r="70" spans="1:11" ht="18.95" customHeight="1">
      <c r="A70" s="46" t="s">
        <v>204</v>
      </c>
      <c r="B70" s="47">
        <v>960</v>
      </c>
      <c r="C70" s="47">
        <f t="shared" si="2"/>
        <v>2279</v>
      </c>
      <c r="D70" s="48">
        <v>1123</v>
      </c>
      <c r="E70" s="48">
        <v>1156</v>
      </c>
      <c r="F70" s="8"/>
      <c r="G70" s="46" t="s">
        <v>199</v>
      </c>
      <c r="H70" s="47">
        <v>6013</v>
      </c>
      <c r="I70" s="47">
        <f t="shared" si="3"/>
        <v>13399</v>
      </c>
      <c r="J70" s="48">
        <v>6755</v>
      </c>
      <c r="K70" s="48">
        <v>6644</v>
      </c>
    </row>
    <row r="71" spans="1:11" ht="18.95" customHeight="1">
      <c r="A71" s="46" t="s">
        <v>206</v>
      </c>
      <c r="B71" s="47">
        <v>1244</v>
      </c>
      <c r="C71" s="47">
        <f t="shared" si="2"/>
        <v>2502</v>
      </c>
      <c r="D71" s="48">
        <v>1186</v>
      </c>
      <c r="E71" s="48">
        <v>1316</v>
      </c>
      <c r="F71" s="8"/>
      <c r="G71" s="46" t="s">
        <v>201</v>
      </c>
      <c r="H71" s="47">
        <v>824</v>
      </c>
      <c r="I71" s="47">
        <f t="shared" si="3"/>
        <v>1494</v>
      </c>
      <c r="J71" s="48">
        <v>731</v>
      </c>
      <c r="K71" s="48">
        <v>763</v>
      </c>
    </row>
    <row r="72" spans="1:11" ht="18.95" customHeight="1">
      <c r="A72" s="46" t="s">
        <v>208</v>
      </c>
      <c r="B72" s="47">
        <v>714</v>
      </c>
      <c r="C72" s="47">
        <f t="shared" si="2"/>
        <v>1402</v>
      </c>
      <c r="D72" s="48">
        <v>662</v>
      </c>
      <c r="E72" s="48">
        <v>740</v>
      </c>
      <c r="F72" s="8"/>
      <c r="G72" s="46" t="s">
        <v>203</v>
      </c>
      <c r="H72" s="47">
        <v>1115</v>
      </c>
      <c r="I72" s="47">
        <f t="shared" si="3"/>
        <v>1975</v>
      </c>
      <c r="J72" s="48">
        <v>1005</v>
      </c>
      <c r="K72" s="48">
        <v>970</v>
      </c>
    </row>
    <row r="73" spans="1:11" ht="18.95" customHeight="1">
      <c r="A73" s="46" t="s">
        <v>210</v>
      </c>
      <c r="B73" s="47">
        <v>1054</v>
      </c>
      <c r="C73" s="47">
        <f t="shared" si="2"/>
        <v>2287</v>
      </c>
      <c r="D73" s="48">
        <v>1124</v>
      </c>
      <c r="E73" s="48">
        <v>1163</v>
      </c>
      <c r="F73" s="8"/>
      <c r="G73" s="46" t="s">
        <v>205</v>
      </c>
      <c r="H73" s="47">
        <v>717</v>
      </c>
      <c r="I73" s="47">
        <f t="shared" si="3"/>
        <v>1637</v>
      </c>
      <c r="J73" s="48">
        <v>800</v>
      </c>
      <c r="K73" s="48">
        <v>837</v>
      </c>
    </row>
    <row r="74" spans="1:11" ht="18.95" customHeight="1">
      <c r="A74" s="46" t="s">
        <v>212</v>
      </c>
      <c r="B74" s="47">
        <v>323</v>
      </c>
      <c r="C74" s="47">
        <f t="shared" si="2"/>
        <v>770</v>
      </c>
      <c r="D74" s="48">
        <v>358</v>
      </c>
      <c r="E74" s="48">
        <v>412</v>
      </c>
      <c r="F74" s="8"/>
      <c r="G74" s="46" t="s">
        <v>207</v>
      </c>
      <c r="H74" s="47">
        <v>395</v>
      </c>
      <c r="I74" s="47">
        <f t="shared" si="3"/>
        <v>853</v>
      </c>
      <c r="J74" s="48">
        <v>426</v>
      </c>
      <c r="K74" s="48">
        <v>427</v>
      </c>
    </row>
    <row r="75" spans="1:11" ht="18.95" customHeight="1">
      <c r="A75" s="46" t="s">
        <v>214</v>
      </c>
      <c r="B75" s="47">
        <v>262</v>
      </c>
      <c r="C75" s="47">
        <f t="shared" si="2"/>
        <v>611</v>
      </c>
      <c r="D75" s="48">
        <v>268</v>
      </c>
      <c r="E75" s="48">
        <v>343</v>
      </c>
      <c r="F75" s="8"/>
      <c r="G75" s="46" t="s">
        <v>209</v>
      </c>
      <c r="H75" s="47">
        <v>456</v>
      </c>
      <c r="I75" s="47">
        <f t="shared" si="3"/>
        <v>1189</v>
      </c>
      <c r="J75" s="48">
        <v>610</v>
      </c>
      <c r="K75" s="48">
        <v>579</v>
      </c>
    </row>
    <row r="76" spans="1:11" ht="18.95" customHeight="1">
      <c r="A76" s="46" t="s">
        <v>216</v>
      </c>
      <c r="B76" s="47">
        <v>503</v>
      </c>
      <c r="C76" s="47">
        <f t="shared" si="2"/>
        <v>1168</v>
      </c>
      <c r="D76" s="48">
        <v>510</v>
      </c>
      <c r="E76" s="48">
        <v>658</v>
      </c>
      <c r="F76" s="8"/>
      <c r="G76" s="46" t="s">
        <v>211</v>
      </c>
      <c r="H76" s="47">
        <v>763</v>
      </c>
      <c r="I76" s="47">
        <f t="shared" si="3"/>
        <v>1660</v>
      </c>
      <c r="J76" s="48">
        <v>881</v>
      </c>
      <c r="K76" s="48">
        <v>779</v>
      </c>
    </row>
    <row r="77" spans="1:11" ht="18.95" customHeight="1">
      <c r="A77" s="46" t="s">
        <v>218</v>
      </c>
      <c r="B77" s="47">
        <v>323</v>
      </c>
      <c r="C77" s="47">
        <f t="shared" si="2"/>
        <v>718</v>
      </c>
      <c r="D77" s="48">
        <v>296</v>
      </c>
      <c r="E77" s="48">
        <v>422</v>
      </c>
      <c r="F77" s="8"/>
      <c r="G77" s="46" t="s">
        <v>213</v>
      </c>
      <c r="H77" s="47">
        <v>1151</v>
      </c>
      <c r="I77" s="47">
        <f t="shared" si="3"/>
        <v>2621</v>
      </c>
      <c r="J77" s="48">
        <v>1484</v>
      </c>
      <c r="K77" s="48">
        <v>1137</v>
      </c>
    </row>
    <row r="78" spans="1:11" ht="18.95" customHeight="1">
      <c r="A78" s="46" t="s">
        <v>220</v>
      </c>
      <c r="B78" s="47">
        <v>295</v>
      </c>
      <c r="C78" s="47">
        <f t="shared" si="2"/>
        <v>767</v>
      </c>
      <c r="D78" s="48">
        <v>360</v>
      </c>
      <c r="E78" s="48">
        <v>407</v>
      </c>
      <c r="F78" s="8"/>
      <c r="G78" s="46" t="s">
        <v>215</v>
      </c>
      <c r="H78" s="47">
        <v>1200</v>
      </c>
      <c r="I78" s="47">
        <f t="shared" si="3"/>
        <v>2529</v>
      </c>
      <c r="J78" s="48">
        <v>1297</v>
      </c>
      <c r="K78" s="48">
        <v>1232</v>
      </c>
    </row>
    <row r="79" spans="1:11" ht="18.95" customHeight="1">
      <c r="A79" s="46" t="s">
        <v>222</v>
      </c>
      <c r="B79" s="47">
        <v>112</v>
      </c>
      <c r="C79" s="47">
        <f t="shared" si="2"/>
        <v>266</v>
      </c>
      <c r="D79" s="48">
        <v>117</v>
      </c>
      <c r="E79" s="48">
        <v>149</v>
      </c>
      <c r="F79" s="8"/>
      <c r="G79" s="46" t="s">
        <v>217</v>
      </c>
      <c r="H79" s="47">
        <v>995</v>
      </c>
      <c r="I79" s="47">
        <f t="shared" si="3"/>
        <v>2673</v>
      </c>
      <c r="J79" s="48">
        <v>1342</v>
      </c>
      <c r="K79" s="48">
        <v>1331</v>
      </c>
    </row>
    <row r="80" spans="1:11" ht="18.95" customHeight="1">
      <c r="A80" s="46" t="s">
        <v>224</v>
      </c>
      <c r="B80" s="47">
        <v>96</v>
      </c>
      <c r="C80" s="47">
        <f t="shared" si="2"/>
        <v>239</v>
      </c>
      <c r="D80" s="48">
        <v>121</v>
      </c>
      <c r="E80" s="48">
        <v>118</v>
      </c>
      <c r="F80" s="8"/>
      <c r="G80" s="46" t="s">
        <v>219</v>
      </c>
      <c r="H80" s="47">
        <v>974</v>
      </c>
      <c r="I80" s="47">
        <f t="shared" si="3"/>
        <v>2374</v>
      </c>
      <c r="J80" s="48">
        <v>1247</v>
      </c>
      <c r="K80" s="48">
        <v>1127</v>
      </c>
    </row>
    <row r="81" spans="1:11" ht="18.95" customHeight="1">
      <c r="A81" s="46" t="s">
        <v>226</v>
      </c>
      <c r="B81" s="47">
        <v>51</v>
      </c>
      <c r="C81" s="47">
        <f t="shared" si="2"/>
        <v>115</v>
      </c>
      <c r="D81" s="48">
        <v>57</v>
      </c>
      <c r="E81" s="48">
        <v>58</v>
      </c>
      <c r="F81" s="8"/>
      <c r="G81" s="46" t="s">
        <v>221</v>
      </c>
      <c r="H81" s="47">
        <v>764</v>
      </c>
      <c r="I81" s="47">
        <f t="shared" si="3"/>
        <v>1875</v>
      </c>
      <c r="J81" s="48">
        <v>993</v>
      </c>
      <c r="K81" s="48">
        <v>882</v>
      </c>
    </row>
    <row r="82" spans="1:11" ht="18.95" customHeight="1">
      <c r="A82" s="49" t="s">
        <v>280</v>
      </c>
      <c r="B82" s="47">
        <v>756</v>
      </c>
      <c r="C82" s="47">
        <f t="shared" si="2"/>
        <v>1478</v>
      </c>
      <c r="D82" s="48">
        <v>749</v>
      </c>
      <c r="E82" s="48">
        <v>729</v>
      </c>
      <c r="F82" s="8"/>
      <c r="G82" s="46" t="s">
        <v>281</v>
      </c>
      <c r="H82" s="47">
        <v>930</v>
      </c>
      <c r="I82" s="47">
        <f t="shared" si="3"/>
        <v>2409</v>
      </c>
      <c r="J82" s="48">
        <v>1240</v>
      </c>
      <c r="K82" s="48">
        <v>1169</v>
      </c>
    </row>
    <row r="83" spans="1:11" ht="18.95" customHeight="1">
      <c r="A83" s="49" t="s">
        <v>282</v>
      </c>
      <c r="B83" s="47">
        <v>794</v>
      </c>
      <c r="C83" s="47">
        <f t="shared" si="2"/>
        <v>1463</v>
      </c>
      <c r="D83" s="48">
        <v>704</v>
      </c>
      <c r="E83" s="48">
        <v>759</v>
      </c>
      <c r="F83" s="8"/>
      <c r="G83" s="46" t="s">
        <v>223</v>
      </c>
      <c r="H83" s="47">
        <v>1493</v>
      </c>
      <c r="I83" s="47">
        <f t="shared" si="3"/>
        <v>3548</v>
      </c>
      <c r="J83" s="48">
        <v>1797</v>
      </c>
      <c r="K83" s="48">
        <v>1751</v>
      </c>
    </row>
    <row r="84" spans="1:11" ht="18.95" customHeight="1">
      <c r="A84" s="49" t="s">
        <v>283</v>
      </c>
      <c r="B84" s="47">
        <v>867</v>
      </c>
      <c r="C84" s="47">
        <f t="shared" si="2"/>
        <v>2053</v>
      </c>
      <c r="D84" s="48">
        <v>1014</v>
      </c>
      <c r="E84" s="48">
        <v>1039</v>
      </c>
      <c r="F84" s="8"/>
      <c r="G84" s="46" t="s">
        <v>225</v>
      </c>
      <c r="H84" s="47">
        <v>1192</v>
      </c>
      <c r="I84" s="47">
        <f t="shared" si="3"/>
        <v>2608</v>
      </c>
      <c r="J84" s="48">
        <v>1433</v>
      </c>
      <c r="K84" s="48">
        <v>1175</v>
      </c>
    </row>
    <row r="85" spans="1:11" ht="18.95" customHeight="1">
      <c r="A85" s="49" t="s">
        <v>284</v>
      </c>
      <c r="B85" s="47">
        <v>631</v>
      </c>
      <c r="C85" s="47">
        <f t="shared" si="2"/>
        <v>1475</v>
      </c>
      <c r="D85" s="48">
        <v>764</v>
      </c>
      <c r="E85" s="48">
        <v>711</v>
      </c>
      <c r="F85" s="8"/>
      <c r="G85" s="46" t="s">
        <v>227</v>
      </c>
      <c r="H85" s="47">
        <v>1271</v>
      </c>
      <c r="I85" s="47">
        <f t="shared" si="3"/>
        <v>2814</v>
      </c>
      <c r="J85" s="48">
        <v>1513</v>
      </c>
      <c r="K85" s="48">
        <v>1301</v>
      </c>
    </row>
    <row r="86" spans="1:11" ht="18.95" customHeight="1">
      <c r="A86" s="49" t="s">
        <v>285</v>
      </c>
      <c r="B86" s="47">
        <v>700</v>
      </c>
      <c r="C86" s="47">
        <f t="shared" si="2"/>
        <v>1663</v>
      </c>
      <c r="D86" s="48">
        <v>821</v>
      </c>
      <c r="E86" s="48">
        <v>842</v>
      </c>
      <c r="F86" s="8"/>
      <c r="G86" s="46" t="s">
        <v>228</v>
      </c>
      <c r="H86" s="47">
        <v>901</v>
      </c>
      <c r="I86" s="47">
        <f t="shared" si="3"/>
        <v>2312</v>
      </c>
      <c r="J86" s="48">
        <v>1186</v>
      </c>
      <c r="K86" s="48">
        <v>1126</v>
      </c>
    </row>
    <row r="87" spans="1:11" ht="18.95" customHeight="1">
      <c r="A87" s="49" t="s">
        <v>286</v>
      </c>
      <c r="B87" s="47">
        <v>1110</v>
      </c>
      <c r="C87" s="47">
        <f t="shared" si="2"/>
        <v>2730</v>
      </c>
      <c r="D87" s="48">
        <v>1300</v>
      </c>
      <c r="E87" s="48">
        <v>1430</v>
      </c>
      <c r="F87" s="8"/>
      <c r="G87" s="46" t="s">
        <v>230</v>
      </c>
      <c r="H87" s="47">
        <v>0</v>
      </c>
      <c r="I87" s="47">
        <f t="shared" si="3"/>
        <v>0</v>
      </c>
      <c r="J87" s="48">
        <v>0</v>
      </c>
      <c r="K87" s="48">
        <v>0</v>
      </c>
    </row>
    <row r="88" spans="1:11" ht="18.95" customHeight="1">
      <c r="A88" s="49" t="s">
        <v>229</v>
      </c>
      <c r="B88" s="47">
        <v>656</v>
      </c>
      <c r="C88" s="47">
        <f t="shared" si="2"/>
        <v>1377</v>
      </c>
      <c r="D88" s="48">
        <v>668</v>
      </c>
      <c r="E88" s="48">
        <v>709</v>
      </c>
      <c r="F88" s="8"/>
      <c r="G88" s="46" t="s">
        <v>232</v>
      </c>
      <c r="H88" s="47">
        <v>348</v>
      </c>
      <c r="I88" s="47">
        <f t="shared" si="3"/>
        <v>975</v>
      </c>
      <c r="J88" s="48">
        <v>497</v>
      </c>
      <c r="K88" s="48">
        <v>478</v>
      </c>
    </row>
    <row r="89" spans="1:11" ht="18.95" customHeight="1">
      <c r="A89" s="49" t="s">
        <v>231</v>
      </c>
      <c r="B89" s="47">
        <v>1153</v>
      </c>
      <c r="C89" s="47">
        <f t="shared" si="2"/>
        <v>2579</v>
      </c>
      <c r="D89" s="48">
        <v>1297</v>
      </c>
      <c r="E89" s="48">
        <v>1282</v>
      </c>
      <c r="F89" s="8"/>
      <c r="G89" s="46" t="s">
        <v>234</v>
      </c>
      <c r="H89" s="47">
        <v>593</v>
      </c>
      <c r="I89" s="47">
        <f t="shared" si="3"/>
        <v>1592</v>
      </c>
      <c r="J89" s="48">
        <v>827</v>
      </c>
      <c r="K89" s="48">
        <v>765</v>
      </c>
    </row>
    <row r="90" spans="1:11" ht="18.95" customHeight="1">
      <c r="A90" s="49" t="s">
        <v>233</v>
      </c>
      <c r="B90" s="47">
        <v>771</v>
      </c>
      <c r="C90" s="47">
        <f t="shared" si="2"/>
        <v>1670</v>
      </c>
      <c r="D90" s="48">
        <v>852</v>
      </c>
      <c r="E90" s="48">
        <v>818</v>
      </c>
      <c r="F90" s="8"/>
      <c r="G90" s="46" t="s">
        <v>236</v>
      </c>
      <c r="H90" s="47">
        <v>684</v>
      </c>
      <c r="I90" s="47">
        <f t="shared" si="3"/>
        <v>1645</v>
      </c>
      <c r="J90" s="48">
        <v>845</v>
      </c>
      <c r="K90" s="48">
        <v>800</v>
      </c>
    </row>
    <row r="91" spans="1:11" ht="18.95" customHeight="1">
      <c r="A91" s="49" t="s">
        <v>235</v>
      </c>
      <c r="B91" s="47">
        <v>858</v>
      </c>
      <c r="C91" s="47">
        <f t="shared" si="2"/>
        <v>1876</v>
      </c>
      <c r="D91" s="48">
        <v>940</v>
      </c>
      <c r="E91" s="48">
        <v>936</v>
      </c>
      <c r="F91" s="8"/>
      <c r="G91" s="46" t="s">
        <v>238</v>
      </c>
      <c r="H91" s="47">
        <v>2241</v>
      </c>
      <c r="I91" s="47">
        <f t="shared" si="3"/>
        <v>4145</v>
      </c>
      <c r="J91" s="48">
        <v>2009</v>
      </c>
      <c r="K91" s="48">
        <v>2136</v>
      </c>
    </row>
    <row r="92" spans="1:11" ht="18.95" customHeight="1">
      <c r="A92" s="49" t="s">
        <v>237</v>
      </c>
      <c r="B92" s="47">
        <v>1017</v>
      </c>
      <c r="C92" s="47">
        <f t="shared" si="2"/>
        <v>2360</v>
      </c>
      <c r="D92" s="48">
        <v>1165</v>
      </c>
      <c r="E92" s="48">
        <v>1195</v>
      </c>
      <c r="F92" s="8"/>
      <c r="G92" s="46" t="s">
        <v>240</v>
      </c>
      <c r="H92" s="47">
        <v>2456</v>
      </c>
      <c r="I92" s="47">
        <f t="shared" si="3"/>
        <v>4143</v>
      </c>
      <c r="J92" s="48">
        <v>1973</v>
      </c>
      <c r="K92" s="48">
        <v>2170</v>
      </c>
    </row>
    <row r="93" spans="1:11" ht="18.95" customHeight="1">
      <c r="A93" s="49" t="s">
        <v>239</v>
      </c>
      <c r="B93" s="47">
        <v>732</v>
      </c>
      <c r="C93" s="47">
        <f t="shared" si="2"/>
        <v>2202</v>
      </c>
      <c r="D93" s="48">
        <v>1078</v>
      </c>
      <c r="E93" s="48">
        <v>1124</v>
      </c>
      <c r="F93" s="8"/>
      <c r="G93" s="46" t="s">
        <v>242</v>
      </c>
      <c r="H93" s="47">
        <v>1287</v>
      </c>
      <c r="I93" s="47">
        <f t="shared" si="3"/>
        <v>2496</v>
      </c>
      <c r="J93" s="48">
        <v>1260</v>
      </c>
      <c r="K93" s="48">
        <v>1236</v>
      </c>
    </row>
    <row r="94" spans="1:11" ht="18.95" customHeight="1">
      <c r="A94" s="49" t="s">
        <v>241</v>
      </c>
      <c r="B94" s="47">
        <v>930</v>
      </c>
      <c r="C94" s="47">
        <f t="shared" si="2"/>
        <v>2501</v>
      </c>
      <c r="D94" s="48">
        <v>1261</v>
      </c>
      <c r="E94" s="48">
        <v>1240</v>
      </c>
      <c r="F94" s="8"/>
      <c r="G94" s="46" t="s">
        <v>244</v>
      </c>
      <c r="H94" s="47">
        <v>2420</v>
      </c>
      <c r="I94" s="47">
        <f t="shared" si="3"/>
        <v>5404</v>
      </c>
      <c r="J94" s="48">
        <v>2632</v>
      </c>
      <c r="K94" s="48">
        <v>2772</v>
      </c>
    </row>
    <row r="95" spans="1:11" ht="18.95" customHeight="1">
      <c r="A95" s="49" t="s">
        <v>243</v>
      </c>
      <c r="B95" s="47">
        <v>1013</v>
      </c>
      <c r="C95" s="47">
        <f t="shared" si="2"/>
        <v>2537</v>
      </c>
      <c r="D95" s="48">
        <v>1256</v>
      </c>
      <c r="E95" s="48">
        <v>1281</v>
      </c>
      <c r="F95" s="8"/>
      <c r="G95" s="46" t="s">
        <v>246</v>
      </c>
      <c r="H95" s="47">
        <v>1531</v>
      </c>
      <c r="I95" s="47">
        <f t="shared" si="3"/>
        <v>3298</v>
      </c>
      <c r="J95" s="48">
        <v>1570</v>
      </c>
      <c r="K95" s="48">
        <v>1728</v>
      </c>
    </row>
    <row r="96" spans="1:11" ht="18.95" customHeight="1">
      <c r="A96" s="49" t="s">
        <v>245</v>
      </c>
      <c r="B96" s="47">
        <v>929</v>
      </c>
      <c r="C96" s="47">
        <f t="shared" si="2"/>
        <v>2349</v>
      </c>
      <c r="D96" s="48">
        <v>1153</v>
      </c>
      <c r="E96" s="48">
        <v>1196</v>
      </c>
      <c r="F96" s="8"/>
      <c r="G96" s="46" t="s">
        <v>248</v>
      </c>
      <c r="H96" s="47">
        <v>1405</v>
      </c>
      <c r="I96" s="47">
        <f t="shared" si="3"/>
        <v>3064</v>
      </c>
      <c r="J96" s="48">
        <v>1553</v>
      </c>
      <c r="K96" s="48">
        <v>1511</v>
      </c>
    </row>
    <row r="97" spans="1:17" ht="18.95" customHeight="1">
      <c r="A97" s="49" t="s">
        <v>247</v>
      </c>
      <c r="B97" s="47">
        <v>739</v>
      </c>
      <c r="C97" s="47">
        <f t="shared" si="2"/>
        <v>2087</v>
      </c>
      <c r="D97" s="48">
        <v>1030</v>
      </c>
      <c r="E97" s="48">
        <v>1057</v>
      </c>
      <c r="F97" s="8"/>
      <c r="G97" s="46" t="s">
        <v>250</v>
      </c>
      <c r="H97" s="47">
        <v>1508</v>
      </c>
      <c r="I97" s="47">
        <f t="shared" si="3"/>
        <v>3033</v>
      </c>
      <c r="J97" s="48">
        <v>1578</v>
      </c>
      <c r="K97" s="48">
        <v>1455</v>
      </c>
    </row>
    <row r="98" spans="1:17" ht="18.95" customHeight="1">
      <c r="A98" s="49" t="s">
        <v>249</v>
      </c>
      <c r="B98" s="47">
        <v>710</v>
      </c>
      <c r="C98" s="47">
        <f t="shared" si="2"/>
        <v>1893</v>
      </c>
      <c r="D98" s="48">
        <v>900</v>
      </c>
      <c r="E98" s="48">
        <v>993</v>
      </c>
      <c r="F98" s="8"/>
      <c r="G98" s="46" t="s">
        <v>27</v>
      </c>
      <c r="H98" s="47">
        <v>5312</v>
      </c>
      <c r="I98" s="47">
        <f t="shared" si="3"/>
        <v>12722</v>
      </c>
      <c r="J98" s="48">
        <v>6319</v>
      </c>
      <c r="K98" s="48">
        <v>6403</v>
      </c>
    </row>
    <row r="99" spans="1:17" ht="18.95" customHeight="1">
      <c r="A99" s="49" t="s">
        <v>251</v>
      </c>
      <c r="B99" s="47">
        <v>396</v>
      </c>
      <c r="C99" s="47">
        <f t="shared" si="2"/>
        <v>1060</v>
      </c>
      <c r="D99" s="48">
        <v>513</v>
      </c>
      <c r="E99" s="48">
        <v>547</v>
      </c>
      <c r="F99" s="8"/>
      <c r="G99" s="46" t="s">
        <v>253</v>
      </c>
      <c r="H99" s="47">
        <v>5435</v>
      </c>
      <c r="I99" s="47">
        <f t="shared" si="3"/>
        <v>12402</v>
      </c>
      <c r="J99" s="48">
        <v>6342</v>
      </c>
      <c r="K99" s="48">
        <v>6060</v>
      </c>
    </row>
    <row r="100" spans="1:17" ht="18.95" customHeight="1">
      <c r="A100" s="49" t="s">
        <v>252</v>
      </c>
      <c r="B100" s="47">
        <v>892</v>
      </c>
      <c r="C100" s="47">
        <f t="shared" si="2"/>
        <v>2235</v>
      </c>
      <c r="D100" s="48">
        <v>1090</v>
      </c>
      <c r="E100" s="48">
        <v>1145</v>
      </c>
      <c r="F100" s="8"/>
      <c r="G100" s="46" t="s">
        <v>255</v>
      </c>
      <c r="H100" s="47">
        <v>3602</v>
      </c>
      <c r="I100" s="47">
        <f t="shared" si="3"/>
        <v>8155</v>
      </c>
      <c r="J100" s="48">
        <v>4125</v>
      </c>
      <c r="K100" s="48">
        <v>4030</v>
      </c>
    </row>
    <row r="101" spans="1:17" ht="18.95" customHeight="1">
      <c r="A101" s="49" t="s">
        <v>254</v>
      </c>
      <c r="B101" s="47">
        <v>2061</v>
      </c>
      <c r="C101" s="47">
        <f t="shared" si="2"/>
        <v>3785</v>
      </c>
      <c r="D101" s="48">
        <v>1782</v>
      </c>
      <c r="E101" s="48">
        <v>2003</v>
      </c>
      <c r="F101" s="8"/>
      <c r="G101" s="46" t="s">
        <v>257</v>
      </c>
      <c r="H101" s="47">
        <v>184</v>
      </c>
      <c r="I101" s="47">
        <f t="shared" si="3"/>
        <v>420</v>
      </c>
      <c r="J101" s="48">
        <v>214</v>
      </c>
      <c r="K101" s="48">
        <v>206</v>
      </c>
    </row>
    <row r="102" spans="1:17" ht="18.95" customHeight="1">
      <c r="A102" s="49" t="s">
        <v>256</v>
      </c>
      <c r="B102" s="47">
        <v>608</v>
      </c>
      <c r="C102" s="47">
        <f t="shared" si="2"/>
        <v>1691</v>
      </c>
      <c r="D102" s="48">
        <v>825</v>
      </c>
      <c r="E102" s="48">
        <v>866</v>
      </c>
      <c r="F102" s="8"/>
      <c r="G102" s="46" t="s">
        <v>259</v>
      </c>
      <c r="H102" s="47">
        <v>1429</v>
      </c>
      <c r="I102" s="47">
        <f t="shared" si="3"/>
        <v>3750</v>
      </c>
      <c r="J102" s="48">
        <v>1882</v>
      </c>
      <c r="K102" s="48">
        <v>1868</v>
      </c>
    </row>
    <row r="103" spans="1:17" ht="18.95" customHeight="1">
      <c r="A103" s="49" t="s">
        <v>258</v>
      </c>
      <c r="B103" s="47">
        <v>528</v>
      </c>
      <c r="C103" s="47">
        <f t="shared" si="2"/>
        <v>1306</v>
      </c>
      <c r="D103" s="48">
        <v>618</v>
      </c>
      <c r="E103" s="48">
        <v>688</v>
      </c>
      <c r="F103" s="8"/>
      <c r="G103" s="46" t="s">
        <v>261</v>
      </c>
      <c r="H103" s="47">
        <v>1242</v>
      </c>
      <c r="I103" s="47">
        <f t="shared" si="3"/>
        <v>3196</v>
      </c>
      <c r="J103" s="48">
        <v>1691</v>
      </c>
      <c r="K103" s="48">
        <v>1505</v>
      </c>
    </row>
    <row r="104" spans="1:17" ht="18.95" customHeight="1">
      <c r="A104" s="49" t="s">
        <v>260</v>
      </c>
      <c r="B104" s="47">
        <v>1000</v>
      </c>
      <c r="C104" s="47">
        <f t="shared" si="2"/>
        <v>2031</v>
      </c>
      <c r="D104" s="48">
        <v>980</v>
      </c>
      <c r="E104" s="48">
        <v>1051</v>
      </c>
      <c r="F104" s="8"/>
      <c r="G104" s="46" t="s">
        <v>263</v>
      </c>
      <c r="H104" s="47">
        <v>2113</v>
      </c>
      <c r="I104" s="47">
        <f t="shared" si="3"/>
        <v>4244</v>
      </c>
      <c r="J104" s="48">
        <v>2363</v>
      </c>
      <c r="K104" s="48">
        <v>1881</v>
      </c>
      <c r="M104" s="6" t="s">
        <v>47</v>
      </c>
    </row>
    <row r="105" spans="1:17" ht="18.95" customHeight="1">
      <c r="A105" s="49" t="s">
        <v>262</v>
      </c>
      <c r="B105" s="47">
        <v>1379</v>
      </c>
      <c r="C105" s="47">
        <f t="shared" si="2"/>
        <v>2924</v>
      </c>
      <c r="D105" s="48">
        <v>1405</v>
      </c>
      <c r="E105" s="48">
        <v>1519</v>
      </c>
      <c r="F105" s="8"/>
      <c r="G105" s="46" t="s">
        <v>265</v>
      </c>
      <c r="H105" s="47">
        <v>1199</v>
      </c>
      <c r="I105" s="47">
        <f t="shared" si="3"/>
        <v>2852</v>
      </c>
      <c r="J105" s="48">
        <v>1383</v>
      </c>
      <c r="K105" s="48">
        <v>1469</v>
      </c>
    </row>
    <row r="106" spans="1:17" ht="18.95" customHeight="1">
      <c r="A106" s="49" t="s">
        <v>264</v>
      </c>
      <c r="B106" s="47">
        <v>1131</v>
      </c>
      <c r="C106" s="47">
        <f t="shared" si="2"/>
        <v>2572</v>
      </c>
      <c r="D106" s="48">
        <v>1249</v>
      </c>
      <c r="E106" s="48">
        <v>1323</v>
      </c>
      <c r="F106" s="8"/>
      <c r="G106" s="46" t="s">
        <v>267</v>
      </c>
      <c r="H106" s="47">
        <v>499</v>
      </c>
      <c r="I106" s="47">
        <f t="shared" si="3"/>
        <v>1590</v>
      </c>
      <c r="J106" s="48">
        <v>768</v>
      </c>
      <c r="K106" s="48">
        <v>822</v>
      </c>
    </row>
    <row r="107" spans="1:17" ht="18.95" customHeight="1">
      <c r="A107" s="49" t="s">
        <v>266</v>
      </c>
      <c r="B107" s="47">
        <v>1001</v>
      </c>
      <c r="C107" s="47">
        <f t="shared" si="2"/>
        <v>2458</v>
      </c>
      <c r="D107" s="48">
        <v>1194</v>
      </c>
      <c r="E107" s="48">
        <v>1264</v>
      </c>
      <c r="F107" s="8"/>
      <c r="G107" s="46" t="s">
        <v>269</v>
      </c>
      <c r="H107" s="47">
        <v>854</v>
      </c>
      <c r="I107" s="47">
        <f t="shared" si="3"/>
        <v>2296</v>
      </c>
      <c r="J107" s="48">
        <v>1150</v>
      </c>
      <c r="K107" s="48">
        <v>1146</v>
      </c>
    </row>
    <row r="108" spans="1:17" ht="18.95" customHeight="1">
      <c r="A108" s="49" t="s">
        <v>268</v>
      </c>
      <c r="B108" s="48">
        <v>0</v>
      </c>
      <c r="C108" s="47">
        <f t="shared" si="2"/>
        <v>0</v>
      </c>
      <c r="D108" s="48">
        <v>0</v>
      </c>
      <c r="E108" s="48">
        <v>0</v>
      </c>
      <c r="F108" s="8"/>
      <c r="G108" s="46" t="s">
        <v>26</v>
      </c>
      <c r="H108" s="47">
        <v>6215</v>
      </c>
      <c r="I108" s="47">
        <f t="shared" si="3"/>
        <v>15765</v>
      </c>
      <c r="J108" s="48">
        <v>7783</v>
      </c>
      <c r="K108" s="48">
        <v>7982</v>
      </c>
    </row>
    <row r="109" spans="1:17" ht="18.95" customHeight="1">
      <c r="A109" s="46" t="s">
        <v>270</v>
      </c>
      <c r="B109" s="47">
        <v>548</v>
      </c>
      <c r="C109" s="47">
        <f t="shared" si="2"/>
        <v>1304</v>
      </c>
      <c r="D109" s="48">
        <v>647</v>
      </c>
      <c r="E109" s="48">
        <v>657</v>
      </c>
      <c r="F109" s="8"/>
      <c r="G109" s="46"/>
      <c r="H109" s="53"/>
      <c r="I109" s="53"/>
      <c r="J109" s="54"/>
      <c r="K109" s="54"/>
    </row>
    <row r="110" spans="1:17" ht="18.95" customHeight="1">
      <c r="A110" s="46" t="s">
        <v>271</v>
      </c>
      <c r="B110" s="47">
        <v>723</v>
      </c>
      <c r="C110" s="47">
        <f t="shared" si="2"/>
        <v>1640</v>
      </c>
      <c r="D110" s="48">
        <v>829</v>
      </c>
      <c r="E110" s="48">
        <v>811</v>
      </c>
      <c r="F110" s="8"/>
      <c r="G110" s="55" t="s">
        <v>287</v>
      </c>
      <c r="H110" s="56">
        <f>SUM(B5:B56)+SUM(B60:B111)+SUM(H5:H56)+SUM(H60:H108)</f>
        <v>186763</v>
      </c>
      <c r="I110" s="56">
        <f t="shared" ref="I110:K110" si="4">SUM(C5:C56)+SUM(C60:C111)+SUM(I5:I56)+SUM(I60:I108)</f>
        <v>430076</v>
      </c>
      <c r="J110" s="56">
        <f t="shared" si="4"/>
        <v>212607</v>
      </c>
      <c r="K110" s="56">
        <f t="shared" si="4"/>
        <v>217469</v>
      </c>
    </row>
    <row r="111" spans="1:17" ht="18.95" customHeight="1">
      <c r="A111" s="46" t="s">
        <v>178</v>
      </c>
      <c r="B111" s="47">
        <v>1182</v>
      </c>
      <c r="C111" s="47">
        <f t="shared" si="2"/>
        <v>3033</v>
      </c>
      <c r="D111" s="48">
        <v>1498</v>
      </c>
      <c r="E111" s="48">
        <v>1535</v>
      </c>
      <c r="F111" s="8"/>
      <c r="N111" s="10"/>
      <c r="O111" s="11"/>
      <c r="P111" s="11"/>
      <c r="Q111" s="11"/>
    </row>
    <row r="112" spans="1:17" ht="18.75" customHeight="1">
      <c r="A112" s="41" t="s">
        <v>301</v>
      </c>
      <c r="B112" s="41"/>
      <c r="C112" s="98"/>
      <c r="D112" s="41"/>
      <c r="E112" s="41"/>
      <c r="F112" s="41"/>
      <c r="G112" s="41"/>
      <c r="H112" s="41"/>
      <c r="K112" s="57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A18" sqref="A18"/>
    </sheetView>
  </sheetViews>
  <sheetFormatPr defaultRowHeight="13.5"/>
  <cols>
    <col min="1" max="6" width="8.625" style="2" customWidth="1"/>
    <col min="7" max="7" width="8.625" style="5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19" t="s">
        <v>288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s="3" customFormat="1" ht="24" customHeight="1">
      <c r="A2" s="140" t="s">
        <v>310</v>
      </c>
      <c r="B2" s="141"/>
      <c r="C2" s="29"/>
      <c r="G2" s="58"/>
      <c r="H2" s="29"/>
      <c r="I2" s="29"/>
      <c r="J2" s="29"/>
      <c r="K2" s="58"/>
    </row>
    <row r="3" spans="1:11" s="3" customFormat="1" ht="20.100000000000001" customHeight="1">
      <c r="A3" s="142" t="s">
        <v>15</v>
      </c>
      <c r="B3" s="142" t="s">
        <v>3</v>
      </c>
      <c r="C3" s="145" t="s">
        <v>0</v>
      </c>
      <c r="D3" s="146"/>
      <c r="E3" s="147"/>
      <c r="F3" s="145" t="s">
        <v>14</v>
      </c>
      <c r="G3" s="146"/>
      <c r="H3" s="146"/>
      <c r="I3" s="147"/>
      <c r="J3" s="59" t="s">
        <v>1</v>
      </c>
      <c r="K3" s="59" t="s">
        <v>0</v>
      </c>
    </row>
    <row r="4" spans="1:11" s="3" customFormat="1" ht="20.100000000000001" customHeight="1">
      <c r="A4" s="143"/>
      <c r="B4" s="143"/>
      <c r="C4" s="148"/>
      <c r="D4" s="149"/>
      <c r="E4" s="150"/>
      <c r="F4" s="148"/>
      <c r="G4" s="149"/>
      <c r="H4" s="149"/>
      <c r="I4" s="150"/>
      <c r="J4" s="60" t="s">
        <v>4</v>
      </c>
      <c r="K4" s="60" t="s">
        <v>5</v>
      </c>
    </row>
    <row r="5" spans="1:11" s="3" customFormat="1" ht="20.100000000000001" customHeight="1">
      <c r="A5" s="144"/>
      <c r="B5" s="144"/>
      <c r="C5" s="61" t="s">
        <v>6</v>
      </c>
      <c r="D5" s="61" t="s">
        <v>7</v>
      </c>
      <c r="E5" s="61" t="s">
        <v>8</v>
      </c>
      <c r="F5" s="61" t="s">
        <v>3</v>
      </c>
      <c r="G5" s="62" t="s">
        <v>6</v>
      </c>
      <c r="H5" s="61" t="s">
        <v>7</v>
      </c>
      <c r="I5" s="61" t="s">
        <v>8</v>
      </c>
      <c r="J5" s="63" t="s">
        <v>12</v>
      </c>
      <c r="K5" s="63" t="s">
        <v>13</v>
      </c>
    </row>
    <row r="6" spans="1:11" s="3" customFormat="1" ht="20.100000000000001" customHeight="1">
      <c r="A6" s="61" t="s">
        <v>16</v>
      </c>
      <c r="B6" s="31">
        <v>8833</v>
      </c>
      <c r="C6" s="31">
        <f>D6+E6</f>
        <v>20169</v>
      </c>
      <c r="D6" s="32">
        <v>9525</v>
      </c>
      <c r="E6" s="32">
        <v>10644</v>
      </c>
      <c r="F6" s="64">
        <v>30</v>
      </c>
      <c r="G6" s="65">
        <f>H6+I6</f>
        <v>20</v>
      </c>
      <c r="H6" s="65">
        <v>0</v>
      </c>
      <c r="I6" s="65">
        <v>20</v>
      </c>
      <c r="J6" s="38">
        <f>C6/B6</f>
        <v>2.2833691837427827</v>
      </c>
      <c r="K6" s="31">
        <f>C6/3.055</f>
        <v>6601.9639934533552</v>
      </c>
    </row>
    <row r="7" spans="1:11" s="3" customFormat="1" ht="20.100000000000001" customHeight="1">
      <c r="A7" s="61" t="s">
        <v>17</v>
      </c>
      <c r="B7" s="31">
        <v>24804</v>
      </c>
      <c r="C7" s="31">
        <f t="shared" ref="C7:C18" si="0">D7+E7</f>
        <v>56755</v>
      </c>
      <c r="D7" s="32">
        <v>27028</v>
      </c>
      <c r="E7" s="32">
        <v>29727</v>
      </c>
      <c r="F7" s="64">
        <v>74</v>
      </c>
      <c r="G7" s="65">
        <f t="shared" ref="G7:G18" si="1">H7+I7</f>
        <v>115</v>
      </c>
      <c r="H7" s="65">
        <v>51</v>
      </c>
      <c r="I7" s="65">
        <v>64</v>
      </c>
      <c r="J7" s="38">
        <f t="shared" ref="J7:J19" si="2">C7/B7</f>
        <v>2.2881390098371233</v>
      </c>
      <c r="K7" s="31">
        <f>C7/5.61</f>
        <v>10116.755793226381</v>
      </c>
    </row>
    <row r="8" spans="1:11" s="3" customFormat="1" ht="20.100000000000001" customHeight="1">
      <c r="A8" s="61" t="s">
        <v>18</v>
      </c>
      <c r="B8" s="31">
        <v>18323</v>
      </c>
      <c r="C8" s="31">
        <f t="shared" si="0"/>
        <v>43064</v>
      </c>
      <c r="D8" s="32">
        <v>21162</v>
      </c>
      <c r="E8" s="32">
        <v>21902</v>
      </c>
      <c r="F8" s="64">
        <v>44</v>
      </c>
      <c r="G8" s="65">
        <f t="shared" si="1"/>
        <v>44</v>
      </c>
      <c r="H8" s="65">
        <v>38</v>
      </c>
      <c r="I8" s="65">
        <v>6</v>
      </c>
      <c r="J8" s="38">
        <f t="shared" si="2"/>
        <v>2.3502701522676417</v>
      </c>
      <c r="K8" s="31">
        <f>C8/4.377</f>
        <v>9838.7023075165635</v>
      </c>
    </row>
    <row r="9" spans="1:11" s="3" customFormat="1" ht="20.100000000000001" customHeight="1">
      <c r="A9" s="61" t="s">
        <v>19</v>
      </c>
      <c r="B9" s="31">
        <v>12428</v>
      </c>
      <c r="C9" s="31">
        <f t="shared" si="0"/>
        <v>30836</v>
      </c>
      <c r="D9" s="32">
        <v>15240</v>
      </c>
      <c r="E9" s="32">
        <v>15596</v>
      </c>
      <c r="F9" s="64">
        <v>-8</v>
      </c>
      <c r="G9" s="65">
        <f t="shared" si="1"/>
        <v>7</v>
      </c>
      <c r="H9" s="65">
        <v>-12</v>
      </c>
      <c r="I9" s="65">
        <v>19</v>
      </c>
      <c r="J9" s="38">
        <f t="shared" si="2"/>
        <v>2.481171548117155</v>
      </c>
      <c r="K9" s="31">
        <f>C9/4.058</f>
        <v>7598.8171513060624</v>
      </c>
    </row>
    <row r="10" spans="1:11" s="3" customFormat="1" ht="20.100000000000001" customHeight="1">
      <c r="A10" s="61" t="s">
        <v>20</v>
      </c>
      <c r="B10" s="31">
        <v>20962</v>
      </c>
      <c r="C10" s="31">
        <f t="shared" si="0"/>
        <v>44787</v>
      </c>
      <c r="D10" s="32">
        <v>22407</v>
      </c>
      <c r="E10" s="32">
        <v>22380</v>
      </c>
      <c r="F10" s="64">
        <v>155</v>
      </c>
      <c r="G10" s="65">
        <f t="shared" si="1"/>
        <v>241</v>
      </c>
      <c r="H10" s="65">
        <v>159</v>
      </c>
      <c r="I10" s="65">
        <v>82</v>
      </c>
      <c r="J10" s="38">
        <f t="shared" si="2"/>
        <v>2.1365804789619309</v>
      </c>
      <c r="K10" s="31">
        <f>C10/4.746</f>
        <v>9436.7888748419718</v>
      </c>
    </row>
    <row r="11" spans="1:11" s="3" customFormat="1" ht="20.100000000000001" customHeight="1">
      <c r="A11" s="61" t="s">
        <v>21</v>
      </c>
      <c r="B11" s="31">
        <v>12377</v>
      </c>
      <c r="C11" s="31">
        <f t="shared" si="0"/>
        <v>29446</v>
      </c>
      <c r="D11" s="32">
        <v>14529</v>
      </c>
      <c r="E11" s="32">
        <v>14917</v>
      </c>
      <c r="F11" s="64">
        <v>16</v>
      </c>
      <c r="G11" s="65">
        <f t="shared" si="1"/>
        <v>67</v>
      </c>
      <c r="H11" s="65">
        <v>26</v>
      </c>
      <c r="I11" s="65">
        <v>41</v>
      </c>
      <c r="J11" s="38">
        <f t="shared" si="2"/>
        <v>2.3790902480407206</v>
      </c>
      <c r="K11" s="31">
        <f>C11/3.044</f>
        <v>9673.4559789750328</v>
      </c>
    </row>
    <row r="12" spans="1:11" s="3" customFormat="1" ht="20.100000000000001" customHeight="1">
      <c r="A12" s="61" t="s">
        <v>22</v>
      </c>
      <c r="B12" s="31">
        <v>18203</v>
      </c>
      <c r="C12" s="31">
        <f t="shared" si="0"/>
        <v>41908</v>
      </c>
      <c r="D12" s="32">
        <v>20537</v>
      </c>
      <c r="E12" s="32">
        <v>21371</v>
      </c>
      <c r="F12" s="64">
        <v>43</v>
      </c>
      <c r="G12" s="65">
        <f>H12+I12</f>
        <v>62</v>
      </c>
      <c r="H12" s="65">
        <v>41</v>
      </c>
      <c r="I12" s="65">
        <v>21</v>
      </c>
      <c r="J12" s="38">
        <f t="shared" si="2"/>
        <v>2.3022578695819371</v>
      </c>
      <c r="K12" s="31">
        <f>C12/6.09</f>
        <v>6881.4449917898191</v>
      </c>
    </row>
    <row r="13" spans="1:11" s="3" customFormat="1" ht="20.100000000000001" customHeight="1">
      <c r="A13" s="61" t="s">
        <v>23</v>
      </c>
      <c r="B13" s="31">
        <v>12930</v>
      </c>
      <c r="C13" s="31">
        <f t="shared" si="0"/>
        <v>31746</v>
      </c>
      <c r="D13" s="32">
        <v>15370</v>
      </c>
      <c r="E13" s="32">
        <v>16376</v>
      </c>
      <c r="F13" s="64">
        <v>8</v>
      </c>
      <c r="G13" s="65">
        <f t="shared" si="1"/>
        <v>-22</v>
      </c>
      <c r="H13" s="65">
        <v>0</v>
      </c>
      <c r="I13" s="65">
        <v>-22</v>
      </c>
      <c r="J13" s="38">
        <f t="shared" si="2"/>
        <v>2.4552204176334107</v>
      </c>
      <c r="K13" s="31">
        <f>C13/5.007</f>
        <v>6340.3235470341524</v>
      </c>
    </row>
    <row r="14" spans="1:11" s="3" customFormat="1" ht="20.100000000000001" customHeight="1">
      <c r="A14" s="61" t="s">
        <v>24</v>
      </c>
      <c r="B14" s="31">
        <v>15613</v>
      </c>
      <c r="C14" s="31">
        <f t="shared" si="0"/>
        <v>36243</v>
      </c>
      <c r="D14" s="32">
        <v>18563</v>
      </c>
      <c r="E14" s="32">
        <v>17680</v>
      </c>
      <c r="F14" s="64">
        <v>78</v>
      </c>
      <c r="G14" s="65">
        <f t="shared" si="1"/>
        <v>56</v>
      </c>
      <c r="H14" s="65">
        <v>48</v>
      </c>
      <c r="I14" s="65">
        <v>8</v>
      </c>
      <c r="J14" s="38">
        <f t="shared" si="2"/>
        <v>2.3213347851149684</v>
      </c>
      <c r="K14" s="31">
        <f>C14/7.192</f>
        <v>5039.3492769744162</v>
      </c>
    </row>
    <row r="15" spans="1:11" s="3" customFormat="1" ht="20.100000000000001" customHeight="1">
      <c r="A15" s="61" t="s">
        <v>25</v>
      </c>
      <c r="B15" s="31">
        <v>15930</v>
      </c>
      <c r="C15" s="31">
        <f t="shared" si="0"/>
        <v>32361</v>
      </c>
      <c r="D15" s="32">
        <v>16201</v>
      </c>
      <c r="E15" s="32">
        <v>16160</v>
      </c>
      <c r="F15" s="64">
        <v>120</v>
      </c>
      <c r="G15" s="65">
        <f t="shared" si="1"/>
        <v>149</v>
      </c>
      <c r="H15" s="65">
        <v>66</v>
      </c>
      <c r="I15" s="65">
        <v>83</v>
      </c>
      <c r="J15" s="38">
        <f t="shared" si="2"/>
        <v>2.0314500941619587</v>
      </c>
      <c r="K15" s="31">
        <f>C15/4.272</f>
        <v>7575.1404494382023</v>
      </c>
    </row>
    <row r="16" spans="1:11" s="3" customFormat="1" ht="20.100000000000001" customHeight="1">
      <c r="A16" s="61" t="s">
        <v>26</v>
      </c>
      <c r="B16" s="31">
        <v>4675</v>
      </c>
      <c r="C16" s="31">
        <f t="shared" si="0"/>
        <v>11554</v>
      </c>
      <c r="D16" s="32">
        <v>6022</v>
      </c>
      <c r="E16" s="32">
        <v>5532</v>
      </c>
      <c r="F16" s="64">
        <v>0</v>
      </c>
      <c r="G16" s="65">
        <f t="shared" si="1"/>
        <v>6</v>
      </c>
      <c r="H16" s="65">
        <v>3</v>
      </c>
      <c r="I16" s="65">
        <v>3</v>
      </c>
      <c r="J16" s="38">
        <f t="shared" si="2"/>
        <v>2.4714438502673799</v>
      </c>
      <c r="K16" s="31">
        <f>C16/4.977</f>
        <v>2321.4788024914606</v>
      </c>
    </row>
    <row r="17" spans="1:11" s="3" customFormat="1" ht="20.100000000000001" customHeight="1">
      <c r="A17" s="61" t="s">
        <v>27</v>
      </c>
      <c r="B17" s="31">
        <v>14349</v>
      </c>
      <c r="C17" s="31">
        <f t="shared" si="0"/>
        <v>33279</v>
      </c>
      <c r="D17" s="32">
        <v>16786</v>
      </c>
      <c r="E17" s="32">
        <v>16493</v>
      </c>
      <c r="F17" s="64">
        <v>33</v>
      </c>
      <c r="G17" s="65">
        <f t="shared" si="1"/>
        <v>17</v>
      </c>
      <c r="H17" s="65">
        <v>9</v>
      </c>
      <c r="I17" s="65">
        <v>8</v>
      </c>
      <c r="J17" s="38">
        <f t="shared" si="2"/>
        <v>2.3192556972611333</v>
      </c>
      <c r="K17" s="31">
        <f>C17/5.407</f>
        <v>6154.799334196412</v>
      </c>
    </row>
    <row r="18" spans="1:11" s="3" customFormat="1" ht="20.100000000000001" customHeight="1">
      <c r="A18" s="61" t="s">
        <v>28</v>
      </c>
      <c r="B18" s="31">
        <v>7336</v>
      </c>
      <c r="C18" s="31">
        <f t="shared" si="0"/>
        <v>17928</v>
      </c>
      <c r="D18" s="32">
        <v>9237</v>
      </c>
      <c r="E18" s="32">
        <v>8691</v>
      </c>
      <c r="F18" s="64">
        <v>13</v>
      </c>
      <c r="G18" s="65">
        <f t="shared" si="1"/>
        <v>-3</v>
      </c>
      <c r="H18" s="65">
        <v>-3</v>
      </c>
      <c r="I18" s="65">
        <v>0</v>
      </c>
      <c r="J18" s="38">
        <f t="shared" si="2"/>
        <v>2.4438386041439477</v>
      </c>
      <c r="K18" s="31">
        <f>C18/11.735</f>
        <v>1527.7375372816362</v>
      </c>
    </row>
    <row r="19" spans="1:11" s="3" customFormat="1" ht="20.100000000000001" customHeight="1">
      <c r="A19" s="61" t="s">
        <v>29</v>
      </c>
      <c r="B19" s="31">
        <f t="shared" ref="B19:I19" si="3">SUM(B6:B18)</f>
        <v>186763</v>
      </c>
      <c r="C19" s="31">
        <f t="shared" si="3"/>
        <v>430076</v>
      </c>
      <c r="D19" s="32">
        <f t="shared" si="3"/>
        <v>212607</v>
      </c>
      <c r="E19" s="32">
        <f t="shared" si="3"/>
        <v>217469</v>
      </c>
      <c r="F19" s="66">
        <f t="shared" si="3"/>
        <v>606</v>
      </c>
      <c r="G19" s="67">
        <f t="shared" si="3"/>
        <v>759</v>
      </c>
      <c r="H19" s="67">
        <f>SUM(H6:H18)</f>
        <v>426</v>
      </c>
      <c r="I19" s="67">
        <f t="shared" si="3"/>
        <v>333</v>
      </c>
      <c r="J19" s="38">
        <f t="shared" si="2"/>
        <v>2.3027901672172755</v>
      </c>
      <c r="K19" s="31">
        <f>ROUND(C19/69.57,0)</f>
        <v>6182</v>
      </c>
    </row>
    <row r="20" spans="1:11" s="3" customFormat="1" ht="5.25" customHeight="1">
      <c r="G20" s="6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activeCell="I74" sqref="I74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51" t="s">
        <v>289</v>
      </c>
      <c r="B1" s="151"/>
      <c r="C1" s="151"/>
      <c r="D1" s="151"/>
      <c r="E1" s="151"/>
      <c r="F1" s="151"/>
      <c r="G1" s="151"/>
      <c r="H1" s="151"/>
      <c r="AK1" s="4" t="s">
        <v>51</v>
      </c>
    </row>
    <row r="2" spans="1:37" s="2" customFormat="1" ht="14.25" thickBot="1">
      <c r="A2" s="2" t="s">
        <v>311</v>
      </c>
      <c r="F2" s="22"/>
      <c r="G2" s="22"/>
      <c r="H2" s="22"/>
    </row>
    <row r="3" spans="1:37" ht="14.25" customHeight="1" thickBot="1">
      <c r="A3" s="69" t="s">
        <v>52</v>
      </c>
      <c r="B3" s="70" t="s">
        <v>6</v>
      </c>
      <c r="C3" s="71" t="s">
        <v>7</v>
      </c>
      <c r="D3" s="71" t="s">
        <v>8</v>
      </c>
      <c r="E3" s="69" t="s">
        <v>52</v>
      </c>
      <c r="F3" s="71" t="s">
        <v>6</v>
      </c>
      <c r="G3" s="71" t="s">
        <v>7</v>
      </c>
      <c r="H3" s="72" t="s">
        <v>8</v>
      </c>
    </row>
    <row r="4" spans="1:37" ht="11.25" customHeight="1">
      <c r="A4" s="73" t="s">
        <v>53</v>
      </c>
      <c r="B4" s="13">
        <f t="shared" ref="B4:B67" si="0">SUM(C4:D4)</f>
        <v>18367</v>
      </c>
      <c r="C4" s="99">
        <f>SUM(C5:C9)</f>
        <v>9379</v>
      </c>
      <c r="D4" s="99">
        <f>SUM(D5:D9)</f>
        <v>8988</v>
      </c>
      <c r="E4" s="73" t="s">
        <v>54</v>
      </c>
      <c r="F4" s="13">
        <f t="shared" ref="F4:F61" si="1">SUM(G4:H4)</f>
        <v>21474</v>
      </c>
      <c r="G4" s="99">
        <f>SUM(G5:G9)</f>
        <v>10688</v>
      </c>
      <c r="H4" s="100">
        <f>SUM(H5:H9)</f>
        <v>10786</v>
      </c>
    </row>
    <row r="5" spans="1:37" ht="11.25" customHeight="1">
      <c r="A5" s="74">
        <v>0</v>
      </c>
      <c r="B5" s="13">
        <f t="shared" si="0"/>
        <v>3384</v>
      </c>
      <c r="C5" s="99">
        <v>1727</v>
      </c>
      <c r="D5" s="99">
        <v>1657</v>
      </c>
      <c r="E5" s="74">
        <v>60</v>
      </c>
      <c r="F5" s="13">
        <f t="shared" si="1"/>
        <v>4272</v>
      </c>
      <c r="G5" s="99">
        <v>2156</v>
      </c>
      <c r="H5" s="100">
        <v>2116</v>
      </c>
    </row>
    <row r="6" spans="1:37" ht="11.25" customHeight="1">
      <c r="A6" s="74">
        <v>1</v>
      </c>
      <c r="B6" s="13">
        <f t="shared" si="0"/>
        <v>3566</v>
      </c>
      <c r="C6" s="99">
        <v>1778</v>
      </c>
      <c r="D6" s="99">
        <v>1788</v>
      </c>
      <c r="E6" s="74">
        <v>61</v>
      </c>
      <c r="F6" s="13">
        <f t="shared" si="1"/>
        <v>4217</v>
      </c>
      <c r="G6" s="99">
        <v>2096</v>
      </c>
      <c r="H6" s="100">
        <v>2121</v>
      </c>
    </row>
    <row r="7" spans="1:37" ht="11.25" customHeight="1">
      <c r="A7" s="74">
        <v>2</v>
      </c>
      <c r="B7" s="13">
        <f t="shared" si="0"/>
        <v>3775</v>
      </c>
      <c r="C7" s="99">
        <v>1975</v>
      </c>
      <c r="D7" s="99">
        <v>1800</v>
      </c>
      <c r="E7" s="74">
        <v>62</v>
      </c>
      <c r="F7" s="13">
        <f t="shared" si="1"/>
        <v>4290</v>
      </c>
      <c r="G7" s="99">
        <v>2129</v>
      </c>
      <c r="H7" s="100">
        <v>2161</v>
      </c>
    </row>
    <row r="8" spans="1:37" ht="11.25" customHeight="1">
      <c r="A8" s="74">
        <v>3</v>
      </c>
      <c r="B8" s="13">
        <f t="shared" si="0"/>
        <v>3806</v>
      </c>
      <c r="C8" s="99">
        <v>1909</v>
      </c>
      <c r="D8" s="99">
        <v>1897</v>
      </c>
      <c r="E8" s="74">
        <v>63</v>
      </c>
      <c r="F8" s="13">
        <f t="shared" si="1"/>
        <v>4301</v>
      </c>
      <c r="G8" s="99">
        <v>2148</v>
      </c>
      <c r="H8" s="100">
        <v>2153</v>
      </c>
    </row>
    <row r="9" spans="1:37" ht="11.25" customHeight="1">
      <c r="A9" s="75">
        <v>4</v>
      </c>
      <c r="B9" s="76">
        <f t="shared" si="0"/>
        <v>3836</v>
      </c>
      <c r="C9" s="101">
        <v>1990</v>
      </c>
      <c r="D9" s="101">
        <v>1846</v>
      </c>
      <c r="E9" s="75">
        <v>64</v>
      </c>
      <c r="F9" s="76">
        <f t="shared" si="1"/>
        <v>4394</v>
      </c>
      <c r="G9" s="101">
        <v>2159</v>
      </c>
      <c r="H9" s="102">
        <v>2235</v>
      </c>
    </row>
    <row r="10" spans="1:37" ht="11.25" customHeight="1">
      <c r="A10" s="73" t="s">
        <v>55</v>
      </c>
      <c r="B10" s="13">
        <f t="shared" si="0"/>
        <v>19981</v>
      </c>
      <c r="C10" s="99">
        <f>SUM(C11:C15)</f>
        <v>10229</v>
      </c>
      <c r="D10" s="99">
        <f>SUM(D11:D15)</f>
        <v>9752</v>
      </c>
      <c r="E10" s="73" t="s">
        <v>56</v>
      </c>
      <c r="F10" s="13">
        <f t="shared" si="1"/>
        <v>27437</v>
      </c>
      <c r="G10" s="99">
        <f>SUM(G11:G15)</f>
        <v>12918</v>
      </c>
      <c r="H10" s="100">
        <f>SUM(H11:H15)</f>
        <v>14519</v>
      </c>
    </row>
    <row r="11" spans="1:37" ht="11.25" customHeight="1">
      <c r="A11" s="74">
        <v>5</v>
      </c>
      <c r="B11" s="13">
        <f t="shared" si="0"/>
        <v>3904</v>
      </c>
      <c r="C11" s="99">
        <v>1959</v>
      </c>
      <c r="D11" s="99">
        <v>1945</v>
      </c>
      <c r="E11" s="74">
        <v>65</v>
      </c>
      <c r="F11" s="13">
        <f t="shared" si="1"/>
        <v>4752</v>
      </c>
      <c r="G11" s="99">
        <v>2273</v>
      </c>
      <c r="H11" s="100">
        <v>2479</v>
      </c>
    </row>
    <row r="12" spans="1:37" ht="11.25" customHeight="1">
      <c r="A12" s="74">
        <v>6</v>
      </c>
      <c r="B12" s="13">
        <f t="shared" si="0"/>
        <v>3934</v>
      </c>
      <c r="C12" s="99">
        <v>2064</v>
      </c>
      <c r="D12" s="99">
        <v>1870</v>
      </c>
      <c r="E12" s="74">
        <v>66</v>
      </c>
      <c r="F12" s="13">
        <f t="shared" si="1"/>
        <v>4997</v>
      </c>
      <c r="G12" s="99">
        <v>2348</v>
      </c>
      <c r="H12" s="100">
        <v>2649</v>
      </c>
    </row>
    <row r="13" spans="1:37" ht="11.25" customHeight="1">
      <c r="A13" s="74">
        <v>7</v>
      </c>
      <c r="B13" s="13">
        <f t="shared" si="0"/>
        <v>3974</v>
      </c>
      <c r="C13" s="99">
        <v>2057</v>
      </c>
      <c r="D13" s="99">
        <v>1917</v>
      </c>
      <c r="E13" s="74">
        <v>67</v>
      </c>
      <c r="F13" s="13">
        <f t="shared" si="1"/>
        <v>5391</v>
      </c>
      <c r="G13" s="99">
        <v>2508</v>
      </c>
      <c r="H13" s="100">
        <v>2883</v>
      </c>
    </row>
    <row r="14" spans="1:37" ht="11.25" customHeight="1">
      <c r="A14" s="74">
        <v>8</v>
      </c>
      <c r="B14" s="13">
        <f t="shared" si="0"/>
        <v>4071</v>
      </c>
      <c r="C14" s="99">
        <v>2045</v>
      </c>
      <c r="D14" s="99">
        <v>2026</v>
      </c>
      <c r="E14" s="74">
        <v>68</v>
      </c>
      <c r="F14" s="13">
        <f t="shared" si="1"/>
        <v>6044</v>
      </c>
      <c r="G14" s="99">
        <v>2881</v>
      </c>
      <c r="H14" s="100">
        <v>3163</v>
      </c>
    </row>
    <row r="15" spans="1:37" ht="11.25" customHeight="1">
      <c r="A15" s="75">
        <v>9</v>
      </c>
      <c r="B15" s="76">
        <f t="shared" si="0"/>
        <v>4098</v>
      </c>
      <c r="C15" s="101">
        <v>2104</v>
      </c>
      <c r="D15" s="101">
        <v>1994</v>
      </c>
      <c r="E15" s="75">
        <v>69</v>
      </c>
      <c r="F15" s="76">
        <f t="shared" si="1"/>
        <v>6253</v>
      </c>
      <c r="G15" s="101">
        <v>2908</v>
      </c>
      <c r="H15" s="102">
        <v>3345</v>
      </c>
    </row>
    <row r="16" spans="1:37" ht="11.25" customHeight="1">
      <c r="A16" s="73" t="s">
        <v>57</v>
      </c>
      <c r="B16" s="13">
        <f t="shared" si="0"/>
        <v>20264</v>
      </c>
      <c r="C16" s="99">
        <f>SUM(C17:C21)</f>
        <v>10340</v>
      </c>
      <c r="D16" s="99">
        <f>SUM(D17:D21)</f>
        <v>9924</v>
      </c>
      <c r="E16" s="73" t="s">
        <v>58</v>
      </c>
      <c r="F16" s="13">
        <f t="shared" si="1"/>
        <v>25240</v>
      </c>
      <c r="G16" s="99">
        <f>SUM(G17:G21)</f>
        <v>11732</v>
      </c>
      <c r="H16" s="100">
        <f>SUM(H17:H21)</f>
        <v>13508</v>
      </c>
    </row>
    <row r="17" spans="1:8" ht="11.25" customHeight="1">
      <c r="A17" s="74">
        <v>10</v>
      </c>
      <c r="B17" s="13">
        <f t="shared" si="0"/>
        <v>4100</v>
      </c>
      <c r="C17" s="99">
        <v>2118</v>
      </c>
      <c r="D17" s="99">
        <v>1982</v>
      </c>
      <c r="E17" s="74">
        <v>70</v>
      </c>
      <c r="F17" s="13">
        <f t="shared" si="1"/>
        <v>6537</v>
      </c>
      <c r="G17" s="99">
        <v>3021</v>
      </c>
      <c r="H17" s="100">
        <v>3516</v>
      </c>
    </row>
    <row r="18" spans="1:8" ht="11.25" customHeight="1">
      <c r="A18" s="74">
        <v>11</v>
      </c>
      <c r="B18" s="13">
        <f t="shared" si="0"/>
        <v>3978</v>
      </c>
      <c r="C18" s="99">
        <v>2027</v>
      </c>
      <c r="D18" s="99">
        <v>1951</v>
      </c>
      <c r="E18" s="74">
        <v>71</v>
      </c>
      <c r="F18" s="13">
        <f t="shared" si="1"/>
        <v>5375</v>
      </c>
      <c r="G18" s="99">
        <v>2549</v>
      </c>
      <c r="H18" s="100">
        <v>2826</v>
      </c>
    </row>
    <row r="19" spans="1:8" ht="11.25" customHeight="1">
      <c r="A19" s="74">
        <v>12</v>
      </c>
      <c r="B19" s="13">
        <f t="shared" si="0"/>
        <v>3919</v>
      </c>
      <c r="C19" s="99">
        <v>2032</v>
      </c>
      <c r="D19" s="99">
        <v>1887</v>
      </c>
      <c r="E19" s="74">
        <v>72</v>
      </c>
      <c r="F19" s="13">
        <f t="shared" si="1"/>
        <v>3781</v>
      </c>
      <c r="G19" s="99">
        <v>1796</v>
      </c>
      <c r="H19" s="100">
        <v>1985</v>
      </c>
    </row>
    <row r="20" spans="1:8" ht="11.25" customHeight="1">
      <c r="A20" s="74">
        <v>13</v>
      </c>
      <c r="B20" s="13">
        <f t="shared" si="0"/>
        <v>4071</v>
      </c>
      <c r="C20" s="99">
        <v>2009</v>
      </c>
      <c r="D20" s="99">
        <v>2062</v>
      </c>
      <c r="E20" s="74">
        <v>73</v>
      </c>
      <c r="F20" s="13">
        <f t="shared" si="1"/>
        <v>4356</v>
      </c>
      <c r="G20" s="99">
        <v>1995</v>
      </c>
      <c r="H20" s="100">
        <v>2361</v>
      </c>
    </row>
    <row r="21" spans="1:8" ht="11.25" customHeight="1">
      <c r="A21" s="75">
        <v>14</v>
      </c>
      <c r="B21" s="76">
        <f t="shared" si="0"/>
        <v>4196</v>
      </c>
      <c r="C21" s="101">
        <v>2154</v>
      </c>
      <c r="D21" s="101">
        <v>2042</v>
      </c>
      <c r="E21" s="75">
        <v>74</v>
      </c>
      <c r="F21" s="76">
        <f t="shared" si="1"/>
        <v>5191</v>
      </c>
      <c r="G21" s="101">
        <v>2371</v>
      </c>
      <c r="H21" s="102">
        <v>2820</v>
      </c>
    </row>
    <row r="22" spans="1:8" ht="11.25" customHeight="1">
      <c r="A22" s="73" t="s">
        <v>59</v>
      </c>
      <c r="B22" s="13">
        <f t="shared" si="0"/>
        <v>20521</v>
      </c>
      <c r="C22" s="99">
        <f>SUM(C23:C27)</f>
        <v>10587</v>
      </c>
      <c r="D22" s="99">
        <f>SUM(D23:D27)</f>
        <v>9934</v>
      </c>
      <c r="E22" s="73" t="s">
        <v>60</v>
      </c>
      <c r="F22" s="13">
        <f t="shared" si="1"/>
        <v>21028</v>
      </c>
      <c r="G22" s="99">
        <f>SUM(G23:G27)</f>
        <v>9487</v>
      </c>
      <c r="H22" s="100">
        <f>SUM(H23:H27)</f>
        <v>11541</v>
      </c>
    </row>
    <row r="23" spans="1:8" ht="11.25" customHeight="1">
      <c r="A23" s="74">
        <v>15</v>
      </c>
      <c r="B23" s="13">
        <f t="shared" si="0"/>
        <v>4041</v>
      </c>
      <c r="C23" s="99">
        <v>2060</v>
      </c>
      <c r="D23" s="99">
        <v>1981</v>
      </c>
      <c r="E23" s="74">
        <v>75</v>
      </c>
      <c r="F23" s="13">
        <f t="shared" si="1"/>
        <v>4704</v>
      </c>
      <c r="G23" s="99">
        <v>2166</v>
      </c>
      <c r="H23" s="100">
        <v>2538</v>
      </c>
    </row>
    <row r="24" spans="1:8" ht="11.25" customHeight="1">
      <c r="A24" s="74">
        <v>16</v>
      </c>
      <c r="B24" s="13">
        <f t="shared" si="0"/>
        <v>3992</v>
      </c>
      <c r="C24" s="99">
        <v>2033</v>
      </c>
      <c r="D24" s="99">
        <v>1959</v>
      </c>
      <c r="E24" s="74">
        <v>76</v>
      </c>
      <c r="F24" s="13">
        <f t="shared" si="1"/>
        <v>4905</v>
      </c>
      <c r="G24" s="99">
        <v>2236</v>
      </c>
      <c r="H24" s="100">
        <v>2669</v>
      </c>
    </row>
    <row r="25" spans="1:8" ht="11.25" customHeight="1">
      <c r="A25" s="74">
        <v>17</v>
      </c>
      <c r="B25" s="13">
        <f t="shared" si="0"/>
        <v>4064</v>
      </c>
      <c r="C25" s="99">
        <v>2090</v>
      </c>
      <c r="D25" s="99">
        <v>1974</v>
      </c>
      <c r="E25" s="74">
        <v>77</v>
      </c>
      <c r="F25" s="13">
        <f t="shared" si="1"/>
        <v>4396</v>
      </c>
      <c r="G25" s="99">
        <v>1969</v>
      </c>
      <c r="H25" s="100">
        <v>2427</v>
      </c>
    </row>
    <row r="26" spans="1:8" ht="11.25" customHeight="1">
      <c r="A26" s="74">
        <v>18</v>
      </c>
      <c r="B26" s="13">
        <f t="shared" si="0"/>
        <v>4216</v>
      </c>
      <c r="C26" s="99">
        <v>2209</v>
      </c>
      <c r="D26" s="99">
        <v>2007</v>
      </c>
      <c r="E26" s="74">
        <v>78</v>
      </c>
      <c r="F26" s="13">
        <f t="shared" si="1"/>
        <v>3700</v>
      </c>
      <c r="G26" s="99">
        <v>1651</v>
      </c>
      <c r="H26" s="100">
        <v>2049</v>
      </c>
    </row>
    <row r="27" spans="1:8" ht="11.25" customHeight="1">
      <c r="A27" s="75">
        <v>19</v>
      </c>
      <c r="B27" s="76">
        <f t="shared" si="0"/>
        <v>4208</v>
      </c>
      <c r="C27" s="101">
        <v>2195</v>
      </c>
      <c r="D27" s="101">
        <v>2013</v>
      </c>
      <c r="E27" s="75">
        <v>79</v>
      </c>
      <c r="F27" s="76">
        <f t="shared" si="1"/>
        <v>3323</v>
      </c>
      <c r="G27" s="101">
        <v>1465</v>
      </c>
      <c r="H27" s="102">
        <v>1858</v>
      </c>
    </row>
    <row r="28" spans="1:8" ht="11.25" customHeight="1">
      <c r="A28" s="73" t="s">
        <v>61</v>
      </c>
      <c r="B28" s="13">
        <f t="shared" si="0"/>
        <v>21507</v>
      </c>
      <c r="C28" s="99">
        <f>SUM(C29:C33)</f>
        <v>11262</v>
      </c>
      <c r="D28" s="99">
        <f>SUM(D29:D33)</f>
        <v>10245</v>
      </c>
      <c r="E28" s="73" t="s">
        <v>62</v>
      </c>
      <c r="F28" s="13">
        <f t="shared" si="1"/>
        <v>15856</v>
      </c>
      <c r="G28" s="99">
        <f>SUM(G29:G33)</f>
        <v>6731</v>
      </c>
      <c r="H28" s="100">
        <f>SUM(H29:H33)</f>
        <v>9125</v>
      </c>
    </row>
    <row r="29" spans="1:8" ht="11.25" customHeight="1">
      <c r="A29" s="74">
        <v>20</v>
      </c>
      <c r="B29" s="13">
        <f t="shared" si="0"/>
        <v>4354</v>
      </c>
      <c r="C29" s="99">
        <v>2267</v>
      </c>
      <c r="D29" s="99">
        <v>2087</v>
      </c>
      <c r="E29" s="74">
        <v>80</v>
      </c>
      <c r="F29" s="13">
        <f t="shared" si="1"/>
        <v>3742</v>
      </c>
      <c r="G29" s="99">
        <v>1630</v>
      </c>
      <c r="H29" s="100">
        <v>2112</v>
      </c>
    </row>
    <row r="30" spans="1:8" ht="11.25" customHeight="1">
      <c r="A30" s="74">
        <v>21</v>
      </c>
      <c r="B30" s="13">
        <f t="shared" si="0"/>
        <v>4291</v>
      </c>
      <c r="C30" s="99">
        <v>2315</v>
      </c>
      <c r="D30" s="99">
        <v>1976</v>
      </c>
      <c r="E30" s="74">
        <v>81</v>
      </c>
      <c r="F30" s="13">
        <f t="shared" si="1"/>
        <v>3414</v>
      </c>
      <c r="G30" s="99">
        <v>1476</v>
      </c>
      <c r="H30" s="100">
        <v>1938</v>
      </c>
    </row>
    <row r="31" spans="1:8" ht="11.25" customHeight="1">
      <c r="A31" s="74">
        <v>22</v>
      </c>
      <c r="B31" s="13">
        <f t="shared" si="0"/>
        <v>4261</v>
      </c>
      <c r="C31" s="99">
        <v>2244</v>
      </c>
      <c r="D31" s="99">
        <v>2017</v>
      </c>
      <c r="E31" s="74">
        <v>82</v>
      </c>
      <c r="F31" s="13">
        <f t="shared" si="1"/>
        <v>3374</v>
      </c>
      <c r="G31" s="99">
        <v>1448</v>
      </c>
      <c r="H31" s="100">
        <v>1926</v>
      </c>
    </row>
    <row r="32" spans="1:8" ht="11.25" customHeight="1">
      <c r="A32" s="74">
        <v>23</v>
      </c>
      <c r="B32" s="13">
        <f t="shared" si="0"/>
        <v>4320</v>
      </c>
      <c r="C32" s="99">
        <v>2191</v>
      </c>
      <c r="D32" s="99">
        <v>2129</v>
      </c>
      <c r="E32" s="74">
        <v>83</v>
      </c>
      <c r="F32" s="13">
        <f t="shared" si="1"/>
        <v>2820</v>
      </c>
      <c r="G32" s="99">
        <v>1164</v>
      </c>
      <c r="H32" s="100">
        <v>1656</v>
      </c>
    </row>
    <row r="33" spans="1:8" ht="11.25" customHeight="1">
      <c r="A33" s="75">
        <v>24</v>
      </c>
      <c r="B33" s="76">
        <f t="shared" si="0"/>
        <v>4281</v>
      </c>
      <c r="C33" s="101">
        <v>2245</v>
      </c>
      <c r="D33" s="101">
        <v>2036</v>
      </c>
      <c r="E33" s="75">
        <v>84</v>
      </c>
      <c r="F33" s="76">
        <f t="shared" si="1"/>
        <v>2506</v>
      </c>
      <c r="G33" s="101">
        <v>1013</v>
      </c>
      <c r="H33" s="102">
        <v>1493</v>
      </c>
    </row>
    <row r="34" spans="1:8" ht="11.25" customHeight="1">
      <c r="A34" s="73" t="s">
        <v>63</v>
      </c>
      <c r="B34" s="13">
        <f t="shared" si="0"/>
        <v>21096</v>
      </c>
      <c r="C34" s="99">
        <f>SUM(C35:C39)</f>
        <v>11173</v>
      </c>
      <c r="D34" s="99">
        <f>SUM(D35:D39)</f>
        <v>9923</v>
      </c>
      <c r="E34" s="73" t="s">
        <v>64</v>
      </c>
      <c r="F34" s="13">
        <f t="shared" si="1"/>
        <v>9224</v>
      </c>
      <c r="G34" s="99">
        <f>SUM(G35:G39)</f>
        <v>3306</v>
      </c>
      <c r="H34" s="100">
        <f>SUM(H35:H39)</f>
        <v>5918</v>
      </c>
    </row>
    <row r="35" spans="1:8" ht="11.25" customHeight="1">
      <c r="A35" s="74">
        <v>25</v>
      </c>
      <c r="B35" s="13">
        <f t="shared" si="0"/>
        <v>4231</v>
      </c>
      <c r="C35" s="99">
        <v>2287</v>
      </c>
      <c r="D35" s="99">
        <v>1944</v>
      </c>
      <c r="E35" s="74">
        <v>85</v>
      </c>
      <c r="F35" s="13">
        <f t="shared" si="1"/>
        <v>2363</v>
      </c>
      <c r="G35" s="99">
        <v>903</v>
      </c>
      <c r="H35" s="100">
        <v>1460</v>
      </c>
    </row>
    <row r="36" spans="1:8" ht="11.25" customHeight="1">
      <c r="A36" s="74">
        <v>26</v>
      </c>
      <c r="B36" s="13">
        <f t="shared" si="0"/>
        <v>4240</v>
      </c>
      <c r="C36" s="99">
        <v>2242</v>
      </c>
      <c r="D36" s="99">
        <v>1998</v>
      </c>
      <c r="E36" s="74">
        <v>86</v>
      </c>
      <c r="F36" s="13">
        <f t="shared" si="1"/>
        <v>2061</v>
      </c>
      <c r="G36" s="99">
        <v>764</v>
      </c>
      <c r="H36" s="100">
        <v>1297</v>
      </c>
    </row>
    <row r="37" spans="1:8" ht="11.25" customHeight="1">
      <c r="A37" s="74">
        <v>27</v>
      </c>
      <c r="B37" s="13">
        <f t="shared" si="0"/>
        <v>4092</v>
      </c>
      <c r="C37" s="99">
        <v>2145</v>
      </c>
      <c r="D37" s="99">
        <v>1947</v>
      </c>
      <c r="E37" s="74">
        <v>87</v>
      </c>
      <c r="F37" s="13">
        <f t="shared" si="1"/>
        <v>1854</v>
      </c>
      <c r="G37" s="99">
        <v>635</v>
      </c>
      <c r="H37" s="100">
        <v>1219</v>
      </c>
    </row>
    <row r="38" spans="1:8" ht="11.25" customHeight="1">
      <c r="A38" s="74">
        <v>28</v>
      </c>
      <c r="B38" s="13">
        <f t="shared" si="0"/>
        <v>4199</v>
      </c>
      <c r="C38" s="99">
        <v>2174</v>
      </c>
      <c r="D38" s="99">
        <v>2025</v>
      </c>
      <c r="E38" s="74">
        <v>88</v>
      </c>
      <c r="F38" s="13">
        <f t="shared" si="1"/>
        <v>1569</v>
      </c>
      <c r="G38" s="99">
        <v>547</v>
      </c>
      <c r="H38" s="100">
        <v>1022</v>
      </c>
    </row>
    <row r="39" spans="1:8" ht="11.25" customHeight="1">
      <c r="A39" s="75">
        <v>29</v>
      </c>
      <c r="B39" s="76">
        <f t="shared" si="0"/>
        <v>4334</v>
      </c>
      <c r="C39" s="101">
        <v>2325</v>
      </c>
      <c r="D39" s="101">
        <v>2009</v>
      </c>
      <c r="E39" s="75">
        <v>89</v>
      </c>
      <c r="F39" s="76">
        <f t="shared" si="1"/>
        <v>1377</v>
      </c>
      <c r="G39" s="101">
        <v>457</v>
      </c>
      <c r="H39" s="102">
        <v>920</v>
      </c>
    </row>
    <row r="40" spans="1:8" ht="11.25" customHeight="1">
      <c r="A40" s="73" t="s">
        <v>65</v>
      </c>
      <c r="B40" s="13">
        <f t="shared" si="0"/>
        <v>24167</v>
      </c>
      <c r="C40" s="99">
        <f>SUM(C41:C45)</f>
        <v>12350</v>
      </c>
      <c r="D40" s="99">
        <f>SUM(D41:D45)</f>
        <v>11817</v>
      </c>
      <c r="E40" s="73" t="s">
        <v>66</v>
      </c>
      <c r="F40" s="13">
        <f t="shared" si="1"/>
        <v>4110</v>
      </c>
      <c r="G40" s="99">
        <f>SUM(G41:G45)</f>
        <v>1146</v>
      </c>
      <c r="H40" s="100">
        <f>SUM(H41:H45)</f>
        <v>2964</v>
      </c>
    </row>
    <row r="41" spans="1:8" ht="11.25" customHeight="1">
      <c r="A41" s="74">
        <v>30</v>
      </c>
      <c r="B41" s="13">
        <f t="shared" si="0"/>
        <v>4456</v>
      </c>
      <c r="C41" s="99">
        <v>2288</v>
      </c>
      <c r="D41" s="99">
        <v>2168</v>
      </c>
      <c r="E41" s="74">
        <v>90</v>
      </c>
      <c r="F41" s="13">
        <f t="shared" si="1"/>
        <v>1203</v>
      </c>
      <c r="G41" s="99">
        <v>367</v>
      </c>
      <c r="H41" s="100">
        <v>836</v>
      </c>
    </row>
    <row r="42" spans="1:8" ht="11.25" customHeight="1">
      <c r="A42" s="74">
        <v>31</v>
      </c>
      <c r="B42" s="13">
        <f t="shared" si="0"/>
        <v>4512</v>
      </c>
      <c r="C42" s="99">
        <v>2388</v>
      </c>
      <c r="D42" s="99">
        <v>2124</v>
      </c>
      <c r="E42" s="74">
        <v>91</v>
      </c>
      <c r="F42" s="13">
        <f t="shared" si="1"/>
        <v>977</v>
      </c>
      <c r="G42" s="99">
        <v>304</v>
      </c>
      <c r="H42" s="100">
        <v>673</v>
      </c>
    </row>
    <row r="43" spans="1:8" ht="11.25" customHeight="1">
      <c r="A43" s="74">
        <v>32</v>
      </c>
      <c r="B43" s="13">
        <f t="shared" si="0"/>
        <v>4716</v>
      </c>
      <c r="C43" s="99">
        <v>2403</v>
      </c>
      <c r="D43" s="99">
        <v>2313</v>
      </c>
      <c r="E43" s="74">
        <v>92</v>
      </c>
      <c r="F43" s="13">
        <f t="shared" si="1"/>
        <v>835</v>
      </c>
      <c r="G43" s="99">
        <v>215</v>
      </c>
      <c r="H43" s="100">
        <v>620</v>
      </c>
    </row>
    <row r="44" spans="1:8" ht="11.25" customHeight="1">
      <c r="A44" s="74">
        <v>33</v>
      </c>
      <c r="B44" s="13">
        <f t="shared" si="0"/>
        <v>5042</v>
      </c>
      <c r="C44" s="99">
        <v>2548</v>
      </c>
      <c r="D44" s="99">
        <v>2494</v>
      </c>
      <c r="E44" s="74">
        <v>93</v>
      </c>
      <c r="F44" s="13">
        <f t="shared" si="1"/>
        <v>591</v>
      </c>
      <c r="G44" s="99">
        <v>147</v>
      </c>
      <c r="H44" s="100">
        <v>444</v>
      </c>
    </row>
    <row r="45" spans="1:8" ht="11.25" customHeight="1">
      <c r="A45" s="75">
        <v>34</v>
      </c>
      <c r="B45" s="76">
        <f t="shared" si="0"/>
        <v>5441</v>
      </c>
      <c r="C45" s="101">
        <v>2723</v>
      </c>
      <c r="D45" s="101">
        <v>2718</v>
      </c>
      <c r="E45" s="75">
        <v>94</v>
      </c>
      <c r="F45" s="76">
        <f t="shared" si="1"/>
        <v>504</v>
      </c>
      <c r="G45" s="101">
        <v>113</v>
      </c>
      <c r="H45" s="102">
        <v>391</v>
      </c>
    </row>
    <row r="46" spans="1:8" ht="11.25" customHeight="1">
      <c r="A46" s="73" t="s">
        <v>67</v>
      </c>
      <c r="B46" s="13">
        <f t="shared" si="0"/>
        <v>29187</v>
      </c>
      <c r="C46" s="99">
        <f>SUM(C47:C51)</f>
        <v>14784</v>
      </c>
      <c r="D46" s="99">
        <f>SUM(D47:D51)</f>
        <v>14403</v>
      </c>
      <c r="E46" s="73" t="s">
        <v>68</v>
      </c>
      <c r="F46" s="13">
        <f>SUM(G46:H46)</f>
        <v>1139</v>
      </c>
      <c r="G46" s="99">
        <f>SUM(G47:G51)</f>
        <v>215</v>
      </c>
      <c r="H46" s="100">
        <f>SUM(H47:H51)</f>
        <v>924</v>
      </c>
    </row>
    <row r="47" spans="1:8" ht="11.25" customHeight="1">
      <c r="A47" s="74">
        <v>35</v>
      </c>
      <c r="B47" s="13">
        <f t="shared" si="0"/>
        <v>5447</v>
      </c>
      <c r="C47" s="99">
        <v>2791</v>
      </c>
      <c r="D47" s="99">
        <v>2656</v>
      </c>
      <c r="E47" s="74">
        <v>95</v>
      </c>
      <c r="F47" s="13">
        <f>SUM(G47:H47)</f>
        <v>377</v>
      </c>
      <c r="G47" s="99">
        <v>87</v>
      </c>
      <c r="H47" s="100">
        <v>290</v>
      </c>
    </row>
    <row r="48" spans="1:8" ht="11.25" customHeight="1">
      <c r="A48" s="74">
        <v>36</v>
      </c>
      <c r="B48" s="13">
        <f t="shared" si="0"/>
        <v>5503</v>
      </c>
      <c r="C48" s="99">
        <v>2780</v>
      </c>
      <c r="D48" s="99">
        <v>2723</v>
      </c>
      <c r="E48" s="74">
        <v>96</v>
      </c>
      <c r="F48" s="13">
        <f>SUM(G48:H48)</f>
        <v>289</v>
      </c>
      <c r="G48" s="99">
        <v>49</v>
      </c>
      <c r="H48" s="100">
        <v>240</v>
      </c>
    </row>
    <row r="49" spans="1:8" ht="11.25" customHeight="1">
      <c r="A49" s="74">
        <v>37</v>
      </c>
      <c r="B49" s="13">
        <f t="shared" si="0"/>
        <v>5793</v>
      </c>
      <c r="C49" s="99">
        <v>2915</v>
      </c>
      <c r="D49" s="99">
        <v>2878</v>
      </c>
      <c r="E49" s="74">
        <v>97</v>
      </c>
      <c r="F49" s="13">
        <f t="shared" si="1"/>
        <v>228</v>
      </c>
      <c r="G49" s="99">
        <v>37</v>
      </c>
      <c r="H49" s="100">
        <v>191</v>
      </c>
    </row>
    <row r="50" spans="1:8" ht="11.25" customHeight="1">
      <c r="A50" s="74">
        <v>38</v>
      </c>
      <c r="B50" s="13">
        <f t="shared" si="0"/>
        <v>6239</v>
      </c>
      <c r="C50" s="99">
        <v>3199</v>
      </c>
      <c r="D50" s="99">
        <v>3040</v>
      </c>
      <c r="E50" s="74">
        <v>98</v>
      </c>
      <c r="F50" s="13">
        <f t="shared" si="1"/>
        <v>147</v>
      </c>
      <c r="G50" s="99">
        <v>28</v>
      </c>
      <c r="H50" s="100">
        <v>119</v>
      </c>
    </row>
    <row r="51" spans="1:8" ht="11.25" customHeight="1">
      <c r="A51" s="75">
        <v>39</v>
      </c>
      <c r="B51" s="76">
        <f t="shared" si="0"/>
        <v>6205</v>
      </c>
      <c r="C51" s="101">
        <v>3099</v>
      </c>
      <c r="D51" s="101">
        <v>3106</v>
      </c>
      <c r="E51" s="75">
        <v>99</v>
      </c>
      <c r="F51" s="76">
        <f t="shared" si="1"/>
        <v>98</v>
      </c>
      <c r="G51" s="101">
        <v>14</v>
      </c>
      <c r="H51" s="102">
        <v>84</v>
      </c>
    </row>
    <row r="52" spans="1:8" ht="11.25" customHeight="1">
      <c r="A52" s="73" t="s">
        <v>69</v>
      </c>
      <c r="B52" s="13">
        <f t="shared" si="0"/>
        <v>35411</v>
      </c>
      <c r="C52" s="99">
        <f>SUM(C53:C57)</f>
        <v>18059</v>
      </c>
      <c r="D52" s="99">
        <f>SUM(D53:D57)</f>
        <v>17352</v>
      </c>
      <c r="E52" s="73" t="s">
        <v>70</v>
      </c>
      <c r="F52" s="13">
        <f t="shared" si="1"/>
        <v>214</v>
      </c>
      <c r="G52" s="99">
        <f>SUM(G53:G57)</f>
        <v>38</v>
      </c>
      <c r="H52" s="100">
        <f>SUM(H53:H57)</f>
        <v>176</v>
      </c>
    </row>
    <row r="53" spans="1:8" ht="11.25" customHeight="1">
      <c r="A53" s="74">
        <v>40</v>
      </c>
      <c r="B53" s="13">
        <f t="shared" si="0"/>
        <v>6630</v>
      </c>
      <c r="C53" s="99">
        <v>3391</v>
      </c>
      <c r="D53" s="99">
        <v>3239</v>
      </c>
      <c r="E53" s="74">
        <v>100</v>
      </c>
      <c r="F53" s="13">
        <f t="shared" si="1"/>
        <v>88</v>
      </c>
      <c r="G53" s="99">
        <v>20</v>
      </c>
      <c r="H53" s="100">
        <v>68</v>
      </c>
    </row>
    <row r="54" spans="1:8" ht="11.25" customHeight="1">
      <c r="A54" s="74">
        <v>41</v>
      </c>
      <c r="B54" s="13">
        <f t="shared" si="0"/>
        <v>6682</v>
      </c>
      <c r="C54" s="99">
        <v>3471</v>
      </c>
      <c r="D54" s="99">
        <v>3211</v>
      </c>
      <c r="E54" s="74">
        <v>101</v>
      </c>
      <c r="F54" s="13">
        <f t="shared" si="1"/>
        <v>55</v>
      </c>
      <c r="G54" s="99">
        <v>11</v>
      </c>
      <c r="H54" s="100">
        <v>44</v>
      </c>
    </row>
    <row r="55" spans="1:8" ht="11.25" customHeight="1">
      <c r="A55" s="74">
        <v>42</v>
      </c>
      <c r="B55" s="13">
        <f t="shared" si="0"/>
        <v>6948</v>
      </c>
      <c r="C55" s="99">
        <v>3442</v>
      </c>
      <c r="D55" s="99">
        <v>3506</v>
      </c>
      <c r="E55" s="74">
        <v>102</v>
      </c>
      <c r="F55" s="13">
        <f t="shared" si="1"/>
        <v>35</v>
      </c>
      <c r="G55" s="99">
        <v>3</v>
      </c>
      <c r="H55" s="100">
        <v>32</v>
      </c>
    </row>
    <row r="56" spans="1:8" ht="11.25" customHeight="1">
      <c r="A56" s="74">
        <v>43</v>
      </c>
      <c r="B56" s="13">
        <f t="shared" si="0"/>
        <v>7300</v>
      </c>
      <c r="C56" s="99">
        <v>3751</v>
      </c>
      <c r="D56" s="99">
        <v>3549</v>
      </c>
      <c r="E56" s="74">
        <v>103</v>
      </c>
      <c r="F56" s="13">
        <f t="shared" si="1"/>
        <v>26</v>
      </c>
      <c r="G56" s="99">
        <v>4</v>
      </c>
      <c r="H56" s="100">
        <v>22</v>
      </c>
    </row>
    <row r="57" spans="1:8" ht="11.25" customHeight="1">
      <c r="A57" s="75">
        <v>44</v>
      </c>
      <c r="B57" s="76">
        <f t="shared" si="0"/>
        <v>7851</v>
      </c>
      <c r="C57" s="101">
        <v>4004</v>
      </c>
      <c r="D57" s="101">
        <v>3847</v>
      </c>
      <c r="E57" s="75">
        <v>104</v>
      </c>
      <c r="F57" s="76">
        <f t="shared" si="1"/>
        <v>10</v>
      </c>
      <c r="G57" s="101">
        <v>0</v>
      </c>
      <c r="H57" s="102">
        <v>10</v>
      </c>
    </row>
    <row r="58" spans="1:8" ht="11.25" customHeight="1">
      <c r="A58" s="73" t="s">
        <v>71</v>
      </c>
      <c r="B58" s="13">
        <f t="shared" si="0"/>
        <v>38166</v>
      </c>
      <c r="C58" s="99">
        <f>SUM(C59:C63)</f>
        <v>19458</v>
      </c>
      <c r="D58" s="99">
        <f>SUM(D59:D63)</f>
        <v>18708</v>
      </c>
      <c r="E58" s="73" t="s">
        <v>290</v>
      </c>
      <c r="F58" s="13">
        <f>SUM(G58:H58)</f>
        <v>13</v>
      </c>
      <c r="G58" s="99">
        <f>SUM(G59:G63)</f>
        <v>1</v>
      </c>
      <c r="H58" s="100">
        <f>SUM(H59:H63)</f>
        <v>12</v>
      </c>
    </row>
    <row r="59" spans="1:8" ht="11.25" customHeight="1">
      <c r="A59" s="74">
        <v>45</v>
      </c>
      <c r="B59" s="13">
        <f t="shared" si="0"/>
        <v>7958</v>
      </c>
      <c r="C59" s="99">
        <v>4035</v>
      </c>
      <c r="D59" s="99">
        <v>3923</v>
      </c>
      <c r="E59" s="74">
        <v>105</v>
      </c>
      <c r="F59" s="13">
        <f t="shared" si="1"/>
        <v>8</v>
      </c>
      <c r="G59" s="99">
        <v>1</v>
      </c>
      <c r="H59" s="100">
        <v>7</v>
      </c>
    </row>
    <row r="60" spans="1:8" ht="11.25" customHeight="1">
      <c r="A60" s="74">
        <v>46</v>
      </c>
      <c r="B60" s="13">
        <f t="shared" si="0"/>
        <v>7859</v>
      </c>
      <c r="C60" s="99">
        <v>3980</v>
      </c>
      <c r="D60" s="99">
        <v>3879</v>
      </c>
      <c r="E60" s="74">
        <v>106</v>
      </c>
      <c r="F60" s="13">
        <f t="shared" si="1"/>
        <v>5</v>
      </c>
      <c r="G60" s="99">
        <v>0</v>
      </c>
      <c r="H60" s="100">
        <v>5</v>
      </c>
    </row>
    <row r="61" spans="1:8" ht="11.25" customHeight="1">
      <c r="A61" s="74">
        <v>47</v>
      </c>
      <c r="B61" s="13">
        <f t="shared" si="0"/>
        <v>7655</v>
      </c>
      <c r="C61" s="99">
        <v>3891</v>
      </c>
      <c r="D61" s="99">
        <v>3764</v>
      </c>
      <c r="E61" s="74">
        <v>107</v>
      </c>
      <c r="F61" s="13">
        <f t="shared" si="1"/>
        <v>0</v>
      </c>
      <c r="G61" s="99">
        <v>0</v>
      </c>
      <c r="H61" s="100">
        <v>0</v>
      </c>
    </row>
    <row r="62" spans="1:8" ht="11.25" customHeight="1">
      <c r="A62" s="74">
        <v>48</v>
      </c>
      <c r="B62" s="13">
        <f t="shared" si="0"/>
        <v>7268</v>
      </c>
      <c r="C62" s="99">
        <v>3724</v>
      </c>
      <c r="D62" s="99">
        <v>3544</v>
      </c>
      <c r="E62" s="74">
        <v>108</v>
      </c>
      <c r="F62" s="13">
        <f>SUM(G62:H62)</f>
        <v>0</v>
      </c>
      <c r="G62" s="99">
        <v>0</v>
      </c>
      <c r="H62" s="100">
        <v>0</v>
      </c>
    </row>
    <row r="63" spans="1:8" ht="11.25" customHeight="1">
      <c r="A63" s="75">
        <v>49</v>
      </c>
      <c r="B63" s="76">
        <f t="shared" si="0"/>
        <v>7426</v>
      </c>
      <c r="C63" s="101">
        <v>3828</v>
      </c>
      <c r="D63" s="101">
        <v>3598</v>
      </c>
      <c r="E63" s="75">
        <v>109</v>
      </c>
      <c r="F63" s="76">
        <f>SUM(G63:H63)</f>
        <v>0</v>
      </c>
      <c r="G63" s="101">
        <v>0</v>
      </c>
      <c r="H63" s="102">
        <v>0</v>
      </c>
    </row>
    <row r="64" spans="1:8" ht="11.25" customHeight="1">
      <c r="A64" s="73" t="s">
        <v>72</v>
      </c>
      <c r="B64" s="13">
        <f t="shared" si="0"/>
        <v>31922</v>
      </c>
      <c r="C64" s="99">
        <f>SUM(C65:C69)</f>
        <v>16725</v>
      </c>
      <c r="D64" s="99">
        <f>SUM(D65:D69)</f>
        <v>15197</v>
      </c>
      <c r="E64" s="74"/>
      <c r="F64" s="18"/>
      <c r="G64" s="14"/>
      <c r="H64" s="19"/>
    </row>
    <row r="65" spans="1:8" ht="11.25" customHeight="1">
      <c r="A65" s="74">
        <v>50</v>
      </c>
      <c r="B65" s="13">
        <f t="shared" si="0"/>
        <v>7284</v>
      </c>
      <c r="C65" s="99">
        <v>3786</v>
      </c>
      <c r="D65" s="99">
        <v>3498</v>
      </c>
      <c r="E65" s="74"/>
      <c r="F65" s="77"/>
      <c r="G65" s="14"/>
      <c r="H65" s="78"/>
    </row>
    <row r="66" spans="1:8" ht="11.25" customHeight="1">
      <c r="A66" s="74">
        <v>51</v>
      </c>
      <c r="B66" s="13">
        <f t="shared" si="0"/>
        <v>6222</v>
      </c>
      <c r="C66" s="99">
        <v>3309</v>
      </c>
      <c r="D66" s="99">
        <v>2913</v>
      </c>
      <c r="E66" s="74"/>
      <c r="F66" s="18"/>
      <c r="G66" s="14"/>
      <c r="H66" s="19"/>
    </row>
    <row r="67" spans="1:8" ht="11.25" customHeight="1">
      <c r="A67" s="74">
        <v>52</v>
      </c>
      <c r="B67" s="13">
        <f t="shared" si="0"/>
        <v>6205</v>
      </c>
      <c r="C67" s="99">
        <v>3228</v>
      </c>
      <c r="D67" s="99">
        <v>2977</v>
      </c>
      <c r="E67" s="74"/>
      <c r="F67" s="13"/>
      <c r="G67" s="14"/>
      <c r="H67" s="19"/>
    </row>
    <row r="68" spans="1:8" ht="11.25" customHeight="1">
      <c r="A68" s="74">
        <v>53</v>
      </c>
      <c r="B68" s="13">
        <f t="shared" ref="B68:B75" si="2">SUM(C68:D68)</f>
        <v>6314</v>
      </c>
      <c r="C68" s="99">
        <v>3329</v>
      </c>
      <c r="D68" s="99">
        <v>2985</v>
      </c>
      <c r="E68" s="74"/>
      <c r="F68" s="18"/>
      <c r="G68" s="14"/>
      <c r="H68" s="19"/>
    </row>
    <row r="69" spans="1:8" ht="11.25" customHeight="1">
      <c r="A69" s="75">
        <v>54</v>
      </c>
      <c r="B69" s="76">
        <f t="shared" si="2"/>
        <v>5897</v>
      </c>
      <c r="C69" s="101">
        <v>3073</v>
      </c>
      <c r="D69" s="101">
        <v>2824</v>
      </c>
      <c r="E69" s="75"/>
      <c r="F69" s="76"/>
      <c r="G69" s="16"/>
      <c r="H69" s="17"/>
    </row>
    <row r="70" spans="1:8" ht="11.25" customHeight="1">
      <c r="A70" s="73" t="s">
        <v>73</v>
      </c>
      <c r="B70" s="13">
        <f t="shared" si="2"/>
        <v>25097</v>
      </c>
      <c r="C70" s="99">
        <f>SUM(C71:C75)</f>
        <v>13121</v>
      </c>
      <c r="D70" s="99">
        <f>SUM(D71:D75)</f>
        <v>11976</v>
      </c>
      <c r="E70" s="74" t="s">
        <v>46</v>
      </c>
      <c r="F70" s="13">
        <f>SUM(F73:F75)</f>
        <v>431421</v>
      </c>
      <c r="G70" s="79">
        <f>SUM(G73:G75)</f>
        <v>213729</v>
      </c>
      <c r="H70" s="80">
        <f>SUM(H73:H75)</f>
        <v>217692</v>
      </c>
    </row>
    <row r="71" spans="1:8" ht="11.25" customHeight="1">
      <c r="A71" s="74">
        <v>55</v>
      </c>
      <c r="B71" s="13">
        <f t="shared" si="2"/>
        <v>5562</v>
      </c>
      <c r="C71" s="99">
        <v>2949</v>
      </c>
      <c r="D71" s="99">
        <v>2613</v>
      </c>
      <c r="E71" s="74" t="s">
        <v>309</v>
      </c>
      <c r="F71" s="77">
        <v>196109</v>
      </c>
      <c r="G71" s="14"/>
      <c r="H71" s="15"/>
    </row>
    <row r="72" spans="1:8" ht="11.25" customHeight="1">
      <c r="A72" s="74">
        <v>56</v>
      </c>
      <c r="B72" s="13">
        <f t="shared" si="2"/>
        <v>5111</v>
      </c>
      <c r="C72" s="99">
        <v>2670</v>
      </c>
      <c r="D72" s="99">
        <v>2441</v>
      </c>
      <c r="E72" s="74" t="s">
        <v>74</v>
      </c>
      <c r="F72" s="20"/>
      <c r="G72" s="21"/>
      <c r="H72" s="19"/>
    </row>
    <row r="73" spans="1:8" ht="11.25" customHeight="1">
      <c r="A73" s="74">
        <v>57</v>
      </c>
      <c r="B73" s="13">
        <f t="shared" si="2"/>
        <v>5055</v>
      </c>
      <c r="C73" s="99">
        <v>2635</v>
      </c>
      <c r="D73" s="99">
        <v>2420</v>
      </c>
      <c r="E73" s="73" t="s">
        <v>75</v>
      </c>
      <c r="F73" s="13">
        <f>B4+B10+B16</f>
        <v>58612</v>
      </c>
      <c r="G73" s="14">
        <f>C4+C10+C16</f>
        <v>29948</v>
      </c>
      <c r="H73" s="15">
        <f>D4+D10+D16</f>
        <v>28664</v>
      </c>
    </row>
    <row r="74" spans="1:8" ht="11.25" customHeight="1">
      <c r="A74" s="74">
        <v>58</v>
      </c>
      <c r="B74" s="13">
        <f t="shared" si="2"/>
        <v>4655</v>
      </c>
      <c r="C74" s="99">
        <v>2412</v>
      </c>
      <c r="D74" s="99">
        <v>2243</v>
      </c>
      <c r="E74" s="73" t="s">
        <v>76</v>
      </c>
      <c r="F74" s="13">
        <f>B22+B28+B34+B40+B46+B52+B58+B64+B70+F4</f>
        <v>268548</v>
      </c>
      <c r="G74" s="14">
        <f>C22+C28+C34+C40+C46+C52+C58+C64+C70+G4</f>
        <v>138207</v>
      </c>
      <c r="H74" s="15">
        <f>D22+D28+D34+D40+D46+D52+D58+D64+D70+H4</f>
        <v>130341</v>
      </c>
    </row>
    <row r="75" spans="1:8" ht="13.5" customHeight="1" thickBot="1">
      <c r="A75" s="81">
        <v>59</v>
      </c>
      <c r="B75" s="82">
        <f t="shared" si="2"/>
        <v>4714</v>
      </c>
      <c r="C75" s="83">
        <v>2455</v>
      </c>
      <c r="D75" s="83">
        <v>2259</v>
      </c>
      <c r="E75" s="84" t="s">
        <v>77</v>
      </c>
      <c r="F75" s="82">
        <f>F10+F16+F22+F28+F34+F40+F46+F52+F58</f>
        <v>104261</v>
      </c>
      <c r="G75" s="83">
        <f>G10+G16+G22+G28+G34+G40+G46+G52+G58</f>
        <v>45574</v>
      </c>
      <c r="H75" s="85">
        <f>H10+H16+H22+H28+H34+H40+H46+H52+H58</f>
        <v>58687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2" sqref="A2:B2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19" t="s">
        <v>291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s="1" customFormat="1" ht="20.25" customHeight="1">
      <c r="A2" s="153" t="s">
        <v>312</v>
      </c>
      <c r="B2" s="153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54" t="s">
        <v>15</v>
      </c>
      <c r="B3" s="155" t="s">
        <v>30</v>
      </c>
      <c r="C3" s="155" t="s">
        <v>31</v>
      </c>
      <c r="D3" s="155" t="s">
        <v>32</v>
      </c>
      <c r="E3" s="154" t="s">
        <v>33</v>
      </c>
      <c r="F3" s="154"/>
      <c r="G3" s="154"/>
      <c r="H3" s="154"/>
      <c r="I3" s="154" t="s">
        <v>34</v>
      </c>
      <c r="J3" s="154"/>
      <c r="K3" s="154"/>
      <c r="L3" s="154"/>
      <c r="M3" s="155" t="s">
        <v>35</v>
      </c>
      <c r="N3" s="155" t="s">
        <v>29</v>
      </c>
    </row>
    <row r="4" spans="1:14" s="1" customFormat="1" ht="20.100000000000001" customHeight="1">
      <c r="A4" s="154"/>
      <c r="B4" s="155"/>
      <c r="C4" s="155"/>
      <c r="D4" s="155"/>
      <c r="E4" s="154"/>
      <c r="F4" s="154"/>
      <c r="G4" s="154"/>
      <c r="H4" s="154"/>
      <c r="I4" s="154"/>
      <c r="J4" s="154"/>
      <c r="K4" s="154"/>
      <c r="L4" s="154"/>
      <c r="M4" s="155"/>
      <c r="N4" s="155"/>
    </row>
    <row r="5" spans="1:14" s="1" customFormat="1" ht="20.100000000000001" customHeight="1">
      <c r="A5" s="154"/>
      <c r="B5" s="155"/>
      <c r="C5" s="155"/>
      <c r="D5" s="155"/>
      <c r="E5" s="86" t="s">
        <v>36</v>
      </c>
      <c r="F5" s="86" t="s">
        <v>37</v>
      </c>
      <c r="G5" s="86" t="s">
        <v>38</v>
      </c>
      <c r="H5" s="86" t="s">
        <v>29</v>
      </c>
      <c r="I5" s="86" t="s">
        <v>36</v>
      </c>
      <c r="J5" s="86" t="s">
        <v>37</v>
      </c>
      <c r="K5" s="86" t="s">
        <v>38</v>
      </c>
      <c r="L5" s="86" t="s">
        <v>29</v>
      </c>
      <c r="M5" s="155"/>
      <c r="N5" s="155"/>
    </row>
    <row r="6" spans="1:14" s="1" customFormat="1" ht="20.100000000000001" customHeight="1">
      <c r="A6" s="86" t="s">
        <v>16</v>
      </c>
      <c r="B6" s="87">
        <v>11</v>
      </c>
      <c r="C6" s="87">
        <v>22</v>
      </c>
      <c r="D6" s="87">
        <f>B6-C6</f>
        <v>-11</v>
      </c>
      <c r="E6" s="87">
        <v>65</v>
      </c>
      <c r="F6" s="87">
        <v>26</v>
      </c>
      <c r="G6" s="87">
        <v>33</v>
      </c>
      <c r="H6" s="87">
        <f>SUM(E6:G6)</f>
        <v>124</v>
      </c>
      <c r="I6" s="87">
        <v>48</v>
      </c>
      <c r="J6" s="87">
        <v>21</v>
      </c>
      <c r="K6" s="87">
        <v>24</v>
      </c>
      <c r="L6" s="87">
        <f>SUM(I6:K6)</f>
        <v>93</v>
      </c>
      <c r="M6" s="87">
        <f>H6-L6</f>
        <v>31</v>
      </c>
      <c r="N6" s="87">
        <f>D6+M6</f>
        <v>20</v>
      </c>
    </row>
    <row r="7" spans="1:14" s="1" customFormat="1" ht="20.100000000000001" customHeight="1">
      <c r="A7" s="86" t="s">
        <v>17</v>
      </c>
      <c r="B7" s="87">
        <v>29</v>
      </c>
      <c r="C7" s="87">
        <v>33</v>
      </c>
      <c r="D7" s="87">
        <f t="shared" ref="D7:D18" si="0">B7-C7</f>
        <v>-4</v>
      </c>
      <c r="E7" s="87">
        <v>228</v>
      </c>
      <c r="F7" s="87">
        <v>97</v>
      </c>
      <c r="G7" s="87">
        <v>60</v>
      </c>
      <c r="H7" s="87">
        <f t="shared" ref="H7:H20" si="1">SUM(E7:G7)</f>
        <v>385</v>
      </c>
      <c r="I7" s="87">
        <v>110</v>
      </c>
      <c r="J7" s="87">
        <v>68</v>
      </c>
      <c r="K7" s="87">
        <v>88</v>
      </c>
      <c r="L7" s="87">
        <f t="shared" ref="L7:L20" si="2">SUM(I7:K7)</f>
        <v>266</v>
      </c>
      <c r="M7" s="87">
        <f t="shared" ref="M7:M20" si="3">H7-L7</f>
        <v>119</v>
      </c>
      <c r="N7" s="87">
        <f t="shared" ref="N7:N18" si="4">D7+M7</f>
        <v>115</v>
      </c>
    </row>
    <row r="8" spans="1:14" s="1" customFormat="1" ht="20.100000000000001" customHeight="1">
      <c r="A8" s="86" t="s">
        <v>18</v>
      </c>
      <c r="B8" s="87">
        <v>32</v>
      </c>
      <c r="C8" s="87">
        <v>29</v>
      </c>
      <c r="D8" s="87">
        <f t="shared" si="0"/>
        <v>3</v>
      </c>
      <c r="E8" s="87">
        <v>122</v>
      </c>
      <c r="F8" s="87">
        <v>83</v>
      </c>
      <c r="G8" s="87">
        <v>58</v>
      </c>
      <c r="H8" s="87">
        <f t="shared" si="1"/>
        <v>263</v>
      </c>
      <c r="I8" s="87">
        <v>77</v>
      </c>
      <c r="J8" s="87">
        <v>83</v>
      </c>
      <c r="K8" s="87">
        <v>62</v>
      </c>
      <c r="L8" s="87">
        <f t="shared" si="2"/>
        <v>222</v>
      </c>
      <c r="M8" s="87">
        <f t="shared" si="3"/>
        <v>41</v>
      </c>
      <c r="N8" s="87">
        <f t="shared" si="4"/>
        <v>44</v>
      </c>
    </row>
    <row r="9" spans="1:14" s="1" customFormat="1" ht="20.100000000000001" customHeight="1">
      <c r="A9" s="86" t="s">
        <v>19</v>
      </c>
      <c r="B9" s="87">
        <v>18</v>
      </c>
      <c r="C9" s="87">
        <v>21</v>
      </c>
      <c r="D9" s="87">
        <f t="shared" si="0"/>
        <v>-3</v>
      </c>
      <c r="E9" s="87">
        <v>79</v>
      </c>
      <c r="F9" s="87">
        <v>56</v>
      </c>
      <c r="G9" s="87">
        <v>38</v>
      </c>
      <c r="H9" s="87">
        <f>SUM(E9:G9)</f>
        <v>173</v>
      </c>
      <c r="I9" s="87">
        <v>43</v>
      </c>
      <c r="J9" s="87">
        <v>56</v>
      </c>
      <c r="K9" s="87">
        <v>64</v>
      </c>
      <c r="L9" s="87">
        <f t="shared" si="2"/>
        <v>163</v>
      </c>
      <c r="M9" s="87">
        <f t="shared" si="3"/>
        <v>10</v>
      </c>
      <c r="N9" s="87">
        <f t="shared" si="4"/>
        <v>7</v>
      </c>
    </row>
    <row r="10" spans="1:14" s="1" customFormat="1" ht="20.100000000000001" customHeight="1">
      <c r="A10" s="86" t="s">
        <v>20</v>
      </c>
      <c r="B10" s="87">
        <v>36</v>
      </c>
      <c r="C10" s="87">
        <v>40</v>
      </c>
      <c r="D10" s="87">
        <f t="shared" si="0"/>
        <v>-4</v>
      </c>
      <c r="E10" s="87">
        <v>253</v>
      </c>
      <c r="F10" s="87">
        <v>149</v>
      </c>
      <c r="G10" s="87">
        <v>106</v>
      </c>
      <c r="H10" s="87">
        <f t="shared" si="1"/>
        <v>508</v>
      </c>
      <c r="I10" s="87">
        <v>93</v>
      </c>
      <c r="J10" s="87">
        <v>85</v>
      </c>
      <c r="K10" s="87">
        <v>85</v>
      </c>
      <c r="L10" s="87">
        <f t="shared" si="2"/>
        <v>263</v>
      </c>
      <c r="M10" s="87">
        <f t="shared" si="3"/>
        <v>245</v>
      </c>
      <c r="N10" s="87">
        <f t="shared" si="4"/>
        <v>241</v>
      </c>
    </row>
    <row r="11" spans="1:14" s="1" customFormat="1" ht="20.100000000000001" customHeight="1">
      <c r="A11" s="86" t="s">
        <v>21</v>
      </c>
      <c r="B11" s="87">
        <v>27</v>
      </c>
      <c r="C11" s="87">
        <v>18</v>
      </c>
      <c r="D11" s="87">
        <f t="shared" si="0"/>
        <v>9</v>
      </c>
      <c r="E11" s="87">
        <v>77</v>
      </c>
      <c r="F11" s="87">
        <v>49</v>
      </c>
      <c r="G11" s="87">
        <v>61</v>
      </c>
      <c r="H11" s="87">
        <f t="shared" si="1"/>
        <v>187</v>
      </c>
      <c r="I11" s="87">
        <v>46</v>
      </c>
      <c r="J11" s="87">
        <v>57</v>
      </c>
      <c r="K11" s="87">
        <v>26</v>
      </c>
      <c r="L11" s="87">
        <f t="shared" si="2"/>
        <v>129</v>
      </c>
      <c r="M11" s="87">
        <f t="shared" si="3"/>
        <v>58</v>
      </c>
      <c r="N11" s="87">
        <f t="shared" si="4"/>
        <v>67</v>
      </c>
    </row>
    <row r="12" spans="1:14" s="1" customFormat="1" ht="20.100000000000001" customHeight="1">
      <c r="A12" s="86" t="s">
        <v>22</v>
      </c>
      <c r="B12" s="87">
        <v>30</v>
      </c>
      <c r="C12" s="87">
        <v>26</v>
      </c>
      <c r="D12" s="87">
        <f>B12-C12</f>
        <v>4</v>
      </c>
      <c r="E12" s="87">
        <v>96</v>
      </c>
      <c r="F12" s="87">
        <v>70</v>
      </c>
      <c r="G12" s="87">
        <v>67</v>
      </c>
      <c r="H12" s="87">
        <f t="shared" si="1"/>
        <v>233</v>
      </c>
      <c r="I12" s="87">
        <v>51</v>
      </c>
      <c r="J12" s="87">
        <v>74</v>
      </c>
      <c r="K12" s="87">
        <v>50</v>
      </c>
      <c r="L12" s="87">
        <f t="shared" si="2"/>
        <v>175</v>
      </c>
      <c r="M12" s="87">
        <f t="shared" si="3"/>
        <v>58</v>
      </c>
      <c r="N12" s="87">
        <f t="shared" si="4"/>
        <v>62</v>
      </c>
    </row>
    <row r="13" spans="1:14" s="1" customFormat="1" ht="20.100000000000001" customHeight="1">
      <c r="A13" s="86" t="s">
        <v>23</v>
      </c>
      <c r="B13" s="87">
        <v>18</v>
      </c>
      <c r="C13" s="87">
        <v>29</v>
      </c>
      <c r="D13" s="87">
        <f t="shared" si="0"/>
        <v>-11</v>
      </c>
      <c r="E13" s="87">
        <v>54</v>
      </c>
      <c r="F13" s="87">
        <v>31</v>
      </c>
      <c r="G13" s="87">
        <v>50</v>
      </c>
      <c r="H13" s="87">
        <f t="shared" si="1"/>
        <v>135</v>
      </c>
      <c r="I13" s="87">
        <v>43</v>
      </c>
      <c r="J13" s="87">
        <v>48</v>
      </c>
      <c r="K13" s="87">
        <v>55</v>
      </c>
      <c r="L13" s="87">
        <f t="shared" si="2"/>
        <v>146</v>
      </c>
      <c r="M13" s="87">
        <f t="shared" si="3"/>
        <v>-11</v>
      </c>
      <c r="N13" s="87">
        <f t="shared" si="4"/>
        <v>-22</v>
      </c>
    </row>
    <row r="14" spans="1:14" s="1" customFormat="1" ht="20.100000000000001" customHeight="1">
      <c r="A14" s="86" t="s">
        <v>24</v>
      </c>
      <c r="B14" s="87">
        <v>18</v>
      </c>
      <c r="C14" s="87">
        <v>14</v>
      </c>
      <c r="D14" s="87">
        <f t="shared" si="0"/>
        <v>4</v>
      </c>
      <c r="E14" s="87">
        <v>122</v>
      </c>
      <c r="F14" s="87">
        <v>64</v>
      </c>
      <c r="G14" s="87">
        <v>82</v>
      </c>
      <c r="H14" s="87">
        <f t="shared" si="1"/>
        <v>268</v>
      </c>
      <c r="I14" s="87">
        <v>73</v>
      </c>
      <c r="J14" s="87">
        <v>69</v>
      </c>
      <c r="K14" s="87">
        <v>74</v>
      </c>
      <c r="L14" s="87">
        <f t="shared" si="2"/>
        <v>216</v>
      </c>
      <c r="M14" s="87">
        <f t="shared" si="3"/>
        <v>52</v>
      </c>
      <c r="N14" s="87">
        <f t="shared" si="4"/>
        <v>56</v>
      </c>
    </row>
    <row r="15" spans="1:14" s="1" customFormat="1" ht="20.100000000000001" customHeight="1">
      <c r="A15" s="86" t="s">
        <v>25</v>
      </c>
      <c r="B15" s="87">
        <v>25</v>
      </c>
      <c r="C15" s="87">
        <v>8</v>
      </c>
      <c r="D15" s="87">
        <f>B15-C15</f>
        <v>17</v>
      </c>
      <c r="E15" s="87">
        <v>193</v>
      </c>
      <c r="F15" s="87">
        <v>84</v>
      </c>
      <c r="G15" s="87">
        <v>68</v>
      </c>
      <c r="H15" s="87">
        <f t="shared" si="1"/>
        <v>345</v>
      </c>
      <c r="I15" s="87">
        <v>78</v>
      </c>
      <c r="J15" s="87">
        <v>80</v>
      </c>
      <c r="K15" s="87">
        <v>55</v>
      </c>
      <c r="L15" s="87">
        <f t="shared" si="2"/>
        <v>213</v>
      </c>
      <c r="M15" s="87">
        <f t="shared" si="3"/>
        <v>132</v>
      </c>
      <c r="N15" s="87">
        <f t="shared" si="4"/>
        <v>149</v>
      </c>
    </row>
    <row r="16" spans="1:14" s="1" customFormat="1" ht="20.100000000000001" customHeight="1">
      <c r="A16" s="86" t="s">
        <v>26</v>
      </c>
      <c r="B16" s="87">
        <v>12</v>
      </c>
      <c r="C16" s="87">
        <v>7</v>
      </c>
      <c r="D16" s="87">
        <f t="shared" si="0"/>
        <v>5</v>
      </c>
      <c r="E16" s="87">
        <v>26</v>
      </c>
      <c r="F16" s="87">
        <v>23</v>
      </c>
      <c r="G16" s="87">
        <v>21</v>
      </c>
      <c r="H16" s="87">
        <f t="shared" si="1"/>
        <v>70</v>
      </c>
      <c r="I16" s="87">
        <v>18</v>
      </c>
      <c r="J16" s="87">
        <v>26</v>
      </c>
      <c r="K16" s="87">
        <v>25</v>
      </c>
      <c r="L16" s="87">
        <f t="shared" si="2"/>
        <v>69</v>
      </c>
      <c r="M16" s="87">
        <f t="shared" si="3"/>
        <v>1</v>
      </c>
      <c r="N16" s="87">
        <f t="shared" si="4"/>
        <v>6</v>
      </c>
    </row>
    <row r="17" spans="1:14" s="1" customFormat="1" ht="20.100000000000001" customHeight="1">
      <c r="A17" s="86" t="s">
        <v>27</v>
      </c>
      <c r="B17" s="87">
        <v>15</v>
      </c>
      <c r="C17" s="87">
        <v>21</v>
      </c>
      <c r="D17" s="87">
        <f t="shared" si="0"/>
        <v>-6</v>
      </c>
      <c r="E17" s="87">
        <v>70</v>
      </c>
      <c r="F17" s="87">
        <v>70</v>
      </c>
      <c r="G17" s="87">
        <v>29</v>
      </c>
      <c r="H17" s="87">
        <f t="shared" si="1"/>
        <v>169</v>
      </c>
      <c r="I17" s="87">
        <v>40</v>
      </c>
      <c r="J17" s="87">
        <v>60</v>
      </c>
      <c r="K17" s="87">
        <v>46</v>
      </c>
      <c r="L17" s="87">
        <f>SUM(I17:K17)</f>
        <v>146</v>
      </c>
      <c r="M17" s="87">
        <f t="shared" si="3"/>
        <v>23</v>
      </c>
      <c r="N17" s="87">
        <f t="shared" si="4"/>
        <v>17</v>
      </c>
    </row>
    <row r="18" spans="1:14" s="1" customFormat="1" ht="20.100000000000001" customHeight="1">
      <c r="A18" s="86" t="s">
        <v>28</v>
      </c>
      <c r="B18" s="87">
        <v>3</v>
      </c>
      <c r="C18" s="87">
        <v>17</v>
      </c>
      <c r="D18" s="87">
        <f t="shared" si="0"/>
        <v>-14</v>
      </c>
      <c r="E18" s="87">
        <v>42</v>
      </c>
      <c r="F18" s="87">
        <v>35</v>
      </c>
      <c r="G18" s="87">
        <v>21</v>
      </c>
      <c r="H18" s="87">
        <f t="shared" si="1"/>
        <v>98</v>
      </c>
      <c r="I18" s="87">
        <v>26</v>
      </c>
      <c r="J18" s="87">
        <v>24</v>
      </c>
      <c r="K18" s="87">
        <v>37</v>
      </c>
      <c r="L18" s="87">
        <f t="shared" si="2"/>
        <v>87</v>
      </c>
      <c r="M18" s="87">
        <f t="shared" si="3"/>
        <v>11</v>
      </c>
      <c r="N18" s="87">
        <f t="shared" si="4"/>
        <v>-3</v>
      </c>
    </row>
    <row r="19" spans="1:14" s="1" customFormat="1" ht="20.100000000000001" customHeight="1">
      <c r="A19" s="88" t="s">
        <v>48</v>
      </c>
      <c r="B19" s="89">
        <v>137</v>
      </c>
      <c r="C19" s="89">
        <v>156</v>
      </c>
      <c r="D19" s="115">
        <f>B19-C19</f>
        <v>-19</v>
      </c>
      <c r="E19" s="89">
        <v>821</v>
      </c>
      <c r="F19" s="89">
        <v>433</v>
      </c>
      <c r="G19" s="89">
        <v>352</v>
      </c>
      <c r="H19" s="89">
        <f>SUM(E19:G19)</f>
        <v>1606</v>
      </c>
      <c r="I19" s="89">
        <v>414</v>
      </c>
      <c r="J19" s="89">
        <v>394</v>
      </c>
      <c r="K19" s="89">
        <v>353</v>
      </c>
      <c r="L19" s="89">
        <f t="shared" si="2"/>
        <v>1161</v>
      </c>
      <c r="M19" s="117">
        <f t="shared" si="3"/>
        <v>445</v>
      </c>
      <c r="N19" s="118">
        <f>D19+M19</f>
        <v>426</v>
      </c>
    </row>
    <row r="20" spans="1:14" s="1" customFormat="1" ht="20.100000000000001" customHeight="1">
      <c r="A20" s="88" t="s">
        <v>49</v>
      </c>
      <c r="B20" s="89">
        <v>137</v>
      </c>
      <c r="C20" s="89">
        <v>129</v>
      </c>
      <c r="D20" s="90">
        <f>B20-C20</f>
        <v>8</v>
      </c>
      <c r="E20" s="89">
        <v>606</v>
      </c>
      <c r="F20" s="89">
        <v>404</v>
      </c>
      <c r="G20" s="89">
        <v>342</v>
      </c>
      <c r="H20" s="89">
        <f t="shared" si="1"/>
        <v>1352</v>
      </c>
      <c r="I20" s="89">
        <v>332</v>
      </c>
      <c r="J20" s="89">
        <v>357</v>
      </c>
      <c r="K20" s="89">
        <v>338</v>
      </c>
      <c r="L20" s="89">
        <f t="shared" si="2"/>
        <v>1027</v>
      </c>
      <c r="M20" s="117">
        <f t="shared" si="3"/>
        <v>325</v>
      </c>
      <c r="N20" s="118">
        <f>D20+M20</f>
        <v>333</v>
      </c>
    </row>
    <row r="21" spans="1:14" s="1" customFormat="1" ht="19.5" customHeight="1">
      <c r="A21" s="88" t="s">
        <v>50</v>
      </c>
      <c r="B21" s="89">
        <f t="shared" ref="B21:G21" si="5">SUM(B6:B18)</f>
        <v>274</v>
      </c>
      <c r="C21" s="89">
        <f t="shared" si="5"/>
        <v>285</v>
      </c>
      <c r="D21" s="116">
        <f t="shared" si="5"/>
        <v>-11</v>
      </c>
      <c r="E21" s="89">
        <f t="shared" si="5"/>
        <v>1427</v>
      </c>
      <c r="F21" s="89">
        <f t="shared" si="5"/>
        <v>837</v>
      </c>
      <c r="G21" s="89">
        <f t="shared" si="5"/>
        <v>694</v>
      </c>
      <c r="H21" s="89">
        <f t="shared" ref="H21:M21" si="6">SUM(H6:H18)</f>
        <v>2958</v>
      </c>
      <c r="I21" s="89">
        <f t="shared" si="6"/>
        <v>746</v>
      </c>
      <c r="J21" s="89">
        <f t="shared" si="6"/>
        <v>751</v>
      </c>
      <c r="K21" s="89">
        <f>SUM(K6:K18)</f>
        <v>691</v>
      </c>
      <c r="L21" s="89">
        <f t="shared" si="6"/>
        <v>2188</v>
      </c>
      <c r="M21" s="89">
        <f t="shared" si="6"/>
        <v>770</v>
      </c>
      <c r="N21" s="89">
        <f>SUM(N6:N18)</f>
        <v>759</v>
      </c>
    </row>
    <row r="22" spans="1:14" s="1" customFormat="1" ht="7.5" customHeight="1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/>
      <c r="N22" s="94"/>
    </row>
    <row r="23" spans="1:14">
      <c r="A23" s="152" t="s">
        <v>292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="91" zoomScaleNormal="91" workbookViewId="0">
      <selection activeCell="I12" sqref="I12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51" t="s">
        <v>293</v>
      </c>
      <c r="C1" s="151"/>
      <c r="D1" s="151"/>
      <c r="E1" s="151"/>
      <c r="F1" s="151"/>
    </row>
    <row r="2" spans="2:6" s="3" customFormat="1" ht="23.25" customHeight="1">
      <c r="B2" s="3" t="s">
        <v>311</v>
      </c>
    </row>
    <row r="3" spans="2:6" s="3" customFormat="1">
      <c r="B3" s="156" t="s">
        <v>39</v>
      </c>
      <c r="C3" s="156" t="s">
        <v>3</v>
      </c>
      <c r="D3" s="159" t="s">
        <v>0</v>
      </c>
      <c r="E3" s="160"/>
      <c r="F3" s="161"/>
    </row>
    <row r="4" spans="2:6" s="3" customFormat="1">
      <c r="B4" s="157"/>
      <c r="C4" s="157"/>
      <c r="D4" s="162"/>
      <c r="E4" s="163"/>
      <c r="F4" s="164"/>
    </row>
    <row r="5" spans="2:6" s="3" customFormat="1" ht="23.25" customHeight="1">
      <c r="B5" s="158"/>
      <c r="C5" s="158"/>
      <c r="D5" s="95" t="s">
        <v>6</v>
      </c>
      <c r="E5" s="95" t="s">
        <v>7</v>
      </c>
      <c r="F5" s="95" t="s">
        <v>8</v>
      </c>
    </row>
    <row r="6" spans="2:6" s="3" customFormat="1" ht="27" customHeight="1">
      <c r="B6" s="96" t="s">
        <v>297</v>
      </c>
      <c r="C6" s="31">
        <v>119</v>
      </c>
      <c r="D6" s="31">
        <f t="shared" ref="D6:D14" si="0">E6+F6</f>
        <v>192</v>
      </c>
      <c r="E6" s="31">
        <v>102</v>
      </c>
      <c r="F6" s="31">
        <v>90</v>
      </c>
    </row>
    <row r="7" spans="2:6" s="3" customFormat="1" ht="27" customHeight="1">
      <c r="B7" s="95" t="s">
        <v>40</v>
      </c>
      <c r="C7" s="31">
        <v>310</v>
      </c>
      <c r="D7" s="31">
        <f t="shared" si="0"/>
        <v>529</v>
      </c>
      <c r="E7" s="31">
        <v>301</v>
      </c>
      <c r="F7" s="31">
        <v>228</v>
      </c>
    </row>
    <row r="8" spans="2:6" s="3" customFormat="1" ht="27" customHeight="1">
      <c r="B8" s="95" t="s">
        <v>298</v>
      </c>
      <c r="C8" s="31">
        <v>244</v>
      </c>
      <c r="D8" s="31">
        <f t="shared" si="0"/>
        <v>406</v>
      </c>
      <c r="E8" s="31">
        <v>304</v>
      </c>
      <c r="F8" s="31">
        <v>102</v>
      </c>
    </row>
    <row r="9" spans="2:6" s="3" customFormat="1" ht="27" customHeight="1">
      <c r="B9" s="95" t="s">
        <v>294</v>
      </c>
      <c r="C9" s="31">
        <v>797</v>
      </c>
      <c r="D9" s="31">
        <f t="shared" si="0"/>
        <v>1131</v>
      </c>
      <c r="E9" s="31">
        <v>517</v>
      </c>
      <c r="F9" s="31">
        <v>614</v>
      </c>
    </row>
    <row r="10" spans="2:6" s="3" customFormat="1" ht="27" customHeight="1">
      <c r="B10" s="95" t="s">
        <v>41</v>
      </c>
      <c r="C10" s="31">
        <v>636</v>
      </c>
      <c r="D10" s="31">
        <f t="shared" si="0"/>
        <v>801</v>
      </c>
      <c r="E10" s="31">
        <v>359</v>
      </c>
      <c r="F10" s="31">
        <v>442</v>
      </c>
    </row>
    <row r="11" spans="2:6" s="3" customFormat="1" ht="27" customHeight="1">
      <c r="B11" s="95" t="s">
        <v>42</v>
      </c>
      <c r="C11" s="31">
        <v>273</v>
      </c>
      <c r="D11" s="31">
        <f t="shared" si="0"/>
        <v>517</v>
      </c>
      <c r="E11" s="31">
        <v>262</v>
      </c>
      <c r="F11" s="31">
        <v>255</v>
      </c>
    </row>
    <row r="12" spans="2:6" s="3" customFormat="1" ht="27" customHeight="1">
      <c r="B12" s="95" t="s">
        <v>43</v>
      </c>
      <c r="C12" s="31">
        <v>344</v>
      </c>
      <c r="D12" s="31">
        <f t="shared" si="0"/>
        <v>415</v>
      </c>
      <c r="E12" s="31">
        <v>91</v>
      </c>
      <c r="F12" s="31">
        <v>324</v>
      </c>
    </row>
    <row r="13" spans="2:6" s="3" customFormat="1" ht="27" customHeight="1">
      <c r="B13" s="95" t="s">
        <v>44</v>
      </c>
      <c r="C13" s="31">
        <v>175</v>
      </c>
      <c r="D13" s="31">
        <f t="shared" si="0"/>
        <v>192</v>
      </c>
      <c r="E13" s="31">
        <v>130</v>
      </c>
      <c r="F13" s="31">
        <v>62</v>
      </c>
    </row>
    <row r="14" spans="2:6" s="3" customFormat="1" ht="27" customHeight="1">
      <c r="B14" s="61" t="s">
        <v>299</v>
      </c>
      <c r="C14" s="31">
        <v>343</v>
      </c>
      <c r="D14" s="31">
        <f t="shared" si="0"/>
        <v>549</v>
      </c>
      <c r="E14" s="31">
        <v>298</v>
      </c>
      <c r="F14" s="31">
        <v>251</v>
      </c>
    </row>
    <row r="15" spans="2:6" s="3" customFormat="1" ht="27" customHeight="1">
      <c r="B15" s="95" t="s">
        <v>45</v>
      </c>
      <c r="C15" s="31">
        <v>958</v>
      </c>
      <c r="D15" s="31">
        <f t="shared" ref="D15" si="1">E15+F15</f>
        <v>1194</v>
      </c>
      <c r="E15" s="31">
        <v>677</v>
      </c>
      <c r="F15" s="31">
        <v>517</v>
      </c>
    </row>
    <row r="16" spans="2:6" s="3" customFormat="1" ht="27" customHeight="1">
      <c r="B16" s="33" t="s">
        <v>46</v>
      </c>
      <c r="C16" s="97">
        <f>SUM(C6:C15)</f>
        <v>4199</v>
      </c>
      <c r="D16" s="97">
        <f>SUM(D6:D15)</f>
        <v>5926</v>
      </c>
      <c r="E16" s="97">
        <f>SUM(E6:E15)</f>
        <v>3041</v>
      </c>
      <c r="F16" s="97">
        <f>SUM(F6:F15)</f>
        <v>2885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2018-06-13T06:53:35Z</dcterms:created>
  <dcterms:modified xsi:type="dcterms:W3CDTF">2018-06-13T06:53:47Z</dcterms:modified>
</cp:coreProperties>
</file>