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7670" windowHeight="807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externalReferences>
    <externalReference r:id="rId7"/>
  </externalReference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'１３地区別人口と世帯数'!$A$1:$K$46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G68" i="32" l="1"/>
  <c r="H68" i="32"/>
  <c r="F68" i="32"/>
  <c r="C10" i="32" l="1"/>
  <c r="D10" i="32"/>
  <c r="C16" i="32"/>
  <c r="D16" i="32"/>
  <c r="C22" i="32"/>
  <c r="D22" i="32"/>
  <c r="C28" i="32"/>
  <c r="D28" i="32"/>
  <c r="C34" i="32"/>
  <c r="D34" i="32"/>
  <c r="C40" i="32"/>
  <c r="D40" i="32"/>
  <c r="C46" i="32"/>
  <c r="D46" i="32"/>
  <c r="C52" i="32"/>
  <c r="D52" i="32"/>
  <c r="C58" i="32"/>
  <c r="D58" i="32"/>
  <c r="C64" i="32"/>
  <c r="D64" i="32"/>
  <c r="J25" i="2"/>
  <c r="I25" i="2"/>
  <c r="H25" i="2"/>
  <c r="G25" i="2"/>
  <c r="F25" i="2"/>
  <c r="G24" i="2"/>
  <c r="F48" i="32" l="1"/>
  <c r="F47" i="32"/>
  <c r="H46" i="32"/>
  <c r="G46" i="32"/>
  <c r="B30" i="32"/>
  <c r="B31" i="32"/>
  <c r="B32" i="32"/>
  <c r="B33" i="32"/>
  <c r="G22" i="32"/>
  <c r="H22" i="32"/>
  <c r="F46" i="32" l="1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5" i="2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1" i="32"/>
  <c r="F50" i="32"/>
  <c r="F49" i="32"/>
  <c r="F45" i="32"/>
  <c r="F44" i="32"/>
  <c r="F43" i="32"/>
  <c r="F42" i="32"/>
  <c r="F41" i="32"/>
  <c r="H40" i="32"/>
  <c r="G40" i="32"/>
  <c r="F39" i="32"/>
  <c r="F38" i="32"/>
  <c r="F37" i="32"/>
  <c r="F36" i="32"/>
  <c r="F35" i="32"/>
  <c r="H34" i="32"/>
  <c r="G34" i="32"/>
  <c r="F33" i="32"/>
  <c r="F32" i="32"/>
  <c r="F31" i="32"/>
  <c r="F30" i="32"/>
  <c r="F29" i="32"/>
  <c r="H28" i="32"/>
  <c r="G28" i="32"/>
  <c r="F27" i="32"/>
  <c r="F26" i="32"/>
  <c r="F25" i="32"/>
  <c r="F24" i="32"/>
  <c r="F23" i="32"/>
  <c r="F22" i="32"/>
  <c r="F21" i="32"/>
  <c r="F20" i="32"/>
  <c r="F19" i="32"/>
  <c r="F18" i="32"/>
  <c r="F17" i="32"/>
  <c r="H16" i="32"/>
  <c r="G16" i="32"/>
  <c r="F15" i="32"/>
  <c r="F14" i="32"/>
  <c r="F13" i="32"/>
  <c r="F12" i="32"/>
  <c r="F11" i="32"/>
  <c r="H10" i="32"/>
  <c r="G10" i="32"/>
  <c r="F9" i="32"/>
  <c r="F8" i="32"/>
  <c r="F7" i="32"/>
  <c r="F6" i="32"/>
  <c r="F5" i="32"/>
  <c r="H4" i="32"/>
  <c r="G4" i="32"/>
  <c r="B75" i="32"/>
  <c r="B74" i="32"/>
  <c r="B73" i="32"/>
  <c r="B72" i="32"/>
  <c r="B71" i="32"/>
  <c r="D70" i="32"/>
  <c r="C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1" i="32"/>
  <c r="B50" i="32"/>
  <c r="B49" i="32"/>
  <c r="B48" i="32"/>
  <c r="B47" i="32"/>
  <c r="B46" i="32"/>
  <c r="B45" i="32"/>
  <c r="B44" i="32"/>
  <c r="B43" i="32"/>
  <c r="B42" i="32"/>
  <c r="B41" i="32"/>
  <c r="B39" i="32"/>
  <c r="B38" i="32"/>
  <c r="B37" i="32"/>
  <c r="B36" i="32"/>
  <c r="B35" i="32"/>
  <c r="B34" i="32"/>
  <c r="B29" i="32"/>
  <c r="B28" i="32"/>
  <c r="B27" i="32"/>
  <c r="B26" i="32"/>
  <c r="B25" i="32"/>
  <c r="B24" i="32"/>
  <c r="B23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D4" i="32"/>
  <c r="H72" i="32" s="1"/>
  <c r="C4" i="32"/>
  <c r="G72" i="32" s="1"/>
  <c r="H73" i="32" l="1"/>
  <c r="H74" i="32"/>
  <c r="F10" i="32"/>
  <c r="G74" i="32"/>
  <c r="F4" i="32"/>
  <c r="G73" i="32"/>
  <c r="F28" i="32"/>
  <c r="G75" i="32"/>
  <c r="H75" i="32"/>
  <c r="F16" i="32"/>
  <c r="F52" i="32"/>
  <c r="F40" i="32"/>
  <c r="B52" i="32"/>
  <c r="B40" i="32"/>
  <c r="F34" i="32"/>
  <c r="B70" i="32"/>
  <c r="B22" i="32"/>
  <c r="B4" i="32"/>
  <c r="F72" i="32" s="1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6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8" i="30"/>
  <c r="C6" i="30"/>
  <c r="C5" i="30"/>
  <c r="F75" i="32" l="1"/>
  <c r="F73" i="32"/>
  <c r="F74" i="32"/>
  <c r="C24" i="2"/>
  <c r="D8" i="34" l="1"/>
  <c r="D14" i="34" l="1"/>
  <c r="D13" i="34"/>
  <c r="D12" i="34"/>
  <c r="D11" i="34"/>
  <c r="D10" i="34"/>
  <c r="D9" i="34"/>
  <c r="D7" i="34"/>
  <c r="D6" i="34"/>
  <c r="D15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<sst xmlns="http://schemas.openxmlformats.org/spreadsheetml/2006/main" count="401" uniqueCount="316">
  <si>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</si>
  <si>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</si>
  <si>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</si>
  <si>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</si>
  <si>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</si>
  <si>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</si>
  <si>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</si>
  <si>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</si>
  <si>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</si>
  <si>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</si>
  <si>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</si>
  <si>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</si>
  <si>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</si>
  <si>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</si>
  <si>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</si>
  <si>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</si>
  <si>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</si>
  <si>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</si>
  <si>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</si>
  <si>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</si>
  <si>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</si>
  <si>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</si>
  <si>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</si>
  <si>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</si>
  <si>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</si>
  <si>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</si>
  <si>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</si>
  <si>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</si>
  <si>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</si>
  <si>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</si>
  <si>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</si>
  <si>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</si>
  <si>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</si>
  <si>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</si>
  <si>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</si>
  <si>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</si>
  <si>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</si>
  <si>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</si>
  <si>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</si>
  <si>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</si>
  <si>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</si>
  <si>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</si>
  <si>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</si>
  <si>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</si>
  <si>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</si>
  <si>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</si>
  <si>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</si>
  <si>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</si>
  <si>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</si>
  <si>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</si>
  <si>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</si>
  <si>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</si>
  <si>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</si>
  <si>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</si>
  <si>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</si>
  <si>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</si>
  <si>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</si>
  <si>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</si>
  <si>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</si>
  <si>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</si>
  <si>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</si>
  <si>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</si>
  <si>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</si>
  <si>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</si>
  <si>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</si>
  <si>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</si>
  <si>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</si>
  <si>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</si>
  <si>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</si>
  <si>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</si>
  <si>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</si>
  <si>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</si>
  <si>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</si>
  <si>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</si>
  <si>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</si>
  <si>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</si>
  <si>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</si>
  <si>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</si>
  <si>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</si>
  <si>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</si>
  <si>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</si>
  <si>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</si>
  <si>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</si>
  <si>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</si>
  <si>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</si>
  <si>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</si>
  <si>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</si>
  <si>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</si>
  <si>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</si>
  <si>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</si>
  <si>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</si>
  <si>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</si>
  <si>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</si>
  <si>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</si>
  <si>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</si>
  <si>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</si>
  <si>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</si>
  <si>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</si>
  <si>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</si>
  <si>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</si>
  <si>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</si>
  <si>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</si>
  <si>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</si>
  <si>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</si>
  <si>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</si>
  <si>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</si>
  <si>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</si>
  <si>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</si>
  <si>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</si>
  <si>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</si>
  <si>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</si>
  <si>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</si>
  <si>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</si>
  <si>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</si>
  <si>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</si>
  <si>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</si>
  <si>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</si>
  <si>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</si>
  <si>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</si>
  <si>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</si>
  <si>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</si>
  <si>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</si>
  <si>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</si>
  <si>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</si>
  <si>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</si>
  <si>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</si>
  <si>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</si>
  <si>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</si>
  <si>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</si>
  <si>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</si>
  <si>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</si>
  <si>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</si>
  <si>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</si>
  <si>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</si>
  <si>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</si>
  <si>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</si>
  <si>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</si>
  <si>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</si>
  <si>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</si>
  <si>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</si>
  <si>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</si>
  <si>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</si>
  <si>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</si>
  <si>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</si>
  <si>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</si>
  <si>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</si>
  <si>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</si>
  <si>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</si>
  <si>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</si>
  <si>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</si>
  <si>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</si>
  <si>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</si>
  <si>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</si>
  <si>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</si>
  <si>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</si>
  <si>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</si>
  <si>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</si>
  <si>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</si>
  <si>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</si>
  <si>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</si>
  <si>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</si>
  <si>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</si>
  <si>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</si>
  <si>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</si>
  <si>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</si>
  <si>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</si>
  <si>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</si>
  <si>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</si>
  <si>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</si>
  <si>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</si>
  <si>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</si>
  <si>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</si>
  <si>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</si>
  <si>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</si>
  <si>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</si>
  <si>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</si>
  <si>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</si>
  <si>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</si>
  <si>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</si>
  <si>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</si>
  <si>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</si>
  <si>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</si>
  <si>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</si>
  <si>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</si>
  <si>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</si>
  <si>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</si>
  <si>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</si>
  <si>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</si>
  <si>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</si>
  <si>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</si>
  <si>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</si>
  <si>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</si>
  <si>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</si>
  <si>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</si>
  <si>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</si>
  <si>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</si>
  <si>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</si>
  <si>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</si>
  <si>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</si>
  <si>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</si>
  <si>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</si>
  <si>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</si>
  <si>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</si>
  <si>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</si>
  <si>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</si>
  <si>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</si>
  <si>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</si>
  <si>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</si>
  <si>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</si>
  <si>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</si>
  <si>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</si>
  <si>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</si>
  <si>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</si>
  <si>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</si>
  <si>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</si>
  <si>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</si>
  <si>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</si>
  <si>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</si>
  <si>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</si>
  <si>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</si>
  <si>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</si>
  <si>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</si>
  <si>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</si>
  <si>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</si>
  <si>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</si>
  <si>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</si>
  <si>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</si>
  <si>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</si>
  <si>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</si>
  <si>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</si>
  <si>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</si>
  <si>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</si>
  <si>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</si>
  <si>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</si>
  <si>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</si>
  <si>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</si>
  <si>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</si>
  <si>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</si>
  <si>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</si>
  <si>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</si>
  <si>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</si>
  <si>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</si>
  <si>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</si>
  <si>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</si>
  <si>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</si>
  <si>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</si>
  <si>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</si>
  <si>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</si>
  <si>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</si>
  <si>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</si>
  <si>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</si>
  <si>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</si>
  <si>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</si>
  <si>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</si>
  <si>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</si>
  <si>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</si>
  <si>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</si>
  <si>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</si>
  <si>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</si>
  <si>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</si>
  <si>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</si>
  <si>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</si>
  <si>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</si>
  <si>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</si>
  <si>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</si>
  <si>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</si>
  <si>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</si>
  <si>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</si>
  <si>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</si>
  <si>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</si>
  <si>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</si>
  <si>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</si>
  <si>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</si>
  <si>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</si>
  <si>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</si>
  <si>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</si>
  <si>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</si>
  <si>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</si>
  <si>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</si>
  <si>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</si>
  <si>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</si>
  <si>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</si>
  <si>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</si>
  <si>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</si>
  <si>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</si>
  <si>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</si>
  <si>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</si>
  <si>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</si>
  <si>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</si>
  <si>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</si>
  <si>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</si>
  <si>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</si>
  <si>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</si>
  <si>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</si>
  <si>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</si>
  <si>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</si>
  <si>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</si>
  <si>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</si>
  <si>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</si>
  <si>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</si>
  <si>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</si>
  <si>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</si>
  <si>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X</t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</si>
  <si>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</si>
  <si>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</si>
  <si>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</si>
  <si>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</si>
  <si>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</si>
  <si>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</si>
  <si>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</si>
  <si>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2018.7.1</t>
    <phoneticPr fontId="15"/>
  </si>
  <si>
    <t>2018.7.1</t>
    <phoneticPr fontId="15"/>
  </si>
  <si>
    <t>年齢不詳</t>
    <rPh sb="0" eb="4">
      <t>ネンレイフショウ</t>
    </rPh>
    <phoneticPr fontId="15"/>
  </si>
  <si>
    <t>2018年6月中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</si>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</sst>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" fontId="18" fillId="0" borderId="0" xfId="0" applyNumberFormat="1" applyFont="1" applyBorder="1"/>
    <xf numFmtId="3" fontId="18" fillId="0" borderId="12" xfId="0" applyNumberFormat="1" applyFont="1" applyBorder="1"/>
    <xf numFmtId="3" fontId="12" fillId="0" borderId="31" xfId="0" applyNumberFormat="1" applyFont="1" applyBorder="1"/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9" fillId="0" borderId="20" xfId="2" applyFont="1" applyFill="1" applyBorder="1" applyAlignment="1">
      <alignment vertical="center"/>
    </xf>
    <xf numFmtId="38" fontId="19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strRef>
              <c:f>[1]グラフ人口と世帯!$A$2</c:f>
              <c:strCache>
                <c:ptCount val="1"/>
                <c:pt idx="0">
                  <c:v>人口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[1]グラフ人口と世帯!$B$1:$P$1</c:f>
              <c:numCache>
                <c:formatCode>General</c:formatCode>
                <c:ptCount val="15"/>
                <c:pt idx="0" formatCode="0">
                  <c:v>47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2000</c:v>
                </c:pt>
                <c:pt idx="12">
                  <c:v>2005</c:v>
                </c:pt>
                <c:pt idx="13">
                  <c:v>2010</c:v>
                </c:pt>
                <c:pt idx="14">
                  <c:v>15</c:v>
                </c:pt>
              </c:numCache>
            </c:numRef>
          </c:cat>
          <c:val>
            <c:numRef>
              <c:f>[1]グラフ人口と世帯!$B$2:$P$2</c:f>
              <c:numCache>
                <c:formatCode>#,##0_);[Red]\(#,##0\)</c:formatCode>
                <c:ptCount val="15"/>
                <c:pt idx="0">
                  <c:v>90971</c:v>
                </c:pt>
                <c:pt idx="1">
                  <c:v>96878</c:v>
                </c:pt>
                <c:pt idx="2">
                  <c:v>109101</c:v>
                </c:pt>
                <c:pt idx="3">
                  <c:v>124601</c:v>
                </c:pt>
                <c:pt idx="4">
                  <c:v>175183</c:v>
                </c:pt>
                <c:pt idx="5">
                  <c:v>228978</c:v>
                </c:pt>
                <c:pt idx="6">
                  <c:v>265975</c:v>
                </c:pt>
                <c:pt idx="7">
                  <c:v>300248</c:v>
                </c:pt>
                <c:pt idx="8">
                  <c:v>328387</c:v>
                </c:pt>
                <c:pt idx="9">
                  <c:v>350330</c:v>
                </c:pt>
                <c:pt idx="10">
                  <c:v>368651</c:v>
                </c:pt>
                <c:pt idx="11">
                  <c:v>379185</c:v>
                </c:pt>
                <c:pt idx="12">
                  <c:v>396014</c:v>
                </c:pt>
                <c:pt idx="13">
                  <c:v>409657</c:v>
                </c:pt>
                <c:pt idx="14">
                  <c:v>423894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[1]グラフ人口と世帯!$A$3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[1]グラフ人口と世帯!$B$1:$P$1</c:f>
              <c:numCache>
                <c:formatCode>General</c:formatCode>
                <c:ptCount val="15"/>
                <c:pt idx="0" formatCode="0">
                  <c:v>47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2000</c:v>
                </c:pt>
                <c:pt idx="12">
                  <c:v>2005</c:v>
                </c:pt>
                <c:pt idx="13">
                  <c:v>2010</c:v>
                </c:pt>
                <c:pt idx="14">
                  <c:v>15</c:v>
                </c:pt>
              </c:numCache>
            </c:numRef>
          </c:cat>
          <c:val>
            <c:numRef>
              <c:f>[1]グラフ人口と世帯!$B$3:$P$3</c:f>
              <c:numCache>
                <c:formatCode>#,##0_);[Red]\(#,##0\)</c:formatCode>
                <c:ptCount val="15"/>
                <c:pt idx="0">
                  <c:v>17000</c:v>
                </c:pt>
                <c:pt idx="1">
                  <c:v>19800</c:v>
                </c:pt>
                <c:pt idx="2">
                  <c:v>22694</c:v>
                </c:pt>
                <c:pt idx="3">
                  <c:v>28089</c:v>
                </c:pt>
                <c:pt idx="4">
                  <c:v>43908</c:v>
                </c:pt>
                <c:pt idx="5">
                  <c:v>62169</c:v>
                </c:pt>
                <c:pt idx="6">
                  <c:v>77281</c:v>
                </c:pt>
                <c:pt idx="7">
                  <c:v>96757</c:v>
                </c:pt>
                <c:pt idx="8">
                  <c:v>108775</c:v>
                </c:pt>
                <c:pt idx="9">
                  <c:v>124261</c:v>
                </c:pt>
                <c:pt idx="10">
                  <c:v>137993</c:v>
                </c:pt>
                <c:pt idx="11">
                  <c:v>148455</c:v>
                </c:pt>
                <c:pt idx="12">
                  <c:v>161232</c:v>
                </c:pt>
                <c:pt idx="13">
                  <c:v>171981</c:v>
                </c:pt>
                <c:pt idx="14">
                  <c:v>180170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52416"/>
        <c:axId val="232336000"/>
      </c:lineChart>
      <c:catAx>
        <c:axId val="22225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233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33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22524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[1]グラフ月別人口推移!$A$21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[1]グラフ月別人口推移!$B$21:$M$21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[1]グラフ月別人口推移!$A$20</c:f>
              <c:strCache>
                <c:ptCount val="1"/>
                <c:pt idx="0">
                  <c:v>2017年</c:v>
                </c:pt>
              </c:strCache>
            </c:strRef>
          </c:tx>
          <c:val>
            <c:numRef>
              <c:f>[1]グラフ月別人口推移!$B$20:$M$20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[1]グラフ月別人口推移!$A$19</c:f>
              <c:strCache>
                <c:ptCount val="1"/>
                <c:pt idx="0">
                  <c:v>2016年</c:v>
                </c:pt>
              </c:strCache>
            </c:strRef>
          </c:tx>
          <c:marker>
            <c:symbol val="square"/>
            <c:size val="7"/>
          </c:marker>
          <c:val>
            <c:numRef>
              <c:f>[1]グラフ月別人口推移!$B$19:$M$19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[1]グラフ月別人口推移!$A$18</c:f>
              <c:strCache>
                <c:ptCount val="1"/>
                <c:pt idx="0">
                  <c:v>2015年</c:v>
                </c:pt>
              </c:strCache>
            </c:strRef>
          </c:tx>
          <c:marker>
            <c:symbol val="diamond"/>
            <c:size val="7"/>
          </c:marker>
          <c:val>
            <c:numRef>
              <c:f>[1]グラフ月別人口推移!$B$18:$M$18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[1]グラフ月別人口推移!$A$17</c:f>
              <c:strCache>
                <c:ptCount val="1"/>
                <c:pt idx="0">
                  <c:v>2014年</c:v>
                </c:pt>
              </c:strCache>
            </c:strRef>
          </c:tx>
          <c:marker>
            <c:symbol val="circle"/>
            <c:size val="7"/>
          </c:marker>
          <c:val>
            <c:numRef>
              <c:f>[1]グラフ月別人口推移!$B$17:$M$17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[1]グラフ月別人口推移!$A$16</c:f>
              <c:strCache>
                <c:ptCount val="1"/>
                <c:pt idx="0">
                  <c:v>2013年</c:v>
                </c:pt>
              </c:strCache>
            </c:strRef>
          </c:tx>
          <c:val>
            <c:numRef>
              <c:f>[1]グラフ月別人口推移!$B$16:$M$16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[1]グラフ月別人口推移!$A$15</c:f>
              <c:strCache>
                <c:ptCount val="1"/>
                <c:pt idx="0">
                  <c:v>2012年</c:v>
                </c:pt>
              </c:strCache>
            </c:strRef>
          </c:tx>
          <c:val>
            <c:numRef>
              <c:f>[1]グラフ月別人口推移!$B$15:$M$15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[1]グラフ月別人口推移!$A$14</c:f>
              <c:strCache>
                <c:ptCount val="1"/>
                <c:pt idx="0">
                  <c:v>2011年</c:v>
                </c:pt>
              </c:strCache>
            </c:strRef>
          </c:tx>
          <c:val>
            <c:numRef>
              <c:f>[1]グラフ月別人口推移!$B$14:$M$14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2"/>
          <c:order val="8"/>
          <c:tx>
            <c:strRef>
              <c:f>[1]グラフ月別人口推移!$A$13</c:f>
              <c:strCache>
                <c:ptCount val="1"/>
                <c:pt idx="0">
                  <c:v>2010年</c:v>
                </c:pt>
              </c:strCache>
            </c:strRef>
          </c:tx>
          <c:val>
            <c:numRef>
              <c:f>[1]グラフ月別人口推移!$B$13:$M$13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1"/>
          <c:order val="9"/>
          <c:tx>
            <c:strRef>
              <c:f>[1]グラフ月別人口推移!$A$12</c:f>
              <c:strCache>
                <c:ptCount val="1"/>
                <c:pt idx="0">
                  <c:v>2009年</c:v>
                </c:pt>
              </c:strCache>
            </c:strRef>
          </c:tx>
          <c:val>
            <c:numRef>
              <c:f>[1]グラフ月別人口推移!$B$12:$M$12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24704"/>
        <c:axId val="144026240"/>
      </c:lineChart>
      <c:catAx>
        <c:axId val="144024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44026240"/>
        <c:crossesAt val="370000"/>
        <c:auto val="1"/>
        <c:lblAlgn val="ctr"/>
        <c:lblOffset val="100"/>
        <c:noMultiLvlLbl val="0"/>
      </c:catAx>
      <c:valAx>
        <c:axId val="144026240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024704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1953469192147155"/>
          <c:y val="7.8688524590163941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58</xdr:row>
      <xdr:rowOff>161924</xdr:rowOff>
    </xdr:from>
    <xdr:to>
      <xdr:col>9</xdr:col>
      <xdr:colOff>295274</xdr:colOff>
      <xdr:row>83</xdr:row>
      <xdr:rowOff>15674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100&#25991;&#26360;&#32113;&#35336;&#35506;/05_&#32113;&#35336;&#25285;&#24403;/06_&#32113;&#35336;&#22577;&#21578;&#65288;&#20154;&#21475;&#32113;&#35336;&#12539;&#26376;&#22577;&#12539;&#24180;&#22577;&#65289;/02_&#32113;&#35336;&#26376;&#22577;/2018&#24180;&#32113;&#35336;&#26376;&#22577;/&#32113;&#35336;&#26376;&#22577;2018&#24180;7&#26376;&#21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藤沢市の概要"/>
      <sheetName val="推移"/>
      <sheetName val="静態"/>
      <sheetName val="動態"/>
      <sheetName val="都道府県別転出入人口"/>
      <sheetName val="年齢別人口"/>
      <sheetName val="町丁字別人口"/>
      <sheetName val="外国人登録"/>
      <sheetName val="神奈川県の人口と世帯"/>
      <sheetName val="消費者物価指数等"/>
      <sheetName val="グラフ人口と世帯"/>
      <sheetName val="グラフ動態人口"/>
      <sheetName val="グラフ月別人口推移"/>
      <sheetName val="ｸﾞﾗﾌ自然増・社会増の推移"/>
      <sheetName val="グラフ前年中の推移2017年"/>
      <sheetName val="WORK2"/>
      <sheetName val="WORK3"/>
      <sheetName val="WORK"/>
      <sheetName val="WORK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>
            <v>47</v>
          </cell>
          <cell r="C1">
            <v>50</v>
          </cell>
          <cell r="D1">
            <v>55</v>
          </cell>
          <cell r="E1">
            <v>60</v>
          </cell>
          <cell r="F1">
            <v>65</v>
          </cell>
          <cell r="G1">
            <v>70</v>
          </cell>
          <cell r="H1">
            <v>75</v>
          </cell>
          <cell r="I1">
            <v>80</v>
          </cell>
          <cell r="J1">
            <v>85</v>
          </cell>
          <cell r="K1">
            <v>90</v>
          </cell>
          <cell r="L1">
            <v>95</v>
          </cell>
          <cell r="M1">
            <v>2000</v>
          </cell>
          <cell r="N1">
            <v>2005</v>
          </cell>
          <cell r="O1">
            <v>2010</v>
          </cell>
          <cell r="P1">
            <v>15</v>
          </cell>
        </row>
        <row r="2">
          <cell r="A2" t="str">
            <v>人口</v>
          </cell>
          <cell r="B2">
            <v>90971</v>
          </cell>
          <cell r="C2">
            <v>96878</v>
          </cell>
          <cell r="D2">
            <v>109101</v>
          </cell>
          <cell r="E2">
            <v>124601</v>
          </cell>
          <cell r="F2">
            <v>175183</v>
          </cell>
          <cell r="G2">
            <v>228978</v>
          </cell>
          <cell r="H2">
            <v>265975</v>
          </cell>
          <cell r="I2">
            <v>300248</v>
          </cell>
          <cell r="J2">
            <v>328387</v>
          </cell>
          <cell r="K2">
            <v>350330</v>
          </cell>
          <cell r="L2">
            <v>368651</v>
          </cell>
          <cell r="M2">
            <v>379185</v>
          </cell>
          <cell r="N2">
            <v>396014</v>
          </cell>
          <cell r="O2">
            <v>409657</v>
          </cell>
          <cell r="P2">
            <v>423894</v>
          </cell>
        </row>
        <row r="3">
          <cell r="A3" t="str">
            <v>世帯数</v>
          </cell>
          <cell r="B3">
            <v>17000</v>
          </cell>
          <cell r="C3">
            <v>19800</v>
          </cell>
          <cell r="D3">
            <v>22694</v>
          </cell>
          <cell r="E3">
            <v>28089</v>
          </cell>
          <cell r="F3">
            <v>43908</v>
          </cell>
          <cell r="G3">
            <v>62169</v>
          </cell>
          <cell r="H3">
            <v>77281</v>
          </cell>
          <cell r="I3">
            <v>96757</v>
          </cell>
          <cell r="J3">
            <v>108775</v>
          </cell>
          <cell r="K3">
            <v>124261</v>
          </cell>
          <cell r="L3">
            <v>137993</v>
          </cell>
          <cell r="M3">
            <v>148455</v>
          </cell>
          <cell r="N3">
            <v>161232</v>
          </cell>
          <cell r="O3">
            <v>171981</v>
          </cell>
          <cell r="P3">
            <v>180170</v>
          </cell>
        </row>
      </sheetData>
      <sheetData sheetId="12"/>
      <sheetData sheetId="13">
        <row r="12">
          <cell r="A12" t="str">
            <v>2009年</v>
          </cell>
          <cell r="B12">
            <v>405705</v>
          </cell>
          <cell r="C12">
            <v>405672</v>
          </cell>
          <cell r="D12">
            <v>405565</v>
          </cell>
          <cell r="E12">
            <v>405939</v>
          </cell>
          <cell r="F12">
            <v>406768</v>
          </cell>
          <cell r="G12">
            <v>406966</v>
          </cell>
          <cell r="H12">
            <v>406999</v>
          </cell>
          <cell r="I12">
            <v>407009</v>
          </cell>
          <cell r="J12">
            <v>407142</v>
          </cell>
          <cell r="K12">
            <v>407287</v>
          </cell>
          <cell r="L12">
            <v>407452</v>
          </cell>
          <cell r="M12">
            <v>407430</v>
          </cell>
        </row>
        <row r="13">
          <cell r="A13" t="str">
            <v>2010年</v>
          </cell>
          <cell r="B13">
            <v>407766</v>
          </cell>
          <cell r="C13">
            <v>407731</v>
          </cell>
          <cell r="D13">
            <v>407665</v>
          </cell>
          <cell r="E13">
            <v>408161</v>
          </cell>
          <cell r="F13">
            <v>409227</v>
          </cell>
          <cell r="G13">
            <v>409527</v>
          </cell>
          <cell r="H13">
            <v>409737</v>
          </cell>
          <cell r="I13">
            <v>410026</v>
          </cell>
          <cell r="J13">
            <v>410341</v>
          </cell>
          <cell r="K13">
            <v>409657</v>
          </cell>
          <cell r="L13">
            <v>409911</v>
          </cell>
          <cell r="M13">
            <v>410181</v>
          </cell>
        </row>
        <row r="14">
          <cell r="A14" t="str">
            <v>2011年</v>
          </cell>
          <cell r="B14">
            <v>410427</v>
          </cell>
          <cell r="C14">
            <v>410532</v>
          </cell>
          <cell r="D14">
            <v>410615</v>
          </cell>
          <cell r="E14">
            <v>411255</v>
          </cell>
          <cell r="F14">
            <v>412364</v>
          </cell>
          <cell r="G14">
            <v>412752</v>
          </cell>
          <cell r="H14">
            <v>412922</v>
          </cell>
          <cell r="I14">
            <v>413161</v>
          </cell>
          <cell r="J14">
            <v>413608</v>
          </cell>
          <cell r="K14">
            <v>413826</v>
          </cell>
          <cell r="L14">
            <v>414162</v>
          </cell>
          <cell r="M14">
            <v>414327</v>
          </cell>
        </row>
        <row r="15">
          <cell r="A15" t="str">
            <v>2012年</v>
          </cell>
          <cell r="B15">
            <v>414530</v>
          </cell>
          <cell r="C15">
            <v>414647</v>
          </cell>
          <cell r="D15">
            <v>414722</v>
          </cell>
          <cell r="E15">
            <v>415211</v>
          </cell>
          <cell r="F15">
            <v>416113</v>
          </cell>
          <cell r="G15">
            <v>416418</v>
          </cell>
          <cell r="H15">
            <v>416599</v>
          </cell>
          <cell r="I15">
            <v>416763</v>
          </cell>
          <cell r="J15">
            <v>416824</v>
          </cell>
          <cell r="K15">
            <v>416756</v>
          </cell>
          <cell r="L15">
            <v>416847</v>
          </cell>
          <cell r="M15">
            <v>416867</v>
          </cell>
        </row>
        <row r="16">
          <cell r="A16" t="str">
            <v>2013年</v>
          </cell>
          <cell r="B16">
            <v>416832</v>
          </cell>
          <cell r="C16">
            <v>416784</v>
          </cell>
          <cell r="D16">
            <v>416611</v>
          </cell>
          <cell r="E16">
            <v>417070</v>
          </cell>
          <cell r="F16">
            <v>417993</v>
          </cell>
          <cell r="G16">
            <v>418127</v>
          </cell>
          <cell r="H16">
            <v>418143</v>
          </cell>
          <cell r="I16">
            <v>418061</v>
          </cell>
          <cell r="J16">
            <v>418215</v>
          </cell>
          <cell r="K16">
            <v>418269</v>
          </cell>
          <cell r="L16">
            <v>418255</v>
          </cell>
          <cell r="M16">
            <v>418267</v>
          </cell>
        </row>
        <row r="17">
          <cell r="A17" t="str">
            <v>2014年</v>
          </cell>
          <cell r="B17">
            <v>418417</v>
          </cell>
          <cell r="C17">
            <v>418302</v>
          </cell>
          <cell r="D17">
            <v>418127</v>
          </cell>
          <cell r="E17">
            <v>418308</v>
          </cell>
          <cell r="F17">
            <v>419060</v>
          </cell>
          <cell r="G17">
            <v>419193</v>
          </cell>
          <cell r="H17">
            <v>419260</v>
          </cell>
          <cell r="I17">
            <v>419601</v>
          </cell>
          <cell r="J17">
            <v>419703</v>
          </cell>
          <cell r="K17">
            <v>419916</v>
          </cell>
          <cell r="L17">
            <v>420226</v>
          </cell>
          <cell r="M17">
            <v>420180</v>
          </cell>
        </row>
        <row r="18">
          <cell r="A18" t="str">
            <v>2015年</v>
          </cell>
          <cell r="B18">
            <v>420343</v>
          </cell>
          <cell r="C18">
            <v>420254</v>
          </cell>
          <cell r="D18">
            <v>420294</v>
          </cell>
          <cell r="E18">
            <v>420619</v>
          </cell>
          <cell r="F18">
            <v>421604</v>
          </cell>
          <cell r="G18">
            <v>421818</v>
          </cell>
          <cell r="H18">
            <v>421907</v>
          </cell>
          <cell r="I18">
            <v>422062</v>
          </cell>
          <cell r="J18">
            <v>422305</v>
          </cell>
          <cell r="K18">
            <v>423894</v>
          </cell>
          <cell r="L18">
            <v>424069</v>
          </cell>
          <cell r="M18">
            <v>424329</v>
          </cell>
        </row>
        <row r="19">
          <cell r="A19" t="str">
            <v>2016年</v>
          </cell>
          <cell r="B19">
            <v>424533</v>
          </cell>
          <cell r="C19">
            <v>424746</v>
          </cell>
          <cell r="D19">
            <v>424744</v>
          </cell>
          <cell r="E19">
            <v>425105</v>
          </cell>
          <cell r="F19">
            <v>425805</v>
          </cell>
          <cell r="G19">
            <v>425953</v>
          </cell>
          <cell r="H19">
            <v>426193</v>
          </cell>
          <cell r="I19">
            <v>426273</v>
          </cell>
          <cell r="J19">
            <v>426461</v>
          </cell>
          <cell r="K19">
            <v>426678</v>
          </cell>
          <cell r="L19">
            <v>426999</v>
          </cell>
          <cell r="M19">
            <v>427044</v>
          </cell>
        </row>
        <row r="20">
          <cell r="A20" t="str">
            <v>2017年</v>
          </cell>
          <cell r="B20">
            <v>427199</v>
          </cell>
          <cell r="C20">
            <v>427248</v>
          </cell>
          <cell r="D20">
            <v>427268</v>
          </cell>
          <cell r="E20">
            <v>427501</v>
          </cell>
          <cell r="F20">
            <v>428238</v>
          </cell>
          <cell r="G20">
            <v>428374</v>
          </cell>
          <cell r="H20">
            <v>428484</v>
          </cell>
          <cell r="I20">
            <v>428661</v>
          </cell>
          <cell r="J20">
            <v>428788</v>
          </cell>
          <cell r="K20">
            <v>428837</v>
          </cell>
          <cell r="L20">
            <v>429093</v>
          </cell>
          <cell r="M20">
            <v>429202</v>
          </cell>
        </row>
        <row r="21">
          <cell r="A21" t="str">
            <v>2018年</v>
          </cell>
          <cell r="B21">
            <v>429249</v>
          </cell>
          <cell r="C21">
            <v>429205</v>
          </cell>
          <cell r="D21">
            <v>429047</v>
          </cell>
          <cell r="E21">
            <v>429317</v>
          </cell>
          <cell r="F21">
            <v>430076</v>
          </cell>
          <cell r="G21">
            <v>430349</v>
          </cell>
          <cell r="H21">
            <v>430485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5" t="s">
        <v>273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3.5" customHeight="1">
      <c r="A2" s="126" t="s">
        <v>2</v>
      </c>
      <c r="B2" s="126" t="s">
        <v>3</v>
      </c>
      <c r="C2" s="129" t="s">
        <v>0</v>
      </c>
      <c r="D2" s="130"/>
      <c r="E2" s="131"/>
      <c r="F2" s="129" t="s">
        <v>272</v>
      </c>
      <c r="G2" s="130"/>
      <c r="H2" s="131"/>
      <c r="I2" s="33" t="s">
        <v>1</v>
      </c>
      <c r="J2" s="33" t="s">
        <v>0</v>
      </c>
    </row>
    <row r="3" spans="1:10" ht="13.5" customHeight="1">
      <c r="A3" s="127"/>
      <c r="B3" s="127"/>
      <c r="C3" s="132"/>
      <c r="D3" s="133"/>
      <c r="E3" s="134"/>
      <c r="F3" s="132"/>
      <c r="G3" s="133"/>
      <c r="H3" s="134"/>
      <c r="I3" s="34" t="s">
        <v>4</v>
      </c>
      <c r="J3" s="37" t="s">
        <v>5</v>
      </c>
    </row>
    <row r="4" spans="1:10" ht="13.5" customHeight="1">
      <c r="A4" s="128"/>
      <c r="B4" s="127"/>
      <c r="C4" s="101" t="s">
        <v>6</v>
      </c>
      <c r="D4" s="101" t="s">
        <v>7</v>
      </c>
      <c r="E4" s="101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7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295</v>
      </c>
      <c r="G5" s="30" t="s">
        <v>295</v>
      </c>
      <c r="H5" s="30" t="s">
        <v>295</v>
      </c>
      <c r="I5" s="36">
        <f>C5/B5</f>
        <v>5.7735507246376816</v>
      </c>
      <c r="J5" s="29">
        <v>503.90973120597965</v>
      </c>
    </row>
    <row r="6" spans="1:10" ht="17.25" customHeight="1">
      <c r="A6" s="107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7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7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7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7">
        <v>17441</v>
      </c>
      <c r="B10" s="30" t="s">
        <v>296</v>
      </c>
      <c r="C10" s="29">
        <v>90971</v>
      </c>
      <c r="D10" s="30" t="s">
        <v>296</v>
      </c>
      <c r="E10" s="30" t="s">
        <v>296</v>
      </c>
      <c r="F10" s="30" t="s">
        <v>296</v>
      </c>
      <c r="G10" s="29">
        <f t="shared" si="3"/>
        <v>31694</v>
      </c>
      <c r="H10" s="32">
        <f t="shared" si="4"/>
        <v>0.53467618131821781</v>
      </c>
      <c r="I10" s="30" t="s">
        <v>296</v>
      </c>
      <c r="J10" s="29">
        <v>1307.6182262469456</v>
      </c>
    </row>
    <row r="11" spans="1:10" ht="17.25" customHeight="1">
      <c r="A11" s="107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296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7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7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7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7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7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7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7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7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7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7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8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7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29">
        <v>210032</v>
      </c>
      <c r="E24" s="29">
        <v>213862</v>
      </c>
      <c r="F24" s="29">
        <f t="shared" ref="F24:F25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9">
        <v>43282</v>
      </c>
      <c r="B25" s="117">
        <v>187254</v>
      </c>
      <c r="C25" s="118">
        <v>430485</v>
      </c>
      <c r="D25" s="117">
        <v>212768</v>
      </c>
      <c r="E25" s="117">
        <v>217717</v>
      </c>
      <c r="F25" s="117">
        <f t="shared" si="8"/>
        <v>7084</v>
      </c>
      <c r="G25" s="117">
        <f>C25-C24</f>
        <v>6591</v>
      </c>
      <c r="H25" s="119">
        <f>G25/C24</f>
        <v>1.5548698495378561E-2</v>
      </c>
      <c r="I25" s="120">
        <f t="shared" si="6"/>
        <v>2.2989362043000416</v>
      </c>
      <c r="J25" s="95">
        <f>C25/69.57</f>
        <v>6187.7964639931015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  <row r="31" spans="1:10">
      <c r="A31" s="124" t="s">
        <v>314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58" spans="1:10">
      <c r="A58" s="124" t="s">
        <v>315</v>
      </c>
      <c r="B58" s="124"/>
      <c r="C58" s="124"/>
      <c r="D58" s="124"/>
      <c r="E58" s="124"/>
      <c r="F58" s="124"/>
      <c r="G58" s="124"/>
      <c r="H58" s="124"/>
      <c r="I58" s="124"/>
      <c r="J58" s="124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40" t="s">
        <v>276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8" customHeight="1">
      <c r="A2" s="5" t="s">
        <v>310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20.100000000000001" customHeight="1">
      <c r="A3" s="135" t="s">
        <v>79</v>
      </c>
      <c r="B3" s="41" t="s">
        <v>78</v>
      </c>
      <c r="C3" s="137" t="s">
        <v>0</v>
      </c>
      <c r="D3" s="138"/>
      <c r="E3" s="139"/>
      <c r="F3" s="8"/>
      <c r="G3" s="135" t="s">
        <v>79</v>
      </c>
      <c r="H3" s="41" t="s">
        <v>78</v>
      </c>
      <c r="I3" s="137" t="s">
        <v>0</v>
      </c>
      <c r="J3" s="138"/>
      <c r="K3" s="139"/>
    </row>
    <row r="4" spans="1:11" ht="20.100000000000001" customHeight="1">
      <c r="A4" s="136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6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662</v>
      </c>
      <c r="C5" s="45">
        <f>SUM(D5:E5)</f>
        <v>1252</v>
      </c>
      <c r="D5" s="121">
        <v>610</v>
      </c>
      <c r="E5" s="46">
        <v>642</v>
      </c>
      <c r="F5" s="8"/>
      <c r="G5" s="47" t="s">
        <v>85</v>
      </c>
      <c r="H5" s="45">
        <v>716</v>
      </c>
      <c r="I5" s="45">
        <f>SUM(J5:K5)</f>
        <v>1612</v>
      </c>
      <c r="J5" s="46">
        <v>742</v>
      </c>
      <c r="K5" s="46">
        <v>870</v>
      </c>
    </row>
    <row r="6" spans="1:11" ht="18.95" customHeight="1">
      <c r="A6" s="44" t="s">
        <v>82</v>
      </c>
      <c r="B6" s="141">
        <v>4310</v>
      </c>
      <c r="C6" s="143">
        <f>SUM(D6:E7)</f>
        <v>8162</v>
      </c>
      <c r="D6" s="144">
        <v>3881</v>
      </c>
      <c r="E6" s="144">
        <v>4281</v>
      </c>
      <c r="F6" s="8"/>
      <c r="G6" s="47" t="s">
        <v>87</v>
      </c>
      <c r="H6" s="45">
        <v>468</v>
      </c>
      <c r="I6" s="45">
        <f t="shared" ref="I6:I56" si="0">SUM(J6:K6)</f>
        <v>1148</v>
      </c>
      <c r="J6" s="46">
        <v>535</v>
      </c>
      <c r="K6" s="46">
        <v>613</v>
      </c>
    </row>
    <row r="7" spans="1:11" ht="18.95" customHeight="1">
      <c r="A7" s="44" t="s">
        <v>84</v>
      </c>
      <c r="B7" s="142"/>
      <c r="C7" s="143"/>
      <c r="D7" s="145"/>
      <c r="E7" s="145"/>
      <c r="F7" s="8"/>
      <c r="G7" s="47" t="s">
        <v>89</v>
      </c>
      <c r="H7" s="45">
        <v>781</v>
      </c>
      <c r="I7" s="45">
        <f t="shared" si="0"/>
        <v>1939</v>
      </c>
      <c r="J7" s="46">
        <v>939</v>
      </c>
      <c r="K7" s="46">
        <v>1000</v>
      </c>
    </row>
    <row r="8" spans="1:11" ht="18.95" customHeight="1">
      <c r="A8" s="44" t="s">
        <v>86</v>
      </c>
      <c r="B8" s="45">
        <v>612</v>
      </c>
      <c r="C8" s="45">
        <f>SUM(D8:E8)</f>
        <v>1145</v>
      </c>
      <c r="D8" s="46">
        <v>586</v>
      </c>
      <c r="E8" s="46">
        <v>559</v>
      </c>
      <c r="F8" s="8"/>
      <c r="G8" s="47" t="s">
        <v>91</v>
      </c>
      <c r="H8" s="45">
        <v>508</v>
      </c>
      <c r="I8" s="45">
        <f t="shared" si="0"/>
        <v>1366</v>
      </c>
      <c r="J8" s="46">
        <v>651</v>
      </c>
      <c r="K8" s="46">
        <v>715</v>
      </c>
    </row>
    <row r="9" spans="1:11" ht="18.95" customHeight="1">
      <c r="A9" s="44" t="s">
        <v>88</v>
      </c>
      <c r="B9" s="45">
        <v>362</v>
      </c>
      <c r="C9" s="45">
        <f t="shared" ref="C9:C56" si="1">SUM(D9:E9)</f>
        <v>713</v>
      </c>
      <c r="D9" s="46">
        <v>366</v>
      </c>
      <c r="E9" s="46">
        <v>347</v>
      </c>
      <c r="F9" s="8"/>
      <c r="G9" s="47" t="s">
        <v>93</v>
      </c>
      <c r="H9" s="45">
        <v>884</v>
      </c>
      <c r="I9" s="45">
        <f t="shared" si="0"/>
        <v>2081</v>
      </c>
      <c r="J9" s="46">
        <v>953</v>
      </c>
      <c r="K9" s="46">
        <v>1128</v>
      </c>
    </row>
    <row r="10" spans="1:11" ht="18.95" customHeight="1">
      <c r="A10" s="44" t="s">
        <v>90</v>
      </c>
      <c r="B10" s="45">
        <v>1171</v>
      </c>
      <c r="C10" s="45">
        <f t="shared" si="1"/>
        <v>1706</v>
      </c>
      <c r="D10" s="46">
        <v>1204</v>
      </c>
      <c r="E10" s="46">
        <v>502</v>
      </c>
      <c r="F10" s="8"/>
      <c r="G10" s="47" t="s">
        <v>95</v>
      </c>
      <c r="H10" s="45">
        <v>652</v>
      </c>
      <c r="I10" s="45">
        <f t="shared" si="0"/>
        <v>1450</v>
      </c>
      <c r="J10" s="46">
        <v>688</v>
      </c>
      <c r="K10" s="46">
        <v>762</v>
      </c>
    </row>
    <row r="11" spans="1:11" ht="18.95" customHeight="1">
      <c r="A11" s="44" t="s">
        <v>92</v>
      </c>
      <c r="B11" s="45">
        <v>668</v>
      </c>
      <c r="C11" s="45">
        <f t="shared" si="1"/>
        <v>1410</v>
      </c>
      <c r="D11" s="46">
        <v>722</v>
      </c>
      <c r="E11" s="46">
        <v>688</v>
      </c>
      <c r="F11" s="8"/>
      <c r="G11" s="47" t="s">
        <v>97</v>
      </c>
      <c r="H11" s="45">
        <v>529</v>
      </c>
      <c r="I11" s="45">
        <f t="shared" si="0"/>
        <v>1205</v>
      </c>
      <c r="J11" s="46">
        <v>569</v>
      </c>
      <c r="K11" s="46">
        <v>636</v>
      </c>
    </row>
    <row r="12" spans="1:11" ht="18.95" customHeight="1">
      <c r="A12" s="44" t="s">
        <v>94</v>
      </c>
      <c r="B12" s="45">
        <v>119</v>
      </c>
      <c r="C12" s="45">
        <f t="shared" si="1"/>
        <v>313</v>
      </c>
      <c r="D12" s="46">
        <v>159</v>
      </c>
      <c r="E12" s="46">
        <v>154</v>
      </c>
      <c r="F12" s="8"/>
      <c r="G12" s="47" t="s">
        <v>99</v>
      </c>
      <c r="H12" s="45">
        <v>557</v>
      </c>
      <c r="I12" s="45">
        <f t="shared" si="0"/>
        <v>1388</v>
      </c>
      <c r="J12" s="46">
        <v>649</v>
      </c>
      <c r="K12" s="46">
        <v>739</v>
      </c>
    </row>
    <row r="13" spans="1:11" ht="18.95" customHeight="1">
      <c r="A13" s="44" t="s">
        <v>96</v>
      </c>
      <c r="B13" s="45">
        <v>660</v>
      </c>
      <c r="C13" s="45">
        <f t="shared" si="1"/>
        <v>1423</v>
      </c>
      <c r="D13" s="46">
        <v>712</v>
      </c>
      <c r="E13" s="46">
        <v>711</v>
      </c>
      <c r="F13" s="8"/>
      <c r="G13" s="47" t="s">
        <v>101</v>
      </c>
      <c r="H13" s="45">
        <v>588</v>
      </c>
      <c r="I13" s="45">
        <f t="shared" si="0"/>
        <v>1569</v>
      </c>
      <c r="J13" s="46">
        <v>772</v>
      </c>
      <c r="K13" s="46">
        <v>797</v>
      </c>
    </row>
    <row r="14" spans="1:11" ht="18.95" customHeight="1">
      <c r="A14" s="44" t="s">
        <v>98</v>
      </c>
      <c r="B14" s="45">
        <v>608</v>
      </c>
      <c r="C14" s="45">
        <f t="shared" si="1"/>
        <v>1269</v>
      </c>
      <c r="D14" s="46">
        <v>604</v>
      </c>
      <c r="E14" s="46">
        <v>665</v>
      </c>
      <c r="F14" s="8"/>
      <c r="G14" s="47" t="s">
        <v>103</v>
      </c>
      <c r="H14" s="45">
        <v>808</v>
      </c>
      <c r="I14" s="45">
        <f t="shared" si="0"/>
        <v>1856</v>
      </c>
      <c r="J14" s="46">
        <v>915</v>
      </c>
      <c r="K14" s="46">
        <v>941</v>
      </c>
    </row>
    <row r="15" spans="1:11" ht="18.95" customHeight="1">
      <c r="A15" s="44" t="s">
        <v>100</v>
      </c>
      <c r="B15" s="45">
        <v>830</v>
      </c>
      <c r="C15" s="45">
        <f t="shared" si="1"/>
        <v>1894</v>
      </c>
      <c r="D15" s="46">
        <v>926</v>
      </c>
      <c r="E15" s="46">
        <v>968</v>
      </c>
      <c r="F15" s="8"/>
      <c r="G15" s="47" t="s">
        <v>105</v>
      </c>
      <c r="H15" s="45">
        <v>159</v>
      </c>
      <c r="I15" s="45">
        <f t="shared" si="0"/>
        <v>381</v>
      </c>
      <c r="J15" s="46">
        <v>191</v>
      </c>
      <c r="K15" s="46">
        <v>190</v>
      </c>
    </row>
    <row r="16" spans="1:11" ht="18.95" customHeight="1">
      <c r="A16" s="44" t="s">
        <v>102</v>
      </c>
      <c r="B16" s="45">
        <v>405</v>
      </c>
      <c r="C16" s="45">
        <f t="shared" si="1"/>
        <v>793</v>
      </c>
      <c r="D16" s="46">
        <v>401</v>
      </c>
      <c r="E16" s="46">
        <v>392</v>
      </c>
      <c r="F16" s="8"/>
      <c r="G16" s="47" t="s">
        <v>107</v>
      </c>
      <c r="H16" s="45">
        <v>575</v>
      </c>
      <c r="I16" s="45">
        <f t="shared" si="0"/>
        <v>1406</v>
      </c>
      <c r="J16" s="46">
        <v>689</v>
      </c>
      <c r="K16" s="46">
        <v>717</v>
      </c>
    </row>
    <row r="17" spans="1:11" ht="18.95" customHeight="1">
      <c r="A17" s="44" t="s">
        <v>104</v>
      </c>
      <c r="B17" s="45">
        <v>1226</v>
      </c>
      <c r="C17" s="45">
        <f t="shared" si="1"/>
        <v>1983</v>
      </c>
      <c r="D17" s="46">
        <v>1032</v>
      </c>
      <c r="E17" s="46">
        <v>951</v>
      </c>
      <c r="F17" s="8"/>
      <c r="G17" s="47" t="s">
        <v>109</v>
      </c>
      <c r="H17" s="45">
        <v>361</v>
      </c>
      <c r="I17" s="45">
        <f t="shared" si="0"/>
        <v>722</v>
      </c>
      <c r="J17" s="46">
        <v>411</v>
      </c>
      <c r="K17" s="46">
        <v>311</v>
      </c>
    </row>
    <row r="18" spans="1:11" ht="18.95" customHeight="1">
      <c r="A18" s="44" t="s">
        <v>106</v>
      </c>
      <c r="B18" s="45">
        <v>920</v>
      </c>
      <c r="C18" s="45">
        <f t="shared" si="1"/>
        <v>2063</v>
      </c>
      <c r="D18" s="46">
        <v>1039</v>
      </c>
      <c r="E18" s="46">
        <v>1024</v>
      </c>
      <c r="F18" s="8"/>
      <c r="G18" s="47" t="s">
        <v>111</v>
      </c>
      <c r="H18" s="45">
        <v>656</v>
      </c>
      <c r="I18" s="45">
        <f t="shared" si="0"/>
        <v>1622</v>
      </c>
      <c r="J18" s="46">
        <v>801</v>
      </c>
      <c r="K18" s="46">
        <v>821</v>
      </c>
    </row>
    <row r="19" spans="1:11" ht="18.95" customHeight="1">
      <c r="A19" s="44" t="s">
        <v>108</v>
      </c>
      <c r="B19" s="45">
        <v>353</v>
      </c>
      <c r="C19" s="45">
        <f t="shared" si="1"/>
        <v>738</v>
      </c>
      <c r="D19" s="46">
        <v>383</v>
      </c>
      <c r="E19" s="46">
        <v>355</v>
      </c>
      <c r="F19" s="8"/>
      <c r="G19" s="47" t="s">
        <v>113</v>
      </c>
      <c r="H19" s="45">
        <v>458</v>
      </c>
      <c r="I19" s="45">
        <f t="shared" si="0"/>
        <v>950</v>
      </c>
      <c r="J19" s="46">
        <v>472</v>
      </c>
      <c r="K19" s="46">
        <v>478</v>
      </c>
    </row>
    <row r="20" spans="1:11" ht="18.95" customHeight="1">
      <c r="A20" s="44" t="s">
        <v>110</v>
      </c>
      <c r="B20" s="45">
        <v>167</v>
      </c>
      <c r="C20" s="45">
        <f t="shared" si="1"/>
        <v>423</v>
      </c>
      <c r="D20" s="46">
        <v>196</v>
      </c>
      <c r="E20" s="46">
        <v>227</v>
      </c>
      <c r="F20" s="8"/>
      <c r="G20" s="47" t="s">
        <v>115</v>
      </c>
      <c r="H20" s="45">
        <v>1251</v>
      </c>
      <c r="I20" s="45">
        <f t="shared" si="0"/>
        <v>3015</v>
      </c>
      <c r="J20" s="46">
        <v>1481</v>
      </c>
      <c r="K20" s="46">
        <v>1534</v>
      </c>
    </row>
    <row r="21" spans="1:11" ht="18.95" customHeight="1">
      <c r="A21" s="44" t="s">
        <v>112</v>
      </c>
      <c r="B21" s="45">
        <v>370</v>
      </c>
      <c r="C21" s="45">
        <f t="shared" si="1"/>
        <v>983</v>
      </c>
      <c r="D21" s="46">
        <v>493</v>
      </c>
      <c r="E21" s="46">
        <v>490</v>
      </c>
      <c r="F21" s="8"/>
      <c r="G21" s="47" t="s">
        <v>117</v>
      </c>
      <c r="H21" s="45">
        <v>979</v>
      </c>
      <c r="I21" s="45">
        <f t="shared" si="0"/>
        <v>2243</v>
      </c>
      <c r="J21" s="46">
        <v>1086</v>
      </c>
      <c r="K21" s="46">
        <v>1157</v>
      </c>
    </row>
    <row r="22" spans="1:11" ht="18.95" customHeight="1">
      <c r="A22" s="44" t="s">
        <v>114</v>
      </c>
      <c r="B22" s="45">
        <v>791</v>
      </c>
      <c r="C22" s="45">
        <f t="shared" si="1"/>
        <v>1779</v>
      </c>
      <c r="D22" s="46">
        <v>895</v>
      </c>
      <c r="E22" s="46">
        <v>884</v>
      </c>
      <c r="F22" s="8"/>
      <c r="G22" s="47" t="s">
        <v>119</v>
      </c>
      <c r="H22" s="45">
        <v>701</v>
      </c>
      <c r="I22" s="45">
        <f t="shared" si="0"/>
        <v>1625</v>
      </c>
      <c r="J22" s="46">
        <v>744</v>
      </c>
      <c r="K22" s="46">
        <v>881</v>
      </c>
    </row>
    <row r="23" spans="1:11" ht="18.95" customHeight="1">
      <c r="A23" s="44" t="s">
        <v>116</v>
      </c>
      <c r="B23" s="45">
        <v>638</v>
      </c>
      <c r="C23" s="45">
        <f t="shared" si="1"/>
        <v>1201</v>
      </c>
      <c r="D23" s="46">
        <v>574</v>
      </c>
      <c r="E23" s="46">
        <v>627</v>
      </c>
      <c r="F23" s="8"/>
      <c r="G23" s="47" t="s">
        <v>121</v>
      </c>
      <c r="H23" s="45">
        <v>799</v>
      </c>
      <c r="I23" s="45">
        <f t="shared" si="0"/>
        <v>1917</v>
      </c>
      <c r="J23" s="46">
        <v>915</v>
      </c>
      <c r="K23" s="46">
        <v>1002</v>
      </c>
    </row>
    <row r="24" spans="1:11" ht="18.95" customHeight="1">
      <c r="A24" s="44" t="s">
        <v>118</v>
      </c>
      <c r="B24" s="45">
        <v>431</v>
      </c>
      <c r="C24" s="45">
        <f t="shared" si="1"/>
        <v>1122</v>
      </c>
      <c r="D24" s="46">
        <v>492</v>
      </c>
      <c r="E24" s="46">
        <v>630</v>
      </c>
      <c r="F24" s="8"/>
      <c r="G24" s="47" t="s">
        <v>123</v>
      </c>
      <c r="H24" s="45">
        <v>650</v>
      </c>
      <c r="I24" s="45">
        <f t="shared" si="0"/>
        <v>1735</v>
      </c>
      <c r="J24" s="46">
        <v>869</v>
      </c>
      <c r="K24" s="46">
        <v>866</v>
      </c>
    </row>
    <row r="25" spans="1:11" ht="18.95" customHeight="1">
      <c r="A25" s="44" t="s">
        <v>120</v>
      </c>
      <c r="B25" s="45">
        <v>583</v>
      </c>
      <c r="C25" s="45">
        <f t="shared" si="1"/>
        <v>1558</v>
      </c>
      <c r="D25" s="46">
        <v>780</v>
      </c>
      <c r="E25" s="46">
        <v>778</v>
      </c>
      <c r="F25" s="8"/>
      <c r="G25" s="47" t="s">
        <v>125</v>
      </c>
      <c r="H25" s="45">
        <v>639</v>
      </c>
      <c r="I25" s="45">
        <f t="shared" si="0"/>
        <v>1194</v>
      </c>
      <c r="J25" s="46">
        <v>565</v>
      </c>
      <c r="K25" s="46">
        <v>629</v>
      </c>
    </row>
    <row r="26" spans="1:11" ht="18.95" customHeight="1">
      <c r="A26" s="44" t="s">
        <v>122</v>
      </c>
      <c r="B26" s="45">
        <v>460</v>
      </c>
      <c r="C26" s="45">
        <f t="shared" si="1"/>
        <v>1180</v>
      </c>
      <c r="D26" s="46">
        <v>526</v>
      </c>
      <c r="E26" s="46">
        <v>654</v>
      </c>
      <c r="F26" s="8"/>
      <c r="G26" s="47" t="s">
        <v>127</v>
      </c>
      <c r="H26" s="45">
        <v>775</v>
      </c>
      <c r="I26" s="45">
        <f t="shared" si="0"/>
        <v>1590</v>
      </c>
      <c r="J26" s="46">
        <v>771</v>
      </c>
      <c r="K26" s="46">
        <v>819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129</v>
      </c>
      <c r="H27" s="45">
        <v>713</v>
      </c>
      <c r="I27" s="45">
        <f t="shared" si="0"/>
        <v>1714</v>
      </c>
      <c r="J27" s="46">
        <v>827</v>
      </c>
      <c r="K27" s="46">
        <v>887</v>
      </c>
    </row>
    <row r="28" spans="1:11" ht="18.95" customHeight="1">
      <c r="A28" s="44" t="s">
        <v>126</v>
      </c>
      <c r="B28" s="45">
        <v>652</v>
      </c>
      <c r="C28" s="45">
        <f t="shared" si="1"/>
        <v>1776</v>
      </c>
      <c r="D28" s="46">
        <v>887</v>
      </c>
      <c r="E28" s="46">
        <v>889</v>
      </c>
      <c r="F28" s="8"/>
      <c r="G28" s="47" t="s">
        <v>131</v>
      </c>
      <c r="H28" s="45">
        <v>401</v>
      </c>
      <c r="I28" s="45">
        <f t="shared" si="0"/>
        <v>651</v>
      </c>
      <c r="J28" s="46">
        <v>277</v>
      </c>
      <c r="K28" s="46">
        <v>374</v>
      </c>
    </row>
    <row r="29" spans="1:11" ht="18.95" customHeight="1">
      <c r="A29" s="44" t="s">
        <v>128</v>
      </c>
      <c r="B29" s="45">
        <v>416</v>
      </c>
      <c r="C29" s="45">
        <f t="shared" si="1"/>
        <v>1067</v>
      </c>
      <c r="D29" s="46">
        <v>547</v>
      </c>
      <c r="E29" s="46">
        <v>520</v>
      </c>
      <c r="F29" s="8"/>
      <c r="G29" s="47" t="s">
        <v>133</v>
      </c>
      <c r="H29" s="45">
        <v>569</v>
      </c>
      <c r="I29" s="45">
        <f t="shared" si="0"/>
        <v>1123</v>
      </c>
      <c r="J29" s="46">
        <v>548</v>
      </c>
      <c r="K29" s="46">
        <v>575</v>
      </c>
    </row>
    <row r="30" spans="1:11" ht="18.95" customHeight="1">
      <c r="A30" s="44" t="s">
        <v>130</v>
      </c>
      <c r="B30" s="45">
        <v>204</v>
      </c>
      <c r="C30" s="45">
        <f t="shared" si="1"/>
        <v>447</v>
      </c>
      <c r="D30" s="102">
        <v>224</v>
      </c>
      <c r="E30" s="46">
        <v>223</v>
      </c>
      <c r="F30" s="8"/>
      <c r="G30" s="47" t="s">
        <v>135</v>
      </c>
      <c r="H30" s="45">
        <v>430</v>
      </c>
      <c r="I30" s="45">
        <f t="shared" si="0"/>
        <v>813</v>
      </c>
      <c r="J30" s="46">
        <v>445</v>
      </c>
      <c r="K30" s="46">
        <v>368</v>
      </c>
    </row>
    <row r="31" spans="1:11" ht="18.95" customHeight="1">
      <c r="A31" s="44" t="s">
        <v>132</v>
      </c>
      <c r="B31" s="45">
        <v>2331</v>
      </c>
      <c r="C31" s="45">
        <f t="shared" si="1"/>
        <v>4171</v>
      </c>
      <c r="D31" s="46">
        <v>1982</v>
      </c>
      <c r="E31" s="46">
        <v>2189</v>
      </c>
      <c r="F31" s="8"/>
      <c r="G31" s="44" t="s">
        <v>137</v>
      </c>
      <c r="H31" s="45">
        <v>757</v>
      </c>
      <c r="I31" s="45">
        <f t="shared" si="0"/>
        <v>1942</v>
      </c>
      <c r="J31" s="46">
        <v>1003</v>
      </c>
      <c r="K31" s="46">
        <v>939</v>
      </c>
    </row>
    <row r="32" spans="1:11" ht="18.95" customHeight="1">
      <c r="A32" s="44" t="s">
        <v>134</v>
      </c>
      <c r="B32" s="45">
        <v>640</v>
      </c>
      <c r="C32" s="45">
        <f t="shared" si="1"/>
        <v>1518</v>
      </c>
      <c r="D32" s="46">
        <v>758</v>
      </c>
      <c r="E32" s="46">
        <v>760</v>
      </c>
      <c r="F32" s="8"/>
      <c r="G32" s="44" t="s">
        <v>139</v>
      </c>
      <c r="H32" s="45">
        <v>235</v>
      </c>
      <c r="I32" s="45">
        <f t="shared" si="0"/>
        <v>529</v>
      </c>
      <c r="J32" s="46">
        <v>277</v>
      </c>
      <c r="K32" s="46">
        <v>252</v>
      </c>
    </row>
    <row r="33" spans="1:11" ht="18.95" customHeight="1">
      <c r="A33" s="44" t="s">
        <v>136</v>
      </c>
      <c r="B33" s="45">
        <v>283</v>
      </c>
      <c r="C33" s="45">
        <f t="shared" si="1"/>
        <v>701</v>
      </c>
      <c r="D33" s="46">
        <v>352</v>
      </c>
      <c r="E33" s="46">
        <v>349</v>
      </c>
      <c r="F33" s="8"/>
      <c r="G33" s="44" t="s">
        <v>141</v>
      </c>
      <c r="H33" s="45">
        <v>553</v>
      </c>
      <c r="I33" s="45">
        <f t="shared" si="0"/>
        <v>1315</v>
      </c>
      <c r="J33" s="46">
        <v>642</v>
      </c>
      <c r="K33" s="46">
        <v>673</v>
      </c>
    </row>
    <row r="34" spans="1:11" ht="18.95" customHeight="1">
      <c r="A34" s="44" t="s">
        <v>138</v>
      </c>
      <c r="B34" s="45">
        <v>20</v>
      </c>
      <c r="C34" s="45">
        <f t="shared" si="1"/>
        <v>56</v>
      </c>
      <c r="D34" s="46">
        <v>30</v>
      </c>
      <c r="E34" s="46">
        <v>26</v>
      </c>
      <c r="F34" s="8"/>
      <c r="G34" s="44" t="s">
        <v>143</v>
      </c>
      <c r="H34" s="45">
        <v>1655</v>
      </c>
      <c r="I34" s="45">
        <f t="shared" si="0"/>
        <v>4112</v>
      </c>
      <c r="J34" s="46">
        <v>2001</v>
      </c>
      <c r="K34" s="46">
        <v>2111</v>
      </c>
    </row>
    <row r="35" spans="1:11" ht="18.95" customHeight="1">
      <c r="A35" s="44" t="s">
        <v>140</v>
      </c>
      <c r="B35" s="103" t="s">
        <v>307</v>
      </c>
      <c r="C35" s="46" t="s">
        <v>302</v>
      </c>
      <c r="D35" s="103" t="s">
        <v>307</v>
      </c>
      <c r="E35" s="103" t="s">
        <v>307</v>
      </c>
      <c r="F35" s="8"/>
      <c r="G35" s="44" t="s">
        <v>145</v>
      </c>
      <c r="H35" s="45">
        <v>1027</v>
      </c>
      <c r="I35" s="45">
        <f t="shared" si="0"/>
        <v>2141</v>
      </c>
      <c r="J35" s="46">
        <v>1067</v>
      </c>
      <c r="K35" s="46">
        <v>1074</v>
      </c>
    </row>
    <row r="36" spans="1:11" ht="18.95" customHeight="1">
      <c r="A36" s="44" t="s">
        <v>142</v>
      </c>
      <c r="B36" s="45">
        <v>748</v>
      </c>
      <c r="C36" s="45">
        <f t="shared" si="1"/>
        <v>1588</v>
      </c>
      <c r="D36" s="46">
        <v>792</v>
      </c>
      <c r="E36" s="46">
        <v>796</v>
      </c>
      <c r="F36" s="8"/>
      <c r="G36" s="44" t="s">
        <v>147</v>
      </c>
      <c r="H36" s="45">
        <v>385</v>
      </c>
      <c r="I36" s="45">
        <f t="shared" si="0"/>
        <v>750</v>
      </c>
      <c r="J36" s="46">
        <v>385</v>
      </c>
      <c r="K36" s="46">
        <v>365</v>
      </c>
    </row>
    <row r="37" spans="1:11" ht="18.95" customHeight="1">
      <c r="A37" s="44" t="s">
        <v>144</v>
      </c>
      <c r="B37" s="45">
        <v>374</v>
      </c>
      <c r="C37" s="45">
        <f t="shared" si="1"/>
        <v>976</v>
      </c>
      <c r="D37" s="46">
        <v>456</v>
      </c>
      <c r="E37" s="46">
        <v>520</v>
      </c>
      <c r="F37" s="8"/>
      <c r="G37" s="44" t="s">
        <v>149</v>
      </c>
      <c r="H37" s="45">
        <v>863</v>
      </c>
      <c r="I37" s="45">
        <f t="shared" si="0"/>
        <v>2040</v>
      </c>
      <c r="J37" s="46">
        <v>1001</v>
      </c>
      <c r="K37" s="46">
        <v>1039</v>
      </c>
    </row>
    <row r="38" spans="1:11" ht="18.95" customHeight="1">
      <c r="A38" s="44" t="s">
        <v>146</v>
      </c>
      <c r="B38" s="45">
        <v>1243</v>
      </c>
      <c r="C38" s="45">
        <f t="shared" si="1"/>
        <v>3033</v>
      </c>
      <c r="D38" s="46">
        <v>1508</v>
      </c>
      <c r="E38" s="46">
        <v>1525</v>
      </c>
      <c r="F38" s="8"/>
      <c r="G38" s="44" t="s">
        <v>151</v>
      </c>
      <c r="H38" s="45">
        <v>198</v>
      </c>
      <c r="I38" s="45">
        <f t="shared" si="0"/>
        <v>356</v>
      </c>
      <c r="J38" s="46">
        <v>186</v>
      </c>
      <c r="K38" s="46">
        <v>170</v>
      </c>
    </row>
    <row r="39" spans="1:11" ht="18.95" customHeight="1">
      <c r="A39" s="44" t="s">
        <v>148</v>
      </c>
      <c r="B39" s="45">
        <v>847</v>
      </c>
      <c r="C39" s="45">
        <f t="shared" si="1"/>
        <v>2202</v>
      </c>
      <c r="D39" s="46">
        <v>1110</v>
      </c>
      <c r="E39" s="46">
        <v>1092</v>
      </c>
      <c r="F39" s="8"/>
      <c r="G39" s="44" t="s">
        <v>153</v>
      </c>
      <c r="H39" s="45">
        <v>852</v>
      </c>
      <c r="I39" s="45">
        <f t="shared" si="0"/>
        <v>1802</v>
      </c>
      <c r="J39" s="46">
        <v>954</v>
      </c>
      <c r="K39" s="46">
        <v>848</v>
      </c>
    </row>
    <row r="40" spans="1:11" ht="18.95" customHeight="1">
      <c r="A40" s="44" t="s">
        <v>150</v>
      </c>
      <c r="B40" s="45">
        <v>600</v>
      </c>
      <c r="C40" s="45">
        <f t="shared" si="1"/>
        <v>1555</v>
      </c>
      <c r="D40" s="46">
        <v>710</v>
      </c>
      <c r="E40" s="46">
        <v>845</v>
      </c>
      <c r="F40" s="8"/>
      <c r="G40" s="44" t="s">
        <v>155</v>
      </c>
      <c r="H40" s="45">
        <v>277</v>
      </c>
      <c r="I40" s="45">
        <f t="shared" si="0"/>
        <v>770</v>
      </c>
      <c r="J40" s="46">
        <v>381</v>
      </c>
      <c r="K40" s="46">
        <v>389</v>
      </c>
    </row>
    <row r="41" spans="1:11" ht="18.95" customHeight="1">
      <c r="A41" s="44" t="s">
        <v>152</v>
      </c>
      <c r="B41" s="45">
        <v>369</v>
      </c>
      <c r="C41" s="45">
        <f t="shared" si="1"/>
        <v>877</v>
      </c>
      <c r="D41" s="46">
        <v>411</v>
      </c>
      <c r="E41" s="46">
        <v>466</v>
      </c>
      <c r="F41" s="8"/>
      <c r="G41" s="44" t="s">
        <v>157</v>
      </c>
      <c r="H41" s="45">
        <v>1040</v>
      </c>
      <c r="I41" s="45">
        <f t="shared" si="0"/>
        <v>2349</v>
      </c>
      <c r="J41" s="46">
        <v>1172</v>
      </c>
      <c r="K41" s="46">
        <v>1177</v>
      </c>
    </row>
    <row r="42" spans="1:11" ht="18.95" customHeight="1">
      <c r="A42" s="44" t="s">
        <v>154</v>
      </c>
      <c r="B42" s="45">
        <v>451</v>
      </c>
      <c r="C42" s="45">
        <f t="shared" si="1"/>
        <v>1024</v>
      </c>
      <c r="D42" s="46">
        <v>500</v>
      </c>
      <c r="E42" s="46">
        <v>524</v>
      </c>
      <c r="F42" s="8"/>
      <c r="G42" s="44" t="s">
        <v>158</v>
      </c>
      <c r="H42" s="45">
        <v>577</v>
      </c>
      <c r="I42" s="45">
        <f t="shared" si="0"/>
        <v>1365</v>
      </c>
      <c r="J42" s="46">
        <v>652</v>
      </c>
      <c r="K42" s="46">
        <v>713</v>
      </c>
    </row>
    <row r="43" spans="1:11" ht="18.95" customHeight="1">
      <c r="A43" s="44" t="s">
        <v>156</v>
      </c>
      <c r="B43" s="45">
        <v>450</v>
      </c>
      <c r="C43" s="45">
        <f t="shared" si="1"/>
        <v>1065</v>
      </c>
      <c r="D43" s="46">
        <v>536</v>
      </c>
      <c r="E43" s="46">
        <v>529</v>
      </c>
      <c r="F43" s="8"/>
      <c r="G43" s="44" t="s">
        <v>160</v>
      </c>
      <c r="H43" s="45">
        <v>684</v>
      </c>
      <c r="I43" s="45">
        <f t="shared" si="0"/>
        <v>1582</v>
      </c>
      <c r="J43" s="46">
        <v>807</v>
      </c>
      <c r="K43" s="46">
        <v>775</v>
      </c>
    </row>
    <row r="44" spans="1:11" ht="18.95" customHeight="1">
      <c r="A44" s="47" t="s">
        <v>17</v>
      </c>
      <c r="B44" s="45">
        <v>237</v>
      </c>
      <c r="C44" s="45">
        <f t="shared" si="1"/>
        <v>641</v>
      </c>
      <c r="D44" s="46">
        <v>275</v>
      </c>
      <c r="E44" s="46">
        <v>366</v>
      </c>
      <c r="F44" s="8"/>
      <c r="G44" s="44" t="s">
        <v>162</v>
      </c>
      <c r="H44" s="45">
        <v>189</v>
      </c>
      <c r="I44" s="45">
        <f t="shared" si="0"/>
        <v>975</v>
      </c>
      <c r="J44" s="46">
        <v>441</v>
      </c>
      <c r="K44" s="46">
        <v>534</v>
      </c>
    </row>
    <row r="45" spans="1:11" ht="18.95" customHeight="1">
      <c r="A45" s="44" t="s">
        <v>159</v>
      </c>
      <c r="B45" s="45">
        <v>1285</v>
      </c>
      <c r="C45" s="45">
        <f t="shared" si="1"/>
        <v>2313</v>
      </c>
      <c r="D45" s="46">
        <v>1124</v>
      </c>
      <c r="E45" s="46">
        <v>1189</v>
      </c>
      <c r="F45" s="8"/>
      <c r="G45" s="44" t="s">
        <v>277</v>
      </c>
      <c r="H45" s="45">
        <v>345</v>
      </c>
      <c r="I45" s="45">
        <f t="shared" si="0"/>
        <v>834</v>
      </c>
      <c r="J45" s="46">
        <v>406</v>
      </c>
      <c r="K45" s="46">
        <v>428</v>
      </c>
    </row>
    <row r="46" spans="1:11" ht="18.95" customHeight="1">
      <c r="A46" s="47" t="s">
        <v>161</v>
      </c>
      <c r="B46" s="45">
        <v>685</v>
      </c>
      <c r="C46" s="45">
        <f t="shared" si="1"/>
        <v>1377</v>
      </c>
      <c r="D46" s="46">
        <v>602</v>
      </c>
      <c r="E46" s="46">
        <v>775</v>
      </c>
      <c r="F46" s="8"/>
      <c r="G46" s="44" t="s">
        <v>166</v>
      </c>
      <c r="H46" s="45">
        <v>47</v>
      </c>
      <c r="I46" s="45">
        <f t="shared" si="0"/>
        <v>132</v>
      </c>
      <c r="J46" s="46">
        <v>62</v>
      </c>
      <c r="K46" s="46">
        <v>70</v>
      </c>
    </row>
    <row r="47" spans="1:11" ht="18.95" customHeight="1">
      <c r="A47" s="47" t="s">
        <v>163</v>
      </c>
      <c r="B47" s="45">
        <v>647</v>
      </c>
      <c r="C47" s="45">
        <f t="shared" si="1"/>
        <v>1363</v>
      </c>
      <c r="D47" s="46">
        <v>662</v>
      </c>
      <c r="E47" s="46">
        <v>701</v>
      </c>
      <c r="F47" s="8"/>
      <c r="G47" s="44" t="s">
        <v>168</v>
      </c>
      <c r="H47" s="45">
        <v>340</v>
      </c>
      <c r="I47" s="45">
        <f t="shared" si="0"/>
        <v>905</v>
      </c>
      <c r="J47" s="46">
        <v>443</v>
      </c>
      <c r="K47" s="46">
        <v>462</v>
      </c>
    </row>
    <row r="48" spans="1:11" ht="18.95" customHeight="1">
      <c r="A48" s="47" t="s">
        <v>164</v>
      </c>
      <c r="B48" s="45">
        <v>1005</v>
      </c>
      <c r="C48" s="45">
        <f t="shared" si="1"/>
        <v>2049</v>
      </c>
      <c r="D48" s="46">
        <v>954</v>
      </c>
      <c r="E48" s="46">
        <v>1095</v>
      </c>
      <c r="F48" s="8"/>
      <c r="G48" s="44" t="s">
        <v>170</v>
      </c>
      <c r="H48" s="45">
        <v>450</v>
      </c>
      <c r="I48" s="45">
        <f t="shared" si="0"/>
        <v>1077</v>
      </c>
      <c r="J48" s="46">
        <v>528</v>
      </c>
      <c r="K48" s="46">
        <v>549</v>
      </c>
    </row>
    <row r="49" spans="1:11" ht="18.95" customHeight="1">
      <c r="A49" s="47" t="s">
        <v>165</v>
      </c>
      <c r="B49" s="45">
        <v>703</v>
      </c>
      <c r="C49" s="45">
        <f t="shared" si="1"/>
        <v>1530</v>
      </c>
      <c r="D49" s="46">
        <v>729</v>
      </c>
      <c r="E49" s="46">
        <v>801</v>
      </c>
      <c r="F49" s="8"/>
      <c r="G49" s="44" t="s">
        <v>172</v>
      </c>
      <c r="H49" s="45">
        <v>257</v>
      </c>
      <c r="I49" s="45">
        <f t="shared" si="0"/>
        <v>721</v>
      </c>
      <c r="J49" s="46">
        <v>314</v>
      </c>
      <c r="K49" s="46">
        <v>407</v>
      </c>
    </row>
    <row r="50" spans="1:11" ht="18.95" customHeight="1">
      <c r="A50" s="47" t="s">
        <v>167</v>
      </c>
      <c r="B50" s="45">
        <v>666</v>
      </c>
      <c r="C50" s="45">
        <f t="shared" si="1"/>
        <v>1642</v>
      </c>
      <c r="D50" s="46">
        <v>788</v>
      </c>
      <c r="E50" s="46">
        <v>854</v>
      </c>
      <c r="F50" s="8"/>
      <c r="G50" s="44" t="s">
        <v>278</v>
      </c>
      <c r="H50" s="45">
        <v>389</v>
      </c>
      <c r="I50" s="45">
        <f t="shared" si="0"/>
        <v>1061</v>
      </c>
      <c r="J50" s="46">
        <v>499</v>
      </c>
      <c r="K50" s="46">
        <v>562</v>
      </c>
    </row>
    <row r="51" spans="1:11" ht="18.95" customHeight="1">
      <c r="A51" s="47" t="s">
        <v>169</v>
      </c>
      <c r="B51" s="45">
        <v>865</v>
      </c>
      <c r="C51" s="45">
        <f t="shared" si="1"/>
        <v>2131</v>
      </c>
      <c r="D51" s="46">
        <v>1038</v>
      </c>
      <c r="E51" s="46">
        <v>1093</v>
      </c>
      <c r="F51" s="8"/>
      <c r="G51" s="44" t="s">
        <v>174</v>
      </c>
      <c r="H51" s="45">
        <v>1958</v>
      </c>
      <c r="I51" s="45">
        <f t="shared" si="0"/>
        <v>5383</v>
      </c>
      <c r="J51" s="46">
        <v>2595</v>
      </c>
      <c r="K51" s="46">
        <v>2788</v>
      </c>
    </row>
    <row r="52" spans="1:11" ht="18.75" customHeight="1">
      <c r="A52" s="47" t="s">
        <v>171</v>
      </c>
      <c r="B52" s="45">
        <v>889</v>
      </c>
      <c r="C52" s="45">
        <f t="shared" si="1"/>
        <v>2159</v>
      </c>
      <c r="D52" s="46">
        <v>1046</v>
      </c>
      <c r="E52" s="46">
        <v>1113</v>
      </c>
      <c r="F52" s="8"/>
      <c r="G52" s="44" t="s">
        <v>176</v>
      </c>
      <c r="H52" s="45">
        <v>402</v>
      </c>
      <c r="I52" s="45">
        <f t="shared" si="0"/>
        <v>920</v>
      </c>
      <c r="J52" s="46">
        <v>480</v>
      </c>
      <c r="K52" s="46">
        <v>440</v>
      </c>
    </row>
    <row r="53" spans="1:11" ht="18.95" customHeight="1">
      <c r="A53" s="47" t="s">
        <v>173</v>
      </c>
      <c r="B53" s="45">
        <v>1031</v>
      </c>
      <c r="C53" s="45">
        <f t="shared" si="1"/>
        <v>2401</v>
      </c>
      <c r="D53" s="46">
        <v>1122</v>
      </c>
      <c r="E53" s="46">
        <v>1279</v>
      </c>
      <c r="F53" s="8"/>
      <c r="G53" s="44" t="s">
        <v>177</v>
      </c>
      <c r="H53" s="45">
        <v>563</v>
      </c>
      <c r="I53" s="45">
        <f t="shared" si="0"/>
        <v>1520</v>
      </c>
      <c r="J53" s="46">
        <v>754</v>
      </c>
      <c r="K53" s="46">
        <v>766</v>
      </c>
    </row>
    <row r="54" spans="1:11" ht="18.95" customHeight="1">
      <c r="A54" s="47" t="s">
        <v>175</v>
      </c>
      <c r="B54" s="45">
        <v>541</v>
      </c>
      <c r="C54" s="45">
        <f t="shared" si="1"/>
        <v>1394</v>
      </c>
      <c r="D54" s="46">
        <v>630</v>
      </c>
      <c r="E54" s="46">
        <v>764</v>
      </c>
      <c r="F54" s="8"/>
      <c r="G54" s="44" t="s">
        <v>179</v>
      </c>
      <c r="H54" s="45">
        <v>670</v>
      </c>
      <c r="I54" s="45">
        <f t="shared" si="0"/>
        <v>1630</v>
      </c>
      <c r="J54" s="46">
        <v>812</v>
      </c>
      <c r="K54" s="46">
        <v>818</v>
      </c>
    </row>
    <row r="55" spans="1:11" ht="18.95" customHeight="1">
      <c r="A55" s="47" t="s">
        <v>81</v>
      </c>
      <c r="B55" s="45">
        <v>696</v>
      </c>
      <c r="C55" s="45">
        <f t="shared" si="1"/>
        <v>1698</v>
      </c>
      <c r="D55" s="46">
        <v>787</v>
      </c>
      <c r="E55" s="46">
        <v>911</v>
      </c>
      <c r="F55" s="8"/>
      <c r="G55" s="44" t="s">
        <v>181</v>
      </c>
      <c r="H55" s="45">
        <v>390</v>
      </c>
      <c r="I55" s="45">
        <f t="shared" si="0"/>
        <v>1112</v>
      </c>
      <c r="J55" s="46">
        <v>561</v>
      </c>
      <c r="K55" s="46">
        <v>551</v>
      </c>
    </row>
    <row r="56" spans="1:11" ht="18.75" customHeight="1">
      <c r="A56" s="47" t="s">
        <v>83</v>
      </c>
      <c r="B56" s="45">
        <v>935</v>
      </c>
      <c r="C56" s="45">
        <f t="shared" si="1"/>
        <v>2311</v>
      </c>
      <c r="D56" s="46">
        <v>1060</v>
      </c>
      <c r="E56" s="46">
        <v>1251</v>
      </c>
      <c r="F56" s="8"/>
      <c r="G56" s="44" t="s">
        <v>183</v>
      </c>
      <c r="H56" s="45">
        <v>1992</v>
      </c>
      <c r="I56" s="45">
        <f t="shared" si="0"/>
        <v>4698</v>
      </c>
      <c r="J56" s="46">
        <v>2369</v>
      </c>
      <c r="K56" s="46">
        <v>2329</v>
      </c>
    </row>
    <row r="57" spans="1:11" ht="18.75" customHeight="1">
      <c r="A57" s="48" t="s">
        <v>279</v>
      </c>
      <c r="B57" s="9"/>
      <c r="C57" s="9"/>
      <c r="D57" s="49"/>
      <c r="E57" s="49"/>
      <c r="F57" s="8"/>
      <c r="G57" s="50"/>
      <c r="H57" s="9"/>
      <c r="I57" s="9"/>
      <c r="J57" s="49"/>
      <c r="K57" s="49"/>
    </row>
    <row r="58" spans="1:11" ht="20.100000000000001" customHeight="1">
      <c r="A58" s="135" t="s">
        <v>79</v>
      </c>
      <c r="B58" s="41"/>
      <c r="C58" s="137" t="s">
        <v>306</v>
      </c>
      <c r="D58" s="138"/>
      <c r="E58" s="139"/>
      <c r="F58" s="8"/>
      <c r="G58" s="135" t="s">
        <v>79</v>
      </c>
      <c r="H58" s="41" t="s">
        <v>78</v>
      </c>
      <c r="I58" s="137" t="s">
        <v>0</v>
      </c>
      <c r="J58" s="138"/>
      <c r="K58" s="139"/>
    </row>
    <row r="59" spans="1:11" ht="20.100000000000001" customHeight="1">
      <c r="A59" s="136"/>
      <c r="B59" s="42" t="s">
        <v>308</v>
      </c>
      <c r="C59" s="43" t="s">
        <v>303</v>
      </c>
      <c r="D59" s="43" t="s">
        <v>304</v>
      </c>
      <c r="E59" s="43" t="s">
        <v>305</v>
      </c>
      <c r="F59" s="8"/>
      <c r="G59" s="136"/>
      <c r="H59" s="42" t="s">
        <v>3</v>
      </c>
      <c r="I59" s="43" t="s">
        <v>6</v>
      </c>
      <c r="J59" s="43" t="s">
        <v>7</v>
      </c>
      <c r="K59" s="43" t="s">
        <v>8</v>
      </c>
    </row>
    <row r="60" spans="1:11" ht="18.95" customHeight="1">
      <c r="A60" s="44" t="s">
        <v>185</v>
      </c>
      <c r="B60" s="104">
        <v>605</v>
      </c>
      <c r="C60" s="45">
        <f>SUM(D60:E60)</f>
        <v>1251</v>
      </c>
      <c r="D60" s="105">
        <v>618</v>
      </c>
      <c r="E60" s="106">
        <v>633</v>
      </c>
      <c r="F60" s="8"/>
      <c r="G60" s="44" t="s">
        <v>180</v>
      </c>
      <c r="H60" s="45">
        <v>897</v>
      </c>
      <c r="I60" s="45">
        <f>SUM(J60:K60)</f>
        <v>2431</v>
      </c>
      <c r="J60" s="46">
        <v>1218</v>
      </c>
      <c r="K60" s="46">
        <v>1213</v>
      </c>
    </row>
    <row r="61" spans="1:11" ht="18.95" customHeight="1">
      <c r="A61" s="44" t="s">
        <v>187</v>
      </c>
      <c r="B61" s="45">
        <v>195</v>
      </c>
      <c r="C61" s="45">
        <f t="shared" ref="C61:C111" si="2">SUM(D61:E61)</f>
        <v>399</v>
      </c>
      <c r="D61" s="46">
        <v>205</v>
      </c>
      <c r="E61" s="46">
        <v>194</v>
      </c>
      <c r="F61" s="8"/>
      <c r="G61" s="44" t="s">
        <v>182</v>
      </c>
      <c r="H61" s="45">
        <v>948</v>
      </c>
      <c r="I61" s="45">
        <f t="shared" ref="I61:I108" si="3">SUM(J61:K61)</f>
        <v>2586</v>
      </c>
      <c r="J61" s="46">
        <v>1278</v>
      </c>
      <c r="K61" s="46">
        <v>1308</v>
      </c>
    </row>
    <row r="62" spans="1:11" ht="18.95" customHeight="1">
      <c r="A62" s="44" t="s">
        <v>189</v>
      </c>
      <c r="B62" s="45">
        <v>868</v>
      </c>
      <c r="C62" s="45">
        <f t="shared" si="2"/>
        <v>1866</v>
      </c>
      <c r="D62" s="46">
        <v>922</v>
      </c>
      <c r="E62" s="46">
        <v>944</v>
      </c>
      <c r="F62" s="8"/>
      <c r="G62" s="44" t="s">
        <v>184</v>
      </c>
      <c r="H62" s="45">
        <v>966</v>
      </c>
      <c r="I62" s="45">
        <f t="shared" si="3"/>
        <v>2438</v>
      </c>
      <c r="J62" s="46">
        <v>1173</v>
      </c>
      <c r="K62" s="46">
        <v>1265</v>
      </c>
    </row>
    <row r="63" spans="1:11" ht="18.95" customHeight="1">
      <c r="A63" s="44" t="s">
        <v>191</v>
      </c>
      <c r="B63" s="45">
        <v>1170</v>
      </c>
      <c r="C63" s="45">
        <f t="shared" si="2"/>
        <v>2699</v>
      </c>
      <c r="D63" s="46">
        <v>1281</v>
      </c>
      <c r="E63" s="46">
        <v>1418</v>
      </c>
      <c r="F63" s="8"/>
      <c r="G63" s="44" t="s">
        <v>186</v>
      </c>
      <c r="H63" s="45">
        <v>570</v>
      </c>
      <c r="I63" s="45">
        <f t="shared" si="3"/>
        <v>1158</v>
      </c>
      <c r="J63" s="46">
        <v>594</v>
      </c>
      <c r="K63" s="46">
        <v>564</v>
      </c>
    </row>
    <row r="64" spans="1:11" ht="18.95" customHeight="1">
      <c r="A64" s="44" t="s">
        <v>193</v>
      </c>
      <c r="B64" s="45">
        <v>694</v>
      </c>
      <c r="C64" s="45">
        <f t="shared" si="2"/>
        <v>1768</v>
      </c>
      <c r="D64" s="46">
        <v>906</v>
      </c>
      <c r="E64" s="46">
        <v>862</v>
      </c>
      <c r="F64" s="8"/>
      <c r="G64" s="44" t="s">
        <v>188</v>
      </c>
      <c r="H64" s="45">
        <v>718</v>
      </c>
      <c r="I64" s="45">
        <f t="shared" si="3"/>
        <v>1817</v>
      </c>
      <c r="J64" s="46">
        <v>896</v>
      </c>
      <c r="K64" s="46">
        <v>921</v>
      </c>
    </row>
    <row r="65" spans="1:11" ht="18.95" customHeight="1">
      <c r="A65" s="44" t="s">
        <v>16</v>
      </c>
      <c r="B65" s="45">
        <v>517</v>
      </c>
      <c r="C65" s="45">
        <f t="shared" si="2"/>
        <v>1158</v>
      </c>
      <c r="D65" s="46">
        <v>533</v>
      </c>
      <c r="E65" s="46">
        <v>625</v>
      </c>
      <c r="F65" s="8"/>
      <c r="G65" s="44" t="s">
        <v>190</v>
      </c>
      <c r="H65" s="45">
        <v>576</v>
      </c>
      <c r="I65" s="45">
        <f t="shared" si="3"/>
        <v>1179</v>
      </c>
      <c r="J65" s="46">
        <v>673</v>
      </c>
      <c r="K65" s="46">
        <v>506</v>
      </c>
    </row>
    <row r="66" spans="1:11" ht="18.95" customHeight="1">
      <c r="A66" s="44" t="s">
        <v>196</v>
      </c>
      <c r="B66" s="45">
        <v>495</v>
      </c>
      <c r="C66" s="45">
        <f t="shared" si="2"/>
        <v>1299</v>
      </c>
      <c r="D66" s="46">
        <v>622</v>
      </c>
      <c r="E66" s="46">
        <v>677</v>
      </c>
      <c r="F66" s="8"/>
      <c r="G66" s="44" t="s">
        <v>192</v>
      </c>
      <c r="H66" s="45">
        <v>284</v>
      </c>
      <c r="I66" s="45">
        <f t="shared" si="3"/>
        <v>644</v>
      </c>
      <c r="J66" s="46">
        <v>328</v>
      </c>
      <c r="K66" s="46">
        <v>316</v>
      </c>
    </row>
    <row r="67" spans="1:11" ht="18.95" customHeight="1">
      <c r="A67" s="44" t="s">
        <v>198</v>
      </c>
      <c r="B67" s="45">
        <v>905</v>
      </c>
      <c r="C67" s="45">
        <f t="shared" si="2"/>
        <v>2299</v>
      </c>
      <c r="D67" s="46">
        <v>1094</v>
      </c>
      <c r="E67" s="46">
        <v>1205</v>
      </c>
      <c r="F67" s="8"/>
      <c r="G67" s="44" t="s">
        <v>194</v>
      </c>
      <c r="H67" s="45">
        <v>8860</v>
      </c>
      <c r="I67" s="45">
        <f t="shared" si="3"/>
        <v>21766</v>
      </c>
      <c r="J67" s="46">
        <v>10537</v>
      </c>
      <c r="K67" s="46">
        <v>11229</v>
      </c>
    </row>
    <row r="68" spans="1:11" ht="18.95" customHeight="1">
      <c r="A68" s="44" t="s">
        <v>200</v>
      </c>
      <c r="B68" s="45">
        <v>686</v>
      </c>
      <c r="C68" s="45">
        <f t="shared" si="2"/>
        <v>1476</v>
      </c>
      <c r="D68" s="46">
        <v>720</v>
      </c>
      <c r="E68" s="46">
        <v>756</v>
      </c>
      <c r="F68" s="8"/>
      <c r="G68" s="44" t="s">
        <v>195</v>
      </c>
      <c r="H68" s="45">
        <v>5</v>
      </c>
      <c r="I68" s="45">
        <f t="shared" si="3"/>
        <v>82</v>
      </c>
      <c r="J68" s="46">
        <v>28</v>
      </c>
      <c r="K68" s="46">
        <v>54</v>
      </c>
    </row>
    <row r="69" spans="1:11" ht="18.95" customHeight="1">
      <c r="A69" s="44" t="s">
        <v>202</v>
      </c>
      <c r="B69" s="45">
        <v>807</v>
      </c>
      <c r="C69" s="45">
        <f t="shared" si="2"/>
        <v>1943</v>
      </c>
      <c r="D69" s="46">
        <v>899</v>
      </c>
      <c r="E69" s="46">
        <v>1044</v>
      </c>
      <c r="F69" s="8"/>
      <c r="G69" s="44" t="s">
        <v>197</v>
      </c>
      <c r="H69" s="45">
        <v>948</v>
      </c>
      <c r="I69" s="45">
        <f t="shared" si="3"/>
        <v>2935</v>
      </c>
      <c r="J69" s="46">
        <v>1423</v>
      </c>
      <c r="K69" s="46">
        <v>1512</v>
      </c>
    </row>
    <row r="70" spans="1:11" ht="18.95" customHeight="1">
      <c r="A70" s="44" t="s">
        <v>204</v>
      </c>
      <c r="B70" s="45">
        <v>957</v>
      </c>
      <c r="C70" s="45">
        <f t="shared" si="2"/>
        <v>2268</v>
      </c>
      <c r="D70" s="46">
        <v>1116</v>
      </c>
      <c r="E70" s="46">
        <v>1152</v>
      </c>
      <c r="F70" s="8"/>
      <c r="G70" s="44" t="s">
        <v>199</v>
      </c>
      <c r="H70" s="45">
        <v>6044</v>
      </c>
      <c r="I70" s="45">
        <f t="shared" si="3"/>
        <v>13424</v>
      </c>
      <c r="J70" s="46">
        <v>6771</v>
      </c>
      <c r="K70" s="46">
        <v>6653</v>
      </c>
    </row>
    <row r="71" spans="1:11" ht="18.95" customHeight="1">
      <c r="A71" s="44" t="s">
        <v>206</v>
      </c>
      <c r="B71" s="45">
        <v>1245</v>
      </c>
      <c r="C71" s="45">
        <f t="shared" si="2"/>
        <v>2496</v>
      </c>
      <c r="D71" s="46">
        <v>1187</v>
      </c>
      <c r="E71" s="46">
        <v>1309</v>
      </c>
      <c r="F71" s="8"/>
      <c r="G71" s="44" t="s">
        <v>201</v>
      </c>
      <c r="H71" s="45">
        <v>816</v>
      </c>
      <c r="I71" s="45">
        <f t="shared" si="3"/>
        <v>1479</v>
      </c>
      <c r="J71" s="46">
        <v>721</v>
      </c>
      <c r="K71" s="46">
        <v>758</v>
      </c>
    </row>
    <row r="72" spans="1:11" ht="18.95" customHeight="1">
      <c r="A72" s="44" t="s">
        <v>208</v>
      </c>
      <c r="B72" s="45">
        <v>722</v>
      </c>
      <c r="C72" s="45">
        <f t="shared" si="2"/>
        <v>1409</v>
      </c>
      <c r="D72" s="46">
        <v>668</v>
      </c>
      <c r="E72" s="46">
        <v>741</v>
      </c>
      <c r="F72" s="8"/>
      <c r="G72" s="44" t="s">
        <v>203</v>
      </c>
      <c r="H72" s="45">
        <v>1123</v>
      </c>
      <c r="I72" s="45">
        <f t="shared" si="3"/>
        <v>1986</v>
      </c>
      <c r="J72" s="46">
        <v>1008</v>
      </c>
      <c r="K72" s="46">
        <v>978</v>
      </c>
    </row>
    <row r="73" spans="1:11" ht="18.95" customHeight="1">
      <c r="A73" s="44" t="s">
        <v>210</v>
      </c>
      <c r="B73" s="45">
        <v>1060</v>
      </c>
      <c r="C73" s="45">
        <f t="shared" si="2"/>
        <v>2294</v>
      </c>
      <c r="D73" s="46">
        <v>1126</v>
      </c>
      <c r="E73" s="46">
        <v>1168</v>
      </c>
      <c r="F73" s="8"/>
      <c r="G73" s="44" t="s">
        <v>205</v>
      </c>
      <c r="H73" s="45">
        <v>719</v>
      </c>
      <c r="I73" s="45">
        <f t="shared" si="3"/>
        <v>1643</v>
      </c>
      <c r="J73" s="46">
        <v>805</v>
      </c>
      <c r="K73" s="46">
        <v>838</v>
      </c>
    </row>
    <row r="74" spans="1:11" ht="18.95" customHeight="1">
      <c r="A74" s="44" t="s">
        <v>212</v>
      </c>
      <c r="B74" s="45">
        <v>321</v>
      </c>
      <c r="C74" s="45">
        <f t="shared" si="2"/>
        <v>762</v>
      </c>
      <c r="D74" s="46">
        <v>352</v>
      </c>
      <c r="E74" s="46">
        <v>410</v>
      </c>
      <c r="F74" s="8"/>
      <c r="G74" s="44" t="s">
        <v>207</v>
      </c>
      <c r="H74" s="45">
        <v>392</v>
      </c>
      <c r="I74" s="45">
        <f t="shared" si="3"/>
        <v>845</v>
      </c>
      <c r="J74" s="46">
        <v>424</v>
      </c>
      <c r="K74" s="46">
        <v>421</v>
      </c>
    </row>
    <row r="75" spans="1:11" ht="18.95" customHeight="1">
      <c r="A75" s="44" t="s">
        <v>214</v>
      </c>
      <c r="B75" s="45">
        <v>262</v>
      </c>
      <c r="C75" s="45">
        <f t="shared" si="2"/>
        <v>611</v>
      </c>
      <c r="D75" s="46">
        <v>267</v>
      </c>
      <c r="E75" s="46">
        <v>344</v>
      </c>
      <c r="F75" s="8"/>
      <c r="G75" s="44" t="s">
        <v>209</v>
      </c>
      <c r="H75" s="45">
        <v>458</v>
      </c>
      <c r="I75" s="45">
        <f t="shared" si="3"/>
        <v>1195</v>
      </c>
      <c r="J75" s="46">
        <v>612</v>
      </c>
      <c r="K75" s="46">
        <v>583</v>
      </c>
    </row>
    <row r="76" spans="1:11" ht="18.95" customHeight="1">
      <c r="A76" s="44" t="s">
        <v>216</v>
      </c>
      <c r="B76" s="45">
        <v>504</v>
      </c>
      <c r="C76" s="45">
        <f t="shared" si="2"/>
        <v>1169</v>
      </c>
      <c r="D76" s="46">
        <v>510</v>
      </c>
      <c r="E76" s="46">
        <v>659</v>
      </c>
      <c r="F76" s="8"/>
      <c r="G76" s="44" t="s">
        <v>211</v>
      </c>
      <c r="H76" s="45">
        <v>760</v>
      </c>
      <c r="I76" s="45">
        <f t="shared" si="3"/>
        <v>1663</v>
      </c>
      <c r="J76" s="46">
        <v>884</v>
      </c>
      <c r="K76" s="46">
        <v>779</v>
      </c>
    </row>
    <row r="77" spans="1:11" ht="18.95" customHeight="1">
      <c r="A77" s="44" t="s">
        <v>218</v>
      </c>
      <c r="B77" s="45">
        <v>327</v>
      </c>
      <c r="C77" s="45">
        <f t="shared" si="2"/>
        <v>727</v>
      </c>
      <c r="D77" s="46">
        <v>302</v>
      </c>
      <c r="E77" s="46">
        <v>425</v>
      </c>
      <c r="F77" s="8"/>
      <c r="G77" s="44" t="s">
        <v>213</v>
      </c>
      <c r="H77" s="45">
        <v>1152</v>
      </c>
      <c r="I77" s="45">
        <f t="shared" si="3"/>
        <v>2624</v>
      </c>
      <c r="J77" s="46">
        <v>1482</v>
      </c>
      <c r="K77" s="46">
        <v>1142</v>
      </c>
    </row>
    <row r="78" spans="1:11" ht="18.95" customHeight="1">
      <c r="A78" s="44" t="s">
        <v>220</v>
      </c>
      <c r="B78" s="45">
        <v>295</v>
      </c>
      <c r="C78" s="45">
        <f t="shared" si="2"/>
        <v>765</v>
      </c>
      <c r="D78" s="46">
        <v>359</v>
      </c>
      <c r="E78" s="46">
        <v>406</v>
      </c>
      <c r="F78" s="8"/>
      <c r="G78" s="44" t="s">
        <v>215</v>
      </c>
      <c r="H78" s="45">
        <v>1202</v>
      </c>
      <c r="I78" s="45">
        <f t="shared" si="3"/>
        <v>2533</v>
      </c>
      <c r="J78" s="46">
        <v>1299</v>
      </c>
      <c r="K78" s="46">
        <v>1234</v>
      </c>
    </row>
    <row r="79" spans="1:11" ht="18.95" customHeight="1">
      <c r="A79" s="44" t="s">
        <v>222</v>
      </c>
      <c r="B79" s="45">
        <v>111</v>
      </c>
      <c r="C79" s="45">
        <f t="shared" si="2"/>
        <v>263</v>
      </c>
      <c r="D79" s="46">
        <v>116</v>
      </c>
      <c r="E79" s="46">
        <v>147</v>
      </c>
      <c r="F79" s="8"/>
      <c r="G79" s="44" t="s">
        <v>217</v>
      </c>
      <c r="H79" s="45">
        <v>1005</v>
      </c>
      <c r="I79" s="45">
        <f t="shared" si="3"/>
        <v>2689</v>
      </c>
      <c r="J79" s="46">
        <v>1349</v>
      </c>
      <c r="K79" s="46">
        <v>1340</v>
      </c>
    </row>
    <row r="80" spans="1:11" ht="18.95" customHeight="1">
      <c r="A80" s="44" t="s">
        <v>224</v>
      </c>
      <c r="B80" s="45">
        <v>96</v>
      </c>
      <c r="C80" s="45">
        <f t="shared" si="2"/>
        <v>238</v>
      </c>
      <c r="D80" s="46">
        <v>120</v>
      </c>
      <c r="E80" s="46">
        <v>118</v>
      </c>
      <c r="F80" s="8"/>
      <c r="G80" s="44" t="s">
        <v>219</v>
      </c>
      <c r="H80" s="45">
        <v>993</v>
      </c>
      <c r="I80" s="45">
        <f t="shared" si="3"/>
        <v>2399</v>
      </c>
      <c r="J80" s="46">
        <v>1262</v>
      </c>
      <c r="K80" s="46">
        <v>1137</v>
      </c>
    </row>
    <row r="81" spans="1:11" ht="18.95" customHeight="1">
      <c r="A81" s="44" t="s">
        <v>226</v>
      </c>
      <c r="B81" s="45">
        <v>51</v>
      </c>
      <c r="C81" s="45">
        <f t="shared" si="2"/>
        <v>116</v>
      </c>
      <c r="D81" s="46">
        <v>58</v>
      </c>
      <c r="E81" s="46">
        <v>58</v>
      </c>
      <c r="F81" s="8"/>
      <c r="G81" s="44" t="s">
        <v>221</v>
      </c>
      <c r="H81" s="45">
        <v>770</v>
      </c>
      <c r="I81" s="45">
        <f t="shared" si="3"/>
        <v>1878</v>
      </c>
      <c r="J81" s="46">
        <v>992</v>
      </c>
      <c r="K81" s="46">
        <v>886</v>
      </c>
    </row>
    <row r="82" spans="1:11" ht="18.95" customHeight="1">
      <c r="A82" s="47" t="s">
        <v>280</v>
      </c>
      <c r="B82" s="45">
        <v>757</v>
      </c>
      <c r="C82" s="45">
        <f t="shared" si="2"/>
        <v>1482</v>
      </c>
      <c r="D82" s="46">
        <v>751</v>
      </c>
      <c r="E82" s="46">
        <v>731</v>
      </c>
      <c r="F82" s="8"/>
      <c r="G82" s="44" t="s">
        <v>281</v>
      </c>
      <c r="H82" s="45">
        <v>938</v>
      </c>
      <c r="I82" s="45">
        <f t="shared" si="3"/>
        <v>2417</v>
      </c>
      <c r="J82" s="46">
        <v>1250</v>
      </c>
      <c r="K82" s="46">
        <v>1167</v>
      </c>
    </row>
    <row r="83" spans="1:11" ht="18.95" customHeight="1">
      <c r="A83" s="47" t="s">
        <v>282</v>
      </c>
      <c r="B83" s="45">
        <v>797</v>
      </c>
      <c r="C83" s="45">
        <f t="shared" si="2"/>
        <v>1469</v>
      </c>
      <c r="D83" s="46">
        <v>702</v>
      </c>
      <c r="E83" s="46">
        <v>767</v>
      </c>
      <c r="F83" s="8"/>
      <c r="G83" s="44" t="s">
        <v>223</v>
      </c>
      <c r="H83" s="45">
        <v>1491</v>
      </c>
      <c r="I83" s="45">
        <f t="shared" si="3"/>
        <v>3551</v>
      </c>
      <c r="J83" s="46">
        <v>1794</v>
      </c>
      <c r="K83" s="46">
        <v>1757</v>
      </c>
    </row>
    <row r="84" spans="1:11" ht="18.95" customHeight="1">
      <c r="A84" s="47" t="s">
        <v>283</v>
      </c>
      <c r="B84" s="45">
        <v>863</v>
      </c>
      <c r="C84" s="45">
        <f t="shared" si="2"/>
        <v>2051</v>
      </c>
      <c r="D84" s="46">
        <v>1009</v>
      </c>
      <c r="E84" s="46">
        <v>1042</v>
      </c>
      <c r="F84" s="8"/>
      <c r="G84" s="44" t="s">
        <v>225</v>
      </c>
      <c r="H84" s="45">
        <v>1204</v>
      </c>
      <c r="I84" s="45">
        <f t="shared" si="3"/>
        <v>2616</v>
      </c>
      <c r="J84" s="46">
        <v>1440</v>
      </c>
      <c r="K84" s="46">
        <v>1176</v>
      </c>
    </row>
    <row r="85" spans="1:11" ht="18.95" customHeight="1">
      <c r="A85" s="47" t="s">
        <v>284</v>
      </c>
      <c r="B85" s="45">
        <v>630</v>
      </c>
      <c r="C85" s="45">
        <f t="shared" si="2"/>
        <v>1468</v>
      </c>
      <c r="D85" s="46">
        <v>760</v>
      </c>
      <c r="E85" s="46">
        <v>708</v>
      </c>
      <c r="F85" s="8"/>
      <c r="G85" s="44" t="s">
        <v>227</v>
      </c>
      <c r="H85" s="45">
        <v>1263</v>
      </c>
      <c r="I85" s="45">
        <f t="shared" si="3"/>
        <v>2811</v>
      </c>
      <c r="J85" s="46">
        <v>1511</v>
      </c>
      <c r="K85" s="46">
        <v>1300</v>
      </c>
    </row>
    <row r="86" spans="1:11" ht="18.95" customHeight="1">
      <c r="A86" s="47" t="s">
        <v>285</v>
      </c>
      <c r="B86" s="45">
        <v>698</v>
      </c>
      <c r="C86" s="45">
        <f t="shared" si="2"/>
        <v>1666</v>
      </c>
      <c r="D86" s="46">
        <v>823</v>
      </c>
      <c r="E86" s="46">
        <v>843</v>
      </c>
      <c r="F86" s="8"/>
      <c r="G86" s="44" t="s">
        <v>228</v>
      </c>
      <c r="H86" s="45">
        <v>901</v>
      </c>
      <c r="I86" s="45">
        <f t="shared" si="3"/>
        <v>2315</v>
      </c>
      <c r="J86" s="46">
        <v>1184</v>
      </c>
      <c r="K86" s="46">
        <v>1131</v>
      </c>
    </row>
    <row r="87" spans="1:11" ht="18.95" customHeight="1">
      <c r="A87" s="47" t="s">
        <v>286</v>
      </c>
      <c r="B87" s="45">
        <v>1118</v>
      </c>
      <c r="C87" s="45">
        <f t="shared" si="2"/>
        <v>2743</v>
      </c>
      <c r="D87" s="46">
        <v>1307</v>
      </c>
      <c r="E87" s="46">
        <v>1436</v>
      </c>
      <c r="F87" s="8"/>
      <c r="G87" s="44" t="s">
        <v>230</v>
      </c>
      <c r="H87" s="45">
        <v>0</v>
      </c>
      <c r="I87" s="45">
        <f t="shared" si="3"/>
        <v>0</v>
      </c>
      <c r="J87" s="46">
        <v>0</v>
      </c>
      <c r="K87" s="46">
        <v>0</v>
      </c>
    </row>
    <row r="88" spans="1:11" ht="18.95" customHeight="1">
      <c r="A88" s="47" t="s">
        <v>229</v>
      </c>
      <c r="B88" s="45">
        <v>652</v>
      </c>
      <c r="C88" s="45">
        <f t="shared" si="2"/>
        <v>1372</v>
      </c>
      <c r="D88" s="46">
        <v>665</v>
      </c>
      <c r="E88" s="46">
        <v>707</v>
      </c>
      <c r="F88" s="8"/>
      <c r="G88" s="44" t="s">
        <v>232</v>
      </c>
      <c r="H88" s="45">
        <v>348</v>
      </c>
      <c r="I88" s="45">
        <f t="shared" si="3"/>
        <v>971</v>
      </c>
      <c r="J88" s="46">
        <v>494</v>
      </c>
      <c r="K88" s="46">
        <v>477</v>
      </c>
    </row>
    <row r="89" spans="1:11" ht="18.95" customHeight="1">
      <c r="A89" s="47" t="s">
        <v>231</v>
      </c>
      <c r="B89" s="45">
        <v>1153</v>
      </c>
      <c r="C89" s="45">
        <f t="shared" si="2"/>
        <v>2573</v>
      </c>
      <c r="D89" s="46">
        <v>1292</v>
      </c>
      <c r="E89" s="46">
        <v>1281</v>
      </c>
      <c r="F89" s="8"/>
      <c r="G89" s="44" t="s">
        <v>234</v>
      </c>
      <c r="H89" s="45">
        <v>588</v>
      </c>
      <c r="I89" s="45">
        <f t="shared" si="3"/>
        <v>1586</v>
      </c>
      <c r="J89" s="46">
        <v>821</v>
      </c>
      <c r="K89" s="46">
        <v>765</v>
      </c>
    </row>
    <row r="90" spans="1:11" ht="18.95" customHeight="1">
      <c r="A90" s="47" t="s">
        <v>233</v>
      </c>
      <c r="B90" s="45">
        <v>768</v>
      </c>
      <c r="C90" s="45">
        <f t="shared" si="2"/>
        <v>1672</v>
      </c>
      <c r="D90" s="46">
        <v>851</v>
      </c>
      <c r="E90" s="46">
        <v>821</v>
      </c>
      <c r="F90" s="8"/>
      <c r="G90" s="44" t="s">
        <v>236</v>
      </c>
      <c r="H90" s="45">
        <v>688</v>
      </c>
      <c r="I90" s="45">
        <f t="shared" si="3"/>
        <v>1648</v>
      </c>
      <c r="J90" s="46">
        <v>846</v>
      </c>
      <c r="K90" s="46">
        <v>802</v>
      </c>
    </row>
    <row r="91" spans="1:11" ht="18.95" customHeight="1">
      <c r="A91" s="47" t="s">
        <v>235</v>
      </c>
      <c r="B91" s="45">
        <v>860</v>
      </c>
      <c r="C91" s="45">
        <f t="shared" si="2"/>
        <v>1875</v>
      </c>
      <c r="D91" s="46">
        <v>943</v>
      </c>
      <c r="E91" s="46">
        <v>932</v>
      </c>
      <c r="F91" s="8"/>
      <c r="G91" s="44" t="s">
        <v>238</v>
      </c>
      <c r="H91" s="45">
        <v>2244</v>
      </c>
      <c r="I91" s="45">
        <f t="shared" si="3"/>
        <v>4140</v>
      </c>
      <c r="J91" s="46">
        <v>2000</v>
      </c>
      <c r="K91" s="46">
        <v>2140</v>
      </c>
    </row>
    <row r="92" spans="1:11" ht="18.95" customHeight="1">
      <c r="A92" s="47" t="s">
        <v>237</v>
      </c>
      <c r="B92" s="45">
        <v>1013</v>
      </c>
      <c r="C92" s="45">
        <f t="shared" si="2"/>
        <v>2349</v>
      </c>
      <c r="D92" s="46">
        <v>1159</v>
      </c>
      <c r="E92" s="46">
        <v>1190</v>
      </c>
      <c r="F92" s="8"/>
      <c r="G92" s="44" t="s">
        <v>240</v>
      </c>
      <c r="H92" s="45">
        <v>2473</v>
      </c>
      <c r="I92" s="45">
        <f t="shared" si="3"/>
        <v>4153</v>
      </c>
      <c r="J92" s="46">
        <v>1989</v>
      </c>
      <c r="K92" s="46">
        <v>2164</v>
      </c>
    </row>
    <row r="93" spans="1:11" ht="18.95" customHeight="1">
      <c r="A93" s="47" t="s">
        <v>239</v>
      </c>
      <c r="B93" s="45">
        <v>739</v>
      </c>
      <c r="C93" s="45">
        <f t="shared" si="2"/>
        <v>2236</v>
      </c>
      <c r="D93" s="46">
        <v>1093</v>
      </c>
      <c r="E93" s="46">
        <v>1143</v>
      </c>
      <c r="F93" s="8"/>
      <c r="G93" s="44" t="s">
        <v>242</v>
      </c>
      <c r="H93" s="45">
        <v>1283</v>
      </c>
      <c r="I93" s="45">
        <f t="shared" si="3"/>
        <v>2490</v>
      </c>
      <c r="J93" s="46">
        <v>1256</v>
      </c>
      <c r="K93" s="46">
        <v>1234</v>
      </c>
    </row>
    <row r="94" spans="1:11" ht="18.95" customHeight="1">
      <c r="A94" s="47" t="s">
        <v>241</v>
      </c>
      <c r="B94" s="45">
        <v>928</v>
      </c>
      <c r="C94" s="45">
        <f t="shared" si="2"/>
        <v>2484</v>
      </c>
      <c r="D94" s="46">
        <v>1250</v>
      </c>
      <c r="E94" s="46">
        <v>1234</v>
      </c>
      <c r="F94" s="8"/>
      <c r="G94" s="44" t="s">
        <v>244</v>
      </c>
      <c r="H94" s="45">
        <v>2437</v>
      </c>
      <c r="I94" s="45">
        <f t="shared" si="3"/>
        <v>5421</v>
      </c>
      <c r="J94" s="46">
        <v>2655</v>
      </c>
      <c r="K94" s="46">
        <v>2766</v>
      </c>
    </row>
    <row r="95" spans="1:11" ht="18.95" customHeight="1">
      <c r="A95" s="47" t="s">
        <v>243</v>
      </c>
      <c r="B95" s="45">
        <v>1022</v>
      </c>
      <c r="C95" s="45">
        <f t="shared" si="2"/>
        <v>2540</v>
      </c>
      <c r="D95" s="46">
        <v>1253</v>
      </c>
      <c r="E95" s="46">
        <v>1287</v>
      </c>
      <c r="F95" s="8"/>
      <c r="G95" s="44" t="s">
        <v>246</v>
      </c>
      <c r="H95" s="45">
        <v>1531</v>
      </c>
      <c r="I95" s="45">
        <f t="shared" si="3"/>
        <v>3295</v>
      </c>
      <c r="J95" s="46">
        <v>1570</v>
      </c>
      <c r="K95" s="46">
        <v>1725</v>
      </c>
    </row>
    <row r="96" spans="1:11" ht="18.95" customHeight="1">
      <c r="A96" s="47" t="s">
        <v>245</v>
      </c>
      <c r="B96" s="45">
        <v>922</v>
      </c>
      <c r="C96" s="45">
        <f t="shared" si="2"/>
        <v>2341</v>
      </c>
      <c r="D96" s="46">
        <v>1146</v>
      </c>
      <c r="E96" s="46">
        <v>1195</v>
      </c>
      <c r="F96" s="8"/>
      <c r="G96" s="44" t="s">
        <v>248</v>
      </c>
      <c r="H96" s="45">
        <v>1416</v>
      </c>
      <c r="I96" s="45">
        <f t="shared" si="3"/>
        <v>3071</v>
      </c>
      <c r="J96" s="46">
        <v>1563</v>
      </c>
      <c r="K96" s="46">
        <v>1508</v>
      </c>
    </row>
    <row r="97" spans="1:17" ht="18.95" customHeight="1">
      <c r="A97" s="47" t="s">
        <v>247</v>
      </c>
      <c r="B97" s="45">
        <v>744</v>
      </c>
      <c r="C97" s="45">
        <f t="shared" si="2"/>
        <v>2098</v>
      </c>
      <c r="D97" s="46">
        <v>1031</v>
      </c>
      <c r="E97" s="46">
        <v>1067</v>
      </c>
      <c r="F97" s="8"/>
      <c r="G97" s="44" t="s">
        <v>250</v>
      </c>
      <c r="H97" s="45">
        <v>1526</v>
      </c>
      <c r="I97" s="45">
        <f t="shared" si="3"/>
        <v>3067</v>
      </c>
      <c r="J97" s="46">
        <v>1595</v>
      </c>
      <c r="K97" s="46">
        <v>1472</v>
      </c>
    </row>
    <row r="98" spans="1:17" ht="18.95" customHeight="1">
      <c r="A98" s="47" t="s">
        <v>249</v>
      </c>
      <c r="B98" s="45">
        <v>711</v>
      </c>
      <c r="C98" s="45">
        <f t="shared" si="2"/>
        <v>1898</v>
      </c>
      <c r="D98" s="46">
        <v>902</v>
      </c>
      <c r="E98" s="46">
        <v>996</v>
      </c>
      <c r="F98" s="8"/>
      <c r="G98" s="44" t="s">
        <v>27</v>
      </c>
      <c r="H98" s="45">
        <v>5339</v>
      </c>
      <c r="I98" s="45">
        <f t="shared" si="3"/>
        <v>12758</v>
      </c>
      <c r="J98" s="46">
        <v>6340</v>
      </c>
      <c r="K98" s="46">
        <v>6418</v>
      </c>
    </row>
    <row r="99" spans="1:17" ht="18.95" customHeight="1">
      <c r="A99" s="47" t="s">
        <v>251</v>
      </c>
      <c r="B99" s="45">
        <v>396</v>
      </c>
      <c r="C99" s="45">
        <f t="shared" si="2"/>
        <v>1059</v>
      </c>
      <c r="D99" s="46">
        <v>515</v>
      </c>
      <c r="E99" s="46">
        <v>544</v>
      </c>
      <c r="F99" s="8"/>
      <c r="G99" s="44" t="s">
        <v>253</v>
      </c>
      <c r="H99" s="45">
        <v>5419</v>
      </c>
      <c r="I99" s="45">
        <f t="shared" si="3"/>
        <v>12367</v>
      </c>
      <c r="J99" s="46">
        <v>6329</v>
      </c>
      <c r="K99" s="46">
        <v>6038</v>
      </c>
    </row>
    <row r="100" spans="1:17" ht="18.95" customHeight="1">
      <c r="A100" s="47" t="s">
        <v>252</v>
      </c>
      <c r="B100" s="45">
        <v>890</v>
      </c>
      <c r="C100" s="45">
        <f t="shared" si="2"/>
        <v>2230</v>
      </c>
      <c r="D100" s="46">
        <v>1081</v>
      </c>
      <c r="E100" s="46">
        <v>1149</v>
      </c>
      <c r="F100" s="8"/>
      <c r="G100" s="44" t="s">
        <v>255</v>
      </c>
      <c r="H100" s="45">
        <v>3596</v>
      </c>
      <c r="I100" s="45">
        <f t="shared" si="3"/>
        <v>8109</v>
      </c>
      <c r="J100" s="46">
        <v>4105</v>
      </c>
      <c r="K100" s="46">
        <v>4004</v>
      </c>
    </row>
    <row r="101" spans="1:17" ht="18.95" customHeight="1">
      <c r="A101" s="47" t="s">
        <v>254</v>
      </c>
      <c r="B101" s="45">
        <v>2072</v>
      </c>
      <c r="C101" s="45">
        <f t="shared" si="2"/>
        <v>3793</v>
      </c>
      <c r="D101" s="46">
        <v>1782</v>
      </c>
      <c r="E101" s="46">
        <v>2011</v>
      </c>
      <c r="F101" s="8"/>
      <c r="G101" s="44" t="s">
        <v>257</v>
      </c>
      <c r="H101" s="45">
        <v>184</v>
      </c>
      <c r="I101" s="45">
        <f t="shared" si="3"/>
        <v>420</v>
      </c>
      <c r="J101" s="46">
        <v>214</v>
      </c>
      <c r="K101" s="46">
        <v>206</v>
      </c>
    </row>
    <row r="102" spans="1:17" ht="18.95" customHeight="1">
      <c r="A102" s="47" t="s">
        <v>256</v>
      </c>
      <c r="B102" s="45">
        <v>612</v>
      </c>
      <c r="C102" s="45">
        <f t="shared" si="2"/>
        <v>1703</v>
      </c>
      <c r="D102" s="46">
        <v>831</v>
      </c>
      <c r="E102" s="46">
        <v>872</v>
      </c>
      <c r="F102" s="8"/>
      <c r="G102" s="44" t="s">
        <v>259</v>
      </c>
      <c r="H102" s="45">
        <v>1431</v>
      </c>
      <c r="I102" s="45">
        <f t="shared" si="3"/>
        <v>3749</v>
      </c>
      <c r="J102" s="46">
        <v>1880</v>
      </c>
      <c r="K102" s="46">
        <v>1869</v>
      </c>
    </row>
    <row r="103" spans="1:17" ht="18.95" customHeight="1">
      <c r="A103" s="47" t="s">
        <v>258</v>
      </c>
      <c r="B103" s="45">
        <v>527</v>
      </c>
      <c r="C103" s="45">
        <f t="shared" si="2"/>
        <v>1301</v>
      </c>
      <c r="D103" s="46">
        <v>614</v>
      </c>
      <c r="E103" s="46">
        <v>687</v>
      </c>
      <c r="F103" s="8"/>
      <c r="G103" s="44" t="s">
        <v>261</v>
      </c>
      <c r="H103" s="45">
        <v>1256</v>
      </c>
      <c r="I103" s="45">
        <f t="shared" si="3"/>
        <v>3212</v>
      </c>
      <c r="J103" s="46">
        <v>1698</v>
      </c>
      <c r="K103" s="46">
        <v>1514</v>
      </c>
    </row>
    <row r="104" spans="1:17" ht="18.95" customHeight="1">
      <c r="A104" s="47" t="s">
        <v>260</v>
      </c>
      <c r="B104" s="45">
        <v>1002</v>
      </c>
      <c r="C104" s="45">
        <f t="shared" si="2"/>
        <v>2031</v>
      </c>
      <c r="D104" s="46">
        <v>980</v>
      </c>
      <c r="E104" s="46">
        <v>1051</v>
      </c>
      <c r="F104" s="8"/>
      <c r="G104" s="44" t="s">
        <v>263</v>
      </c>
      <c r="H104" s="45">
        <v>2119</v>
      </c>
      <c r="I104" s="45">
        <f t="shared" si="3"/>
        <v>4251</v>
      </c>
      <c r="J104" s="46">
        <v>2363</v>
      </c>
      <c r="K104" s="46">
        <v>1888</v>
      </c>
      <c r="M104" s="6" t="s">
        <v>47</v>
      </c>
    </row>
    <row r="105" spans="1:17" ht="18.95" customHeight="1">
      <c r="A105" s="47" t="s">
        <v>262</v>
      </c>
      <c r="B105" s="45">
        <v>1389</v>
      </c>
      <c r="C105" s="45">
        <f t="shared" si="2"/>
        <v>2937</v>
      </c>
      <c r="D105" s="46">
        <v>1409</v>
      </c>
      <c r="E105" s="46">
        <v>1528</v>
      </c>
      <c r="F105" s="8"/>
      <c r="G105" s="44" t="s">
        <v>265</v>
      </c>
      <c r="H105" s="45">
        <v>1192</v>
      </c>
      <c r="I105" s="45">
        <f t="shared" si="3"/>
        <v>2835</v>
      </c>
      <c r="J105" s="46">
        <v>1376</v>
      </c>
      <c r="K105" s="46">
        <v>1459</v>
      </c>
    </row>
    <row r="106" spans="1:17" ht="18.95" customHeight="1">
      <c r="A106" s="47" t="s">
        <v>264</v>
      </c>
      <c r="B106" s="45">
        <v>1135</v>
      </c>
      <c r="C106" s="45">
        <f t="shared" si="2"/>
        <v>2577</v>
      </c>
      <c r="D106" s="46">
        <v>1253</v>
      </c>
      <c r="E106" s="46">
        <v>1324</v>
      </c>
      <c r="F106" s="8"/>
      <c r="G106" s="44" t="s">
        <v>267</v>
      </c>
      <c r="H106" s="45">
        <v>496</v>
      </c>
      <c r="I106" s="45">
        <f t="shared" si="3"/>
        <v>1580</v>
      </c>
      <c r="J106" s="46">
        <v>761</v>
      </c>
      <c r="K106" s="46">
        <v>819</v>
      </c>
    </row>
    <row r="107" spans="1:17" ht="18.95" customHeight="1">
      <c r="A107" s="47" t="s">
        <v>266</v>
      </c>
      <c r="B107" s="45">
        <v>1001</v>
      </c>
      <c r="C107" s="45">
        <f t="shared" si="2"/>
        <v>2468</v>
      </c>
      <c r="D107" s="46">
        <v>1198</v>
      </c>
      <c r="E107" s="46">
        <v>1270</v>
      </c>
      <c r="F107" s="8"/>
      <c r="G107" s="44" t="s">
        <v>269</v>
      </c>
      <c r="H107" s="45">
        <v>866</v>
      </c>
      <c r="I107" s="45">
        <f t="shared" si="3"/>
        <v>2312</v>
      </c>
      <c r="J107" s="46">
        <v>1154</v>
      </c>
      <c r="K107" s="46">
        <v>1158</v>
      </c>
    </row>
    <row r="108" spans="1:17" ht="18.95" customHeight="1">
      <c r="A108" s="47" t="s">
        <v>268</v>
      </c>
      <c r="B108" s="46">
        <v>0</v>
      </c>
      <c r="C108" s="45">
        <f t="shared" si="2"/>
        <v>0</v>
      </c>
      <c r="D108" s="46">
        <v>0</v>
      </c>
      <c r="E108" s="46">
        <v>0</v>
      </c>
      <c r="F108" s="8"/>
      <c r="G108" s="44" t="s">
        <v>26</v>
      </c>
      <c r="H108" s="45">
        <v>6218</v>
      </c>
      <c r="I108" s="45">
        <f t="shared" si="3"/>
        <v>15756</v>
      </c>
      <c r="J108" s="46">
        <v>7765</v>
      </c>
      <c r="K108" s="46">
        <v>7991</v>
      </c>
    </row>
    <row r="109" spans="1:17" ht="18.95" customHeight="1">
      <c r="A109" s="44" t="s">
        <v>270</v>
      </c>
      <c r="B109" s="45">
        <v>548</v>
      </c>
      <c r="C109" s="45">
        <f t="shared" si="2"/>
        <v>1312</v>
      </c>
      <c r="D109" s="46">
        <v>651</v>
      </c>
      <c r="E109" s="46">
        <v>661</v>
      </c>
      <c r="F109" s="8"/>
      <c r="G109" s="44"/>
      <c r="H109" s="51"/>
      <c r="I109" s="51"/>
      <c r="J109" s="52"/>
      <c r="K109" s="52"/>
    </row>
    <row r="110" spans="1:17" ht="18.95" customHeight="1">
      <c r="A110" s="44" t="s">
        <v>271</v>
      </c>
      <c r="B110" s="45">
        <v>719</v>
      </c>
      <c r="C110" s="45">
        <f t="shared" si="2"/>
        <v>1638</v>
      </c>
      <c r="D110" s="46">
        <v>826</v>
      </c>
      <c r="E110" s="46">
        <v>812</v>
      </c>
      <c r="F110" s="8"/>
      <c r="G110" s="53" t="s">
        <v>287</v>
      </c>
      <c r="H110" s="54">
        <f>SUM(B5:B56)+SUM(B60:B111)+SUM(H5:H56)+SUM(H60:H108)</f>
        <v>187254</v>
      </c>
      <c r="I110" s="54">
        <f t="shared" ref="I110:K110" si="4">SUM(C5:C56)+SUM(C60:C111)+SUM(I5:I56)+SUM(I60:I108)</f>
        <v>430485</v>
      </c>
      <c r="J110" s="54">
        <f t="shared" si="4"/>
        <v>212768</v>
      </c>
      <c r="K110" s="54">
        <f t="shared" si="4"/>
        <v>217717</v>
      </c>
    </row>
    <row r="111" spans="1:17" ht="18.95" customHeight="1">
      <c r="A111" s="44" t="s">
        <v>178</v>
      </c>
      <c r="B111" s="45">
        <v>1181</v>
      </c>
      <c r="C111" s="45">
        <f t="shared" si="2"/>
        <v>3037</v>
      </c>
      <c r="D111" s="46">
        <v>1502</v>
      </c>
      <c r="E111" s="46">
        <v>1535</v>
      </c>
      <c r="F111" s="8"/>
      <c r="N111" s="10"/>
      <c r="O111" s="11"/>
      <c r="P111" s="11"/>
      <c r="Q111" s="11"/>
    </row>
    <row r="112" spans="1:17" ht="18.75" customHeight="1">
      <c r="A112" s="39" t="s">
        <v>301</v>
      </c>
      <c r="B112" s="39"/>
      <c r="C112" s="96"/>
      <c r="D112" s="39"/>
      <c r="E112" s="39"/>
      <c r="F112" s="39"/>
      <c r="G112" s="39"/>
      <c r="H112" s="39"/>
      <c r="K112" s="55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5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5" t="s">
        <v>288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3" customFormat="1" ht="24" customHeight="1">
      <c r="A2" s="146" t="s">
        <v>311</v>
      </c>
      <c r="B2" s="147"/>
      <c r="C2" s="27"/>
      <c r="G2" s="56"/>
      <c r="H2" s="27"/>
      <c r="I2" s="27"/>
      <c r="J2" s="27"/>
      <c r="K2" s="56"/>
    </row>
    <row r="3" spans="1:11" s="3" customFormat="1" ht="20.100000000000001" customHeight="1">
      <c r="A3" s="148" t="s">
        <v>15</v>
      </c>
      <c r="B3" s="148" t="s">
        <v>3</v>
      </c>
      <c r="C3" s="151" t="s">
        <v>0</v>
      </c>
      <c r="D3" s="152"/>
      <c r="E3" s="153"/>
      <c r="F3" s="151" t="s">
        <v>14</v>
      </c>
      <c r="G3" s="152"/>
      <c r="H3" s="152"/>
      <c r="I3" s="153"/>
      <c r="J3" s="57" t="s">
        <v>1</v>
      </c>
      <c r="K3" s="57" t="s">
        <v>0</v>
      </c>
    </row>
    <row r="4" spans="1:11" s="3" customFormat="1" ht="20.100000000000001" customHeight="1">
      <c r="A4" s="149"/>
      <c r="B4" s="149"/>
      <c r="C4" s="154"/>
      <c r="D4" s="155"/>
      <c r="E4" s="156"/>
      <c r="F4" s="154"/>
      <c r="G4" s="155"/>
      <c r="H4" s="155"/>
      <c r="I4" s="156"/>
      <c r="J4" s="58" t="s">
        <v>4</v>
      </c>
      <c r="K4" s="58" t="s">
        <v>5</v>
      </c>
    </row>
    <row r="5" spans="1:11" s="3" customFormat="1" ht="20.100000000000001" customHeight="1">
      <c r="A5" s="150"/>
      <c r="B5" s="150"/>
      <c r="C5" s="59" t="s">
        <v>6</v>
      </c>
      <c r="D5" s="59" t="s">
        <v>7</v>
      </c>
      <c r="E5" s="59" t="s">
        <v>8</v>
      </c>
      <c r="F5" s="59" t="s">
        <v>3</v>
      </c>
      <c r="G5" s="60" t="s">
        <v>6</v>
      </c>
      <c r="H5" s="59" t="s">
        <v>7</v>
      </c>
      <c r="I5" s="59" t="s">
        <v>8</v>
      </c>
      <c r="J5" s="61" t="s">
        <v>12</v>
      </c>
      <c r="K5" s="61" t="s">
        <v>13</v>
      </c>
    </row>
    <row r="6" spans="1:11" s="3" customFormat="1" ht="20.100000000000001" customHeight="1">
      <c r="A6" s="59" t="s">
        <v>16</v>
      </c>
      <c r="B6" s="29">
        <v>8844</v>
      </c>
      <c r="C6" s="29">
        <f>D6+E6</f>
        <v>20135</v>
      </c>
      <c r="D6" s="30">
        <v>9516</v>
      </c>
      <c r="E6" s="30">
        <v>10619</v>
      </c>
      <c r="F6" s="62">
        <v>12</v>
      </c>
      <c r="G6" s="63">
        <f>H6+I6</f>
        <v>-10</v>
      </c>
      <c r="H6" s="63">
        <v>3</v>
      </c>
      <c r="I6" s="63">
        <v>-13</v>
      </c>
      <c r="J6" s="36">
        <f>C6/B6</f>
        <v>2.2766847580280416</v>
      </c>
      <c r="K6" s="29">
        <f>C6/3.055</f>
        <v>6590.834697217676</v>
      </c>
    </row>
    <row r="7" spans="1:11" s="3" customFormat="1" ht="20.100000000000001" customHeight="1">
      <c r="A7" s="59" t="s">
        <v>17</v>
      </c>
      <c r="B7" s="29">
        <v>24889</v>
      </c>
      <c r="C7" s="29">
        <f t="shared" ref="C7:C18" si="0">D7+E7</f>
        <v>56817</v>
      </c>
      <c r="D7" s="30">
        <v>27048</v>
      </c>
      <c r="E7" s="30">
        <v>29769</v>
      </c>
      <c r="F7" s="62">
        <v>32</v>
      </c>
      <c r="G7" s="63">
        <f t="shared" ref="G7:G18" si="1">H7+I7</f>
        <v>19</v>
      </c>
      <c r="H7" s="63">
        <v>-10</v>
      </c>
      <c r="I7" s="63">
        <v>29</v>
      </c>
      <c r="J7" s="36">
        <f t="shared" ref="J7:J19" si="2">C7/B7</f>
        <v>2.2828157017156174</v>
      </c>
      <c r="K7" s="29">
        <f>C7/5.61</f>
        <v>10127.807486631016</v>
      </c>
    </row>
    <row r="8" spans="1:11" s="3" customFormat="1" ht="20.100000000000001" customHeight="1">
      <c r="A8" s="59" t="s">
        <v>18</v>
      </c>
      <c r="B8" s="29">
        <v>18345</v>
      </c>
      <c r="C8" s="29">
        <f t="shared" si="0"/>
        <v>43102</v>
      </c>
      <c r="D8" s="30">
        <v>21146</v>
      </c>
      <c r="E8" s="30">
        <v>21956</v>
      </c>
      <c r="F8" s="62">
        <v>19</v>
      </c>
      <c r="G8" s="63">
        <f t="shared" si="1"/>
        <v>42</v>
      </c>
      <c r="H8" s="63">
        <v>-7</v>
      </c>
      <c r="I8" s="63">
        <v>49</v>
      </c>
      <c r="J8" s="36">
        <f t="shared" si="2"/>
        <v>2.3495230307985828</v>
      </c>
      <c r="K8" s="29">
        <f>C8/4.377</f>
        <v>9847.3840530043417</v>
      </c>
    </row>
    <row r="9" spans="1:11" s="3" customFormat="1" ht="20.100000000000001" customHeight="1">
      <c r="A9" s="59" t="s">
        <v>19</v>
      </c>
      <c r="B9" s="29">
        <v>12420</v>
      </c>
      <c r="C9" s="29">
        <f t="shared" si="0"/>
        <v>30842</v>
      </c>
      <c r="D9" s="30">
        <v>15239</v>
      </c>
      <c r="E9" s="30">
        <v>15603</v>
      </c>
      <c r="F9" s="62">
        <v>-10</v>
      </c>
      <c r="G9" s="63">
        <f t="shared" si="1"/>
        <v>-27</v>
      </c>
      <c r="H9" s="63">
        <v>-15</v>
      </c>
      <c r="I9" s="63">
        <v>-12</v>
      </c>
      <c r="J9" s="36">
        <f t="shared" si="2"/>
        <v>2.4832528180354267</v>
      </c>
      <c r="K9" s="29">
        <f>C9/4.058</f>
        <v>7600.2957121734844</v>
      </c>
    </row>
    <row r="10" spans="1:11" s="3" customFormat="1" ht="20.100000000000001" customHeight="1">
      <c r="A10" s="59" t="s">
        <v>20</v>
      </c>
      <c r="B10" s="29">
        <v>21033</v>
      </c>
      <c r="C10" s="29">
        <f t="shared" si="0"/>
        <v>44905</v>
      </c>
      <c r="D10" s="30">
        <v>22463</v>
      </c>
      <c r="E10" s="30">
        <v>22442</v>
      </c>
      <c r="F10" s="62">
        <v>20</v>
      </c>
      <c r="G10" s="63">
        <f t="shared" si="1"/>
        <v>27</v>
      </c>
      <c r="H10" s="63">
        <v>19</v>
      </c>
      <c r="I10" s="63">
        <v>8</v>
      </c>
      <c r="J10" s="36">
        <f t="shared" si="2"/>
        <v>2.1349783673275331</v>
      </c>
      <c r="K10" s="29">
        <f>C10/4.746</f>
        <v>9461.6519174041296</v>
      </c>
    </row>
    <row r="11" spans="1:11" s="3" customFormat="1" ht="20.100000000000001" customHeight="1">
      <c r="A11" s="59" t="s">
        <v>21</v>
      </c>
      <c r="B11" s="29">
        <v>12461</v>
      </c>
      <c r="C11" s="29">
        <f t="shared" si="0"/>
        <v>29554</v>
      </c>
      <c r="D11" s="30">
        <v>14593</v>
      </c>
      <c r="E11" s="30">
        <v>14961</v>
      </c>
      <c r="F11" s="62">
        <v>38</v>
      </c>
      <c r="G11" s="63">
        <f t="shared" si="1"/>
        <v>41</v>
      </c>
      <c r="H11" s="63">
        <v>32</v>
      </c>
      <c r="I11" s="63">
        <v>9</v>
      </c>
      <c r="J11" s="36">
        <f t="shared" si="2"/>
        <v>2.3717197656688871</v>
      </c>
      <c r="K11" s="29">
        <f>C11/3.044</f>
        <v>9708.9356110381068</v>
      </c>
    </row>
    <row r="12" spans="1:11" s="3" customFormat="1" ht="20.100000000000001" customHeight="1">
      <c r="A12" s="59" t="s">
        <v>22</v>
      </c>
      <c r="B12" s="29">
        <v>18231</v>
      </c>
      <c r="C12" s="29">
        <f t="shared" si="0"/>
        <v>41898</v>
      </c>
      <c r="D12" s="30">
        <v>20515</v>
      </c>
      <c r="E12" s="30">
        <v>21383</v>
      </c>
      <c r="F12" s="62">
        <v>30</v>
      </c>
      <c r="G12" s="63">
        <f>H12+I12</f>
        <v>4</v>
      </c>
      <c r="H12" s="63">
        <v>1</v>
      </c>
      <c r="I12" s="63">
        <v>3</v>
      </c>
      <c r="J12" s="36">
        <f t="shared" si="2"/>
        <v>2.298173440842521</v>
      </c>
      <c r="K12" s="29">
        <f>C12/6.09</f>
        <v>6879.8029556650245</v>
      </c>
    </row>
    <row r="13" spans="1:11" s="3" customFormat="1" ht="20.100000000000001" customHeight="1">
      <c r="A13" s="59" t="s">
        <v>23</v>
      </c>
      <c r="B13" s="29">
        <v>12966</v>
      </c>
      <c r="C13" s="29">
        <f t="shared" si="0"/>
        <v>31755</v>
      </c>
      <c r="D13" s="30">
        <v>15365</v>
      </c>
      <c r="E13" s="30">
        <v>16390</v>
      </c>
      <c r="F13" s="62">
        <v>24</v>
      </c>
      <c r="G13" s="63">
        <f t="shared" si="1"/>
        <v>9</v>
      </c>
      <c r="H13" s="63">
        <v>12</v>
      </c>
      <c r="I13" s="63">
        <v>-3</v>
      </c>
      <c r="J13" s="36">
        <f t="shared" si="2"/>
        <v>2.4490976399814901</v>
      </c>
      <c r="K13" s="29">
        <f>C13/5.007</f>
        <v>6342.1210305572204</v>
      </c>
    </row>
    <row r="14" spans="1:11" s="3" customFormat="1" ht="20.100000000000001" customHeight="1">
      <c r="A14" s="59" t="s">
        <v>24</v>
      </c>
      <c r="B14" s="29">
        <v>15664</v>
      </c>
      <c r="C14" s="29">
        <f t="shared" si="0"/>
        <v>36308</v>
      </c>
      <c r="D14" s="30">
        <v>18590</v>
      </c>
      <c r="E14" s="30">
        <v>17718</v>
      </c>
      <c r="F14" s="62">
        <v>23</v>
      </c>
      <c r="G14" s="63">
        <f t="shared" si="1"/>
        <v>36</v>
      </c>
      <c r="H14" s="63">
        <v>8</v>
      </c>
      <c r="I14" s="63">
        <v>28</v>
      </c>
      <c r="J14" s="36">
        <f t="shared" si="2"/>
        <v>2.317926455566905</v>
      </c>
      <c r="K14" s="29">
        <f>C14/7.192</f>
        <v>5048.3870967741932</v>
      </c>
    </row>
    <row r="15" spans="1:11" s="3" customFormat="1" ht="20.100000000000001" customHeight="1">
      <c r="A15" s="59" t="s">
        <v>25</v>
      </c>
      <c r="B15" s="29">
        <v>16000</v>
      </c>
      <c r="C15" s="29">
        <f t="shared" si="0"/>
        <v>32433</v>
      </c>
      <c r="D15" s="30">
        <v>16261</v>
      </c>
      <c r="E15" s="30">
        <v>16172</v>
      </c>
      <c r="F15" s="62">
        <v>18</v>
      </c>
      <c r="G15" s="63">
        <f t="shared" si="1"/>
        <v>33</v>
      </c>
      <c r="H15" s="63">
        <v>27</v>
      </c>
      <c r="I15" s="63">
        <v>6</v>
      </c>
      <c r="J15" s="36">
        <f t="shared" si="2"/>
        <v>2.0270625</v>
      </c>
      <c r="K15" s="29">
        <f>C15/4.272</f>
        <v>7591.9943820224717</v>
      </c>
    </row>
    <row r="16" spans="1:11" s="3" customFormat="1" ht="20.100000000000001" customHeight="1">
      <c r="A16" s="59" t="s">
        <v>26</v>
      </c>
      <c r="B16" s="29">
        <v>4687</v>
      </c>
      <c r="C16" s="29">
        <f t="shared" si="0"/>
        <v>11563</v>
      </c>
      <c r="D16" s="30">
        <v>6026</v>
      </c>
      <c r="E16" s="30">
        <v>5537</v>
      </c>
      <c r="F16" s="62">
        <v>2</v>
      </c>
      <c r="G16" s="63">
        <f t="shared" si="1"/>
        <v>-6</v>
      </c>
      <c r="H16" s="63">
        <v>-2</v>
      </c>
      <c r="I16" s="63">
        <v>-4</v>
      </c>
      <c r="J16" s="36">
        <f t="shared" si="2"/>
        <v>2.467036483891615</v>
      </c>
      <c r="K16" s="29">
        <f>C16/4.977</f>
        <v>2323.2871207554749</v>
      </c>
    </row>
    <row r="17" spans="1:11" s="3" customFormat="1" ht="20.100000000000001" customHeight="1">
      <c r="A17" s="59" t="s">
        <v>27</v>
      </c>
      <c r="B17" s="29">
        <v>14354</v>
      </c>
      <c r="C17" s="29">
        <f t="shared" si="0"/>
        <v>33234</v>
      </c>
      <c r="D17" s="30">
        <v>16774</v>
      </c>
      <c r="E17" s="30">
        <v>16460</v>
      </c>
      <c r="F17" s="62">
        <v>-5</v>
      </c>
      <c r="G17" s="63">
        <f t="shared" si="1"/>
        <v>-46</v>
      </c>
      <c r="H17" s="63">
        <v>-15</v>
      </c>
      <c r="I17" s="63">
        <v>-31</v>
      </c>
      <c r="J17" s="36">
        <f t="shared" si="2"/>
        <v>2.3153128047930891</v>
      </c>
      <c r="K17" s="29">
        <f>C17/5.407</f>
        <v>6146.4767893471426</v>
      </c>
    </row>
    <row r="18" spans="1:11" s="3" customFormat="1" ht="20.100000000000001" customHeight="1">
      <c r="A18" s="59" t="s">
        <v>28</v>
      </c>
      <c r="B18" s="29">
        <v>7360</v>
      </c>
      <c r="C18" s="29">
        <f t="shared" si="0"/>
        <v>17939</v>
      </c>
      <c r="D18" s="30">
        <v>9232</v>
      </c>
      <c r="E18" s="30">
        <v>8707</v>
      </c>
      <c r="F18" s="62">
        <v>18</v>
      </c>
      <c r="G18" s="63">
        <f t="shared" si="1"/>
        <v>14</v>
      </c>
      <c r="H18" s="63">
        <v>7</v>
      </c>
      <c r="I18" s="63">
        <v>7</v>
      </c>
      <c r="J18" s="36">
        <f t="shared" si="2"/>
        <v>2.4373641304347826</v>
      </c>
      <c r="K18" s="29">
        <f>C18/11.735</f>
        <v>1528.6749041329358</v>
      </c>
    </row>
    <row r="19" spans="1:11" s="3" customFormat="1" ht="20.100000000000001" customHeight="1">
      <c r="A19" s="59" t="s">
        <v>29</v>
      </c>
      <c r="B19" s="29">
        <f t="shared" ref="B19:I19" si="3">SUM(B6:B18)</f>
        <v>187254</v>
      </c>
      <c r="C19" s="29">
        <f t="shared" si="3"/>
        <v>430485</v>
      </c>
      <c r="D19" s="30">
        <f t="shared" si="3"/>
        <v>212768</v>
      </c>
      <c r="E19" s="30">
        <f t="shared" si="3"/>
        <v>217717</v>
      </c>
      <c r="F19" s="64">
        <f t="shared" si="3"/>
        <v>221</v>
      </c>
      <c r="G19" s="65">
        <f t="shared" si="3"/>
        <v>136</v>
      </c>
      <c r="H19" s="65">
        <f>SUM(H6:H18)</f>
        <v>60</v>
      </c>
      <c r="I19" s="65">
        <f t="shared" si="3"/>
        <v>76</v>
      </c>
      <c r="J19" s="36">
        <f t="shared" si="2"/>
        <v>2.2989362043000416</v>
      </c>
      <c r="K19" s="29">
        <f>ROUND(C19/69.57,0)</f>
        <v>6188</v>
      </c>
    </row>
    <row r="20" spans="1:11" s="3" customFormat="1" ht="18" customHeight="1">
      <c r="G20" s="6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4" t="s">
        <v>289</v>
      </c>
      <c r="B1" s="124"/>
      <c r="C1" s="124"/>
      <c r="D1" s="124"/>
      <c r="E1" s="124"/>
      <c r="F1" s="124"/>
      <c r="G1" s="124"/>
      <c r="H1" s="124"/>
      <c r="AK1" s="4" t="s">
        <v>51</v>
      </c>
    </row>
    <row r="2" spans="1:37" s="2" customFormat="1" ht="14.25" thickBot="1">
      <c r="A2" s="2" t="s">
        <v>311</v>
      </c>
      <c r="F2" s="20"/>
      <c r="G2" s="20"/>
      <c r="H2" s="20"/>
    </row>
    <row r="3" spans="1:37" ht="14.25" customHeight="1" thickBot="1">
      <c r="A3" s="67" t="s">
        <v>52</v>
      </c>
      <c r="B3" s="68" t="s">
        <v>6</v>
      </c>
      <c r="C3" s="69" t="s">
        <v>7</v>
      </c>
      <c r="D3" s="69" t="s">
        <v>8</v>
      </c>
      <c r="E3" s="67" t="s">
        <v>52</v>
      </c>
      <c r="F3" s="69" t="s">
        <v>6</v>
      </c>
      <c r="G3" s="69" t="s">
        <v>7</v>
      </c>
      <c r="H3" s="70" t="s">
        <v>8</v>
      </c>
    </row>
    <row r="4" spans="1:37" ht="11.25" customHeight="1">
      <c r="A4" s="71" t="s">
        <v>53</v>
      </c>
      <c r="B4" s="13">
        <f t="shared" ref="B4:B67" si="0">SUM(C4:D4)</f>
        <v>18344</v>
      </c>
      <c r="C4" s="14">
        <f>SUM(C5:C9)</f>
        <v>9368</v>
      </c>
      <c r="D4" s="14">
        <f>SUM(D5:D9)</f>
        <v>8976</v>
      </c>
      <c r="E4" s="71" t="s">
        <v>54</v>
      </c>
      <c r="F4" s="13">
        <f t="shared" ref="F4:F61" si="1">SUM(G4:H4)</f>
        <v>21488</v>
      </c>
      <c r="G4" s="14">
        <f>SUM(G5:G9)</f>
        <v>10688</v>
      </c>
      <c r="H4" s="15">
        <f>SUM(H5:H9)</f>
        <v>10800</v>
      </c>
    </row>
    <row r="5" spans="1:37" ht="11.25" customHeight="1">
      <c r="A5" s="72">
        <v>0</v>
      </c>
      <c r="B5" s="13">
        <f t="shared" si="0"/>
        <v>3394</v>
      </c>
      <c r="C5" s="97">
        <v>1724</v>
      </c>
      <c r="D5" s="97">
        <v>1670</v>
      </c>
      <c r="E5" s="72">
        <v>60</v>
      </c>
      <c r="F5" s="13">
        <f t="shared" si="1"/>
        <v>4307</v>
      </c>
      <c r="G5" s="97">
        <v>2185</v>
      </c>
      <c r="H5" s="98">
        <v>2122</v>
      </c>
    </row>
    <row r="6" spans="1:37" ht="11.25" customHeight="1">
      <c r="A6" s="72">
        <v>1</v>
      </c>
      <c r="B6" s="13">
        <f t="shared" si="0"/>
        <v>3519</v>
      </c>
      <c r="C6" s="97">
        <v>1761</v>
      </c>
      <c r="D6" s="97">
        <v>1758</v>
      </c>
      <c r="E6" s="72">
        <v>61</v>
      </c>
      <c r="F6" s="13">
        <f t="shared" si="1"/>
        <v>4212</v>
      </c>
      <c r="G6" s="97">
        <v>2098</v>
      </c>
      <c r="H6" s="98">
        <v>2114</v>
      </c>
    </row>
    <row r="7" spans="1:37" ht="11.25" customHeight="1">
      <c r="A7" s="72">
        <v>2</v>
      </c>
      <c r="B7" s="13">
        <f t="shared" si="0"/>
        <v>3747</v>
      </c>
      <c r="C7" s="97">
        <v>1962</v>
      </c>
      <c r="D7" s="97">
        <v>1785</v>
      </c>
      <c r="E7" s="72">
        <v>62</v>
      </c>
      <c r="F7" s="13">
        <f t="shared" si="1"/>
        <v>4271</v>
      </c>
      <c r="G7" s="97">
        <v>2119</v>
      </c>
      <c r="H7" s="98">
        <v>2152</v>
      </c>
    </row>
    <row r="8" spans="1:37" ht="11.25" customHeight="1">
      <c r="A8" s="72">
        <v>3</v>
      </c>
      <c r="B8" s="13">
        <f t="shared" si="0"/>
        <v>3825</v>
      </c>
      <c r="C8" s="97">
        <v>1902</v>
      </c>
      <c r="D8" s="97">
        <v>1923</v>
      </c>
      <c r="E8" s="72">
        <v>63</v>
      </c>
      <c r="F8" s="13">
        <f t="shared" si="1"/>
        <v>4334</v>
      </c>
      <c r="G8" s="97">
        <v>2157</v>
      </c>
      <c r="H8" s="98">
        <v>2177</v>
      </c>
    </row>
    <row r="9" spans="1:37" ht="11.25" customHeight="1">
      <c r="A9" s="73">
        <v>4</v>
      </c>
      <c r="B9" s="74">
        <f t="shared" si="0"/>
        <v>3859</v>
      </c>
      <c r="C9" s="99">
        <v>2019</v>
      </c>
      <c r="D9" s="99">
        <v>1840</v>
      </c>
      <c r="E9" s="73">
        <v>64</v>
      </c>
      <c r="F9" s="74">
        <f t="shared" si="1"/>
        <v>4364</v>
      </c>
      <c r="G9" s="99">
        <v>2129</v>
      </c>
      <c r="H9" s="100">
        <v>2235</v>
      </c>
    </row>
    <row r="10" spans="1:37" ht="11.25" customHeight="1">
      <c r="A10" s="71" t="s">
        <v>55</v>
      </c>
      <c r="B10" s="13">
        <f t="shared" si="0"/>
        <v>19940</v>
      </c>
      <c r="C10" s="14">
        <f>SUM(C11:C15)</f>
        <v>10214</v>
      </c>
      <c r="D10" s="14">
        <f>SUM(D11:D15)</f>
        <v>9726</v>
      </c>
      <c r="E10" s="71" t="s">
        <v>56</v>
      </c>
      <c r="F10" s="13">
        <f t="shared" si="1"/>
        <v>27156</v>
      </c>
      <c r="G10" s="14">
        <f>SUM(G11:G15)</f>
        <v>12808</v>
      </c>
      <c r="H10" s="15">
        <f>SUM(H11:H15)</f>
        <v>14348</v>
      </c>
    </row>
    <row r="11" spans="1:37" ht="11.25" customHeight="1">
      <c r="A11" s="72">
        <v>5</v>
      </c>
      <c r="B11" s="13">
        <f t="shared" si="0"/>
        <v>3876</v>
      </c>
      <c r="C11" s="97">
        <v>1925</v>
      </c>
      <c r="D11" s="97">
        <v>1951</v>
      </c>
      <c r="E11" s="72">
        <v>65</v>
      </c>
      <c r="F11" s="13">
        <f t="shared" si="1"/>
        <v>4701</v>
      </c>
      <c r="G11" s="97">
        <v>2267</v>
      </c>
      <c r="H11" s="98">
        <v>2434</v>
      </c>
    </row>
    <row r="12" spans="1:37" ht="11.25" customHeight="1">
      <c r="A12" s="72">
        <v>6</v>
      </c>
      <c r="B12" s="13">
        <f t="shared" si="0"/>
        <v>3890</v>
      </c>
      <c r="C12" s="97">
        <v>2042</v>
      </c>
      <c r="D12" s="97">
        <v>1848</v>
      </c>
      <c r="E12" s="72">
        <v>66</v>
      </c>
      <c r="F12" s="13">
        <f t="shared" si="1"/>
        <v>4936</v>
      </c>
      <c r="G12" s="97">
        <v>2325</v>
      </c>
      <c r="H12" s="98">
        <v>2611</v>
      </c>
    </row>
    <row r="13" spans="1:37" ht="11.25" customHeight="1">
      <c r="A13" s="72">
        <v>7</v>
      </c>
      <c r="B13" s="13">
        <f t="shared" si="0"/>
        <v>4009</v>
      </c>
      <c r="C13" s="97">
        <v>2096</v>
      </c>
      <c r="D13" s="97">
        <v>1913</v>
      </c>
      <c r="E13" s="72">
        <v>67</v>
      </c>
      <c r="F13" s="13">
        <f t="shared" si="1"/>
        <v>5358</v>
      </c>
      <c r="G13" s="97">
        <v>2525</v>
      </c>
      <c r="H13" s="98">
        <v>2833</v>
      </c>
    </row>
    <row r="14" spans="1:37" ht="11.25" customHeight="1">
      <c r="A14" s="72">
        <v>8</v>
      </c>
      <c r="B14" s="13">
        <f t="shared" si="0"/>
        <v>4066</v>
      </c>
      <c r="C14" s="97">
        <v>2046</v>
      </c>
      <c r="D14" s="97">
        <v>2020</v>
      </c>
      <c r="E14" s="72">
        <v>68</v>
      </c>
      <c r="F14" s="13">
        <f t="shared" si="1"/>
        <v>5891</v>
      </c>
      <c r="G14" s="97">
        <v>2773</v>
      </c>
      <c r="H14" s="98">
        <v>3118</v>
      </c>
    </row>
    <row r="15" spans="1:37" ht="11.25" customHeight="1">
      <c r="A15" s="73">
        <v>9</v>
      </c>
      <c r="B15" s="74">
        <f t="shared" si="0"/>
        <v>4099</v>
      </c>
      <c r="C15" s="99">
        <v>2105</v>
      </c>
      <c r="D15" s="99">
        <v>1994</v>
      </c>
      <c r="E15" s="73">
        <v>69</v>
      </c>
      <c r="F15" s="74">
        <f t="shared" si="1"/>
        <v>6270</v>
      </c>
      <c r="G15" s="99">
        <v>2918</v>
      </c>
      <c r="H15" s="100">
        <v>3352</v>
      </c>
    </row>
    <row r="16" spans="1:37" ht="11.25" customHeight="1">
      <c r="A16" s="71" t="s">
        <v>57</v>
      </c>
      <c r="B16" s="13">
        <f t="shared" si="0"/>
        <v>20230</v>
      </c>
      <c r="C16" s="14">
        <f>SUM(C17:C21)</f>
        <v>10286</v>
      </c>
      <c r="D16" s="14">
        <f>SUM(D17:D21)</f>
        <v>9944</v>
      </c>
      <c r="E16" s="71" t="s">
        <v>58</v>
      </c>
      <c r="F16" s="13">
        <f t="shared" si="1"/>
        <v>25495</v>
      </c>
      <c r="G16" s="14">
        <f>SUM(G17:G21)</f>
        <v>11841</v>
      </c>
      <c r="H16" s="15">
        <f>SUM(H17:H21)</f>
        <v>13654</v>
      </c>
    </row>
    <row r="17" spans="1:8" ht="11.25" customHeight="1">
      <c r="A17" s="72">
        <v>10</v>
      </c>
      <c r="B17" s="13">
        <f t="shared" si="0"/>
        <v>4110</v>
      </c>
      <c r="C17" s="97">
        <v>2115</v>
      </c>
      <c r="D17" s="97">
        <v>1995</v>
      </c>
      <c r="E17" s="72">
        <v>70</v>
      </c>
      <c r="F17" s="13">
        <f t="shared" si="1"/>
        <v>6517</v>
      </c>
      <c r="G17" s="97">
        <v>3046</v>
      </c>
      <c r="H17" s="98">
        <v>3471</v>
      </c>
    </row>
    <row r="18" spans="1:8" ht="11.25" customHeight="1">
      <c r="A18" s="72">
        <v>11</v>
      </c>
      <c r="B18" s="13">
        <f t="shared" si="0"/>
        <v>3998</v>
      </c>
      <c r="C18" s="97">
        <v>2037</v>
      </c>
      <c r="D18" s="97">
        <v>1961</v>
      </c>
      <c r="E18" s="72">
        <v>71</v>
      </c>
      <c r="F18" s="13">
        <f t="shared" si="1"/>
        <v>5734</v>
      </c>
      <c r="G18" s="97">
        <v>2676</v>
      </c>
      <c r="H18" s="98">
        <v>3058</v>
      </c>
    </row>
    <row r="19" spans="1:8" ht="11.25" customHeight="1">
      <c r="A19" s="72">
        <v>12</v>
      </c>
      <c r="B19" s="13">
        <f t="shared" si="0"/>
        <v>3906</v>
      </c>
      <c r="C19" s="97">
        <v>2016</v>
      </c>
      <c r="D19" s="97">
        <v>1890</v>
      </c>
      <c r="E19" s="72">
        <v>72</v>
      </c>
      <c r="F19" s="13">
        <f t="shared" si="1"/>
        <v>3782</v>
      </c>
      <c r="G19" s="97">
        <v>1814</v>
      </c>
      <c r="H19" s="98">
        <v>1968</v>
      </c>
    </row>
    <row r="20" spans="1:8" ht="11.25" customHeight="1">
      <c r="A20" s="72">
        <v>13</v>
      </c>
      <c r="B20" s="13">
        <f t="shared" si="0"/>
        <v>4037</v>
      </c>
      <c r="C20" s="97">
        <v>1994</v>
      </c>
      <c r="D20" s="97">
        <v>2043</v>
      </c>
      <c r="E20" s="72">
        <v>73</v>
      </c>
      <c r="F20" s="13">
        <f t="shared" si="1"/>
        <v>4218</v>
      </c>
      <c r="G20" s="97">
        <v>1917</v>
      </c>
      <c r="H20" s="98">
        <v>2301</v>
      </c>
    </row>
    <row r="21" spans="1:8" ht="11.25" customHeight="1">
      <c r="A21" s="73">
        <v>14</v>
      </c>
      <c r="B21" s="74">
        <f t="shared" si="0"/>
        <v>4179</v>
      </c>
      <c r="C21" s="99">
        <v>2124</v>
      </c>
      <c r="D21" s="99">
        <v>2055</v>
      </c>
      <c r="E21" s="73">
        <v>74</v>
      </c>
      <c r="F21" s="74">
        <f t="shared" si="1"/>
        <v>5244</v>
      </c>
      <c r="G21" s="99">
        <v>2388</v>
      </c>
      <c r="H21" s="100">
        <v>2856</v>
      </c>
    </row>
    <row r="22" spans="1:8" ht="11.25" customHeight="1">
      <c r="A22" s="71" t="s">
        <v>59</v>
      </c>
      <c r="B22" s="13">
        <f t="shared" si="0"/>
        <v>20518</v>
      </c>
      <c r="C22" s="14">
        <f>SUM(C23:C27)</f>
        <v>10630</v>
      </c>
      <c r="D22" s="14">
        <f>SUM(D23:D27)</f>
        <v>9888</v>
      </c>
      <c r="E22" s="71" t="s">
        <v>60</v>
      </c>
      <c r="F22" s="13">
        <f t="shared" si="1"/>
        <v>21169</v>
      </c>
      <c r="G22" s="14">
        <f>SUM(G23:G27)</f>
        <v>9556</v>
      </c>
      <c r="H22" s="15">
        <f>SUM(H23:H27)</f>
        <v>11613</v>
      </c>
    </row>
    <row r="23" spans="1:8" ht="11.25" customHeight="1">
      <c r="A23" s="72">
        <v>15</v>
      </c>
      <c r="B23" s="13">
        <f t="shared" si="0"/>
        <v>4110</v>
      </c>
      <c r="C23" s="110">
        <v>2107</v>
      </c>
      <c r="D23" s="110">
        <v>2003</v>
      </c>
      <c r="E23" s="72">
        <v>75</v>
      </c>
      <c r="F23" s="13">
        <f t="shared" si="1"/>
        <v>4690</v>
      </c>
      <c r="G23" s="97">
        <v>2155</v>
      </c>
      <c r="H23" s="98">
        <v>2535</v>
      </c>
    </row>
    <row r="24" spans="1:8" ht="11.25" customHeight="1">
      <c r="A24" s="72">
        <v>16</v>
      </c>
      <c r="B24" s="13">
        <f t="shared" si="0"/>
        <v>3998</v>
      </c>
      <c r="C24" s="110">
        <v>2034</v>
      </c>
      <c r="D24" s="110">
        <v>1964</v>
      </c>
      <c r="E24" s="72">
        <v>76</v>
      </c>
      <c r="F24" s="13">
        <f t="shared" si="1"/>
        <v>4908</v>
      </c>
      <c r="G24" s="97">
        <v>2236</v>
      </c>
      <c r="H24" s="98">
        <v>2672</v>
      </c>
    </row>
    <row r="25" spans="1:8" ht="11.25" customHeight="1">
      <c r="A25" s="72">
        <v>17</v>
      </c>
      <c r="B25" s="13">
        <f t="shared" si="0"/>
        <v>4011</v>
      </c>
      <c r="C25" s="110">
        <v>2061</v>
      </c>
      <c r="D25" s="110">
        <v>1950</v>
      </c>
      <c r="E25" s="72">
        <v>77</v>
      </c>
      <c r="F25" s="13">
        <f t="shared" si="1"/>
        <v>4469</v>
      </c>
      <c r="G25" s="97">
        <v>2022</v>
      </c>
      <c r="H25" s="98">
        <v>2447</v>
      </c>
    </row>
    <row r="26" spans="1:8" ht="11.25" customHeight="1">
      <c r="A26" s="72">
        <v>18</v>
      </c>
      <c r="B26" s="13">
        <f t="shared" si="0"/>
        <v>4159</v>
      </c>
      <c r="C26" s="110">
        <v>2184</v>
      </c>
      <c r="D26" s="110">
        <v>1975</v>
      </c>
      <c r="E26" s="72">
        <v>78</v>
      </c>
      <c r="F26" s="13">
        <f t="shared" si="1"/>
        <v>3823</v>
      </c>
      <c r="G26" s="97">
        <v>1704</v>
      </c>
      <c r="H26" s="98">
        <v>2119</v>
      </c>
    </row>
    <row r="27" spans="1:8" ht="11.25" customHeight="1">
      <c r="A27" s="73">
        <v>19</v>
      </c>
      <c r="B27" s="74">
        <f t="shared" si="0"/>
        <v>4240</v>
      </c>
      <c r="C27" s="111">
        <v>2244</v>
      </c>
      <c r="D27" s="111">
        <v>1996</v>
      </c>
      <c r="E27" s="73">
        <v>79</v>
      </c>
      <c r="F27" s="74">
        <f t="shared" si="1"/>
        <v>3279</v>
      </c>
      <c r="G27" s="99">
        <v>1439</v>
      </c>
      <c r="H27" s="100">
        <v>1840</v>
      </c>
    </row>
    <row r="28" spans="1:8" ht="11.25" customHeight="1">
      <c r="A28" s="71" t="s">
        <v>61</v>
      </c>
      <c r="B28" s="13">
        <f t="shared" si="0"/>
        <v>21488</v>
      </c>
      <c r="C28" s="97">
        <f>SUM(C29:C33)</f>
        <v>11225</v>
      </c>
      <c r="D28" s="97">
        <f>SUM(D29:D33)</f>
        <v>10263</v>
      </c>
      <c r="E28" s="71" t="s">
        <v>62</v>
      </c>
      <c r="F28" s="13">
        <f t="shared" si="1"/>
        <v>15895</v>
      </c>
      <c r="G28" s="14">
        <f>SUM(G29:G33)</f>
        <v>6735</v>
      </c>
      <c r="H28" s="15">
        <f>SUM(H29:H33)</f>
        <v>9160</v>
      </c>
    </row>
    <row r="29" spans="1:8" ht="11.25" customHeight="1">
      <c r="A29" s="72">
        <v>20</v>
      </c>
      <c r="B29" s="13">
        <f t="shared" si="0"/>
        <v>4333</v>
      </c>
      <c r="C29" s="97">
        <v>2234</v>
      </c>
      <c r="D29" s="97">
        <v>2099</v>
      </c>
      <c r="E29" s="72">
        <v>80</v>
      </c>
      <c r="F29" s="13">
        <f t="shared" si="1"/>
        <v>3690</v>
      </c>
      <c r="G29" s="97">
        <v>1589</v>
      </c>
      <c r="H29" s="98">
        <v>2101</v>
      </c>
    </row>
    <row r="30" spans="1:8" ht="11.25" customHeight="1">
      <c r="A30" s="72">
        <v>21</v>
      </c>
      <c r="B30" s="13">
        <f t="shared" si="0"/>
        <v>4355</v>
      </c>
      <c r="C30" s="97">
        <v>2318</v>
      </c>
      <c r="D30" s="97">
        <v>2037</v>
      </c>
      <c r="E30" s="72">
        <v>81</v>
      </c>
      <c r="F30" s="13">
        <f t="shared" si="1"/>
        <v>3457</v>
      </c>
      <c r="G30" s="97">
        <v>1517</v>
      </c>
      <c r="H30" s="98">
        <v>1940</v>
      </c>
    </row>
    <row r="31" spans="1:8" ht="11.25" customHeight="1">
      <c r="A31" s="72">
        <v>22</v>
      </c>
      <c r="B31" s="13">
        <f t="shared" si="0"/>
        <v>4260</v>
      </c>
      <c r="C31" s="97">
        <v>2277</v>
      </c>
      <c r="D31" s="97">
        <v>1983</v>
      </c>
      <c r="E31" s="72">
        <v>82</v>
      </c>
      <c r="F31" s="13">
        <f t="shared" si="1"/>
        <v>3368</v>
      </c>
      <c r="G31" s="97">
        <v>1420</v>
      </c>
      <c r="H31" s="98">
        <v>1948</v>
      </c>
    </row>
    <row r="32" spans="1:8" ht="11.25" customHeight="1">
      <c r="A32" s="72">
        <v>23</v>
      </c>
      <c r="B32" s="13">
        <f t="shared" si="0"/>
        <v>4272</v>
      </c>
      <c r="C32" s="97">
        <v>2171</v>
      </c>
      <c r="D32" s="97">
        <v>2101</v>
      </c>
      <c r="E32" s="72">
        <v>83</v>
      </c>
      <c r="F32" s="13">
        <f t="shared" si="1"/>
        <v>2853</v>
      </c>
      <c r="G32" s="97">
        <v>1188</v>
      </c>
      <c r="H32" s="98">
        <v>1665</v>
      </c>
    </row>
    <row r="33" spans="1:8" ht="11.25" customHeight="1">
      <c r="A33" s="73">
        <v>24</v>
      </c>
      <c r="B33" s="74">
        <f t="shared" si="0"/>
        <v>4268</v>
      </c>
      <c r="C33" s="99">
        <v>2225</v>
      </c>
      <c r="D33" s="99">
        <v>2043</v>
      </c>
      <c r="E33" s="73">
        <v>84</v>
      </c>
      <c r="F33" s="74">
        <f t="shared" si="1"/>
        <v>2527</v>
      </c>
      <c r="G33" s="99">
        <v>1021</v>
      </c>
      <c r="H33" s="100">
        <v>1506</v>
      </c>
    </row>
    <row r="34" spans="1:8" ht="11.25" customHeight="1">
      <c r="A34" s="71" t="s">
        <v>63</v>
      </c>
      <c r="B34" s="13">
        <f t="shared" si="0"/>
        <v>21165</v>
      </c>
      <c r="C34" s="14">
        <f>SUM(C35:C39)</f>
        <v>11180</v>
      </c>
      <c r="D34" s="14">
        <f>SUM(D35:D39)</f>
        <v>9985</v>
      </c>
      <c r="E34" s="71" t="s">
        <v>64</v>
      </c>
      <c r="F34" s="13">
        <f t="shared" si="1"/>
        <v>9322</v>
      </c>
      <c r="G34" s="14">
        <f>SUM(G35:G39)</f>
        <v>3350</v>
      </c>
      <c r="H34" s="15">
        <f>SUM(H35:H39)</f>
        <v>5972</v>
      </c>
    </row>
    <row r="35" spans="1:8" ht="11.25" customHeight="1">
      <c r="A35" s="72">
        <v>25</v>
      </c>
      <c r="B35" s="13">
        <f t="shared" si="0"/>
        <v>4269</v>
      </c>
      <c r="C35" s="97">
        <v>2313</v>
      </c>
      <c r="D35" s="97">
        <v>1956</v>
      </c>
      <c r="E35" s="72">
        <v>85</v>
      </c>
      <c r="F35" s="13">
        <f t="shared" si="1"/>
        <v>2355</v>
      </c>
      <c r="G35" s="97">
        <v>913</v>
      </c>
      <c r="H35" s="98">
        <v>1442</v>
      </c>
    </row>
    <row r="36" spans="1:8" ht="11.25" customHeight="1">
      <c r="A36" s="72">
        <v>26</v>
      </c>
      <c r="B36" s="13">
        <f t="shared" si="0"/>
        <v>4232</v>
      </c>
      <c r="C36" s="97">
        <v>2267</v>
      </c>
      <c r="D36" s="97">
        <v>1965</v>
      </c>
      <c r="E36" s="72">
        <v>86</v>
      </c>
      <c r="F36" s="13">
        <f t="shared" si="1"/>
        <v>2111</v>
      </c>
      <c r="G36" s="97">
        <v>784</v>
      </c>
      <c r="H36" s="98">
        <v>1327</v>
      </c>
    </row>
    <row r="37" spans="1:8" ht="11.25" customHeight="1">
      <c r="A37" s="72">
        <v>27</v>
      </c>
      <c r="B37" s="13">
        <f t="shared" si="0"/>
        <v>4153</v>
      </c>
      <c r="C37" s="97">
        <v>2184</v>
      </c>
      <c r="D37" s="97">
        <v>1969</v>
      </c>
      <c r="E37" s="72">
        <v>87</v>
      </c>
      <c r="F37" s="13">
        <f t="shared" si="1"/>
        <v>1887</v>
      </c>
      <c r="G37" s="97">
        <v>651</v>
      </c>
      <c r="H37" s="98">
        <v>1236</v>
      </c>
    </row>
    <row r="38" spans="1:8" ht="11.25" customHeight="1">
      <c r="A38" s="72">
        <v>28</v>
      </c>
      <c r="B38" s="13">
        <f t="shared" si="0"/>
        <v>4243</v>
      </c>
      <c r="C38" s="97">
        <v>2190</v>
      </c>
      <c r="D38" s="97">
        <v>2053</v>
      </c>
      <c r="E38" s="72">
        <v>88</v>
      </c>
      <c r="F38" s="13">
        <f t="shared" si="1"/>
        <v>1579</v>
      </c>
      <c r="G38" s="97">
        <v>547</v>
      </c>
      <c r="H38" s="98">
        <v>1032</v>
      </c>
    </row>
    <row r="39" spans="1:8" ht="11.25" customHeight="1">
      <c r="A39" s="73">
        <v>29</v>
      </c>
      <c r="B39" s="74">
        <f t="shared" si="0"/>
        <v>4268</v>
      </c>
      <c r="C39" s="99">
        <v>2226</v>
      </c>
      <c r="D39" s="99">
        <v>2042</v>
      </c>
      <c r="E39" s="73">
        <v>89</v>
      </c>
      <c r="F39" s="74">
        <f t="shared" si="1"/>
        <v>1390</v>
      </c>
      <c r="G39" s="99">
        <v>455</v>
      </c>
      <c r="H39" s="100">
        <v>935</v>
      </c>
    </row>
    <row r="40" spans="1:8" ht="11.25" customHeight="1">
      <c r="A40" s="71" t="s">
        <v>65</v>
      </c>
      <c r="B40" s="13">
        <f t="shared" si="0"/>
        <v>24021</v>
      </c>
      <c r="C40" s="14">
        <f>SUM(C41:C45)</f>
        <v>12292</v>
      </c>
      <c r="D40" s="14">
        <f>SUM(D41:D45)</f>
        <v>11729</v>
      </c>
      <c r="E40" s="71" t="s">
        <v>66</v>
      </c>
      <c r="F40" s="13">
        <f t="shared" si="1"/>
        <v>4148</v>
      </c>
      <c r="G40" s="14">
        <f>SUM(G41:G45)</f>
        <v>1151</v>
      </c>
      <c r="H40" s="15">
        <f>SUM(H41:H45)</f>
        <v>2997</v>
      </c>
    </row>
    <row r="41" spans="1:8" ht="11.25" customHeight="1">
      <c r="A41" s="72">
        <v>30</v>
      </c>
      <c r="B41" s="13">
        <f t="shared" si="0"/>
        <v>4411</v>
      </c>
      <c r="C41" s="97">
        <v>2301</v>
      </c>
      <c r="D41" s="97">
        <v>2110</v>
      </c>
      <c r="E41" s="72">
        <v>90</v>
      </c>
      <c r="F41" s="13">
        <f t="shared" si="1"/>
        <v>1210</v>
      </c>
      <c r="G41" s="97">
        <v>366</v>
      </c>
      <c r="H41" s="98">
        <v>844</v>
      </c>
    </row>
    <row r="42" spans="1:8" ht="11.25" customHeight="1">
      <c r="A42" s="72">
        <v>31</v>
      </c>
      <c r="B42" s="13">
        <f t="shared" si="0"/>
        <v>4511</v>
      </c>
      <c r="C42" s="97">
        <v>2363</v>
      </c>
      <c r="D42" s="97">
        <v>2148</v>
      </c>
      <c r="E42" s="72">
        <v>91</v>
      </c>
      <c r="F42" s="13">
        <f t="shared" si="1"/>
        <v>988</v>
      </c>
      <c r="G42" s="97">
        <v>294</v>
      </c>
      <c r="H42" s="98">
        <v>694</v>
      </c>
    </row>
    <row r="43" spans="1:8" ht="11.25" customHeight="1">
      <c r="A43" s="72">
        <v>32</v>
      </c>
      <c r="B43" s="13">
        <f t="shared" si="0"/>
        <v>4683</v>
      </c>
      <c r="C43" s="97">
        <v>2419</v>
      </c>
      <c r="D43" s="97">
        <v>2264</v>
      </c>
      <c r="E43" s="72">
        <v>92</v>
      </c>
      <c r="F43" s="13">
        <f t="shared" si="1"/>
        <v>824</v>
      </c>
      <c r="G43" s="97">
        <v>216</v>
      </c>
      <c r="H43" s="98">
        <v>608</v>
      </c>
    </row>
    <row r="44" spans="1:8" ht="11.25" customHeight="1">
      <c r="A44" s="72">
        <v>33</v>
      </c>
      <c r="B44" s="13">
        <f t="shared" si="0"/>
        <v>5034</v>
      </c>
      <c r="C44" s="97">
        <v>2551</v>
      </c>
      <c r="D44" s="97">
        <v>2483</v>
      </c>
      <c r="E44" s="72">
        <v>93</v>
      </c>
      <c r="F44" s="13">
        <f t="shared" si="1"/>
        <v>633</v>
      </c>
      <c r="G44" s="97">
        <v>168</v>
      </c>
      <c r="H44" s="98">
        <v>465</v>
      </c>
    </row>
    <row r="45" spans="1:8" ht="11.25" customHeight="1">
      <c r="A45" s="73">
        <v>34</v>
      </c>
      <c r="B45" s="74">
        <f t="shared" si="0"/>
        <v>5382</v>
      </c>
      <c r="C45" s="99">
        <v>2658</v>
      </c>
      <c r="D45" s="99">
        <v>2724</v>
      </c>
      <c r="E45" s="73">
        <v>94</v>
      </c>
      <c r="F45" s="74">
        <f t="shared" si="1"/>
        <v>493</v>
      </c>
      <c r="G45" s="97">
        <v>107</v>
      </c>
      <c r="H45" s="100">
        <v>386</v>
      </c>
    </row>
    <row r="46" spans="1:8" ht="11.25" customHeight="1">
      <c r="A46" s="71" t="s">
        <v>67</v>
      </c>
      <c r="B46" s="13">
        <f t="shared" si="0"/>
        <v>29103</v>
      </c>
      <c r="C46" s="14">
        <f>SUM(C47:C51)</f>
        <v>14735</v>
      </c>
      <c r="D46" s="14">
        <f>SUM(D47:D51)</f>
        <v>14368</v>
      </c>
      <c r="E46" s="71" t="s">
        <v>68</v>
      </c>
      <c r="F46" s="13">
        <f>SUM(G46:H46)</f>
        <v>1125</v>
      </c>
      <c r="G46" s="112">
        <f>SUM(G47:G51)</f>
        <v>220</v>
      </c>
      <c r="H46" s="78">
        <f>SUM(H47:H51)</f>
        <v>905</v>
      </c>
    </row>
    <row r="47" spans="1:8" ht="11.25" customHeight="1">
      <c r="A47" s="72">
        <v>35</v>
      </c>
      <c r="B47" s="13">
        <f t="shared" si="0"/>
        <v>5434</v>
      </c>
      <c r="C47" s="97">
        <v>2784</v>
      </c>
      <c r="D47" s="97">
        <v>2650</v>
      </c>
      <c r="E47" s="72">
        <v>95</v>
      </c>
      <c r="F47" s="13">
        <f>SUM(G47:H47)</f>
        <v>365</v>
      </c>
      <c r="G47" s="97">
        <v>88</v>
      </c>
      <c r="H47" s="98">
        <v>277</v>
      </c>
    </row>
    <row r="48" spans="1:8" ht="11.25" customHeight="1">
      <c r="A48" s="72">
        <v>36</v>
      </c>
      <c r="B48" s="13">
        <f t="shared" si="0"/>
        <v>5529</v>
      </c>
      <c r="C48" s="97">
        <v>2790</v>
      </c>
      <c r="D48" s="97">
        <v>2739</v>
      </c>
      <c r="E48" s="72">
        <v>96</v>
      </c>
      <c r="F48" s="13">
        <f>SUM(G48:H48)</f>
        <v>284</v>
      </c>
      <c r="G48" s="97">
        <v>56</v>
      </c>
      <c r="H48" s="98">
        <v>228</v>
      </c>
    </row>
    <row r="49" spans="1:8" ht="11.25" customHeight="1">
      <c r="A49" s="72">
        <v>37</v>
      </c>
      <c r="B49" s="13">
        <f t="shared" si="0"/>
        <v>5824</v>
      </c>
      <c r="C49" s="97">
        <v>2976</v>
      </c>
      <c r="D49" s="97">
        <v>2848</v>
      </c>
      <c r="E49" s="72">
        <v>97</v>
      </c>
      <c r="F49" s="13">
        <f t="shared" si="1"/>
        <v>220</v>
      </c>
      <c r="G49" s="97">
        <v>33</v>
      </c>
      <c r="H49" s="98">
        <v>187</v>
      </c>
    </row>
    <row r="50" spans="1:8" ht="11.25" customHeight="1">
      <c r="A50" s="72">
        <v>38</v>
      </c>
      <c r="B50" s="13">
        <f t="shared" si="0"/>
        <v>6104</v>
      </c>
      <c r="C50" s="97">
        <v>3081</v>
      </c>
      <c r="D50" s="97">
        <v>3023</v>
      </c>
      <c r="E50" s="72">
        <v>98</v>
      </c>
      <c r="F50" s="13">
        <f t="shared" si="1"/>
        <v>149</v>
      </c>
      <c r="G50" s="97">
        <v>26</v>
      </c>
      <c r="H50" s="98">
        <v>123</v>
      </c>
    </row>
    <row r="51" spans="1:8" ht="11.25" customHeight="1">
      <c r="A51" s="73">
        <v>39</v>
      </c>
      <c r="B51" s="74">
        <f t="shared" si="0"/>
        <v>6212</v>
      </c>
      <c r="C51" s="99">
        <v>3104</v>
      </c>
      <c r="D51" s="99">
        <v>3108</v>
      </c>
      <c r="E51" s="73">
        <v>99</v>
      </c>
      <c r="F51" s="74">
        <f t="shared" si="1"/>
        <v>107</v>
      </c>
      <c r="G51" s="99">
        <v>17</v>
      </c>
      <c r="H51" s="100">
        <v>90</v>
      </c>
    </row>
    <row r="52" spans="1:8" ht="11.25" customHeight="1">
      <c r="A52" s="71" t="s">
        <v>69</v>
      </c>
      <c r="B52" s="13">
        <f t="shared" si="0"/>
        <v>35159</v>
      </c>
      <c r="C52" s="14">
        <f>SUM(C53:C57)</f>
        <v>17935</v>
      </c>
      <c r="D52" s="14">
        <f>SUM(D53:D57)</f>
        <v>17224</v>
      </c>
      <c r="E52" s="71" t="s">
        <v>70</v>
      </c>
      <c r="F52" s="13">
        <f t="shared" si="1"/>
        <v>205</v>
      </c>
      <c r="G52" s="14">
        <f>SUM(G53:G57)</f>
        <v>37</v>
      </c>
      <c r="H52" s="15">
        <f>SUM(H53:H57)</f>
        <v>168</v>
      </c>
    </row>
    <row r="53" spans="1:8" ht="11.25" customHeight="1">
      <c r="A53" s="72">
        <v>40</v>
      </c>
      <c r="B53" s="13">
        <f t="shared" si="0"/>
        <v>6561</v>
      </c>
      <c r="C53" s="97">
        <v>3376</v>
      </c>
      <c r="D53" s="97">
        <v>3185</v>
      </c>
      <c r="E53" s="72">
        <v>100</v>
      </c>
      <c r="F53" s="13">
        <f t="shared" si="1"/>
        <v>86</v>
      </c>
      <c r="G53" s="97">
        <v>18</v>
      </c>
      <c r="H53" s="98">
        <v>68</v>
      </c>
    </row>
    <row r="54" spans="1:8" ht="11.25" customHeight="1">
      <c r="A54" s="72">
        <v>41</v>
      </c>
      <c r="B54" s="13">
        <f t="shared" si="0"/>
        <v>6637</v>
      </c>
      <c r="C54" s="97">
        <v>3415</v>
      </c>
      <c r="D54" s="97">
        <v>3222</v>
      </c>
      <c r="E54" s="72">
        <v>101</v>
      </c>
      <c r="F54" s="13">
        <f t="shared" si="1"/>
        <v>51</v>
      </c>
      <c r="G54" s="97">
        <v>11</v>
      </c>
      <c r="H54" s="98">
        <v>40</v>
      </c>
    </row>
    <row r="55" spans="1:8" ht="11.25" customHeight="1">
      <c r="A55" s="72">
        <v>42</v>
      </c>
      <c r="B55" s="13">
        <f t="shared" si="0"/>
        <v>6977</v>
      </c>
      <c r="C55" s="97">
        <v>3477</v>
      </c>
      <c r="D55" s="97">
        <v>3500</v>
      </c>
      <c r="E55" s="72">
        <v>102</v>
      </c>
      <c r="F55" s="13">
        <f t="shared" si="1"/>
        <v>29</v>
      </c>
      <c r="G55" s="97">
        <v>2</v>
      </c>
      <c r="H55" s="98">
        <v>27</v>
      </c>
    </row>
    <row r="56" spans="1:8" ht="11.25" customHeight="1">
      <c r="A56" s="72">
        <v>43</v>
      </c>
      <c r="B56" s="13">
        <f t="shared" si="0"/>
        <v>7277</v>
      </c>
      <c r="C56" s="97">
        <v>3724</v>
      </c>
      <c r="D56" s="97">
        <v>3553</v>
      </c>
      <c r="E56" s="72">
        <v>103</v>
      </c>
      <c r="F56" s="13">
        <f t="shared" si="1"/>
        <v>30</v>
      </c>
      <c r="G56" s="97">
        <v>6</v>
      </c>
      <c r="H56" s="98">
        <v>24</v>
      </c>
    </row>
    <row r="57" spans="1:8" ht="11.25" customHeight="1">
      <c r="A57" s="73">
        <v>44</v>
      </c>
      <c r="B57" s="74">
        <f t="shared" si="0"/>
        <v>7707</v>
      </c>
      <c r="C57" s="99">
        <v>3943</v>
      </c>
      <c r="D57" s="99">
        <v>3764</v>
      </c>
      <c r="E57" s="73">
        <v>104</v>
      </c>
      <c r="F57" s="74">
        <f t="shared" si="1"/>
        <v>9</v>
      </c>
      <c r="G57" s="99">
        <v>0</v>
      </c>
      <c r="H57" s="100">
        <v>9</v>
      </c>
    </row>
    <row r="58" spans="1:8" ht="11.25" customHeight="1">
      <c r="A58" s="71" t="s">
        <v>71</v>
      </c>
      <c r="B58" s="13">
        <f t="shared" si="0"/>
        <v>38297</v>
      </c>
      <c r="C58" s="14">
        <f>SUM(C59:C63)</f>
        <v>19529</v>
      </c>
      <c r="D58" s="14">
        <f>SUM(D59:D63)</f>
        <v>18768</v>
      </c>
      <c r="E58" s="71" t="s">
        <v>290</v>
      </c>
      <c r="F58" s="13">
        <f>SUM(G58:H58)</f>
        <v>13</v>
      </c>
      <c r="G58" s="14">
        <f>SUM(G59:G63)</f>
        <v>1</v>
      </c>
      <c r="H58" s="15">
        <f>SUM(H59:H63)</f>
        <v>12</v>
      </c>
    </row>
    <row r="59" spans="1:8" ht="11.25" customHeight="1">
      <c r="A59" s="72">
        <v>45</v>
      </c>
      <c r="B59" s="13">
        <f t="shared" si="0"/>
        <v>8085</v>
      </c>
      <c r="C59" s="97">
        <v>4098</v>
      </c>
      <c r="D59" s="97">
        <v>3987</v>
      </c>
      <c r="E59" s="72">
        <v>105</v>
      </c>
      <c r="F59" s="13">
        <f t="shared" si="1"/>
        <v>7</v>
      </c>
      <c r="G59" s="97">
        <v>1</v>
      </c>
      <c r="H59" s="98">
        <v>6</v>
      </c>
    </row>
    <row r="60" spans="1:8" ht="11.25" customHeight="1">
      <c r="A60" s="72">
        <v>46</v>
      </c>
      <c r="B60" s="13">
        <f t="shared" si="0"/>
        <v>7876</v>
      </c>
      <c r="C60" s="97">
        <v>3994</v>
      </c>
      <c r="D60" s="97">
        <v>3882</v>
      </c>
      <c r="E60" s="72">
        <v>106</v>
      </c>
      <c r="F60" s="13">
        <f t="shared" si="1"/>
        <v>6</v>
      </c>
      <c r="G60" s="97">
        <v>0</v>
      </c>
      <c r="H60" s="98">
        <v>6</v>
      </c>
    </row>
    <row r="61" spans="1:8" ht="11.25" customHeight="1">
      <c r="A61" s="72">
        <v>47</v>
      </c>
      <c r="B61" s="13">
        <f t="shared" si="0"/>
        <v>7621</v>
      </c>
      <c r="C61" s="97">
        <v>3888</v>
      </c>
      <c r="D61" s="97">
        <v>3733</v>
      </c>
      <c r="E61" s="72">
        <v>107</v>
      </c>
      <c r="F61" s="13">
        <f t="shared" si="1"/>
        <v>0</v>
      </c>
      <c r="G61" s="97">
        <v>0</v>
      </c>
      <c r="H61" s="98">
        <v>0</v>
      </c>
    </row>
    <row r="62" spans="1:8" ht="11.25" customHeight="1">
      <c r="A62" s="72">
        <v>48</v>
      </c>
      <c r="B62" s="13">
        <f t="shared" si="0"/>
        <v>7291</v>
      </c>
      <c r="C62" s="97">
        <v>3740</v>
      </c>
      <c r="D62" s="97">
        <v>3551</v>
      </c>
      <c r="E62" s="72">
        <v>108</v>
      </c>
      <c r="F62" s="13">
        <f>SUM(G62:H62)</f>
        <v>0</v>
      </c>
      <c r="G62" s="97">
        <v>0</v>
      </c>
      <c r="H62" s="98">
        <v>0</v>
      </c>
    </row>
    <row r="63" spans="1:8" ht="11.25" customHeight="1">
      <c r="A63" s="73">
        <v>49</v>
      </c>
      <c r="B63" s="74">
        <f t="shared" si="0"/>
        <v>7424</v>
      </c>
      <c r="C63" s="99">
        <v>3809</v>
      </c>
      <c r="D63" s="99">
        <v>3615</v>
      </c>
      <c r="E63" s="73">
        <v>109</v>
      </c>
      <c r="F63" s="74">
        <f>SUM(G63:H63)</f>
        <v>0</v>
      </c>
      <c r="G63" s="99">
        <v>0</v>
      </c>
      <c r="H63" s="100">
        <v>0</v>
      </c>
    </row>
    <row r="64" spans="1:8" ht="11.25" customHeight="1">
      <c r="A64" s="71" t="s">
        <v>72</v>
      </c>
      <c r="B64" s="13">
        <f t="shared" si="0"/>
        <v>32235</v>
      </c>
      <c r="C64" s="14">
        <f>SUM(C65:C69)</f>
        <v>16882</v>
      </c>
      <c r="D64" s="14">
        <f>SUM(D65:D69)</f>
        <v>15353</v>
      </c>
      <c r="E64" s="72"/>
      <c r="F64" s="18"/>
      <c r="G64" s="14"/>
      <c r="H64" s="19"/>
    </row>
    <row r="65" spans="1:8" ht="11.25" customHeight="1">
      <c r="A65" s="72">
        <v>50</v>
      </c>
      <c r="B65" s="13">
        <f t="shared" si="0"/>
        <v>7336</v>
      </c>
      <c r="C65" s="97">
        <v>3778</v>
      </c>
      <c r="D65" s="97">
        <v>3558</v>
      </c>
      <c r="E65" s="72" t="s">
        <v>312</v>
      </c>
      <c r="F65" s="75">
        <v>1</v>
      </c>
      <c r="G65" s="14">
        <v>1</v>
      </c>
      <c r="H65" s="76">
        <v>0</v>
      </c>
    </row>
    <row r="66" spans="1:8" ht="11.25" customHeight="1">
      <c r="A66" s="72">
        <v>51</v>
      </c>
      <c r="B66" s="13">
        <f t="shared" si="0"/>
        <v>6626</v>
      </c>
      <c r="C66" s="97">
        <v>3539</v>
      </c>
      <c r="D66" s="97">
        <v>3087</v>
      </c>
      <c r="E66" s="72"/>
      <c r="F66" s="18"/>
      <c r="G66" s="14"/>
      <c r="H66" s="19"/>
    </row>
    <row r="67" spans="1:8" ht="11.25" customHeight="1">
      <c r="A67" s="72">
        <v>52</v>
      </c>
      <c r="B67" s="13">
        <f t="shared" si="0"/>
        <v>5996</v>
      </c>
      <c r="C67" s="97">
        <v>3111</v>
      </c>
      <c r="D67" s="97">
        <v>2885</v>
      </c>
      <c r="E67" s="72"/>
      <c r="F67" s="13"/>
      <c r="G67" s="14"/>
      <c r="H67" s="19"/>
    </row>
    <row r="68" spans="1:8" ht="11.25" customHeight="1">
      <c r="A68" s="72">
        <v>53</v>
      </c>
      <c r="B68" s="13">
        <f t="shared" ref="B68:B75" si="2">SUM(C68:D68)</f>
        <v>6274</v>
      </c>
      <c r="C68" s="97">
        <v>3355</v>
      </c>
      <c r="D68" s="97">
        <v>2919</v>
      </c>
      <c r="E68" s="72" t="s">
        <v>46</v>
      </c>
      <c r="F68" s="75">
        <f>SUM(F72:F74)+F65</f>
        <v>431830</v>
      </c>
      <c r="G68" s="113">
        <f t="shared" ref="G68:H68" si="3">SUM(G72:G74)+G65</f>
        <v>213890</v>
      </c>
      <c r="H68" s="76">
        <f t="shared" si="3"/>
        <v>217940</v>
      </c>
    </row>
    <row r="69" spans="1:8" ht="11.25" customHeight="1">
      <c r="A69" s="73">
        <v>54</v>
      </c>
      <c r="B69" s="74">
        <f t="shared" si="2"/>
        <v>6003</v>
      </c>
      <c r="C69" s="99">
        <v>3099</v>
      </c>
      <c r="D69" s="99">
        <v>2904</v>
      </c>
      <c r="E69" s="73" t="s">
        <v>308</v>
      </c>
      <c r="F69" s="74">
        <v>196600</v>
      </c>
      <c r="G69" s="16"/>
      <c r="H69" s="17"/>
    </row>
    <row r="70" spans="1:8" ht="11.25" customHeight="1">
      <c r="A70" s="71" t="s">
        <v>73</v>
      </c>
      <c r="B70" s="13">
        <f t="shared" si="2"/>
        <v>25313</v>
      </c>
      <c r="C70" s="14">
        <f>SUM(C71:C75)</f>
        <v>13226</v>
      </c>
      <c r="D70" s="14">
        <f>SUM(D71:D75)</f>
        <v>12087</v>
      </c>
      <c r="E70" s="72"/>
      <c r="F70" s="13"/>
      <c r="G70" s="77"/>
      <c r="H70" s="78"/>
    </row>
    <row r="71" spans="1:8" ht="11.25" customHeight="1">
      <c r="A71" s="72">
        <v>55</v>
      </c>
      <c r="B71" s="13">
        <f t="shared" si="2"/>
        <v>5664</v>
      </c>
      <c r="C71" s="97">
        <v>2983</v>
      </c>
      <c r="D71" s="97">
        <v>2681</v>
      </c>
      <c r="E71" s="72" t="s">
        <v>74</v>
      </c>
      <c r="F71" s="75"/>
      <c r="G71" s="14"/>
      <c r="H71" s="15"/>
    </row>
    <row r="72" spans="1:8" ht="11.25" customHeight="1">
      <c r="A72" s="72">
        <v>56</v>
      </c>
      <c r="B72" s="13">
        <f t="shared" si="2"/>
        <v>5146</v>
      </c>
      <c r="C72" s="97">
        <v>2718</v>
      </c>
      <c r="D72" s="97">
        <v>2428</v>
      </c>
      <c r="E72" s="72" t="s">
        <v>75</v>
      </c>
      <c r="F72" s="114">
        <f>$B$4+$B$10+$B$16</f>
        <v>58514</v>
      </c>
      <c r="G72" s="115">
        <f>$C$4+$C$10+$C$16</f>
        <v>29868</v>
      </c>
      <c r="H72" s="116">
        <f>$D$4+$D$10+$D$16</f>
        <v>28646</v>
      </c>
    </row>
    <row r="73" spans="1:8" ht="11.25" customHeight="1">
      <c r="A73" s="72">
        <v>57</v>
      </c>
      <c r="B73" s="13">
        <f t="shared" si="2"/>
        <v>5029</v>
      </c>
      <c r="C73" s="97">
        <v>2600</v>
      </c>
      <c r="D73" s="97">
        <v>2429</v>
      </c>
      <c r="E73" s="71" t="s">
        <v>76</v>
      </c>
      <c r="F73" s="13">
        <f>$B$22+$B$28+$B$34+$B$40+$B$46+$B$52+$B$58+$B$64+$B$70+$F$4</f>
        <v>268787</v>
      </c>
      <c r="G73" s="14">
        <f>$C$22+$C$28+$C$34+$C$40+$C$46+$C$52+$C$58+$C$64+$C$70+$G$4</f>
        <v>138322</v>
      </c>
      <c r="H73" s="15">
        <f>$D$22+$D$28+$D$34+$D$40+$D$46+$D$52+$D$58+$D$64+$D$70+$H$4</f>
        <v>130465</v>
      </c>
    </row>
    <row r="74" spans="1:8" ht="11.25" customHeight="1">
      <c r="A74" s="72">
        <v>58</v>
      </c>
      <c r="B74" s="13">
        <f t="shared" si="2"/>
        <v>4724</v>
      </c>
      <c r="C74" s="97">
        <v>2448</v>
      </c>
      <c r="D74" s="97">
        <v>2276</v>
      </c>
      <c r="E74" s="71" t="s">
        <v>77</v>
      </c>
      <c r="F74" s="13">
        <f>$F$10+$F$16+$F$22+$F$28+$F$34+$F$40+$F$46+$F$52+$F$58</f>
        <v>104528</v>
      </c>
      <c r="G74" s="14">
        <f>$G$10+$G$16+$G$22+$G$28+$G$34+$G$40+$G$46+$G$52+$G$58</f>
        <v>45699</v>
      </c>
      <c r="H74" s="15">
        <f>$H$10+$H$16+$H$22+$H$28+$H$34+$H$40+$H$46+$H$52+$H$58</f>
        <v>58829</v>
      </c>
    </row>
    <row r="75" spans="1:8" ht="13.5" customHeight="1" thickBot="1">
      <c r="A75" s="79">
        <v>59</v>
      </c>
      <c r="B75" s="80">
        <f t="shared" si="2"/>
        <v>4750</v>
      </c>
      <c r="C75" s="81">
        <v>2477</v>
      </c>
      <c r="D75" s="81">
        <v>2273</v>
      </c>
      <c r="E75" s="82" t="s">
        <v>309</v>
      </c>
      <c r="F75" s="80">
        <f>$F$22+$F$28+$F$34+$F$40+$F$46+$F$52+$F$58</f>
        <v>51877</v>
      </c>
      <c r="G75" s="81">
        <f>$G$22+$G$28+$G$34+$G$40+$G$46+$G$52+$G$58</f>
        <v>21050</v>
      </c>
      <c r="H75" s="83">
        <f>$H$22+$H$28+$H$34+$H$40+$H$46+$H$52+$H$58</f>
        <v>30827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5" t="s">
        <v>291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1" customFormat="1" ht="20.25" customHeight="1">
      <c r="A2" s="158" t="s">
        <v>313</v>
      </c>
      <c r="B2" s="15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59" t="s">
        <v>15</v>
      </c>
      <c r="B3" s="160" t="s">
        <v>30</v>
      </c>
      <c r="C3" s="160" t="s">
        <v>31</v>
      </c>
      <c r="D3" s="160" t="s">
        <v>32</v>
      </c>
      <c r="E3" s="159" t="s">
        <v>33</v>
      </c>
      <c r="F3" s="159"/>
      <c r="G3" s="159"/>
      <c r="H3" s="159"/>
      <c r="I3" s="159" t="s">
        <v>34</v>
      </c>
      <c r="J3" s="159"/>
      <c r="K3" s="159"/>
      <c r="L3" s="159"/>
      <c r="M3" s="160" t="s">
        <v>35</v>
      </c>
      <c r="N3" s="160" t="s">
        <v>29</v>
      </c>
    </row>
    <row r="4" spans="1:14" s="1" customFormat="1" ht="20.100000000000001" customHeight="1">
      <c r="A4" s="159"/>
      <c r="B4" s="160"/>
      <c r="C4" s="160"/>
      <c r="D4" s="160"/>
      <c r="E4" s="159"/>
      <c r="F4" s="159"/>
      <c r="G4" s="159"/>
      <c r="H4" s="159"/>
      <c r="I4" s="159"/>
      <c r="J4" s="159"/>
      <c r="K4" s="159"/>
      <c r="L4" s="159"/>
      <c r="M4" s="160"/>
      <c r="N4" s="160"/>
    </row>
    <row r="5" spans="1:14" s="1" customFormat="1" ht="20.100000000000001" customHeight="1">
      <c r="A5" s="159"/>
      <c r="B5" s="160"/>
      <c r="C5" s="160"/>
      <c r="D5" s="160"/>
      <c r="E5" s="84" t="s">
        <v>36</v>
      </c>
      <c r="F5" s="84" t="s">
        <v>37</v>
      </c>
      <c r="G5" s="84" t="s">
        <v>38</v>
      </c>
      <c r="H5" s="84" t="s">
        <v>29</v>
      </c>
      <c r="I5" s="84" t="s">
        <v>36</v>
      </c>
      <c r="J5" s="84" t="s">
        <v>37</v>
      </c>
      <c r="K5" s="84" t="s">
        <v>38</v>
      </c>
      <c r="L5" s="84" t="s">
        <v>29</v>
      </c>
      <c r="M5" s="160"/>
      <c r="N5" s="160"/>
    </row>
    <row r="6" spans="1:14" s="1" customFormat="1" ht="20.100000000000001" customHeight="1">
      <c r="A6" s="84" t="s">
        <v>16</v>
      </c>
      <c r="B6" s="85">
        <v>7</v>
      </c>
      <c r="C6" s="85">
        <v>14</v>
      </c>
      <c r="D6" s="85">
        <f>B6-C6</f>
        <v>-7</v>
      </c>
      <c r="E6" s="85">
        <v>37</v>
      </c>
      <c r="F6" s="85">
        <v>19</v>
      </c>
      <c r="G6" s="85">
        <v>18</v>
      </c>
      <c r="H6" s="85">
        <f>SUM(E6:G6)</f>
        <v>74</v>
      </c>
      <c r="I6" s="85">
        <v>37</v>
      </c>
      <c r="J6" s="85">
        <v>22</v>
      </c>
      <c r="K6" s="85">
        <v>18</v>
      </c>
      <c r="L6" s="85">
        <f>SUM(I6:K6)</f>
        <v>77</v>
      </c>
      <c r="M6" s="85">
        <f>H6-L6</f>
        <v>-3</v>
      </c>
      <c r="N6" s="85">
        <f>D6+M6</f>
        <v>-10</v>
      </c>
    </row>
    <row r="7" spans="1:14" s="1" customFormat="1" ht="20.100000000000001" customHeight="1">
      <c r="A7" s="84" t="s">
        <v>17</v>
      </c>
      <c r="B7" s="85">
        <v>30</v>
      </c>
      <c r="C7" s="85">
        <v>46</v>
      </c>
      <c r="D7" s="85">
        <f t="shared" ref="D7:D18" si="0">B7-C7</f>
        <v>-16</v>
      </c>
      <c r="E7" s="85">
        <v>102</v>
      </c>
      <c r="F7" s="85">
        <v>77</v>
      </c>
      <c r="G7" s="85">
        <v>70</v>
      </c>
      <c r="H7" s="85">
        <f t="shared" ref="H7:H20" si="1">SUM(E7:G7)</f>
        <v>249</v>
      </c>
      <c r="I7" s="85">
        <v>89</v>
      </c>
      <c r="J7" s="85">
        <v>56</v>
      </c>
      <c r="K7" s="85">
        <v>69</v>
      </c>
      <c r="L7" s="85">
        <f t="shared" ref="L7:L20" si="2">SUM(I7:K7)</f>
        <v>214</v>
      </c>
      <c r="M7" s="85">
        <f t="shared" ref="M7:M20" si="3">H7-L7</f>
        <v>35</v>
      </c>
      <c r="N7" s="85">
        <f t="shared" ref="N7:N18" si="4">D7+M7</f>
        <v>19</v>
      </c>
    </row>
    <row r="8" spans="1:14" s="1" customFormat="1" ht="20.100000000000001" customHeight="1">
      <c r="A8" s="84" t="s">
        <v>18</v>
      </c>
      <c r="B8" s="85">
        <v>33</v>
      </c>
      <c r="C8" s="85">
        <v>20</v>
      </c>
      <c r="D8" s="85">
        <f t="shared" si="0"/>
        <v>13</v>
      </c>
      <c r="E8" s="85">
        <v>72</v>
      </c>
      <c r="F8" s="85">
        <v>81</v>
      </c>
      <c r="G8" s="85">
        <v>42</v>
      </c>
      <c r="H8" s="85">
        <f t="shared" si="1"/>
        <v>195</v>
      </c>
      <c r="I8" s="85">
        <v>55</v>
      </c>
      <c r="J8" s="85">
        <v>64</v>
      </c>
      <c r="K8" s="85">
        <v>47</v>
      </c>
      <c r="L8" s="85">
        <f t="shared" si="2"/>
        <v>166</v>
      </c>
      <c r="M8" s="85">
        <f t="shared" si="3"/>
        <v>29</v>
      </c>
      <c r="N8" s="85">
        <f t="shared" si="4"/>
        <v>42</v>
      </c>
    </row>
    <row r="9" spans="1:14" s="1" customFormat="1" ht="20.100000000000001" customHeight="1">
      <c r="A9" s="84" t="s">
        <v>19</v>
      </c>
      <c r="B9" s="85">
        <v>19</v>
      </c>
      <c r="C9" s="85">
        <v>8</v>
      </c>
      <c r="D9" s="85">
        <f t="shared" si="0"/>
        <v>11</v>
      </c>
      <c r="E9" s="85">
        <v>38</v>
      </c>
      <c r="F9" s="85">
        <v>46</v>
      </c>
      <c r="G9" s="85">
        <v>37</v>
      </c>
      <c r="H9" s="85">
        <f>SUM(E9:G9)</f>
        <v>121</v>
      </c>
      <c r="I9" s="85">
        <v>55</v>
      </c>
      <c r="J9" s="85">
        <v>43</v>
      </c>
      <c r="K9" s="85">
        <v>61</v>
      </c>
      <c r="L9" s="85">
        <f t="shared" si="2"/>
        <v>159</v>
      </c>
      <c r="M9" s="85">
        <f t="shared" si="3"/>
        <v>-38</v>
      </c>
      <c r="N9" s="85">
        <f t="shared" si="4"/>
        <v>-27</v>
      </c>
    </row>
    <row r="10" spans="1:14" s="1" customFormat="1" ht="20.100000000000001" customHeight="1">
      <c r="A10" s="84" t="s">
        <v>20</v>
      </c>
      <c r="B10" s="85">
        <v>29</v>
      </c>
      <c r="C10" s="85">
        <v>21</v>
      </c>
      <c r="D10" s="85">
        <f t="shared" si="0"/>
        <v>8</v>
      </c>
      <c r="E10" s="85">
        <v>89</v>
      </c>
      <c r="F10" s="85">
        <v>62</v>
      </c>
      <c r="G10" s="85">
        <v>76</v>
      </c>
      <c r="H10" s="85">
        <f t="shared" si="1"/>
        <v>227</v>
      </c>
      <c r="I10" s="85">
        <v>63</v>
      </c>
      <c r="J10" s="85">
        <v>72</v>
      </c>
      <c r="K10" s="85">
        <v>73</v>
      </c>
      <c r="L10" s="85">
        <f t="shared" si="2"/>
        <v>208</v>
      </c>
      <c r="M10" s="85">
        <f t="shared" si="3"/>
        <v>19</v>
      </c>
      <c r="N10" s="85">
        <f t="shared" si="4"/>
        <v>27</v>
      </c>
    </row>
    <row r="11" spans="1:14" s="1" customFormat="1" ht="20.100000000000001" customHeight="1">
      <c r="A11" s="84" t="s">
        <v>21</v>
      </c>
      <c r="B11" s="85">
        <v>21</v>
      </c>
      <c r="C11" s="85">
        <v>15</v>
      </c>
      <c r="D11" s="85">
        <f t="shared" si="0"/>
        <v>6</v>
      </c>
      <c r="E11" s="85">
        <v>74</v>
      </c>
      <c r="F11" s="85">
        <v>41</v>
      </c>
      <c r="G11" s="85">
        <v>39</v>
      </c>
      <c r="H11" s="85">
        <f t="shared" si="1"/>
        <v>154</v>
      </c>
      <c r="I11" s="85">
        <v>36</v>
      </c>
      <c r="J11" s="85">
        <v>46</v>
      </c>
      <c r="K11" s="85">
        <v>37</v>
      </c>
      <c r="L11" s="85">
        <f t="shared" si="2"/>
        <v>119</v>
      </c>
      <c r="M11" s="85">
        <f t="shared" si="3"/>
        <v>35</v>
      </c>
      <c r="N11" s="85">
        <f t="shared" si="4"/>
        <v>41</v>
      </c>
    </row>
    <row r="12" spans="1:14" s="1" customFormat="1" ht="20.100000000000001" customHeight="1">
      <c r="A12" s="84" t="s">
        <v>22</v>
      </c>
      <c r="B12" s="85">
        <v>18</v>
      </c>
      <c r="C12" s="85">
        <v>33</v>
      </c>
      <c r="D12" s="85">
        <f>B12-C12</f>
        <v>-15</v>
      </c>
      <c r="E12" s="85">
        <v>52</v>
      </c>
      <c r="F12" s="85">
        <v>44</v>
      </c>
      <c r="G12" s="85">
        <v>53</v>
      </c>
      <c r="H12" s="85">
        <f t="shared" si="1"/>
        <v>149</v>
      </c>
      <c r="I12" s="85">
        <v>47</v>
      </c>
      <c r="J12" s="85">
        <v>41</v>
      </c>
      <c r="K12" s="85">
        <v>42</v>
      </c>
      <c r="L12" s="85">
        <f t="shared" si="2"/>
        <v>130</v>
      </c>
      <c r="M12" s="85">
        <f t="shared" si="3"/>
        <v>19</v>
      </c>
      <c r="N12" s="85">
        <f t="shared" si="4"/>
        <v>4</v>
      </c>
    </row>
    <row r="13" spans="1:14" s="1" customFormat="1" ht="20.100000000000001" customHeight="1">
      <c r="A13" s="84" t="s">
        <v>23</v>
      </c>
      <c r="B13" s="85">
        <v>20</v>
      </c>
      <c r="C13" s="85">
        <v>19</v>
      </c>
      <c r="D13" s="85">
        <f t="shared" si="0"/>
        <v>1</v>
      </c>
      <c r="E13" s="85">
        <v>29</v>
      </c>
      <c r="F13" s="85">
        <v>33</v>
      </c>
      <c r="G13" s="85">
        <v>64</v>
      </c>
      <c r="H13" s="85">
        <f t="shared" si="1"/>
        <v>126</v>
      </c>
      <c r="I13" s="85">
        <v>33</v>
      </c>
      <c r="J13" s="85">
        <v>42</v>
      </c>
      <c r="K13" s="85">
        <v>43</v>
      </c>
      <c r="L13" s="85">
        <f t="shared" si="2"/>
        <v>118</v>
      </c>
      <c r="M13" s="85">
        <f t="shared" si="3"/>
        <v>8</v>
      </c>
      <c r="N13" s="85">
        <f t="shared" si="4"/>
        <v>9</v>
      </c>
    </row>
    <row r="14" spans="1:14" s="1" customFormat="1" ht="20.100000000000001" customHeight="1">
      <c r="A14" s="84" t="s">
        <v>24</v>
      </c>
      <c r="B14" s="85">
        <v>20</v>
      </c>
      <c r="C14" s="85">
        <v>22</v>
      </c>
      <c r="D14" s="85">
        <f t="shared" si="0"/>
        <v>-2</v>
      </c>
      <c r="E14" s="85">
        <v>60</v>
      </c>
      <c r="F14" s="85">
        <v>49</v>
      </c>
      <c r="G14" s="85">
        <v>85</v>
      </c>
      <c r="H14" s="85">
        <f t="shared" si="1"/>
        <v>194</v>
      </c>
      <c r="I14" s="85">
        <v>39</v>
      </c>
      <c r="J14" s="85">
        <v>55</v>
      </c>
      <c r="K14" s="85">
        <v>62</v>
      </c>
      <c r="L14" s="85">
        <f t="shared" si="2"/>
        <v>156</v>
      </c>
      <c r="M14" s="85">
        <f t="shared" si="3"/>
        <v>38</v>
      </c>
      <c r="N14" s="85">
        <f t="shared" si="4"/>
        <v>36</v>
      </c>
    </row>
    <row r="15" spans="1:14" s="1" customFormat="1" ht="20.100000000000001" customHeight="1">
      <c r="A15" s="84" t="s">
        <v>25</v>
      </c>
      <c r="B15" s="85">
        <v>26</v>
      </c>
      <c r="C15" s="85">
        <v>20</v>
      </c>
      <c r="D15" s="85">
        <f>B15-C15</f>
        <v>6</v>
      </c>
      <c r="E15" s="85">
        <v>86</v>
      </c>
      <c r="F15" s="85">
        <v>74</v>
      </c>
      <c r="G15" s="85">
        <v>51</v>
      </c>
      <c r="H15" s="85">
        <f t="shared" si="1"/>
        <v>211</v>
      </c>
      <c r="I15" s="85">
        <v>73</v>
      </c>
      <c r="J15" s="85">
        <v>61</v>
      </c>
      <c r="K15" s="85">
        <v>50</v>
      </c>
      <c r="L15" s="85">
        <f t="shared" si="2"/>
        <v>184</v>
      </c>
      <c r="M15" s="85">
        <f t="shared" si="3"/>
        <v>27</v>
      </c>
      <c r="N15" s="85">
        <f t="shared" si="4"/>
        <v>33</v>
      </c>
    </row>
    <row r="16" spans="1:14" s="1" customFormat="1" ht="20.100000000000001" customHeight="1">
      <c r="A16" s="84" t="s">
        <v>26</v>
      </c>
      <c r="B16" s="85">
        <v>5</v>
      </c>
      <c r="C16" s="85">
        <v>4</v>
      </c>
      <c r="D16" s="85">
        <f t="shared" si="0"/>
        <v>1</v>
      </c>
      <c r="E16" s="85">
        <v>11</v>
      </c>
      <c r="F16" s="85">
        <v>14</v>
      </c>
      <c r="G16" s="85">
        <v>19</v>
      </c>
      <c r="H16" s="85">
        <f t="shared" si="1"/>
        <v>44</v>
      </c>
      <c r="I16" s="85">
        <v>20</v>
      </c>
      <c r="J16" s="85">
        <v>11</v>
      </c>
      <c r="K16" s="85">
        <v>20</v>
      </c>
      <c r="L16" s="85">
        <f t="shared" si="2"/>
        <v>51</v>
      </c>
      <c r="M16" s="85">
        <f t="shared" si="3"/>
        <v>-7</v>
      </c>
      <c r="N16" s="85">
        <f t="shared" si="4"/>
        <v>-6</v>
      </c>
    </row>
    <row r="17" spans="1:14" s="1" customFormat="1" ht="20.100000000000001" customHeight="1">
      <c r="A17" s="84" t="s">
        <v>27</v>
      </c>
      <c r="B17" s="85">
        <v>10</v>
      </c>
      <c r="C17" s="85">
        <v>12</v>
      </c>
      <c r="D17" s="85">
        <f t="shared" si="0"/>
        <v>-2</v>
      </c>
      <c r="E17" s="85">
        <v>47</v>
      </c>
      <c r="F17" s="85">
        <v>43</v>
      </c>
      <c r="G17" s="85">
        <v>25</v>
      </c>
      <c r="H17" s="85">
        <f t="shared" si="1"/>
        <v>115</v>
      </c>
      <c r="I17" s="85">
        <v>50</v>
      </c>
      <c r="J17" s="85">
        <v>54</v>
      </c>
      <c r="K17" s="85">
        <v>55</v>
      </c>
      <c r="L17" s="85">
        <f>SUM(I17:K17)</f>
        <v>159</v>
      </c>
      <c r="M17" s="85">
        <f t="shared" si="3"/>
        <v>-44</v>
      </c>
      <c r="N17" s="85">
        <f t="shared" si="4"/>
        <v>-46</v>
      </c>
    </row>
    <row r="18" spans="1:14" s="1" customFormat="1" ht="20.100000000000001" customHeight="1">
      <c r="A18" s="84" t="s">
        <v>28</v>
      </c>
      <c r="B18" s="85">
        <v>9</v>
      </c>
      <c r="C18" s="85">
        <v>12</v>
      </c>
      <c r="D18" s="85">
        <f t="shared" si="0"/>
        <v>-3</v>
      </c>
      <c r="E18" s="85">
        <v>22</v>
      </c>
      <c r="F18" s="85">
        <v>28</v>
      </c>
      <c r="G18" s="85">
        <v>16</v>
      </c>
      <c r="H18" s="85">
        <f t="shared" si="1"/>
        <v>66</v>
      </c>
      <c r="I18" s="85">
        <v>8</v>
      </c>
      <c r="J18" s="85">
        <v>23</v>
      </c>
      <c r="K18" s="85">
        <v>18</v>
      </c>
      <c r="L18" s="85">
        <f t="shared" si="2"/>
        <v>49</v>
      </c>
      <c r="M18" s="85">
        <f t="shared" si="3"/>
        <v>17</v>
      </c>
      <c r="N18" s="85">
        <f t="shared" si="4"/>
        <v>14</v>
      </c>
    </row>
    <row r="19" spans="1:14" s="1" customFormat="1" ht="20.100000000000001" customHeight="1">
      <c r="A19" s="86" t="s">
        <v>48</v>
      </c>
      <c r="B19" s="87">
        <v>128</v>
      </c>
      <c r="C19" s="87">
        <v>122</v>
      </c>
      <c r="D19" s="88">
        <f>B19-C19</f>
        <v>6</v>
      </c>
      <c r="E19" s="87">
        <v>399</v>
      </c>
      <c r="F19" s="87">
        <v>312</v>
      </c>
      <c r="G19" s="87">
        <v>299</v>
      </c>
      <c r="H19" s="87">
        <f>SUM(E19:G19)</f>
        <v>1010</v>
      </c>
      <c r="I19" s="87">
        <v>344</v>
      </c>
      <c r="J19" s="87">
        <v>315</v>
      </c>
      <c r="K19" s="87">
        <v>297</v>
      </c>
      <c r="L19" s="87">
        <f t="shared" si="2"/>
        <v>956</v>
      </c>
      <c r="M19" s="122">
        <f t="shared" si="3"/>
        <v>54</v>
      </c>
      <c r="N19" s="123">
        <f>D19+M19</f>
        <v>60</v>
      </c>
    </row>
    <row r="20" spans="1:14" s="1" customFormat="1" ht="20.100000000000001" customHeight="1">
      <c r="A20" s="86" t="s">
        <v>49</v>
      </c>
      <c r="B20" s="87">
        <v>119</v>
      </c>
      <c r="C20" s="87">
        <v>124</v>
      </c>
      <c r="D20" s="88">
        <f>B20-C20</f>
        <v>-5</v>
      </c>
      <c r="E20" s="87">
        <v>320</v>
      </c>
      <c r="F20" s="87">
        <v>299</v>
      </c>
      <c r="G20" s="87">
        <v>296</v>
      </c>
      <c r="H20" s="87">
        <f t="shared" si="1"/>
        <v>915</v>
      </c>
      <c r="I20" s="87">
        <v>261</v>
      </c>
      <c r="J20" s="87">
        <v>275</v>
      </c>
      <c r="K20" s="87">
        <v>298</v>
      </c>
      <c r="L20" s="87">
        <f t="shared" si="2"/>
        <v>834</v>
      </c>
      <c r="M20" s="122">
        <f t="shared" si="3"/>
        <v>81</v>
      </c>
      <c r="N20" s="123">
        <f>D20+M20</f>
        <v>76</v>
      </c>
    </row>
    <row r="21" spans="1:14" s="1" customFormat="1" ht="19.5" customHeight="1">
      <c r="A21" s="86" t="s">
        <v>50</v>
      </c>
      <c r="B21" s="87">
        <f t="shared" ref="B21:G21" si="5">SUM(B6:B18)</f>
        <v>247</v>
      </c>
      <c r="C21" s="87">
        <f t="shared" si="5"/>
        <v>246</v>
      </c>
      <c r="D21" s="87">
        <f t="shared" si="5"/>
        <v>1</v>
      </c>
      <c r="E21" s="87">
        <f t="shared" si="5"/>
        <v>719</v>
      </c>
      <c r="F21" s="87">
        <f t="shared" si="5"/>
        <v>611</v>
      </c>
      <c r="G21" s="87">
        <f t="shared" si="5"/>
        <v>595</v>
      </c>
      <c r="H21" s="87">
        <f t="shared" ref="H21:M21" si="6">SUM(H6:H18)</f>
        <v>1925</v>
      </c>
      <c r="I21" s="87">
        <f t="shared" si="6"/>
        <v>605</v>
      </c>
      <c r="J21" s="87">
        <f t="shared" si="6"/>
        <v>590</v>
      </c>
      <c r="K21" s="87">
        <f>SUM(K6:K18)</f>
        <v>595</v>
      </c>
      <c r="L21" s="87">
        <f t="shared" si="6"/>
        <v>1790</v>
      </c>
      <c r="M21" s="87">
        <f t="shared" si="6"/>
        <v>135</v>
      </c>
      <c r="N21" s="87">
        <f>SUM(N6:N18)</f>
        <v>136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  <c r="N22" s="92"/>
    </row>
    <row r="23" spans="1:14">
      <c r="A23" s="157" t="s">
        <v>292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>
      <selection activeCell="G16" sqref="G16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4" t="s">
        <v>293</v>
      </c>
      <c r="C1" s="124"/>
      <c r="D1" s="124"/>
      <c r="E1" s="124"/>
      <c r="F1" s="124"/>
    </row>
    <row r="2" spans="2:6" s="3" customFormat="1" ht="23.25" customHeight="1">
      <c r="B2" s="3" t="s">
        <v>310</v>
      </c>
    </row>
    <row r="3" spans="2:6" s="3" customFormat="1">
      <c r="B3" s="161" t="s">
        <v>39</v>
      </c>
      <c r="C3" s="161" t="s">
        <v>3</v>
      </c>
      <c r="D3" s="164" t="s">
        <v>0</v>
      </c>
      <c r="E3" s="165"/>
      <c r="F3" s="166"/>
    </row>
    <row r="4" spans="2:6" s="3" customFormat="1">
      <c r="B4" s="162"/>
      <c r="C4" s="162"/>
      <c r="D4" s="167"/>
      <c r="E4" s="168"/>
      <c r="F4" s="169"/>
    </row>
    <row r="5" spans="2:6" s="3" customFormat="1" ht="23.25" customHeight="1">
      <c r="B5" s="163"/>
      <c r="C5" s="163"/>
      <c r="D5" s="93" t="s">
        <v>6</v>
      </c>
      <c r="E5" s="93" t="s">
        <v>7</v>
      </c>
      <c r="F5" s="93" t="s">
        <v>8</v>
      </c>
    </row>
    <row r="6" spans="2:6" s="3" customFormat="1" ht="27" customHeight="1">
      <c r="B6" s="94" t="s">
        <v>297</v>
      </c>
      <c r="C6" s="29">
        <v>121</v>
      </c>
      <c r="D6" s="29">
        <f t="shared" ref="D6:D14" si="0">E6+F6</f>
        <v>193</v>
      </c>
      <c r="E6" s="29">
        <v>103</v>
      </c>
      <c r="F6" s="29">
        <v>90</v>
      </c>
    </row>
    <row r="7" spans="2:6" s="3" customFormat="1" ht="27" customHeight="1">
      <c r="B7" s="93" t="s">
        <v>40</v>
      </c>
      <c r="C7" s="29">
        <v>316</v>
      </c>
      <c r="D7" s="29">
        <f t="shared" si="0"/>
        <v>538</v>
      </c>
      <c r="E7" s="29">
        <v>305</v>
      </c>
      <c r="F7" s="29">
        <v>233</v>
      </c>
    </row>
    <row r="8" spans="2:6" s="3" customFormat="1" ht="27" customHeight="1">
      <c r="B8" s="93" t="s">
        <v>298</v>
      </c>
      <c r="C8" s="29">
        <v>249</v>
      </c>
      <c r="D8" s="29">
        <f t="shared" si="0"/>
        <v>419</v>
      </c>
      <c r="E8" s="29">
        <v>313</v>
      </c>
      <c r="F8" s="29">
        <v>106</v>
      </c>
    </row>
    <row r="9" spans="2:6" s="3" customFormat="1" ht="27" customHeight="1">
      <c r="B9" s="93" t="s">
        <v>294</v>
      </c>
      <c r="C9" s="29">
        <v>816</v>
      </c>
      <c r="D9" s="29">
        <f t="shared" si="0"/>
        <v>1159</v>
      </c>
      <c r="E9" s="29">
        <v>529</v>
      </c>
      <c r="F9" s="29">
        <v>630</v>
      </c>
    </row>
    <row r="10" spans="2:6" s="3" customFormat="1" ht="27" customHeight="1">
      <c r="B10" s="93" t="s">
        <v>41</v>
      </c>
      <c r="C10" s="29">
        <v>642</v>
      </c>
      <c r="D10" s="29">
        <f t="shared" si="0"/>
        <v>808</v>
      </c>
      <c r="E10" s="29">
        <v>366</v>
      </c>
      <c r="F10" s="29">
        <v>442</v>
      </c>
    </row>
    <row r="11" spans="2:6" s="3" customFormat="1" ht="27" customHeight="1">
      <c r="B11" s="93" t="s">
        <v>42</v>
      </c>
      <c r="C11" s="29">
        <v>271</v>
      </c>
      <c r="D11" s="29">
        <f t="shared" si="0"/>
        <v>511</v>
      </c>
      <c r="E11" s="29">
        <v>257</v>
      </c>
      <c r="F11" s="29">
        <v>254</v>
      </c>
    </row>
    <row r="12" spans="2:6" s="3" customFormat="1" ht="27" customHeight="1">
      <c r="B12" s="93" t="s">
        <v>43</v>
      </c>
      <c r="C12" s="29">
        <v>335</v>
      </c>
      <c r="D12" s="29">
        <f t="shared" si="0"/>
        <v>400</v>
      </c>
      <c r="E12" s="29">
        <v>84</v>
      </c>
      <c r="F12" s="29">
        <v>316</v>
      </c>
    </row>
    <row r="13" spans="2:6" s="3" customFormat="1" ht="27" customHeight="1">
      <c r="B13" s="93" t="s">
        <v>44</v>
      </c>
      <c r="C13" s="29">
        <v>172</v>
      </c>
      <c r="D13" s="29">
        <f t="shared" si="0"/>
        <v>185</v>
      </c>
      <c r="E13" s="29">
        <v>126</v>
      </c>
      <c r="F13" s="29">
        <v>59</v>
      </c>
    </row>
    <row r="14" spans="2:6" s="3" customFormat="1" ht="27" customHeight="1">
      <c r="B14" s="59" t="s">
        <v>299</v>
      </c>
      <c r="C14" s="29">
        <v>351</v>
      </c>
      <c r="D14" s="29">
        <f t="shared" si="0"/>
        <v>558</v>
      </c>
      <c r="E14" s="29">
        <v>304</v>
      </c>
      <c r="F14" s="29">
        <v>254</v>
      </c>
    </row>
    <row r="15" spans="2:6" s="3" customFormat="1" ht="27" customHeight="1">
      <c r="B15" s="93" t="s">
        <v>45</v>
      </c>
      <c r="C15" s="29">
        <v>1030</v>
      </c>
      <c r="D15" s="29">
        <f t="shared" ref="D15" si="1">E15+F15</f>
        <v>1272</v>
      </c>
      <c r="E15" s="29">
        <v>737</v>
      </c>
      <c r="F15" s="29">
        <v>535</v>
      </c>
    </row>
    <row r="16" spans="2:6" s="3" customFormat="1" ht="27" customHeight="1">
      <c r="B16" s="31" t="s">
        <v>46</v>
      </c>
      <c r="C16" s="95">
        <f>SUM(C6:C15)</f>
        <v>4303</v>
      </c>
      <c r="D16" s="95">
        <f>SUM(D6:D15)</f>
        <v>6043</v>
      </c>
      <c r="E16" s="95">
        <f>SUM(E6:E15)</f>
        <v>3124</v>
      </c>
      <c r="F16" s="95">
        <f>SUM(F6:F15)</f>
        <v>2919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2018-06-13T06:28:43Z</dcterms:created>
  <dcterms:modified xsi:type="dcterms:W3CDTF">2018-07-17T23:49:03Z</dcterms:modified>
</cp:coreProperties>
</file>