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7265" windowHeight="807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10" i="32" l="1"/>
  <c r="D10" i="32"/>
  <c r="C16" i="32"/>
  <c r="D16" i="32"/>
  <c r="C22" i="32"/>
  <c r="D22" i="32"/>
  <c r="C28" i="32"/>
  <c r="D28" i="32"/>
  <c r="C34" i="32"/>
  <c r="D34" i="32"/>
  <c r="C40" i="32"/>
  <c r="D40" i="32"/>
  <c r="C46" i="32"/>
  <c r="D46" i="32"/>
  <c r="C52" i="32"/>
  <c r="D52" i="32"/>
  <c r="C58" i="32"/>
  <c r="D58" i="32"/>
  <c r="C64" i="32"/>
  <c r="D64" i="32"/>
  <c r="J25" i="2"/>
  <c r="I25" i="2"/>
  <c r="G25" i="2"/>
  <c r="H25" i="2" s="1"/>
  <c r="F25" i="2"/>
  <c r="G24" i="2"/>
  <c r="F48" i="32" l="1"/>
  <c r="F47" i="32"/>
  <c r="H46" i="32"/>
  <c r="G46" i="32"/>
  <c r="B30" i="32"/>
  <c r="B31" i="32"/>
  <c r="B32" i="32"/>
  <c r="B33" i="32"/>
  <c r="G22" i="32"/>
  <c r="H22" i="32"/>
  <c r="F46" i="32" l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H72" i="32" s="1"/>
  <c r="C4" i="32"/>
  <c r="G72" i="32" s="1"/>
  <c r="H73" i="32" l="1"/>
  <c r="H74" i="32"/>
  <c r="F10" i="32"/>
  <c r="G74" i="32"/>
  <c r="F4" i="32"/>
  <c r="G73" i="32"/>
  <c r="F28" i="32"/>
  <c r="G75" i="32"/>
  <c r="H75" i="32"/>
  <c r="F16" i="32"/>
  <c r="F52" i="32"/>
  <c r="F40" i="32"/>
  <c r="B52" i="32"/>
  <c r="B40" i="32"/>
  <c r="F34" i="32"/>
  <c r="B70" i="32"/>
  <c r="B22" i="32"/>
  <c r="B4" i="32"/>
  <c r="F72" i="32" s="1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H68" i="32" l="1"/>
  <c r="G68" i="32"/>
  <c r="F75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<sst xmlns="http://schemas.openxmlformats.org/spreadsheetml/2006/main" count="401" uniqueCount="315">
  <si>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</si>
  <si>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</si>
  <si>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</si>
  <si>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</si>
  <si>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</si>
  <si>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</si>
  <si>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</si>
  <si>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</si>
  <si>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</si>
  <si>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</si>
  <si>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</si>
  <si>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</si>
  <si>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</si>
  <si>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</si>
  <si>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</si>
  <si>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</si>
  <si>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</si>
  <si>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</si>
  <si>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</si>
  <si>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</si>
  <si>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</si>
  <si>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</si>
  <si>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</si>
  <si>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</si>
  <si>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</si>
  <si>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</si>
  <si>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</si>
  <si>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</si>
  <si>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</si>
  <si>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</si>
  <si>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</si>
  <si>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</si>
  <si>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</si>
  <si>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</si>
  <si>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</si>
  <si>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</si>
  <si>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</si>
  <si>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</si>
  <si>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</si>
  <si>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</si>
  <si>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</si>
  <si>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</si>
  <si>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</si>
  <si>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</si>
  <si>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</si>
  <si>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</si>
  <si>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</si>
  <si>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</si>
  <si>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</si>
  <si>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</si>
  <si>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</si>
  <si>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</si>
  <si>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</si>
  <si>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</si>
  <si>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</si>
  <si>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</si>
  <si>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</si>
  <si>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</si>
  <si>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</si>
  <si>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</si>
  <si>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</si>
  <si>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</si>
  <si>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</si>
  <si>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</si>
  <si>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</si>
  <si>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</si>
  <si>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</si>
  <si>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</si>
  <si>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</si>
  <si>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</si>
  <si>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</si>
  <si>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</si>
  <si>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</si>
  <si>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</si>
  <si>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</si>
  <si>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</si>
  <si>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</si>
  <si>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</si>
  <si>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</si>
  <si>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</si>
  <si>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</si>
  <si>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</si>
  <si>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</si>
  <si>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</si>
  <si>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</si>
  <si>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</si>
  <si>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</si>
  <si>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</si>
  <si>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</si>
  <si>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</si>
  <si>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</si>
  <si>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</si>
  <si>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</si>
  <si>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</si>
  <si>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</si>
  <si>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</si>
  <si>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</si>
  <si>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</si>
  <si>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</si>
  <si>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</si>
  <si>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</si>
  <si>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</si>
  <si>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</si>
  <si>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</si>
  <si>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</si>
  <si>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</si>
  <si>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</si>
  <si>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</si>
  <si>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</si>
  <si>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</si>
  <si>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</si>
  <si>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</si>
  <si>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</si>
  <si>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</si>
  <si>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</si>
  <si>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</si>
  <si>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</si>
  <si>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</si>
  <si>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</si>
  <si>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</si>
  <si>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</si>
  <si>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</si>
  <si>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</si>
  <si>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</si>
  <si>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</si>
  <si>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</si>
  <si>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</si>
  <si>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</si>
  <si>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</si>
  <si>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</si>
  <si>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</si>
  <si>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</si>
  <si>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</si>
  <si>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</si>
  <si>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</si>
  <si>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</si>
  <si>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</si>
  <si>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</si>
  <si>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</si>
  <si>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</si>
  <si>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</si>
  <si>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</si>
  <si>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</si>
  <si>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</si>
  <si>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</si>
  <si>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</si>
  <si>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</si>
  <si>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</si>
  <si>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</si>
  <si>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</si>
  <si>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</si>
  <si>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</si>
  <si>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</si>
  <si>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</si>
  <si>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</si>
  <si>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</si>
  <si>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</si>
  <si>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</si>
  <si>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</si>
  <si>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</si>
  <si>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</si>
  <si>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</si>
  <si>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</si>
  <si>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</si>
  <si>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</si>
  <si>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</si>
  <si>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</si>
  <si>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</si>
  <si>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</si>
  <si>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</si>
  <si>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</si>
  <si>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</si>
  <si>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</si>
  <si>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</si>
  <si>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</si>
  <si>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</si>
  <si>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</si>
  <si>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</si>
  <si>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</si>
  <si>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</si>
  <si>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</si>
  <si>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</si>
  <si>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</si>
  <si>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</si>
  <si>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</si>
  <si>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</si>
  <si>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</si>
  <si>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</si>
  <si>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</si>
  <si>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</si>
  <si>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</si>
  <si>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</si>
  <si>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</si>
  <si>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</si>
  <si>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</si>
  <si>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</si>
  <si>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</si>
  <si>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</si>
  <si>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</si>
  <si>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</si>
  <si>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</si>
  <si>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</si>
  <si>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</si>
  <si>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</si>
  <si>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</si>
  <si>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</si>
  <si>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</si>
  <si>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</si>
  <si>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</si>
  <si>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</si>
  <si>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</si>
  <si>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</si>
  <si>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</si>
  <si>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</si>
  <si>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</si>
  <si>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</si>
  <si>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</si>
  <si>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</si>
  <si>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</si>
  <si>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</si>
  <si>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</si>
  <si>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</si>
  <si>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</si>
  <si>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</si>
  <si>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</si>
  <si>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</si>
  <si>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</si>
  <si>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</si>
  <si>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</si>
  <si>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</si>
  <si>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</si>
  <si>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</si>
  <si>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</si>
  <si>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</si>
  <si>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</si>
  <si>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</si>
  <si>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</si>
  <si>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</si>
  <si>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</si>
  <si>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</si>
  <si>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</si>
  <si>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</si>
  <si>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</si>
  <si>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</si>
  <si>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</si>
  <si>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</si>
  <si>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</si>
  <si>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</si>
  <si>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</si>
  <si>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</si>
  <si>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</si>
  <si>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</si>
  <si>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</si>
  <si>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</si>
  <si>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</si>
  <si>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</si>
  <si>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</si>
  <si>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</si>
  <si>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</si>
  <si>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</si>
  <si>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</si>
  <si>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</si>
  <si>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</si>
  <si>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</si>
  <si>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</si>
  <si>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</si>
  <si>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</si>
  <si>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</si>
  <si>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</si>
  <si>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</si>
  <si>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</si>
  <si>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</si>
  <si>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</si>
  <si>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</si>
  <si>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</si>
  <si>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</si>
  <si>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</si>
  <si>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</si>
  <si>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</si>
  <si>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</si>
  <si>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</si>
  <si>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</si>
  <si>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</si>
  <si>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</si>
  <si>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</si>
  <si>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</si>
  <si>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</si>
  <si>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</si>
  <si>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</si>
  <si>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</si>
  <si>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</si>
  <si>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</si>
  <si>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</si>
  <si>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</si>
  <si>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</si>
  <si>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</si>
  <si>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</si>
  <si>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</si>
  <si>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</si>
  <si>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</si>
  <si>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</si>
  <si>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</si>
  <si>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</si>
  <si>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</si>
  <si>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</si>
  <si>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</si>
  <si>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</si>
  <si>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</si>
  <si>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</si>
  <si>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</si>
  <si>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</si>
  <si>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</si>
  <si>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</si>
  <si>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2018.8.1</t>
    <phoneticPr fontId="15"/>
  </si>
  <si>
    <t>2018年7月中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</si>
</sst>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/>
    <xf numFmtId="3" fontId="18" fillId="0" borderId="12" xfId="0" applyNumberFormat="1" applyFont="1" applyBorder="1"/>
    <xf numFmtId="3" fontId="12" fillId="0" borderId="31" xfId="0" applyNumberFormat="1" applyFont="1" applyBorder="1"/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9" fillId="0" borderId="20" xfId="2" applyFont="1" applyFill="1" applyBorder="1" applyAlignment="1">
      <alignment vertical="center"/>
    </xf>
    <xf numFmtId="38" fontId="19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496"/>
        <c:axId val="178877952"/>
      </c:lineChart>
      <c:catAx>
        <c:axId val="2052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7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8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52744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v>2018年</c:v>
          </c:tx>
          <c:val>
            <c:numLit>
              <c:formatCode>General</c:formatCode>
              <c:ptCount val="12"/>
              <c:pt idx="0">
                <c:v>429249</c:v>
              </c:pt>
              <c:pt idx="1">
                <c:v>429205</c:v>
              </c:pt>
              <c:pt idx="2">
                <c:v>429047</c:v>
              </c:pt>
              <c:pt idx="3">
                <c:v>429317</c:v>
              </c:pt>
              <c:pt idx="4">
                <c:v>430076</c:v>
              </c:pt>
              <c:pt idx="5">
                <c:v>430349</c:v>
              </c:pt>
              <c:pt idx="6">
                <c:v>430485</c:v>
              </c:pt>
              <c:pt idx="7">
                <c:v>430707</c:v>
              </c:pt>
            </c:numLit>
          </c:val>
          <c:smooth val="0"/>
        </c:ser>
        <c:ser>
          <c:idx val="10"/>
          <c:order val="1"/>
          <c:tx>
            <c:v>2017年</c:v>
          </c:tx>
          <c:val>
            <c:numLit>
              <c:formatCode>General</c:formatCode>
              <c:ptCount val="12"/>
              <c:pt idx="0">
                <c:v>427199</c:v>
              </c:pt>
              <c:pt idx="1">
                <c:v>427248</c:v>
              </c:pt>
              <c:pt idx="2">
                <c:v>427268</c:v>
              </c:pt>
              <c:pt idx="3">
                <c:v>427501</c:v>
              </c:pt>
              <c:pt idx="4">
                <c:v>428238</c:v>
              </c:pt>
              <c:pt idx="5">
                <c:v>428374</c:v>
              </c:pt>
              <c:pt idx="6">
                <c:v>428484</c:v>
              </c:pt>
              <c:pt idx="7">
                <c:v>428661</c:v>
              </c:pt>
              <c:pt idx="8">
                <c:v>428788</c:v>
              </c:pt>
              <c:pt idx="9">
                <c:v>428837</c:v>
              </c:pt>
              <c:pt idx="10">
                <c:v>429093</c:v>
              </c:pt>
              <c:pt idx="11">
                <c:v>429202</c:v>
              </c:pt>
            </c:numLit>
          </c:val>
          <c:smooth val="0"/>
        </c:ser>
        <c:ser>
          <c:idx val="9"/>
          <c:order val="2"/>
          <c:tx>
            <c:v>2016年</c:v>
          </c:tx>
          <c:marker>
            <c:symbol val="square"/>
            <c:size val="7"/>
          </c:marker>
          <c:val>
            <c:numLit>
              <c:formatCode>General</c:formatCode>
              <c:ptCount val="12"/>
              <c:pt idx="0">
                <c:v>424533</c:v>
              </c:pt>
              <c:pt idx="1">
                <c:v>424746</c:v>
              </c:pt>
              <c:pt idx="2">
                <c:v>424744</c:v>
              </c:pt>
              <c:pt idx="3">
                <c:v>425105</c:v>
              </c:pt>
              <c:pt idx="4">
                <c:v>425805</c:v>
              </c:pt>
              <c:pt idx="5">
                <c:v>425953</c:v>
              </c:pt>
              <c:pt idx="6">
                <c:v>426193</c:v>
              </c:pt>
              <c:pt idx="7">
                <c:v>426273</c:v>
              </c:pt>
              <c:pt idx="8">
                <c:v>426461</c:v>
              </c:pt>
              <c:pt idx="9">
                <c:v>426678</c:v>
              </c:pt>
              <c:pt idx="10">
                <c:v>426999</c:v>
              </c:pt>
              <c:pt idx="11">
                <c:v>427044</c:v>
              </c:pt>
            </c:numLit>
          </c:val>
          <c:smooth val="0"/>
        </c:ser>
        <c:ser>
          <c:idx val="8"/>
          <c:order val="3"/>
          <c:tx>
            <c:v>2015年</c:v>
          </c:tx>
          <c:marker>
            <c:symbol val="diamond"/>
            <c:size val="7"/>
          </c:marker>
          <c:val>
            <c:numLit>
              <c:formatCode>General</c:formatCode>
              <c:ptCount val="12"/>
              <c:pt idx="0">
                <c:v>420343</c:v>
              </c:pt>
              <c:pt idx="1">
                <c:v>420254</c:v>
              </c:pt>
              <c:pt idx="2">
                <c:v>420294</c:v>
              </c:pt>
              <c:pt idx="3">
                <c:v>420619</c:v>
              </c:pt>
              <c:pt idx="4">
                <c:v>421604</c:v>
              </c:pt>
              <c:pt idx="5">
                <c:v>421818</c:v>
              </c:pt>
              <c:pt idx="6">
                <c:v>421907</c:v>
              </c:pt>
              <c:pt idx="7">
                <c:v>422062</c:v>
              </c:pt>
              <c:pt idx="8">
                <c:v>422305</c:v>
              </c:pt>
              <c:pt idx="9">
                <c:v>423894</c:v>
              </c:pt>
              <c:pt idx="10">
                <c:v>424069</c:v>
              </c:pt>
              <c:pt idx="11">
                <c:v>424329</c:v>
              </c:pt>
            </c:numLit>
          </c:val>
          <c:smooth val="0"/>
        </c:ser>
        <c:ser>
          <c:idx val="7"/>
          <c:order val="4"/>
          <c:tx>
            <c:v>2014年</c:v>
          </c:tx>
          <c:marker>
            <c:symbol val="circle"/>
            <c:size val="7"/>
          </c:marker>
          <c:val>
            <c:numLit>
              <c:formatCode>General</c:formatCode>
              <c:ptCount val="12"/>
              <c:pt idx="0">
                <c:v>418417</c:v>
              </c:pt>
              <c:pt idx="1">
                <c:v>418302</c:v>
              </c:pt>
              <c:pt idx="2">
                <c:v>418127</c:v>
              </c:pt>
              <c:pt idx="3">
                <c:v>418308</c:v>
              </c:pt>
              <c:pt idx="4">
                <c:v>419060</c:v>
              </c:pt>
              <c:pt idx="5">
                <c:v>419193</c:v>
              </c:pt>
              <c:pt idx="6">
                <c:v>419260</c:v>
              </c:pt>
              <c:pt idx="7">
                <c:v>419601</c:v>
              </c:pt>
              <c:pt idx="8">
                <c:v>419703</c:v>
              </c:pt>
              <c:pt idx="9">
                <c:v>419916</c:v>
              </c:pt>
              <c:pt idx="10">
                <c:v>420226</c:v>
              </c:pt>
              <c:pt idx="11">
                <c:v>420180</c:v>
              </c:pt>
            </c:numLit>
          </c:val>
          <c:smooth val="0"/>
        </c:ser>
        <c:ser>
          <c:idx val="6"/>
          <c:order val="5"/>
          <c:tx>
            <c:v>2013年</c:v>
          </c:tx>
          <c:val>
            <c:numLit>
              <c:formatCode>General</c:formatCode>
              <c:ptCount val="12"/>
              <c:pt idx="0">
                <c:v>416832</c:v>
              </c:pt>
              <c:pt idx="1">
                <c:v>416784</c:v>
              </c:pt>
              <c:pt idx="2">
                <c:v>416611</c:v>
              </c:pt>
              <c:pt idx="3">
                <c:v>417070</c:v>
              </c:pt>
              <c:pt idx="4">
                <c:v>417993</c:v>
              </c:pt>
              <c:pt idx="5">
                <c:v>418127</c:v>
              </c:pt>
              <c:pt idx="6">
                <c:v>418143</c:v>
              </c:pt>
              <c:pt idx="7">
                <c:v>418061</c:v>
              </c:pt>
              <c:pt idx="8">
                <c:v>418215</c:v>
              </c:pt>
              <c:pt idx="9">
                <c:v>418269</c:v>
              </c:pt>
              <c:pt idx="10">
                <c:v>418255</c:v>
              </c:pt>
              <c:pt idx="11">
                <c:v>418267</c:v>
              </c:pt>
            </c:numLit>
          </c:val>
          <c:smooth val="0"/>
        </c:ser>
        <c:ser>
          <c:idx val="4"/>
          <c:order val="6"/>
          <c:tx>
            <c:v>2012年</c:v>
          </c:tx>
          <c:val>
            <c:numLit>
              <c:formatCode>General</c:formatCode>
              <c:ptCount val="12"/>
              <c:pt idx="0">
                <c:v>414530</c:v>
              </c:pt>
              <c:pt idx="1">
                <c:v>414647</c:v>
              </c:pt>
              <c:pt idx="2">
                <c:v>414722</c:v>
              </c:pt>
              <c:pt idx="3">
                <c:v>415211</c:v>
              </c:pt>
              <c:pt idx="4">
                <c:v>416113</c:v>
              </c:pt>
              <c:pt idx="5">
                <c:v>416418</c:v>
              </c:pt>
              <c:pt idx="6">
                <c:v>416599</c:v>
              </c:pt>
              <c:pt idx="7">
                <c:v>416763</c:v>
              </c:pt>
              <c:pt idx="8">
                <c:v>416824</c:v>
              </c:pt>
              <c:pt idx="9">
                <c:v>416756</c:v>
              </c:pt>
              <c:pt idx="10">
                <c:v>416847</c:v>
              </c:pt>
              <c:pt idx="11">
                <c:v>416867</c:v>
              </c:pt>
            </c:numLit>
          </c:val>
          <c:smooth val="0"/>
        </c:ser>
        <c:ser>
          <c:idx val="3"/>
          <c:order val="7"/>
          <c:tx>
            <c:v>2011年</c:v>
          </c:tx>
          <c:val>
            <c:numLit>
              <c:formatCode>General</c:formatCode>
              <c:ptCount val="12"/>
              <c:pt idx="0">
                <c:v>410427</c:v>
              </c:pt>
              <c:pt idx="1">
                <c:v>410532</c:v>
              </c:pt>
              <c:pt idx="2">
                <c:v>410615</c:v>
              </c:pt>
              <c:pt idx="3">
                <c:v>411255</c:v>
              </c:pt>
              <c:pt idx="4">
                <c:v>412364</c:v>
              </c:pt>
              <c:pt idx="5">
                <c:v>412752</c:v>
              </c:pt>
              <c:pt idx="6">
                <c:v>412922</c:v>
              </c:pt>
              <c:pt idx="7">
                <c:v>413161</c:v>
              </c:pt>
              <c:pt idx="8">
                <c:v>413608</c:v>
              </c:pt>
              <c:pt idx="9">
                <c:v>413826</c:v>
              </c:pt>
              <c:pt idx="10">
                <c:v>414162</c:v>
              </c:pt>
              <c:pt idx="11">
                <c:v>414327</c:v>
              </c:pt>
            </c:numLit>
          </c:val>
          <c:smooth val="0"/>
        </c:ser>
        <c:ser>
          <c:idx val="2"/>
          <c:order val="8"/>
          <c:tx>
            <c:v>2010年</c:v>
          </c:tx>
          <c:val>
            <c:numLit>
              <c:formatCode>General</c:formatCode>
              <c:ptCount val="12"/>
              <c:pt idx="0">
                <c:v>407766</c:v>
              </c:pt>
              <c:pt idx="1">
                <c:v>407731</c:v>
              </c:pt>
              <c:pt idx="2">
                <c:v>407665</c:v>
              </c:pt>
              <c:pt idx="3">
                <c:v>408161</c:v>
              </c:pt>
              <c:pt idx="4">
                <c:v>409227</c:v>
              </c:pt>
              <c:pt idx="5">
                <c:v>409527</c:v>
              </c:pt>
              <c:pt idx="6">
                <c:v>409737</c:v>
              </c:pt>
              <c:pt idx="7">
                <c:v>410026</c:v>
              </c:pt>
              <c:pt idx="8">
                <c:v>410341</c:v>
              </c:pt>
              <c:pt idx="9">
                <c:v>409657</c:v>
              </c:pt>
              <c:pt idx="10">
                <c:v>409911</c:v>
              </c:pt>
              <c:pt idx="11">
                <c:v>410181</c:v>
              </c:pt>
            </c:numLit>
          </c:val>
          <c:smooth val="0"/>
        </c:ser>
        <c:ser>
          <c:idx val="1"/>
          <c:order val="9"/>
          <c:tx>
            <c:v>2009年</c:v>
          </c:tx>
          <c:val>
            <c:numLit>
              <c:formatCode>General</c:formatCode>
              <c:ptCount val="12"/>
              <c:pt idx="0">
                <c:v>405705</c:v>
              </c:pt>
              <c:pt idx="1">
                <c:v>405672</c:v>
              </c:pt>
              <c:pt idx="2">
                <c:v>405565</c:v>
              </c:pt>
              <c:pt idx="3">
                <c:v>405939</c:v>
              </c:pt>
              <c:pt idx="4">
                <c:v>406768</c:v>
              </c:pt>
              <c:pt idx="5">
                <c:v>406966</c:v>
              </c:pt>
              <c:pt idx="6">
                <c:v>406999</c:v>
              </c:pt>
              <c:pt idx="7">
                <c:v>407009</c:v>
              </c:pt>
              <c:pt idx="8">
                <c:v>407142</c:v>
              </c:pt>
              <c:pt idx="9">
                <c:v>407287</c:v>
              </c:pt>
              <c:pt idx="10">
                <c:v>407452</c:v>
              </c:pt>
              <c:pt idx="11">
                <c:v>407430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46112"/>
        <c:axId val="178747648"/>
      </c:lineChart>
      <c:catAx>
        <c:axId val="1787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78747648"/>
        <c:crossesAt val="370000"/>
        <c:auto val="1"/>
        <c:lblAlgn val="ctr"/>
        <c:lblOffset val="100"/>
        <c:noMultiLvlLbl val="0"/>
      </c:catAx>
      <c:valAx>
        <c:axId val="17874764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746112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1953469192147155"/>
          <c:y val="7.8688524590163941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59</xdr:row>
      <xdr:rowOff>0</xdr:rowOff>
    </xdr:from>
    <xdr:to>
      <xdr:col>9</xdr:col>
      <xdr:colOff>314325</xdr:colOff>
      <xdr:row>83</xdr:row>
      <xdr:rowOff>38100</xdr:rowOff>
    </xdr:to>
    <xdr:graphicFrame macro="">
      <xdr:nvGraphicFramePr>
        <xdr:cNvPr id="1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29">
        <v>210032</v>
      </c>
      <c r="E24" s="29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43313</v>
      </c>
      <c r="B25" s="117">
        <v>187385</v>
      </c>
      <c r="C25" s="118">
        <v>430707</v>
      </c>
      <c r="D25" s="117">
        <v>212883</v>
      </c>
      <c r="E25" s="117">
        <v>217824</v>
      </c>
      <c r="F25" s="117">
        <f t="shared" si="8"/>
        <v>7215</v>
      </c>
      <c r="G25" s="117">
        <f>C25-C24</f>
        <v>6813</v>
      </c>
      <c r="H25" s="119">
        <f>G25/C24</f>
        <v>1.6072414329997595E-2</v>
      </c>
      <c r="I25" s="120">
        <f t="shared" si="6"/>
        <v>2.2985137551031301</v>
      </c>
      <c r="J25" s="95">
        <f>C25/69.57</f>
        <v>6190.9874946097461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  <row r="31" spans="1:10">
      <c r="A31" s="124" t="s">
        <v>311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312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313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20.100000000000001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659</v>
      </c>
      <c r="C5" s="45">
        <f>SUM(D5:E5)</f>
        <v>1253</v>
      </c>
      <c r="D5" s="121">
        <v>611</v>
      </c>
      <c r="E5" s="46">
        <v>642</v>
      </c>
      <c r="F5" s="8"/>
      <c r="G5" s="47" t="s">
        <v>85</v>
      </c>
      <c r="H5" s="45">
        <v>719</v>
      </c>
      <c r="I5" s="45">
        <f>SUM(J5:K5)</f>
        <v>1615</v>
      </c>
      <c r="J5" s="46">
        <v>745</v>
      </c>
      <c r="K5" s="46">
        <v>870</v>
      </c>
    </row>
    <row r="6" spans="1:11" ht="18.95" customHeight="1">
      <c r="A6" s="44" t="s">
        <v>82</v>
      </c>
      <c r="B6" s="141">
        <v>4312</v>
      </c>
      <c r="C6" s="143">
        <f>SUM(D6:E7)</f>
        <v>8181</v>
      </c>
      <c r="D6" s="144">
        <v>3888</v>
      </c>
      <c r="E6" s="144">
        <v>4293</v>
      </c>
      <c r="F6" s="8"/>
      <c r="G6" s="47" t="s">
        <v>87</v>
      </c>
      <c r="H6" s="45">
        <v>468</v>
      </c>
      <c r="I6" s="45">
        <f t="shared" ref="I6:I56" si="0">SUM(J6:K6)</f>
        <v>1151</v>
      </c>
      <c r="J6" s="46">
        <v>535</v>
      </c>
      <c r="K6" s="46">
        <v>616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89</v>
      </c>
      <c r="H7" s="45">
        <v>782</v>
      </c>
      <c r="I7" s="45">
        <f t="shared" si="0"/>
        <v>1939</v>
      </c>
      <c r="J7" s="46">
        <v>940</v>
      </c>
      <c r="K7" s="46">
        <v>999</v>
      </c>
    </row>
    <row r="8" spans="1:11" ht="18.95" customHeight="1">
      <c r="A8" s="44" t="s">
        <v>86</v>
      </c>
      <c r="B8" s="45">
        <v>606</v>
      </c>
      <c r="C8" s="45">
        <f>SUM(D8:E8)</f>
        <v>1139</v>
      </c>
      <c r="D8" s="46">
        <v>582</v>
      </c>
      <c r="E8" s="46">
        <v>557</v>
      </c>
      <c r="F8" s="8"/>
      <c r="G8" s="47" t="s">
        <v>91</v>
      </c>
      <c r="H8" s="45">
        <v>510</v>
      </c>
      <c r="I8" s="45">
        <f t="shared" si="0"/>
        <v>1371</v>
      </c>
      <c r="J8" s="46">
        <v>653</v>
      </c>
      <c r="K8" s="46">
        <v>718</v>
      </c>
    </row>
    <row r="9" spans="1:11" ht="18.95" customHeight="1">
      <c r="A9" s="44" t="s">
        <v>88</v>
      </c>
      <c r="B9" s="45">
        <v>360</v>
      </c>
      <c r="C9" s="45">
        <f t="shared" ref="C9:C56" si="1">SUM(D9:E9)</f>
        <v>707</v>
      </c>
      <c r="D9" s="46">
        <v>366</v>
      </c>
      <c r="E9" s="46">
        <v>341</v>
      </c>
      <c r="F9" s="8"/>
      <c r="G9" s="47" t="s">
        <v>93</v>
      </c>
      <c r="H9" s="45">
        <v>884</v>
      </c>
      <c r="I9" s="45">
        <f t="shared" si="0"/>
        <v>2079</v>
      </c>
      <c r="J9" s="46">
        <v>952</v>
      </c>
      <c r="K9" s="46">
        <v>1127</v>
      </c>
    </row>
    <row r="10" spans="1:11" ht="18.95" customHeight="1">
      <c r="A10" s="44" t="s">
        <v>90</v>
      </c>
      <c r="B10" s="45">
        <v>1162</v>
      </c>
      <c r="C10" s="45">
        <f t="shared" si="1"/>
        <v>1694</v>
      </c>
      <c r="D10" s="46">
        <v>1194</v>
      </c>
      <c r="E10" s="46">
        <v>500</v>
      </c>
      <c r="F10" s="8"/>
      <c r="G10" s="47" t="s">
        <v>95</v>
      </c>
      <c r="H10" s="45">
        <v>652</v>
      </c>
      <c r="I10" s="45">
        <f t="shared" si="0"/>
        <v>1447</v>
      </c>
      <c r="J10" s="46">
        <v>687</v>
      </c>
      <c r="K10" s="46">
        <v>760</v>
      </c>
    </row>
    <row r="11" spans="1:11" ht="18.95" customHeight="1">
      <c r="A11" s="44" t="s">
        <v>92</v>
      </c>
      <c r="B11" s="45">
        <v>669</v>
      </c>
      <c r="C11" s="45">
        <f t="shared" si="1"/>
        <v>1410</v>
      </c>
      <c r="D11" s="46">
        <v>721</v>
      </c>
      <c r="E11" s="46">
        <v>689</v>
      </c>
      <c r="F11" s="8"/>
      <c r="G11" s="47" t="s">
        <v>97</v>
      </c>
      <c r="H11" s="45">
        <v>531</v>
      </c>
      <c r="I11" s="45">
        <f t="shared" si="0"/>
        <v>1213</v>
      </c>
      <c r="J11" s="46">
        <v>575</v>
      </c>
      <c r="K11" s="46">
        <v>638</v>
      </c>
    </row>
    <row r="12" spans="1:11" ht="18.95" customHeight="1">
      <c r="A12" s="44" t="s">
        <v>94</v>
      </c>
      <c r="B12" s="45">
        <v>119</v>
      </c>
      <c r="C12" s="45">
        <f t="shared" si="1"/>
        <v>314</v>
      </c>
      <c r="D12" s="46">
        <v>159</v>
      </c>
      <c r="E12" s="46">
        <v>155</v>
      </c>
      <c r="F12" s="8"/>
      <c r="G12" s="47" t="s">
        <v>99</v>
      </c>
      <c r="H12" s="45">
        <v>560</v>
      </c>
      <c r="I12" s="45">
        <f t="shared" si="0"/>
        <v>1393</v>
      </c>
      <c r="J12" s="46">
        <v>649</v>
      </c>
      <c r="K12" s="46">
        <v>744</v>
      </c>
    </row>
    <row r="13" spans="1:11" ht="18.95" customHeight="1">
      <c r="A13" s="44" t="s">
        <v>96</v>
      </c>
      <c r="B13" s="45">
        <v>660</v>
      </c>
      <c r="C13" s="45">
        <f t="shared" si="1"/>
        <v>1419</v>
      </c>
      <c r="D13" s="46">
        <v>711</v>
      </c>
      <c r="E13" s="46">
        <v>708</v>
      </c>
      <c r="F13" s="8"/>
      <c r="G13" s="47" t="s">
        <v>101</v>
      </c>
      <c r="H13" s="45">
        <v>592</v>
      </c>
      <c r="I13" s="45">
        <f t="shared" si="0"/>
        <v>1586</v>
      </c>
      <c r="J13" s="46">
        <v>778</v>
      </c>
      <c r="K13" s="46">
        <v>808</v>
      </c>
    </row>
    <row r="14" spans="1:11" ht="18.95" customHeight="1">
      <c r="A14" s="44" t="s">
        <v>98</v>
      </c>
      <c r="B14" s="45">
        <v>609</v>
      </c>
      <c r="C14" s="45">
        <f t="shared" si="1"/>
        <v>1273</v>
      </c>
      <c r="D14" s="46">
        <v>606</v>
      </c>
      <c r="E14" s="46">
        <v>667</v>
      </c>
      <c r="F14" s="8"/>
      <c r="G14" s="47" t="s">
        <v>103</v>
      </c>
      <c r="H14" s="45">
        <v>808</v>
      </c>
      <c r="I14" s="45">
        <f t="shared" si="0"/>
        <v>1855</v>
      </c>
      <c r="J14" s="46">
        <v>912</v>
      </c>
      <c r="K14" s="46">
        <v>943</v>
      </c>
    </row>
    <row r="15" spans="1:11" ht="18.95" customHeight="1">
      <c r="A15" s="44" t="s">
        <v>100</v>
      </c>
      <c r="B15" s="45">
        <v>826</v>
      </c>
      <c r="C15" s="45">
        <f t="shared" si="1"/>
        <v>1887</v>
      </c>
      <c r="D15" s="46">
        <v>923</v>
      </c>
      <c r="E15" s="46">
        <v>964</v>
      </c>
      <c r="F15" s="8"/>
      <c r="G15" s="47" t="s">
        <v>105</v>
      </c>
      <c r="H15" s="45">
        <v>159</v>
      </c>
      <c r="I15" s="45">
        <f t="shared" si="0"/>
        <v>381</v>
      </c>
      <c r="J15" s="46">
        <v>191</v>
      </c>
      <c r="K15" s="46">
        <v>190</v>
      </c>
    </row>
    <row r="16" spans="1:11" ht="18.95" customHeight="1">
      <c r="A16" s="44" t="s">
        <v>102</v>
      </c>
      <c r="B16" s="45">
        <v>406</v>
      </c>
      <c r="C16" s="45">
        <f t="shared" si="1"/>
        <v>806</v>
      </c>
      <c r="D16" s="46">
        <v>406</v>
      </c>
      <c r="E16" s="46">
        <v>400</v>
      </c>
      <c r="F16" s="8"/>
      <c r="G16" s="47" t="s">
        <v>107</v>
      </c>
      <c r="H16" s="45">
        <v>572</v>
      </c>
      <c r="I16" s="45">
        <f t="shared" si="0"/>
        <v>1411</v>
      </c>
      <c r="J16" s="46">
        <v>688</v>
      </c>
      <c r="K16" s="46">
        <v>723</v>
      </c>
    </row>
    <row r="17" spans="1:11" ht="18.95" customHeight="1">
      <c r="A17" s="44" t="s">
        <v>104</v>
      </c>
      <c r="B17" s="45">
        <v>1228</v>
      </c>
      <c r="C17" s="45">
        <f t="shared" si="1"/>
        <v>1983</v>
      </c>
      <c r="D17" s="46">
        <v>1032</v>
      </c>
      <c r="E17" s="46">
        <v>951</v>
      </c>
      <c r="F17" s="8"/>
      <c r="G17" s="47" t="s">
        <v>109</v>
      </c>
      <c r="H17" s="45">
        <v>355</v>
      </c>
      <c r="I17" s="45">
        <f t="shared" si="0"/>
        <v>713</v>
      </c>
      <c r="J17" s="46">
        <v>406</v>
      </c>
      <c r="K17" s="46">
        <v>307</v>
      </c>
    </row>
    <row r="18" spans="1:11" ht="18.95" customHeight="1">
      <c r="A18" s="44" t="s">
        <v>106</v>
      </c>
      <c r="B18" s="45">
        <v>922</v>
      </c>
      <c r="C18" s="45">
        <f t="shared" si="1"/>
        <v>2069</v>
      </c>
      <c r="D18" s="46">
        <v>1043</v>
      </c>
      <c r="E18" s="46">
        <v>1026</v>
      </c>
      <c r="F18" s="8"/>
      <c r="G18" s="47" t="s">
        <v>111</v>
      </c>
      <c r="H18" s="45">
        <v>658</v>
      </c>
      <c r="I18" s="45">
        <f t="shared" si="0"/>
        <v>1623</v>
      </c>
      <c r="J18" s="46">
        <v>805</v>
      </c>
      <c r="K18" s="46">
        <v>818</v>
      </c>
    </row>
    <row r="19" spans="1:11" ht="18.95" customHeight="1">
      <c r="A19" s="44" t="s">
        <v>108</v>
      </c>
      <c r="B19" s="45">
        <v>353</v>
      </c>
      <c r="C19" s="45">
        <f t="shared" si="1"/>
        <v>737</v>
      </c>
      <c r="D19" s="46">
        <v>383</v>
      </c>
      <c r="E19" s="46">
        <v>354</v>
      </c>
      <c r="F19" s="8"/>
      <c r="G19" s="47" t="s">
        <v>113</v>
      </c>
      <c r="H19" s="45">
        <v>458</v>
      </c>
      <c r="I19" s="45">
        <f t="shared" si="0"/>
        <v>952</v>
      </c>
      <c r="J19" s="46">
        <v>475</v>
      </c>
      <c r="K19" s="46">
        <v>477</v>
      </c>
    </row>
    <row r="20" spans="1:11" ht="18.95" customHeight="1">
      <c r="A20" s="44" t="s">
        <v>110</v>
      </c>
      <c r="B20" s="45">
        <v>168</v>
      </c>
      <c r="C20" s="45">
        <f t="shared" si="1"/>
        <v>427</v>
      </c>
      <c r="D20" s="46">
        <v>198</v>
      </c>
      <c r="E20" s="46">
        <v>229</v>
      </c>
      <c r="F20" s="8"/>
      <c r="G20" s="47" t="s">
        <v>115</v>
      </c>
      <c r="H20" s="45">
        <v>1252</v>
      </c>
      <c r="I20" s="45">
        <f t="shared" si="0"/>
        <v>3011</v>
      </c>
      <c r="J20" s="46">
        <v>1479</v>
      </c>
      <c r="K20" s="46">
        <v>1532</v>
      </c>
    </row>
    <row r="21" spans="1:11" ht="18.95" customHeight="1">
      <c r="A21" s="44" t="s">
        <v>112</v>
      </c>
      <c r="B21" s="45">
        <v>370</v>
      </c>
      <c r="C21" s="45">
        <f t="shared" si="1"/>
        <v>982</v>
      </c>
      <c r="D21" s="46">
        <v>494</v>
      </c>
      <c r="E21" s="46">
        <v>488</v>
      </c>
      <c r="F21" s="8"/>
      <c r="G21" s="47" t="s">
        <v>117</v>
      </c>
      <c r="H21" s="45">
        <v>972</v>
      </c>
      <c r="I21" s="45">
        <f t="shared" si="0"/>
        <v>2235</v>
      </c>
      <c r="J21" s="46">
        <v>1078</v>
      </c>
      <c r="K21" s="46">
        <v>1157</v>
      </c>
    </row>
    <row r="22" spans="1:11" ht="18.95" customHeight="1">
      <c r="A22" s="44" t="s">
        <v>114</v>
      </c>
      <c r="B22" s="45">
        <v>792</v>
      </c>
      <c r="C22" s="45">
        <f t="shared" si="1"/>
        <v>1778</v>
      </c>
      <c r="D22" s="46">
        <v>894</v>
      </c>
      <c r="E22" s="46">
        <v>884</v>
      </c>
      <c r="F22" s="8"/>
      <c r="G22" s="47" t="s">
        <v>119</v>
      </c>
      <c r="H22" s="45">
        <v>713</v>
      </c>
      <c r="I22" s="45">
        <f t="shared" si="0"/>
        <v>1639</v>
      </c>
      <c r="J22" s="46">
        <v>753</v>
      </c>
      <c r="K22" s="46">
        <v>886</v>
      </c>
    </row>
    <row r="23" spans="1:11" ht="18.95" customHeight="1">
      <c r="A23" s="44" t="s">
        <v>116</v>
      </c>
      <c r="B23" s="45">
        <v>636</v>
      </c>
      <c r="C23" s="45">
        <f t="shared" si="1"/>
        <v>1200</v>
      </c>
      <c r="D23" s="46">
        <v>574</v>
      </c>
      <c r="E23" s="46">
        <v>626</v>
      </c>
      <c r="F23" s="8"/>
      <c r="G23" s="47" t="s">
        <v>121</v>
      </c>
      <c r="H23" s="45">
        <v>797</v>
      </c>
      <c r="I23" s="45">
        <f t="shared" si="0"/>
        <v>1925</v>
      </c>
      <c r="J23" s="46">
        <v>919</v>
      </c>
      <c r="K23" s="46">
        <v>1006</v>
      </c>
    </row>
    <row r="24" spans="1:11" ht="18.95" customHeight="1">
      <c r="A24" s="44" t="s">
        <v>118</v>
      </c>
      <c r="B24" s="45">
        <v>432</v>
      </c>
      <c r="C24" s="45">
        <f t="shared" si="1"/>
        <v>1120</v>
      </c>
      <c r="D24" s="46">
        <v>491</v>
      </c>
      <c r="E24" s="46">
        <v>629</v>
      </c>
      <c r="F24" s="8"/>
      <c r="G24" s="47" t="s">
        <v>123</v>
      </c>
      <c r="H24" s="45">
        <v>651</v>
      </c>
      <c r="I24" s="45">
        <f t="shared" si="0"/>
        <v>1731</v>
      </c>
      <c r="J24" s="46">
        <v>870</v>
      </c>
      <c r="K24" s="46">
        <v>861</v>
      </c>
    </row>
    <row r="25" spans="1:11" ht="18.95" customHeight="1">
      <c r="A25" s="44" t="s">
        <v>120</v>
      </c>
      <c r="B25" s="45">
        <v>582</v>
      </c>
      <c r="C25" s="45">
        <f t="shared" si="1"/>
        <v>1556</v>
      </c>
      <c r="D25" s="46">
        <v>780</v>
      </c>
      <c r="E25" s="46">
        <v>776</v>
      </c>
      <c r="F25" s="8"/>
      <c r="G25" s="47" t="s">
        <v>125</v>
      </c>
      <c r="H25" s="45">
        <v>641</v>
      </c>
      <c r="I25" s="45">
        <f t="shared" si="0"/>
        <v>1193</v>
      </c>
      <c r="J25" s="46">
        <v>566</v>
      </c>
      <c r="K25" s="46">
        <v>627</v>
      </c>
    </row>
    <row r="26" spans="1:11" ht="18.95" customHeight="1">
      <c r="A26" s="44" t="s">
        <v>122</v>
      </c>
      <c r="B26" s="45">
        <v>458</v>
      </c>
      <c r="C26" s="45">
        <f t="shared" si="1"/>
        <v>1179</v>
      </c>
      <c r="D26" s="46">
        <v>527</v>
      </c>
      <c r="E26" s="46">
        <v>652</v>
      </c>
      <c r="F26" s="8"/>
      <c r="G26" s="47" t="s">
        <v>127</v>
      </c>
      <c r="H26" s="45">
        <v>777</v>
      </c>
      <c r="I26" s="45">
        <f t="shared" si="0"/>
        <v>1590</v>
      </c>
      <c r="J26" s="46">
        <v>771</v>
      </c>
      <c r="K26" s="46">
        <v>819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717</v>
      </c>
      <c r="I27" s="45">
        <f t="shared" si="0"/>
        <v>1716</v>
      </c>
      <c r="J27" s="46">
        <v>824</v>
      </c>
      <c r="K27" s="46">
        <v>892</v>
      </c>
    </row>
    <row r="28" spans="1:11" ht="18.95" customHeight="1">
      <c r="A28" s="44" t="s">
        <v>126</v>
      </c>
      <c r="B28" s="45">
        <v>653</v>
      </c>
      <c r="C28" s="45">
        <f t="shared" si="1"/>
        <v>1774</v>
      </c>
      <c r="D28" s="46">
        <v>886</v>
      </c>
      <c r="E28" s="46">
        <v>888</v>
      </c>
      <c r="F28" s="8"/>
      <c r="G28" s="47" t="s">
        <v>131</v>
      </c>
      <c r="H28" s="45">
        <v>403</v>
      </c>
      <c r="I28" s="45">
        <f t="shared" si="0"/>
        <v>653</v>
      </c>
      <c r="J28" s="46">
        <v>276</v>
      </c>
      <c r="K28" s="46">
        <v>377</v>
      </c>
    </row>
    <row r="29" spans="1:11" ht="18.95" customHeight="1">
      <c r="A29" s="44" t="s">
        <v>128</v>
      </c>
      <c r="B29" s="45">
        <v>412</v>
      </c>
      <c r="C29" s="45">
        <f t="shared" si="1"/>
        <v>1059</v>
      </c>
      <c r="D29" s="46">
        <v>543</v>
      </c>
      <c r="E29" s="46">
        <v>516</v>
      </c>
      <c r="F29" s="8"/>
      <c r="G29" s="47" t="s">
        <v>133</v>
      </c>
      <c r="H29" s="45">
        <v>572</v>
      </c>
      <c r="I29" s="45">
        <f t="shared" si="0"/>
        <v>1130</v>
      </c>
      <c r="J29" s="46">
        <v>553</v>
      </c>
      <c r="K29" s="46">
        <v>577</v>
      </c>
    </row>
    <row r="30" spans="1:11" ht="18.95" customHeight="1">
      <c r="A30" s="44" t="s">
        <v>130</v>
      </c>
      <c r="B30" s="45">
        <v>204</v>
      </c>
      <c r="C30" s="45">
        <f t="shared" si="1"/>
        <v>447</v>
      </c>
      <c r="D30" s="102">
        <v>224</v>
      </c>
      <c r="E30" s="46">
        <v>223</v>
      </c>
      <c r="F30" s="8"/>
      <c r="G30" s="47" t="s">
        <v>135</v>
      </c>
      <c r="H30" s="45">
        <v>434</v>
      </c>
      <c r="I30" s="45">
        <f t="shared" si="0"/>
        <v>820</v>
      </c>
      <c r="J30" s="46">
        <v>447</v>
      </c>
      <c r="K30" s="46">
        <v>373</v>
      </c>
    </row>
    <row r="31" spans="1:11" ht="18.95" customHeight="1">
      <c r="A31" s="44" t="s">
        <v>132</v>
      </c>
      <c r="B31" s="45">
        <v>2332</v>
      </c>
      <c r="C31" s="45">
        <f t="shared" si="1"/>
        <v>4160</v>
      </c>
      <c r="D31" s="46">
        <v>1977</v>
      </c>
      <c r="E31" s="46">
        <v>2183</v>
      </c>
      <c r="F31" s="8"/>
      <c r="G31" s="44" t="s">
        <v>137</v>
      </c>
      <c r="H31" s="45">
        <v>752</v>
      </c>
      <c r="I31" s="45">
        <f t="shared" si="0"/>
        <v>1938</v>
      </c>
      <c r="J31" s="46">
        <v>1001</v>
      </c>
      <c r="K31" s="46">
        <v>937</v>
      </c>
    </row>
    <row r="32" spans="1:11" ht="18.95" customHeight="1">
      <c r="A32" s="44" t="s">
        <v>134</v>
      </c>
      <c r="B32" s="45">
        <v>642</v>
      </c>
      <c r="C32" s="45">
        <f t="shared" si="1"/>
        <v>1526</v>
      </c>
      <c r="D32" s="46">
        <v>762</v>
      </c>
      <c r="E32" s="46">
        <v>764</v>
      </c>
      <c r="F32" s="8"/>
      <c r="G32" s="44" t="s">
        <v>139</v>
      </c>
      <c r="H32" s="45">
        <v>235</v>
      </c>
      <c r="I32" s="45">
        <f t="shared" si="0"/>
        <v>529</v>
      </c>
      <c r="J32" s="46">
        <v>277</v>
      </c>
      <c r="K32" s="46">
        <v>252</v>
      </c>
    </row>
    <row r="33" spans="1:11" ht="18.95" customHeight="1">
      <c r="A33" s="44" t="s">
        <v>136</v>
      </c>
      <c r="B33" s="45">
        <v>284</v>
      </c>
      <c r="C33" s="45">
        <f t="shared" si="1"/>
        <v>702</v>
      </c>
      <c r="D33" s="46">
        <v>354</v>
      </c>
      <c r="E33" s="46">
        <v>348</v>
      </c>
      <c r="F33" s="8"/>
      <c r="G33" s="44" t="s">
        <v>141</v>
      </c>
      <c r="H33" s="45">
        <v>550</v>
      </c>
      <c r="I33" s="45">
        <f t="shared" si="0"/>
        <v>1309</v>
      </c>
      <c r="J33" s="46">
        <v>637</v>
      </c>
      <c r="K33" s="46">
        <v>672</v>
      </c>
    </row>
    <row r="34" spans="1:11" ht="18.95" customHeight="1">
      <c r="A34" s="44" t="s">
        <v>138</v>
      </c>
      <c r="B34" s="45">
        <v>20</v>
      </c>
      <c r="C34" s="45">
        <f t="shared" si="1"/>
        <v>56</v>
      </c>
      <c r="D34" s="46">
        <v>30</v>
      </c>
      <c r="E34" s="46">
        <v>26</v>
      </c>
      <c r="F34" s="8"/>
      <c r="G34" s="44" t="s">
        <v>143</v>
      </c>
      <c r="H34" s="45">
        <v>1657</v>
      </c>
      <c r="I34" s="45">
        <f t="shared" si="0"/>
        <v>4115</v>
      </c>
      <c r="J34" s="46">
        <v>2001</v>
      </c>
      <c r="K34" s="46">
        <v>2114</v>
      </c>
    </row>
    <row r="35" spans="1:11" ht="18.95" customHeight="1">
      <c r="A35" s="44" t="s">
        <v>140</v>
      </c>
      <c r="B35" s="103" t="s">
        <v>307</v>
      </c>
      <c r="C35" s="46" t="s">
        <v>302</v>
      </c>
      <c r="D35" s="103" t="s">
        <v>307</v>
      </c>
      <c r="E35" s="103" t="s">
        <v>307</v>
      </c>
      <c r="F35" s="8"/>
      <c r="G35" s="44" t="s">
        <v>145</v>
      </c>
      <c r="H35" s="45">
        <v>1024</v>
      </c>
      <c r="I35" s="45">
        <f t="shared" si="0"/>
        <v>2135</v>
      </c>
      <c r="J35" s="46">
        <v>1061</v>
      </c>
      <c r="K35" s="46">
        <v>1074</v>
      </c>
    </row>
    <row r="36" spans="1:11" ht="18.95" customHeight="1">
      <c r="A36" s="44" t="s">
        <v>142</v>
      </c>
      <c r="B36" s="45">
        <v>750</v>
      </c>
      <c r="C36" s="45">
        <f t="shared" si="1"/>
        <v>1586</v>
      </c>
      <c r="D36" s="46">
        <v>793</v>
      </c>
      <c r="E36" s="46">
        <v>793</v>
      </c>
      <c r="F36" s="8"/>
      <c r="G36" s="44" t="s">
        <v>147</v>
      </c>
      <c r="H36" s="45">
        <v>385</v>
      </c>
      <c r="I36" s="45">
        <f t="shared" si="0"/>
        <v>746</v>
      </c>
      <c r="J36" s="46">
        <v>383</v>
      </c>
      <c r="K36" s="46">
        <v>363</v>
      </c>
    </row>
    <row r="37" spans="1:11" ht="18.95" customHeight="1">
      <c r="A37" s="44" t="s">
        <v>144</v>
      </c>
      <c r="B37" s="45">
        <v>371</v>
      </c>
      <c r="C37" s="45">
        <f t="shared" si="1"/>
        <v>973</v>
      </c>
      <c r="D37" s="46">
        <v>456</v>
      </c>
      <c r="E37" s="46">
        <v>517</v>
      </c>
      <c r="F37" s="8"/>
      <c r="G37" s="44" t="s">
        <v>149</v>
      </c>
      <c r="H37" s="45">
        <v>867</v>
      </c>
      <c r="I37" s="45">
        <f t="shared" si="0"/>
        <v>2051</v>
      </c>
      <c r="J37" s="46">
        <v>1010</v>
      </c>
      <c r="K37" s="46">
        <v>1041</v>
      </c>
    </row>
    <row r="38" spans="1:11" ht="18.95" customHeight="1">
      <c r="A38" s="44" t="s">
        <v>146</v>
      </c>
      <c r="B38" s="45">
        <v>1251</v>
      </c>
      <c r="C38" s="45">
        <f t="shared" si="1"/>
        <v>3046</v>
      </c>
      <c r="D38" s="46">
        <v>1513</v>
      </c>
      <c r="E38" s="46">
        <v>1533</v>
      </c>
      <c r="F38" s="8"/>
      <c r="G38" s="44" t="s">
        <v>151</v>
      </c>
      <c r="H38" s="45">
        <v>192</v>
      </c>
      <c r="I38" s="45">
        <f t="shared" si="0"/>
        <v>354</v>
      </c>
      <c r="J38" s="46">
        <v>185</v>
      </c>
      <c r="K38" s="46">
        <v>169</v>
      </c>
    </row>
    <row r="39" spans="1:11" ht="18.95" customHeight="1">
      <c r="A39" s="44" t="s">
        <v>148</v>
      </c>
      <c r="B39" s="45">
        <v>845</v>
      </c>
      <c r="C39" s="45">
        <f t="shared" si="1"/>
        <v>2196</v>
      </c>
      <c r="D39" s="46">
        <v>1112</v>
      </c>
      <c r="E39" s="46">
        <v>1084</v>
      </c>
      <c r="F39" s="8"/>
      <c r="G39" s="44" t="s">
        <v>153</v>
      </c>
      <c r="H39" s="45">
        <v>852</v>
      </c>
      <c r="I39" s="45">
        <f t="shared" si="0"/>
        <v>1806</v>
      </c>
      <c r="J39" s="46">
        <v>958</v>
      </c>
      <c r="K39" s="46">
        <v>848</v>
      </c>
    </row>
    <row r="40" spans="1:11" ht="18.95" customHeight="1">
      <c r="A40" s="44" t="s">
        <v>150</v>
      </c>
      <c r="B40" s="45">
        <v>599</v>
      </c>
      <c r="C40" s="45">
        <f t="shared" si="1"/>
        <v>1552</v>
      </c>
      <c r="D40" s="46">
        <v>712</v>
      </c>
      <c r="E40" s="46">
        <v>840</v>
      </c>
      <c r="F40" s="8"/>
      <c r="G40" s="44" t="s">
        <v>155</v>
      </c>
      <c r="H40" s="45">
        <v>276</v>
      </c>
      <c r="I40" s="45">
        <f t="shared" si="0"/>
        <v>770</v>
      </c>
      <c r="J40" s="46">
        <v>382</v>
      </c>
      <c r="K40" s="46">
        <v>388</v>
      </c>
    </row>
    <row r="41" spans="1:11" ht="18.95" customHeight="1">
      <c r="A41" s="44" t="s">
        <v>152</v>
      </c>
      <c r="B41" s="45">
        <v>370</v>
      </c>
      <c r="C41" s="45">
        <f t="shared" si="1"/>
        <v>878</v>
      </c>
      <c r="D41" s="46">
        <v>413</v>
      </c>
      <c r="E41" s="46">
        <v>465</v>
      </c>
      <c r="F41" s="8"/>
      <c r="G41" s="44" t="s">
        <v>157</v>
      </c>
      <c r="H41" s="45">
        <v>1041</v>
      </c>
      <c r="I41" s="45">
        <f t="shared" si="0"/>
        <v>2363</v>
      </c>
      <c r="J41" s="46">
        <v>1177</v>
      </c>
      <c r="K41" s="46">
        <v>1186</v>
      </c>
    </row>
    <row r="42" spans="1:11" ht="18.95" customHeight="1">
      <c r="A42" s="44" t="s">
        <v>154</v>
      </c>
      <c r="B42" s="45">
        <v>449</v>
      </c>
      <c r="C42" s="45">
        <f t="shared" si="1"/>
        <v>1022</v>
      </c>
      <c r="D42" s="46">
        <v>498</v>
      </c>
      <c r="E42" s="46">
        <v>524</v>
      </c>
      <c r="F42" s="8"/>
      <c r="G42" s="44" t="s">
        <v>158</v>
      </c>
      <c r="H42" s="45">
        <v>578</v>
      </c>
      <c r="I42" s="45">
        <f t="shared" si="0"/>
        <v>1366</v>
      </c>
      <c r="J42" s="46">
        <v>651</v>
      </c>
      <c r="K42" s="46">
        <v>715</v>
      </c>
    </row>
    <row r="43" spans="1:11" ht="18.95" customHeight="1">
      <c r="A43" s="44" t="s">
        <v>156</v>
      </c>
      <c r="B43" s="45">
        <v>452</v>
      </c>
      <c r="C43" s="45">
        <f t="shared" si="1"/>
        <v>1066</v>
      </c>
      <c r="D43" s="46">
        <v>536</v>
      </c>
      <c r="E43" s="46">
        <v>530</v>
      </c>
      <c r="F43" s="8"/>
      <c r="G43" s="44" t="s">
        <v>160</v>
      </c>
      <c r="H43" s="45">
        <v>689</v>
      </c>
      <c r="I43" s="45">
        <f t="shared" si="0"/>
        <v>1589</v>
      </c>
      <c r="J43" s="46">
        <v>811</v>
      </c>
      <c r="K43" s="46">
        <v>778</v>
      </c>
    </row>
    <row r="44" spans="1:11" ht="18.95" customHeight="1">
      <c r="A44" s="47" t="s">
        <v>17</v>
      </c>
      <c r="B44" s="45">
        <v>235</v>
      </c>
      <c r="C44" s="45">
        <f t="shared" si="1"/>
        <v>640</v>
      </c>
      <c r="D44" s="46">
        <v>275</v>
      </c>
      <c r="E44" s="46">
        <v>365</v>
      </c>
      <c r="F44" s="8"/>
      <c r="G44" s="44" t="s">
        <v>162</v>
      </c>
      <c r="H44" s="45">
        <v>189</v>
      </c>
      <c r="I44" s="45">
        <f t="shared" si="0"/>
        <v>975</v>
      </c>
      <c r="J44" s="46">
        <v>441</v>
      </c>
      <c r="K44" s="46">
        <v>534</v>
      </c>
    </row>
    <row r="45" spans="1:11" ht="18.95" customHeight="1">
      <c r="A45" s="44" t="s">
        <v>159</v>
      </c>
      <c r="B45" s="45">
        <v>1283</v>
      </c>
      <c r="C45" s="45">
        <f t="shared" si="1"/>
        <v>2321</v>
      </c>
      <c r="D45" s="46">
        <v>1127</v>
      </c>
      <c r="E45" s="46">
        <v>1194</v>
      </c>
      <c r="F45" s="8"/>
      <c r="G45" s="44" t="s">
        <v>277</v>
      </c>
      <c r="H45" s="45">
        <v>343</v>
      </c>
      <c r="I45" s="45">
        <f t="shared" si="0"/>
        <v>833</v>
      </c>
      <c r="J45" s="46">
        <v>405</v>
      </c>
      <c r="K45" s="46">
        <v>428</v>
      </c>
    </row>
    <row r="46" spans="1:11" ht="18.95" customHeight="1">
      <c r="A46" s="47" t="s">
        <v>161</v>
      </c>
      <c r="B46" s="45">
        <v>685</v>
      </c>
      <c r="C46" s="45">
        <f t="shared" si="1"/>
        <v>1378</v>
      </c>
      <c r="D46" s="46">
        <v>604</v>
      </c>
      <c r="E46" s="46">
        <v>774</v>
      </c>
      <c r="F46" s="8"/>
      <c r="G46" s="44" t="s">
        <v>166</v>
      </c>
      <c r="H46" s="45">
        <v>46</v>
      </c>
      <c r="I46" s="45">
        <f t="shared" si="0"/>
        <v>130</v>
      </c>
      <c r="J46" s="46">
        <v>61</v>
      </c>
      <c r="K46" s="46">
        <v>69</v>
      </c>
    </row>
    <row r="47" spans="1:11" ht="18.95" customHeight="1">
      <c r="A47" s="47" t="s">
        <v>163</v>
      </c>
      <c r="B47" s="45">
        <v>648</v>
      </c>
      <c r="C47" s="45">
        <f t="shared" si="1"/>
        <v>1364</v>
      </c>
      <c r="D47" s="46">
        <v>661</v>
      </c>
      <c r="E47" s="46">
        <v>703</v>
      </c>
      <c r="F47" s="8"/>
      <c r="G47" s="44" t="s">
        <v>168</v>
      </c>
      <c r="H47" s="45">
        <v>338</v>
      </c>
      <c r="I47" s="45">
        <f t="shared" si="0"/>
        <v>897</v>
      </c>
      <c r="J47" s="46">
        <v>437</v>
      </c>
      <c r="K47" s="46">
        <v>460</v>
      </c>
    </row>
    <row r="48" spans="1:11" ht="18.95" customHeight="1">
      <c r="A48" s="47" t="s">
        <v>164</v>
      </c>
      <c r="B48" s="45">
        <v>1012</v>
      </c>
      <c r="C48" s="45">
        <f t="shared" si="1"/>
        <v>2052</v>
      </c>
      <c r="D48" s="46">
        <v>955</v>
      </c>
      <c r="E48" s="46">
        <v>1097</v>
      </c>
      <c r="F48" s="8"/>
      <c r="G48" s="44" t="s">
        <v>170</v>
      </c>
      <c r="H48" s="45">
        <v>453</v>
      </c>
      <c r="I48" s="45">
        <f t="shared" si="0"/>
        <v>1086</v>
      </c>
      <c r="J48" s="46">
        <v>531</v>
      </c>
      <c r="K48" s="46">
        <v>555</v>
      </c>
    </row>
    <row r="49" spans="1:11" ht="18.95" customHeight="1">
      <c r="A49" s="47" t="s">
        <v>165</v>
      </c>
      <c r="B49" s="45">
        <v>705</v>
      </c>
      <c r="C49" s="45">
        <f t="shared" si="1"/>
        <v>1534</v>
      </c>
      <c r="D49" s="46">
        <v>732</v>
      </c>
      <c r="E49" s="46">
        <v>802</v>
      </c>
      <c r="F49" s="8"/>
      <c r="G49" s="44" t="s">
        <v>172</v>
      </c>
      <c r="H49" s="45">
        <v>257</v>
      </c>
      <c r="I49" s="45">
        <f t="shared" si="0"/>
        <v>721</v>
      </c>
      <c r="J49" s="46">
        <v>314</v>
      </c>
      <c r="K49" s="46">
        <v>407</v>
      </c>
    </row>
    <row r="50" spans="1:11" ht="18.95" customHeight="1">
      <c r="A50" s="47" t="s">
        <v>167</v>
      </c>
      <c r="B50" s="45">
        <v>667</v>
      </c>
      <c r="C50" s="45">
        <f t="shared" si="1"/>
        <v>1644</v>
      </c>
      <c r="D50" s="46">
        <v>791</v>
      </c>
      <c r="E50" s="46">
        <v>853</v>
      </c>
      <c r="F50" s="8"/>
      <c r="G50" s="44" t="s">
        <v>278</v>
      </c>
      <c r="H50" s="45">
        <v>390</v>
      </c>
      <c r="I50" s="45">
        <f t="shared" si="0"/>
        <v>1064</v>
      </c>
      <c r="J50" s="46">
        <v>500</v>
      </c>
      <c r="K50" s="46">
        <v>564</v>
      </c>
    </row>
    <row r="51" spans="1:11" ht="18.95" customHeight="1">
      <c r="A51" s="47" t="s">
        <v>169</v>
      </c>
      <c r="B51" s="45">
        <v>870</v>
      </c>
      <c r="C51" s="45">
        <f t="shared" si="1"/>
        <v>2146</v>
      </c>
      <c r="D51" s="46">
        <v>1047</v>
      </c>
      <c r="E51" s="46">
        <v>1099</v>
      </c>
      <c r="F51" s="8"/>
      <c r="G51" s="44" t="s">
        <v>174</v>
      </c>
      <c r="H51" s="45">
        <v>1964</v>
      </c>
      <c r="I51" s="45">
        <f t="shared" si="0"/>
        <v>5392</v>
      </c>
      <c r="J51" s="46">
        <v>2597</v>
      </c>
      <c r="K51" s="46">
        <v>2795</v>
      </c>
    </row>
    <row r="52" spans="1:11" ht="18.75" customHeight="1">
      <c r="A52" s="47" t="s">
        <v>171</v>
      </c>
      <c r="B52" s="45">
        <v>888</v>
      </c>
      <c r="C52" s="45">
        <f t="shared" si="1"/>
        <v>2155</v>
      </c>
      <c r="D52" s="46">
        <v>1045</v>
      </c>
      <c r="E52" s="46">
        <v>1110</v>
      </c>
      <c r="F52" s="8"/>
      <c r="G52" s="44" t="s">
        <v>176</v>
      </c>
      <c r="H52" s="45">
        <v>402</v>
      </c>
      <c r="I52" s="45">
        <f t="shared" si="0"/>
        <v>919</v>
      </c>
      <c r="J52" s="46">
        <v>480</v>
      </c>
      <c r="K52" s="46">
        <v>439</v>
      </c>
    </row>
    <row r="53" spans="1:11" ht="18.95" customHeight="1">
      <c r="A53" s="47" t="s">
        <v>173</v>
      </c>
      <c r="B53" s="45">
        <v>1034</v>
      </c>
      <c r="C53" s="45">
        <f t="shared" si="1"/>
        <v>2406</v>
      </c>
      <c r="D53" s="46">
        <v>1122</v>
      </c>
      <c r="E53" s="46">
        <v>1284</v>
      </c>
      <c r="F53" s="8"/>
      <c r="G53" s="44" t="s">
        <v>177</v>
      </c>
      <c r="H53" s="45">
        <v>561</v>
      </c>
      <c r="I53" s="45">
        <f t="shared" si="0"/>
        <v>1517</v>
      </c>
      <c r="J53" s="46">
        <v>752</v>
      </c>
      <c r="K53" s="46">
        <v>765</v>
      </c>
    </row>
    <row r="54" spans="1:11" ht="18.95" customHeight="1">
      <c r="A54" s="47" t="s">
        <v>175</v>
      </c>
      <c r="B54" s="45">
        <v>540</v>
      </c>
      <c r="C54" s="45">
        <f t="shared" si="1"/>
        <v>1393</v>
      </c>
      <c r="D54" s="46">
        <v>628</v>
      </c>
      <c r="E54" s="46">
        <v>765</v>
      </c>
      <c r="F54" s="8"/>
      <c r="G54" s="44" t="s">
        <v>179</v>
      </c>
      <c r="H54" s="45">
        <v>667</v>
      </c>
      <c r="I54" s="45">
        <f t="shared" si="0"/>
        <v>1624</v>
      </c>
      <c r="J54" s="46">
        <v>810</v>
      </c>
      <c r="K54" s="46">
        <v>814</v>
      </c>
    </row>
    <row r="55" spans="1:11" ht="18.95" customHeight="1">
      <c r="A55" s="47" t="s">
        <v>81</v>
      </c>
      <c r="B55" s="45">
        <v>695</v>
      </c>
      <c r="C55" s="45">
        <f t="shared" si="1"/>
        <v>1694</v>
      </c>
      <c r="D55" s="46">
        <v>783</v>
      </c>
      <c r="E55" s="46">
        <v>911</v>
      </c>
      <c r="F55" s="8"/>
      <c r="G55" s="44" t="s">
        <v>181</v>
      </c>
      <c r="H55" s="45">
        <v>388</v>
      </c>
      <c r="I55" s="45">
        <f t="shared" si="0"/>
        <v>1105</v>
      </c>
      <c r="J55" s="46">
        <v>559</v>
      </c>
      <c r="K55" s="46">
        <v>546</v>
      </c>
    </row>
    <row r="56" spans="1:11" ht="18.75" customHeight="1">
      <c r="A56" s="47" t="s">
        <v>83</v>
      </c>
      <c r="B56" s="45">
        <v>932</v>
      </c>
      <c r="C56" s="45">
        <f t="shared" si="1"/>
        <v>2305</v>
      </c>
      <c r="D56" s="46">
        <v>1058</v>
      </c>
      <c r="E56" s="46">
        <v>1247</v>
      </c>
      <c r="F56" s="8"/>
      <c r="G56" s="44" t="s">
        <v>183</v>
      </c>
      <c r="H56" s="45">
        <v>1995</v>
      </c>
      <c r="I56" s="45">
        <f t="shared" si="0"/>
        <v>4700</v>
      </c>
      <c r="J56" s="46">
        <v>2369</v>
      </c>
      <c r="K56" s="46">
        <v>2331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35" t="s">
        <v>79</v>
      </c>
      <c r="B58" s="41"/>
      <c r="C58" s="137" t="s">
        <v>306</v>
      </c>
      <c r="D58" s="138"/>
      <c r="E58" s="139"/>
      <c r="F58" s="8"/>
      <c r="G58" s="135" t="s">
        <v>79</v>
      </c>
      <c r="H58" s="41" t="s">
        <v>78</v>
      </c>
      <c r="I58" s="137" t="s">
        <v>0</v>
      </c>
      <c r="J58" s="138"/>
      <c r="K58" s="139"/>
    </row>
    <row r="59" spans="1:11" ht="20.100000000000001" customHeight="1">
      <c r="A59" s="136"/>
      <c r="B59" s="42" t="s">
        <v>308</v>
      </c>
      <c r="C59" s="43" t="s">
        <v>303</v>
      </c>
      <c r="D59" s="43" t="s">
        <v>304</v>
      </c>
      <c r="E59" s="43" t="s">
        <v>305</v>
      </c>
      <c r="F59" s="8"/>
      <c r="G59" s="13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607</v>
      </c>
      <c r="C60" s="45">
        <f>SUM(D60:E60)</f>
        <v>1253</v>
      </c>
      <c r="D60" s="105">
        <v>620</v>
      </c>
      <c r="E60" s="106">
        <v>633</v>
      </c>
      <c r="F60" s="8"/>
      <c r="G60" s="44" t="s">
        <v>180</v>
      </c>
      <c r="H60" s="45">
        <v>896</v>
      </c>
      <c r="I60" s="45">
        <f>SUM(J60:K60)</f>
        <v>2430</v>
      </c>
      <c r="J60" s="46">
        <v>1219</v>
      </c>
      <c r="K60" s="46">
        <v>1211</v>
      </c>
    </row>
    <row r="61" spans="1:11" ht="18.95" customHeight="1">
      <c r="A61" s="44" t="s">
        <v>187</v>
      </c>
      <c r="B61" s="45">
        <v>190</v>
      </c>
      <c r="C61" s="45">
        <f t="shared" ref="C61:C111" si="2">SUM(D61:E61)</f>
        <v>392</v>
      </c>
      <c r="D61" s="46">
        <v>202</v>
      </c>
      <c r="E61" s="46">
        <v>190</v>
      </c>
      <c r="F61" s="8"/>
      <c r="G61" s="44" t="s">
        <v>182</v>
      </c>
      <c r="H61" s="45">
        <v>950</v>
      </c>
      <c r="I61" s="45">
        <f t="shared" ref="I61:I108" si="3">SUM(J61:K61)</f>
        <v>2583</v>
      </c>
      <c r="J61" s="46">
        <v>1276</v>
      </c>
      <c r="K61" s="46">
        <v>1307</v>
      </c>
    </row>
    <row r="62" spans="1:11" ht="18.95" customHeight="1">
      <c r="A62" s="44" t="s">
        <v>189</v>
      </c>
      <c r="B62" s="45">
        <v>870</v>
      </c>
      <c r="C62" s="45">
        <f t="shared" si="2"/>
        <v>1868</v>
      </c>
      <c r="D62" s="46">
        <v>927</v>
      </c>
      <c r="E62" s="46">
        <v>941</v>
      </c>
      <c r="F62" s="8"/>
      <c r="G62" s="44" t="s">
        <v>184</v>
      </c>
      <c r="H62" s="45">
        <v>964</v>
      </c>
      <c r="I62" s="45">
        <f t="shared" si="3"/>
        <v>2441</v>
      </c>
      <c r="J62" s="46">
        <v>1174</v>
      </c>
      <c r="K62" s="46">
        <v>1267</v>
      </c>
    </row>
    <row r="63" spans="1:11" ht="18.95" customHeight="1">
      <c r="A63" s="44" t="s">
        <v>191</v>
      </c>
      <c r="B63" s="45">
        <v>1173</v>
      </c>
      <c r="C63" s="45">
        <f t="shared" si="2"/>
        <v>2699</v>
      </c>
      <c r="D63" s="46">
        <v>1284</v>
      </c>
      <c r="E63" s="46">
        <v>1415</v>
      </c>
      <c r="F63" s="8"/>
      <c r="G63" s="44" t="s">
        <v>186</v>
      </c>
      <c r="H63" s="45">
        <v>571</v>
      </c>
      <c r="I63" s="45">
        <f t="shared" si="3"/>
        <v>1162</v>
      </c>
      <c r="J63" s="46">
        <v>595</v>
      </c>
      <c r="K63" s="46">
        <v>567</v>
      </c>
    </row>
    <row r="64" spans="1:11" ht="18.95" customHeight="1">
      <c r="A64" s="44" t="s">
        <v>193</v>
      </c>
      <c r="B64" s="45">
        <v>691</v>
      </c>
      <c r="C64" s="45">
        <f t="shared" si="2"/>
        <v>1761</v>
      </c>
      <c r="D64" s="46">
        <v>902</v>
      </c>
      <c r="E64" s="46">
        <v>859</v>
      </c>
      <c r="F64" s="8"/>
      <c r="G64" s="44" t="s">
        <v>188</v>
      </c>
      <c r="H64" s="45">
        <v>718</v>
      </c>
      <c r="I64" s="45">
        <f t="shared" si="3"/>
        <v>1821</v>
      </c>
      <c r="J64" s="46">
        <v>900</v>
      </c>
      <c r="K64" s="46">
        <v>921</v>
      </c>
    </row>
    <row r="65" spans="1:11" ht="18.95" customHeight="1">
      <c r="A65" s="44" t="s">
        <v>16</v>
      </c>
      <c r="B65" s="45">
        <v>515</v>
      </c>
      <c r="C65" s="45">
        <f t="shared" si="2"/>
        <v>1150</v>
      </c>
      <c r="D65" s="46">
        <v>528</v>
      </c>
      <c r="E65" s="46">
        <v>622</v>
      </c>
      <c r="F65" s="8"/>
      <c r="G65" s="44" t="s">
        <v>190</v>
      </c>
      <c r="H65" s="45">
        <v>581</v>
      </c>
      <c r="I65" s="45">
        <f t="shared" si="3"/>
        <v>1190</v>
      </c>
      <c r="J65" s="46">
        <v>681</v>
      </c>
      <c r="K65" s="46">
        <v>509</v>
      </c>
    </row>
    <row r="66" spans="1:11" ht="18.95" customHeight="1">
      <c r="A66" s="44" t="s">
        <v>196</v>
      </c>
      <c r="B66" s="45">
        <v>492</v>
      </c>
      <c r="C66" s="45">
        <f t="shared" si="2"/>
        <v>1293</v>
      </c>
      <c r="D66" s="46">
        <v>617</v>
      </c>
      <c r="E66" s="46">
        <v>676</v>
      </c>
      <c r="F66" s="8"/>
      <c r="G66" s="44" t="s">
        <v>192</v>
      </c>
      <c r="H66" s="45">
        <v>282</v>
      </c>
      <c r="I66" s="45">
        <f t="shared" si="3"/>
        <v>644</v>
      </c>
      <c r="J66" s="46">
        <v>327</v>
      </c>
      <c r="K66" s="46">
        <v>317</v>
      </c>
    </row>
    <row r="67" spans="1:11" ht="18.95" customHeight="1">
      <c r="A67" s="44" t="s">
        <v>198</v>
      </c>
      <c r="B67" s="45">
        <v>906</v>
      </c>
      <c r="C67" s="45">
        <f t="shared" si="2"/>
        <v>2305</v>
      </c>
      <c r="D67" s="46">
        <v>1094</v>
      </c>
      <c r="E67" s="46">
        <v>1211</v>
      </c>
      <c r="F67" s="8"/>
      <c r="G67" s="44" t="s">
        <v>194</v>
      </c>
      <c r="H67" s="45">
        <v>8838</v>
      </c>
      <c r="I67" s="45">
        <f t="shared" si="3"/>
        <v>21730</v>
      </c>
      <c r="J67" s="46">
        <v>10515</v>
      </c>
      <c r="K67" s="46">
        <v>11215</v>
      </c>
    </row>
    <row r="68" spans="1:11" ht="18.95" customHeight="1">
      <c r="A68" s="44" t="s">
        <v>200</v>
      </c>
      <c r="B68" s="45">
        <v>682</v>
      </c>
      <c r="C68" s="45">
        <f t="shared" si="2"/>
        <v>1470</v>
      </c>
      <c r="D68" s="46">
        <v>718</v>
      </c>
      <c r="E68" s="46">
        <v>752</v>
      </c>
      <c r="F68" s="8"/>
      <c r="G68" s="44" t="s">
        <v>195</v>
      </c>
      <c r="H68" s="45">
        <v>5</v>
      </c>
      <c r="I68" s="45">
        <f t="shared" si="3"/>
        <v>82</v>
      </c>
      <c r="J68" s="46">
        <v>28</v>
      </c>
      <c r="K68" s="46">
        <v>54</v>
      </c>
    </row>
    <row r="69" spans="1:11" ht="18.95" customHeight="1">
      <c r="A69" s="44" t="s">
        <v>202</v>
      </c>
      <c r="B69" s="45">
        <v>807</v>
      </c>
      <c r="C69" s="45">
        <f t="shared" si="2"/>
        <v>1948</v>
      </c>
      <c r="D69" s="46">
        <v>899</v>
      </c>
      <c r="E69" s="46">
        <v>1049</v>
      </c>
      <c r="F69" s="8"/>
      <c r="G69" s="44" t="s">
        <v>197</v>
      </c>
      <c r="H69" s="45">
        <v>947</v>
      </c>
      <c r="I69" s="45">
        <f t="shared" si="3"/>
        <v>2934</v>
      </c>
      <c r="J69" s="46">
        <v>1423</v>
      </c>
      <c r="K69" s="46">
        <v>1511</v>
      </c>
    </row>
    <row r="70" spans="1:11" ht="18.95" customHeight="1">
      <c r="A70" s="44" t="s">
        <v>204</v>
      </c>
      <c r="B70" s="45">
        <v>953</v>
      </c>
      <c r="C70" s="45">
        <f t="shared" si="2"/>
        <v>2257</v>
      </c>
      <c r="D70" s="46">
        <v>1109</v>
      </c>
      <c r="E70" s="46">
        <v>1148</v>
      </c>
      <c r="F70" s="8"/>
      <c r="G70" s="44" t="s">
        <v>199</v>
      </c>
      <c r="H70" s="45">
        <v>6062</v>
      </c>
      <c r="I70" s="45">
        <f t="shared" si="3"/>
        <v>13442</v>
      </c>
      <c r="J70" s="46">
        <v>6782</v>
      </c>
      <c r="K70" s="46">
        <v>6660</v>
      </c>
    </row>
    <row r="71" spans="1:11" ht="18.95" customHeight="1">
      <c r="A71" s="44" t="s">
        <v>206</v>
      </c>
      <c r="B71" s="45">
        <v>1252</v>
      </c>
      <c r="C71" s="45">
        <f t="shared" si="2"/>
        <v>2506</v>
      </c>
      <c r="D71" s="46">
        <v>1190</v>
      </c>
      <c r="E71" s="46">
        <v>1316</v>
      </c>
      <c r="F71" s="8"/>
      <c r="G71" s="44" t="s">
        <v>201</v>
      </c>
      <c r="H71" s="45">
        <v>818</v>
      </c>
      <c r="I71" s="45">
        <f t="shared" si="3"/>
        <v>1481</v>
      </c>
      <c r="J71" s="46">
        <v>720</v>
      </c>
      <c r="K71" s="46">
        <v>761</v>
      </c>
    </row>
    <row r="72" spans="1:11" ht="18.95" customHeight="1">
      <c r="A72" s="44" t="s">
        <v>208</v>
      </c>
      <c r="B72" s="45">
        <v>717</v>
      </c>
      <c r="C72" s="45">
        <f t="shared" si="2"/>
        <v>1404</v>
      </c>
      <c r="D72" s="46">
        <v>665</v>
      </c>
      <c r="E72" s="46">
        <v>739</v>
      </c>
      <c r="F72" s="8"/>
      <c r="G72" s="44" t="s">
        <v>203</v>
      </c>
      <c r="H72" s="45">
        <v>1125</v>
      </c>
      <c r="I72" s="45">
        <f t="shared" si="3"/>
        <v>1984</v>
      </c>
      <c r="J72" s="46">
        <v>1007</v>
      </c>
      <c r="K72" s="46">
        <v>977</v>
      </c>
    </row>
    <row r="73" spans="1:11" ht="18.95" customHeight="1">
      <c r="A73" s="44" t="s">
        <v>210</v>
      </c>
      <c r="B73" s="45">
        <v>1066</v>
      </c>
      <c r="C73" s="45">
        <f t="shared" si="2"/>
        <v>2305</v>
      </c>
      <c r="D73" s="46">
        <v>1130</v>
      </c>
      <c r="E73" s="46">
        <v>1175</v>
      </c>
      <c r="F73" s="8"/>
      <c r="G73" s="44" t="s">
        <v>205</v>
      </c>
      <c r="H73" s="45">
        <v>715</v>
      </c>
      <c r="I73" s="45">
        <f t="shared" si="3"/>
        <v>1634</v>
      </c>
      <c r="J73" s="46">
        <v>799</v>
      </c>
      <c r="K73" s="46">
        <v>835</v>
      </c>
    </row>
    <row r="74" spans="1:11" ht="18.95" customHeight="1">
      <c r="A74" s="44" t="s">
        <v>212</v>
      </c>
      <c r="B74" s="45">
        <v>320</v>
      </c>
      <c r="C74" s="45">
        <f t="shared" si="2"/>
        <v>761</v>
      </c>
      <c r="D74" s="46">
        <v>352</v>
      </c>
      <c r="E74" s="46">
        <v>409</v>
      </c>
      <c r="F74" s="8"/>
      <c r="G74" s="44" t="s">
        <v>207</v>
      </c>
      <c r="H74" s="45">
        <v>393</v>
      </c>
      <c r="I74" s="45">
        <f t="shared" si="3"/>
        <v>851</v>
      </c>
      <c r="J74" s="46">
        <v>427</v>
      </c>
      <c r="K74" s="46">
        <v>424</v>
      </c>
    </row>
    <row r="75" spans="1:11" ht="18.95" customHeight="1">
      <c r="A75" s="44" t="s">
        <v>214</v>
      </c>
      <c r="B75" s="45">
        <v>264</v>
      </c>
      <c r="C75" s="45">
        <f t="shared" si="2"/>
        <v>615</v>
      </c>
      <c r="D75" s="46">
        <v>268</v>
      </c>
      <c r="E75" s="46">
        <v>347</v>
      </c>
      <c r="F75" s="8"/>
      <c r="G75" s="44" t="s">
        <v>209</v>
      </c>
      <c r="H75" s="45">
        <v>459</v>
      </c>
      <c r="I75" s="45">
        <f t="shared" si="3"/>
        <v>1194</v>
      </c>
      <c r="J75" s="46">
        <v>611</v>
      </c>
      <c r="K75" s="46">
        <v>583</v>
      </c>
    </row>
    <row r="76" spans="1:11" ht="18.95" customHeight="1">
      <c r="A76" s="44" t="s">
        <v>216</v>
      </c>
      <c r="B76" s="45">
        <v>505</v>
      </c>
      <c r="C76" s="45">
        <f t="shared" si="2"/>
        <v>1172</v>
      </c>
      <c r="D76" s="46">
        <v>511</v>
      </c>
      <c r="E76" s="46">
        <v>661</v>
      </c>
      <c r="F76" s="8"/>
      <c r="G76" s="44" t="s">
        <v>211</v>
      </c>
      <c r="H76" s="45">
        <v>754</v>
      </c>
      <c r="I76" s="45">
        <f t="shared" si="3"/>
        <v>1651</v>
      </c>
      <c r="J76" s="46">
        <v>877</v>
      </c>
      <c r="K76" s="46">
        <v>774</v>
      </c>
    </row>
    <row r="77" spans="1:11" ht="18.95" customHeight="1">
      <c r="A77" s="44" t="s">
        <v>218</v>
      </c>
      <c r="B77" s="45">
        <v>326</v>
      </c>
      <c r="C77" s="45">
        <f t="shared" si="2"/>
        <v>725</v>
      </c>
      <c r="D77" s="46">
        <v>301</v>
      </c>
      <c r="E77" s="46">
        <v>424</v>
      </c>
      <c r="F77" s="8"/>
      <c r="G77" s="44" t="s">
        <v>213</v>
      </c>
      <c r="H77" s="45">
        <v>1167</v>
      </c>
      <c r="I77" s="45">
        <f t="shared" si="3"/>
        <v>2641</v>
      </c>
      <c r="J77" s="46">
        <v>1497</v>
      </c>
      <c r="K77" s="46">
        <v>1144</v>
      </c>
    </row>
    <row r="78" spans="1:11" ht="18.95" customHeight="1">
      <c r="A78" s="44" t="s">
        <v>220</v>
      </c>
      <c r="B78" s="45">
        <v>295</v>
      </c>
      <c r="C78" s="45">
        <f t="shared" si="2"/>
        <v>762</v>
      </c>
      <c r="D78" s="46">
        <v>358</v>
      </c>
      <c r="E78" s="46">
        <v>404</v>
      </c>
      <c r="F78" s="8"/>
      <c r="G78" s="44" t="s">
        <v>215</v>
      </c>
      <c r="H78" s="45">
        <v>1215</v>
      </c>
      <c r="I78" s="45">
        <f t="shared" si="3"/>
        <v>2543</v>
      </c>
      <c r="J78" s="46">
        <v>1307</v>
      </c>
      <c r="K78" s="46">
        <v>1236</v>
      </c>
    </row>
    <row r="79" spans="1:11" ht="18.95" customHeight="1">
      <c r="A79" s="44" t="s">
        <v>222</v>
      </c>
      <c r="B79" s="45">
        <v>111</v>
      </c>
      <c r="C79" s="45">
        <f t="shared" si="2"/>
        <v>263</v>
      </c>
      <c r="D79" s="46">
        <v>116</v>
      </c>
      <c r="E79" s="46">
        <v>147</v>
      </c>
      <c r="F79" s="8"/>
      <c r="G79" s="44" t="s">
        <v>217</v>
      </c>
      <c r="H79" s="45">
        <v>998</v>
      </c>
      <c r="I79" s="45">
        <f t="shared" si="3"/>
        <v>2683</v>
      </c>
      <c r="J79" s="46">
        <v>1347</v>
      </c>
      <c r="K79" s="46">
        <v>1336</v>
      </c>
    </row>
    <row r="80" spans="1:11" ht="18.95" customHeight="1">
      <c r="A80" s="44" t="s">
        <v>224</v>
      </c>
      <c r="B80" s="45">
        <v>97</v>
      </c>
      <c r="C80" s="45">
        <f t="shared" si="2"/>
        <v>240</v>
      </c>
      <c r="D80" s="46">
        <v>121</v>
      </c>
      <c r="E80" s="46">
        <v>119</v>
      </c>
      <c r="F80" s="8"/>
      <c r="G80" s="44" t="s">
        <v>219</v>
      </c>
      <c r="H80" s="45">
        <v>995</v>
      </c>
      <c r="I80" s="45">
        <f t="shared" si="3"/>
        <v>2398</v>
      </c>
      <c r="J80" s="46">
        <v>1259</v>
      </c>
      <c r="K80" s="46">
        <v>1139</v>
      </c>
    </row>
    <row r="81" spans="1:11" ht="18.95" customHeight="1">
      <c r="A81" s="44" t="s">
        <v>226</v>
      </c>
      <c r="B81" s="45">
        <v>52</v>
      </c>
      <c r="C81" s="45">
        <f t="shared" si="2"/>
        <v>117</v>
      </c>
      <c r="D81" s="46">
        <v>58</v>
      </c>
      <c r="E81" s="46">
        <v>59</v>
      </c>
      <c r="F81" s="8"/>
      <c r="G81" s="44" t="s">
        <v>221</v>
      </c>
      <c r="H81" s="45">
        <v>769</v>
      </c>
      <c r="I81" s="45">
        <f t="shared" si="3"/>
        <v>1875</v>
      </c>
      <c r="J81" s="46">
        <v>990</v>
      </c>
      <c r="K81" s="46">
        <v>885</v>
      </c>
    </row>
    <row r="82" spans="1:11" ht="18.95" customHeight="1">
      <c r="A82" s="47" t="s">
        <v>280</v>
      </c>
      <c r="B82" s="45">
        <v>754</v>
      </c>
      <c r="C82" s="45">
        <f t="shared" si="2"/>
        <v>1478</v>
      </c>
      <c r="D82" s="46">
        <v>746</v>
      </c>
      <c r="E82" s="46">
        <v>732</v>
      </c>
      <c r="F82" s="8"/>
      <c r="G82" s="44" t="s">
        <v>281</v>
      </c>
      <c r="H82" s="45">
        <v>943</v>
      </c>
      <c r="I82" s="45">
        <f t="shared" si="3"/>
        <v>2430</v>
      </c>
      <c r="J82" s="46">
        <v>1255</v>
      </c>
      <c r="K82" s="46">
        <v>1175</v>
      </c>
    </row>
    <row r="83" spans="1:11" ht="18.95" customHeight="1">
      <c r="A83" s="47" t="s">
        <v>282</v>
      </c>
      <c r="B83" s="45">
        <v>795</v>
      </c>
      <c r="C83" s="45">
        <f t="shared" si="2"/>
        <v>1460</v>
      </c>
      <c r="D83" s="46">
        <v>695</v>
      </c>
      <c r="E83" s="46">
        <v>765</v>
      </c>
      <c r="F83" s="8"/>
      <c r="G83" s="44" t="s">
        <v>223</v>
      </c>
      <c r="H83" s="45">
        <v>1495</v>
      </c>
      <c r="I83" s="45">
        <f t="shared" si="3"/>
        <v>3561</v>
      </c>
      <c r="J83" s="46">
        <v>1798</v>
      </c>
      <c r="K83" s="46">
        <v>1763</v>
      </c>
    </row>
    <row r="84" spans="1:11" ht="18.95" customHeight="1">
      <c r="A84" s="47" t="s">
        <v>283</v>
      </c>
      <c r="B84" s="45">
        <v>864</v>
      </c>
      <c r="C84" s="45">
        <f t="shared" si="2"/>
        <v>2051</v>
      </c>
      <c r="D84" s="46">
        <v>1011</v>
      </c>
      <c r="E84" s="46">
        <v>1040</v>
      </c>
      <c r="F84" s="8"/>
      <c r="G84" s="44" t="s">
        <v>225</v>
      </c>
      <c r="H84" s="45">
        <v>1192</v>
      </c>
      <c r="I84" s="45">
        <f t="shared" si="3"/>
        <v>2595</v>
      </c>
      <c r="J84" s="46">
        <v>1429</v>
      </c>
      <c r="K84" s="46">
        <v>1166</v>
      </c>
    </row>
    <row r="85" spans="1:11" ht="18.95" customHeight="1">
      <c r="A85" s="47" t="s">
        <v>284</v>
      </c>
      <c r="B85" s="45">
        <v>630</v>
      </c>
      <c r="C85" s="45">
        <f t="shared" si="2"/>
        <v>1467</v>
      </c>
      <c r="D85" s="46">
        <v>761</v>
      </c>
      <c r="E85" s="46">
        <v>706</v>
      </c>
      <c r="F85" s="8"/>
      <c r="G85" s="44" t="s">
        <v>227</v>
      </c>
      <c r="H85" s="45">
        <v>1264</v>
      </c>
      <c r="I85" s="45">
        <f t="shared" si="3"/>
        <v>2808</v>
      </c>
      <c r="J85" s="46">
        <v>1509</v>
      </c>
      <c r="K85" s="46">
        <v>1299</v>
      </c>
    </row>
    <row r="86" spans="1:11" ht="18.95" customHeight="1">
      <c r="A86" s="47" t="s">
        <v>285</v>
      </c>
      <c r="B86" s="45">
        <v>697</v>
      </c>
      <c r="C86" s="45">
        <f t="shared" si="2"/>
        <v>1662</v>
      </c>
      <c r="D86" s="46">
        <v>821</v>
      </c>
      <c r="E86" s="46">
        <v>841</v>
      </c>
      <c r="F86" s="8"/>
      <c r="G86" s="44" t="s">
        <v>228</v>
      </c>
      <c r="H86" s="45">
        <v>904</v>
      </c>
      <c r="I86" s="45">
        <f t="shared" si="3"/>
        <v>2325</v>
      </c>
      <c r="J86" s="46">
        <v>1189</v>
      </c>
      <c r="K86" s="46">
        <v>1136</v>
      </c>
    </row>
    <row r="87" spans="1:11" ht="18.95" customHeight="1">
      <c r="A87" s="47" t="s">
        <v>286</v>
      </c>
      <c r="B87" s="45">
        <v>1124</v>
      </c>
      <c r="C87" s="45">
        <f t="shared" si="2"/>
        <v>2763</v>
      </c>
      <c r="D87" s="46">
        <v>1317</v>
      </c>
      <c r="E87" s="46">
        <v>1446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659</v>
      </c>
      <c r="C88" s="45">
        <f t="shared" si="2"/>
        <v>1382</v>
      </c>
      <c r="D88" s="46">
        <v>670</v>
      </c>
      <c r="E88" s="46">
        <v>712</v>
      </c>
      <c r="F88" s="8"/>
      <c r="G88" s="44" t="s">
        <v>232</v>
      </c>
      <c r="H88" s="45">
        <v>345</v>
      </c>
      <c r="I88" s="45">
        <f t="shared" si="3"/>
        <v>966</v>
      </c>
      <c r="J88" s="46">
        <v>493</v>
      </c>
      <c r="K88" s="46">
        <v>473</v>
      </c>
    </row>
    <row r="89" spans="1:11" ht="18.95" customHeight="1">
      <c r="A89" s="47" t="s">
        <v>231</v>
      </c>
      <c r="B89" s="45">
        <v>1164</v>
      </c>
      <c r="C89" s="45">
        <f t="shared" si="2"/>
        <v>2596</v>
      </c>
      <c r="D89" s="46">
        <v>1300</v>
      </c>
      <c r="E89" s="46">
        <v>1296</v>
      </c>
      <c r="F89" s="8"/>
      <c r="G89" s="44" t="s">
        <v>234</v>
      </c>
      <c r="H89" s="45">
        <v>590</v>
      </c>
      <c r="I89" s="45">
        <f t="shared" si="3"/>
        <v>1594</v>
      </c>
      <c r="J89" s="46">
        <v>822</v>
      </c>
      <c r="K89" s="46">
        <v>772</v>
      </c>
    </row>
    <row r="90" spans="1:11" ht="18.95" customHeight="1">
      <c r="A90" s="47" t="s">
        <v>233</v>
      </c>
      <c r="B90" s="45">
        <v>764</v>
      </c>
      <c r="C90" s="45">
        <f t="shared" si="2"/>
        <v>1656</v>
      </c>
      <c r="D90" s="46">
        <v>846</v>
      </c>
      <c r="E90" s="46">
        <v>810</v>
      </c>
      <c r="F90" s="8"/>
      <c r="G90" s="44" t="s">
        <v>236</v>
      </c>
      <c r="H90" s="45">
        <v>684</v>
      </c>
      <c r="I90" s="45">
        <f t="shared" si="3"/>
        <v>1642</v>
      </c>
      <c r="J90" s="46">
        <v>843</v>
      </c>
      <c r="K90" s="46">
        <v>799</v>
      </c>
    </row>
    <row r="91" spans="1:11" ht="18.95" customHeight="1">
      <c r="A91" s="47" t="s">
        <v>235</v>
      </c>
      <c r="B91" s="45">
        <v>864</v>
      </c>
      <c r="C91" s="45">
        <f t="shared" si="2"/>
        <v>1885</v>
      </c>
      <c r="D91" s="46">
        <v>951</v>
      </c>
      <c r="E91" s="46">
        <v>934</v>
      </c>
      <c r="F91" s="8"/>
      <c r="G91" s="44" t="s">
        <v>238</v>
      </c>
      <c r="H91" s="45">
        <v>2245</v>
      </c>
      <c r="I91" s="45">
        <f t="shared" si="3"/>
        <v>4139</v>
      </c>
      <c r="J91" s="46">
        <v>1996</v>
      </c>
      <c r="K91" s="46">
        <v>2143</v>
      </c>
    </row>
    <row r="92" spans="1:11" ht="18.95" customHeight="1">
      <c r="A92" s="47" t="s">
        <v>237</v>
      </c>
      <c r="B92" s="45">
        <v>1018</v>
      </c>
      <c r="C92" s="45">
        <f t="shared" si="2"/>
        <v>2350</v>
      </c>
      <c r="D92" s="46">
        <v>1161</v>
      </c>
      <c r="E92" s="46">
        <v>1189</v>
      </c>
      <c r="F92" s="8"/>
      <c r="G92" s="44" t="s">
        <v>240</v>
      </c>
      <c r="H92" s="45">
        <v>2481</v>
      </c>
      <c r="I92" s="45">
        <f t="shared" si="3"/>
        <v>4167</v>
      </c>
      <c r="J92" s="46">
        <v>2001</v>
      </c>
      <c r="K92" s="46">
        <v>2166</v>
      </c>
    </row>
    <row r="93" spans="1:11" ht="18.95" customHeight="1">
      <c r="A93" s="47" t="s">
        <v>239</v>
      </c>
      <c r="B93" s="45">
        <v>746</v>
      </c>
      <c r="C93" s="45">
        <f t="shared" si="2"/>
        <v>2266</v>
      </c>
      <c r="D93" s="46">
        <v>1112</v>
      </c>
      <c r="E93" s="46">
        <v>1154</v>
      </c>
      <c r="F93" s="8"/>
      <c r="G93" s="44" t="s">
        <v>242</v>
      </c>
      <c r="H93" s="45">
        <v>1281</v>
      </c>
      <c r="I93" s="45">
        <f t="shared" si="3"/>
        <v>2492</v>
      </c>
      <c r="J93" s="46">
        <v>1257</v>
      </c>
      <c r="K93" s="46">
        <v>1235</v>
      </c>
    </row>
    <row r="94" spans="1:11" ht="18.95" customHeight="1">
      <c r="A94" s="47" t="s">
        <v>241</v>
      </c>
      <c r="B94" s="45">
        <v>924</v>
      </c>
      <c r="C94" s="45">
        <f t="shared" si="2"/>
        <v>2477</v>
      </c>
      <c r="D94" s="46">
        <v>1247</v>
      </c>
      <c r="E94" s="46">
        <v>1230</v>
      </c>
      <c r="F94" s="8"/>
      <c r="G94" s="44" t="s">
        <v>244</v>
      </c>
      <c r="H94" s="45">
        <v>2434</v>
      </c>
      <c r="I94" s="45">
        <f t="shared" si="3"/>
        <v>5424</v>
      </c>
      <c r="J94" s="46">
        <v>2650</v>
      </c>
      <c r="K94" s="46">
        <v>2774</v>
      </c>
    </row>
    <row r="95" spans="1:11" ht="18.95" customHeight="1">
      <c r="A95" s="47" t="s">
        <v>243</v>
      </c>
      <c r="B95" s="45">
        <v>1026</v>
      </c>
      <c r="C95" s="45">
        <f t="shared" si="2"/>
        <v>2545</v>
      </c>
      <c r="D95" s="46">
        <v>1255</v>
      </c>
      <c r="E95" s="46">
        <v>1290</v>
      </c>
      <c r="F95" s="8"/>
      <c r="G95" s="44" t="s">
        <v>246</v>
      </c>
      <c r="H95" s="45">
        <v>1531</v>
      </c>
      <c r="I95" s="45">
        <f t="shared" si="3"/>
        <v>3292</v>
      </c>
      <c r="J95" s="46">
        <v>1564</v>
      </c>
      <c r="K95" s="46">
        <v>1728</v>
      </c>
    </row>
    <row r="96" spans="1:11" ht="18.95" customHeight="1">
      <c r="A96" s="47" t="s">
        <v>245</v>
      </c>
      <c r="B96" s="45">
        <v>920</v>
      </c>
      <c r="C96" s="45">
        <f t="shared" si="2"/>
        <v>2336</v>
      </c>
      <c r="D96" s="46">
        <v>1144</v>
      </c>
      <c r="E96" s="46">
        <v>1192</v>
      </c>
      <c r="F96" s="8"/>
      <c r="G96" s="44" t="s">
        <v>248</v>
      </c>
      <c r="H96" s="45">
        <v>1425</v>
      </c>
      <c r="I96" s="45">
        <f t="shared" si="3"/>
        <v>3090</v>
      </c>
      <c r="J96" s="46">
        <v>1574</v>
      </c>
      <c r="K96" s="46">
        <v>1516</v>
      </c>
    </row>
    <row r="97" spans="1:17" ht="18.95" customHeight="1">
      <c r="A97" s="47" t="s">
        <v>247</v>
      </c>
      <c r="B97" s="45">
        <v>745</v>
      </c>
      <c r="C97" s="45">
        <f t="shared" si="2"/>
        <v>2104</v>
      </c>
      <c r="D97" s="46">
        <v>1034</v>
      </c>
      <c r="E97" s="46">
        <v>1070</v>
      </c>
      <c r="F97" s="8"/>
      <c r="G97" s="44" t="s">
        <v>250</v>
      </c>
      <c r="H97" s="45">
        <v>1528</v>
      </c>
      <c r="I97" s="45">
        <f t="shared" si="3"/>
        <v>3063</v>
      </c>
      <c r="J97" s="46">
        <v>1597</v>
      </c>
      <c r="K97" s="46">
        <v>1466</v>
      </c>
    </row>
    <row r="98" spans="1:17" ht="18.95" customHeight="1">
      <c r="A98" s="47" t="s">
        <v>249</v>
      </c>
      <c r="B98" s="45">
        <v>709</v>
      </c>
      <c r="C98" s="45">
        <f t="shared" si="2"/>
        <v>1894</v>
      </c>
      <c r="D98" s="46">
        <v>902</v>
      </c>
      <c r="E98" s="46">
        <v>992</v>
      </c>
      <c r="F98" s="8"/>
      <c r="G98" s="44" t="s">
        <v>27</v>
      </c>
      <c r="H98" s="45">
        <v>5356</v>
      </c>
      <c r="I98" s="45">
        <f t="shared" si="3"/>
        <v>12794</v>
      </c>
      <c r="J98" s="46">
        <v>6355</v>
      </c>
      <c r="K98" s="46">
        <v>6439</v>
      </c>
    </row>
    <row r="99" spans="1:17" ht="18.95" customHeight="1">
      <c r="A99" s="47" t="s">
        <v>251</v>
      </c>
      <c r="B99" s="45">
        <v>397</v>
      </c>
      <c r="C99" s="45">
        <f t="shared" si="2"/>
        <v>1065</v>
      </c>
      <c r="D99" s="46">
        <v>519</v>
      </c>
      <c r="E99" s="46">
        <v>546</v>
      </c>
      <c r="F99" s="8"/>
      <c r="G99" s="44" t="s">
        <v>253</v>
      </c>
      <c r="H99" s="45">
        <v>5423</v>
      </c>
      <c r="I99" s="45">
        <f t="shared" si="3"/>
        <v>12375</v>
      </c>
      <c r="J99" s="46">
        <v>6337</v>
      </c>
      <c r="K99" s="46">
        <v>6038</v>
      </c>
    </row>
    <row r="100" spans="1:17" ht="18.95" customHeight="1">
      <c r="A100" s="47" t="s">
        <v>252</v>
      </c>
      <c r="B100" s="45">
        <v>888</v>
      </c>
      <c r="C100" s="45">
        <f t="shared" si="2"/>
        <v>2228</v>
      </c>
      <c r="D100" s="46">
        <v>1078</v>
      </c>
      <c r="E100" s="46">
        <v>1150</v>
      </c>
      <c r="F100" s="8"/>
      <c r="G100" s="44" t="s">
        <v>255</v>
      </c>
      <c r="H100" s="45">
        <v>3598</v>
      </c>
      <c r="I100" s="45">
        <f t="shared" si="3"/>
        <v>8108</v>
      </c>
      <c r="J100" s="46">
        <v>4108</v>
      </c>
      <c r="K100" s="46">
        <v>4000</v>
      </c>
    </row>
    <row r="101" spans="1:17" ht="18.95" customHeight="1">
      <c r="A101" s="47" t="s">
        <v>254</v>
      </c>
      <c r="B101" s="45">
        <v>2076</v>
      </c>
      <c r="C101" s="45">
        <f t="shared" si="2"/>
        <v>3792</v>
      </c>
      <c r="D101" s="46">
        <v>1780</v>
      </c>
      <c r="E101" s="46">
        <v>2012</v>
      </c>
      <c r="F101" s="8"/>
      <c r="G101" s="44" t="s">
        <v>257</v>
      </c>
      <c r="H101" s="45">
        <v>183</v>
      </c>
      <c r="I101" s="45">
        <f t="shared" si="3"/>
        <v>421</v>
      </c>
      <c r="J101" s="46">
        <v>214</v>
      </c>
      <c r="K101" s="46">
        <v>207</v>
      </c>
    </row>
    <row r="102" spans="1:17" ht="18.95" customHeight="1">
      <c r="A102" s="47" t="s">
        <v>256</v>
      </c>
      <c r="B102" s="45">
        <v>611</v>
      </c>
      <c r="C102" s="45">
        <f t="shared" si="2"/>
        <v>1694</v>
      </c>
      <c r="D102" s="46">
        <v>828</v>
      </c>
      <c r="E102" s="46">
        <v>866</v>
      </c>
      <c r="F102" s="8"/>
      <c r="G102" s="44" t="s">
        <v>259</v>
      </c>
      <c r="H102" s="45">
        <v>1437</v>
      </c>
      <c r="I102" s="45">
        <f t="shared" si="3"/>
        <v>3751</v>
      </c>
      <c r="J102" s="46">
        <v>1883</v>
      </c>
      <c r="K102" s="46">
        <v>1868</v>
      </c>
    </row>
    <row r="103" spans="1:17" ht="18.95" customHeight="1">
      <c r="A103" s="47" t="s">
        <v>258</v>
      </c>
      <c r="B103" s="45">
        <v>532</v>
      </c>
      <c r="C103" s="45">
        <f t="shared" si="2"/>
        <v>1309</v>
      </c>
      <c r="D103" s="46">
        <v>615</v>
      </c>
      <c r="E103" s="46">
        <v>694</v>
      </c>
      <c r="F103" s="8"/>
      <c r="G103" s="44" t="s">
        <v>261</v>
      </c>
      <c r="H103" s="45">
        <v>1262</v>
      </c>
      <c r="I103" s="45">
        <f t="shared" si="3"/>
        <v>3215</v>
      </c>
      <c r="J103" s="46">
        <v>1698</v>
      </c>
      <c r="K103" s="46">
        <v>1517</v>
      </c>
    </row>
    <row r="104" spans="1:17" ht="18.95" customHeight="1">
      <c r="A104" s="47" t="s">
        <v>260</v>
      </c>
      <c r="B104" s="45">
        <v>996</v>
      </c>
      <c r="C104" s="45">
        <f t="shared" si="2"/>
        <v>2021</v>
      </c>
      <c r="D104" s="46">
        <v>973</v>
      </c>
      <c r="E104" s="46">
        <v>1048</v>
      </c>
      <c r="F104" s="8"/>
      <c r="G104" s="44" t="s">
        <v>263</v>
      </c>
      <c r="H104" s="45">
        <v>2119</v>
      </c>
      <c r="I104" s="45">
        <f t="shared" si="3"/>
        <v>4255</v>
      </c>
      <c r="J104" s="46">
        <v>2360</v>
      </c>
      <c r="K104" s="46">
        <v>1895</v>
      </c>
      <c r="M104" s="6" t="s">
        <v>47</v>
      </c>
    </row>
    <row r="105" spans="1:17" ht="18.95" customHeight="1">
      <c r="A105" s="47" t="s">
        <v>262</v>
      </c>
      <c r="B105" s="45">
        <v>1392</v>
      </c>
      <c r="C105" s="45">
        <f t="shared" si="2"/>
        <v>2937</v>
      </c>
      <c r="D105" s="46">
        <v>1416</v>
      </c>
      <c r="E105" s="46">
        <v>1521</v>
      </c>
      <c r="F105" s="8"/>
      <c r="G105" s="44" t="s">
        <v>265</v>
      </c>
      <c r="H105" s="45">
        <v>1192</v>
      </c>
      <c r="I105" s="45">
        <f t="shared" si="3"/>
        <v>2834</v>
      </c>
      <c r="J105" s="46">
        <v>1375</v>
      </c>
      <c r="K105" s="46">
        <v>1459</v>
      </c>
    </row>
    <row r="106" spans="1:17" ht="18.95" customHeight="1">
      <c r="A106" s="47" t="s">
        <v>264</v>
      </c>
      <c r="B106" s="45">
        <v>1140</v>
      </c>
      <c r="C106" s="45">
        <f t="shared" si="2"/>
        <v>2591</v>
      </c>
      <c r="D106" s="46">
        <v>1263</v>
      </c>
      <c r="E106" s="46">
        <v>1328</v>
      </c>
      <c r="F106" s="8"/>
      <c r="G106" s="44" t="s">
        <v>267</v>
      </c>
      <c r="H106" s="45">
        <v>497</v>
      </c>
      <c r="I106" s="45">
        <f t="shared" si="3"/>
        <v>1580</v>
      </c>
      <c r="J106" s="46">
        <v>762</v>
      </c>
      <c r="K106" s="46">
        <v>818</v>
      </c>
    </row>
    <row r="107" spans="1:17" ht="18.95" customHeight="1">
      <c r="A107" s="47" t="s">
        <v>266</v>
      </c>
      <c r="B107" s="45">
        <v>1010</v>
      </c>
      <c r="C107" s="45">
        <f t="shared" si="2"/>
        <v>2481</v>
      </c>
      <c r="D107" s="46">
        <v>1208</v>
      </c>
      <c r="E107" s="46">
        <v>1273</v>
      </c>
      <c r="F107" s="8"/>
      <c r="G107" s="44" t="s">
        <v>269</v>
      </c>
      <c r="H107" s="45">
        <v>864</v>
      </c>
      <c r="I107" s="45">
        <f t="shared" si="3"/>
        <v>2310</v>
      </c>
      <c r="J107" s="46">
        <v>1154</v>
      </c>
      <c r="K107" s="46">
        <v>1156</v>
      </c>
    </row>
    <row r="108" spans="1:17" ht="18.95" customHeight="1">
      <c r="A108" s="47" t="s">
        <v>268</v>
      </c>
      <c r="B108" s="46">
        <v>0</v>
      </c>
      <c r="C108" s="45">
        <f t="shared" si="2"/>
        <v>0</v>
      </c>
      <c r="D108" s="46">
        <v>0</v>
      </c>
      <c r="E108" s="46">
        <v>0</v>
      </c>
      <c r="F108" s="8"/>
      <c r="G108" s="44" t="s">
        <v>26</v>
      </c>
      <c r="H108" s="45">
        <v>6230</v>
      </c>
      <c r="I108" s="45">
        <f t="shared" si="3"/>
        <v>15761</v>
      </c>
      <c r="J108" s="46">
        <v>7769</v>
      </c>
      <c r="K108" s="46">
        <v>7992</v>
      </c>
    </row>
    <row r="109" spans="1:17" ht="18.95" customHeight="1">
      <c r="A109" s="44" t="s">
        <v>270</v>
      </c>
      <c r="B109" s="45">
        <v>545</v>
      </c>
      <c r="C109" s="45">
        <f t="shared" si="2"/>
        <v>1311</v>
      </c>
      <c r="D109" s="46">
        <v>651</v>
      </c>
      <c r="E109" s="46">
        <v>660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714</v>
      </c>
      <c r="C110" s="45">
        <f t="shared" si="2"/>
        <v>1630</v>
      </c>
      <c r="D110" s="46">
        <v>822</v>
      </c>
      <c r="E110" s="46">
        <v>808</v>
      </c>
      <c r="F110" s="8"/>
      <c r="G110" s="53" t="s">
        <v>287</v>
      </c>
      <c r="H110" s="54">
        <f>SUM(B5:B56)+SUM(B60:B111)+SUM(H5:H56)+SUM(H60:H108)</f>
        <v>187385</v>
      </c>
      <c r="I110" s="54">
        <f t="shared" ref="I110:K110" si="4">SUM(C5:C56)+SUM(C60:C111)+SUM(I5:I56)+SUM(I60:I108)</f>
        <v>430707</v>
      </c>
      <c r="J110" s="54">
        <f t="shared" si="4"/>
        <v>212883</v>
      </c>
      <c r="K110" s="54">
        <f t="shared" si="4"/>
        <v>217824</v>
      </c>
    </row>
    <row r="111" spans="1:17" ht="18.95" customHeight="1">
      <c r="A111" s="44" t="s">
        <v>178</v>
      </c>
      <c r="B111" s="45">
        <v>1180</v>
      </c>
      <c r="C111" s="45">
        <f t="shared" si="2"/>
        <v>3029</v>
      </c>
      <c r="D111" s="46">
        <v>1497</v>
      </c>
      <c r="E111" s="46">
        <v>1532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6" t="s">
        <v>313</v>
      </c>
      <c r="B2" s="147"/>
      <c r="C2" s="27"/>
      <c r="G2" s="56"/>
      <c r="H2" s="27"/>
      <c r="I2" s="27"/>
      <c r="J2" s="27"/>
      <c r="K2" s="56"/>
    </row>
    <row r="3" spans="1:11" s="3" customFormat="1" ht="20.100000000000001" customHeight="1">
      <c r="A3" s="148" t="s">
        <v>15</v>
      </c>
      <c r="B3" s="148" t="s">
        <v>3</v>
      </c>
      <c r="C3" s="151" t="s">
        <v>0</v>
      </c>
      <c r="D3" s="152"/>
      <c r="E3" s="153"/>
      <c r="F3" s="151" t="s">
        <v>14</v>
      </c>
      <c r="G3" s="152"/>
      <c r="H3" s="152"/>
      <c r="I3" s="153"/>
      <c r="J3" s="57" t="s">
        <v>1</v>
      </c>
      <c r="K3" s="57" t="s">
        <v>0</v>
      </c>
    </row>
    <row r="4" spans="1:11" s="3" customFormat="1" ht="20.100000000000001" customHeight="1">
      <c r="A4" s="149"/>
      <c r="B4" s="149"/>
      <c r="C4" s="154"/>
      <c r="D4" s="155"/>
      <c r="E4" s="156"/>
      <c r="F4" s="154"/>
      <c r="G4" s="155"/>
      <c r="H4" s="155"/>
      <c r="I4" s="156"/>
      <c r="J4" s="58" t="s">
        <v>4</v>
      </c>
      <c r="K4" s="58" t="s">
        <v>5</v>
      </c>
    </row>
    <row r="5" spans="1:11" s="3" customFormat="1" ht="20.100000000000001" customHeight="1">
      <c r="A5" s="150"/>
      <c r="B5" s="150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8845</v>
      </c>
      <c r="C6" s="29">
        <f>D6+E6</f>
        <v>20143</v>
      </c>
      <c r="D6" s="30">
        <v>9507</v>
      </c>
      <c r="E6" s="30">
        <v>10636</v>
      </c>
      <c r="F6" s="62">
        <v>1</v>
      </c>
      <c r="G6" s="63">
        <f>H6+I6</f>
        <v>8</v>
      </c>
      <c r="H6" s="63">
        <v>-9</v>
      </c>
      <c r="I6" s="63">
        <v>17</v>
      </c>
      <c r="J6" s="36">
        <f>C6/B6</f>
        <v>2.2773318258903337</v>
      </c>
      <c r="K6" s="29">
        <f>C6/3.055</f>
        <v>6593.4533551554823</v>
      </c>
    </row>
    <row r="7" spans="1:11" s="3" customFormat="1" ht="20.100000000000001" customHeight="1">
      <c r="A7" s="59" t="s">
        <v>17</v>
      </c>
      <c r="B7" s="29">
        <v>24935</v>
      </c>
      <c r="C7" s="29">
        <f t="shared" ref="C7:C18" si="0">D7+E7</f>
        <v>56890</v>
      </c>
      <c r="D7" s="30">
        <v>27074</v>
      </c>
      <c r="E7" s="30">
        <v>29816</v>
      </c>
      <c r="F7" s="62">
        <v>46</v>
      </c>
      <c r="G7" s="63">
        <f t="shared" ref="G7:G18" si="1">H7+I7</f>
        <v>73</v>
      </c>
      <c r="H7" s="63">
        <v>26</v>
      </c>
      <c r="I7" s="63">
        <v>47</v>
      </c>
      <c r="J7" s="36">
        <f t="shared" ref="J7:J19" si="2">C7/B7</f>
        <v>2.281531983156206</v>
      </c>
      <c r="K7" s="29">
        <f>C7/5.61</f>
        <v>10140.819964349375</v>
      </c>
    </row>
    <row r="8" spans="1:11" s="3" customFormat="1" ht="20.100000000000001" customHeight="1">
      <c r="A8" s="59" t="s">
        <v>18</v>
      </c>
      <c r="B8" s="29">
        <v>18375</v>
      </c>
      <c r="C8" s="29">
        <f t="shared" si="0"/>
        <v>43151</v>
      </c>
      <c r="D8" s="30">
        <v>21178</v>
      </c>
      <c r="E8" s="30">
        <v>21973</v>
      </c>
      <c r="F8" s="62">
        <v>30</v>
      </c>
      <c r="G8" s="63">
        <f t="shared" si="1"/>
        <v>49</v>
      </c>
      <c r="H8" s="63">
        <v>32</v>
      </c>
      <c r="I8" s="63">
        <v>17</v>
      </c>
      <c r="J8" s="36">
        <f t="shared" si="2"/>
        <v>2.3483537414965987</v>
      </c>
      <c r="K8" s="29">
        <f>C8/4.377</f>
        <v>9858.5789353438431</v>
      </c>
    </row>
    <row r="9" spans="1:11" s="3" customFormat="1" ht="20.100000000000001" customHeight="1">
      <c r="A9" s="59" t="s">
        <v>19</v>
      </c>
      <c r="B9" s="29">
        <v>12418</v>
      </c>
      <c r="C9" s="29">
        <f t="shared" si="0"/>
        <v>30856</v>
      </c>
      <c r="D9" s="30">
        <v>15242</v>
      </c>
      <c r="E9" s="30">
        <v>15614</v>
      </c>
      <c r="F9" s="62">
        <v>-2</v>
      </c>
      <c r="G9" s="63">
        <f t="shared" si="1"/>
        <v>14</v>
      </c>
      <c r="H9" s="63">
        <v>3</v>
      </c>
      <c r="I9" s="63">
        <v>11</v>
      </c>
      <c r="J9" s="36">
        <f t="shared" si="2"/>
        <v>2.4847801578354001</v>
      </c>
      <c r="K9" s="29">
        <f>C9/4.058</f>
        <v>7603.7456875308035</v>
      </c>
    </row>
    <row r="10" spans="1:11" s="3" customFormat="1" ht="20.100000000000001" customHeight="1">
      <c r="A10" s="59" t="s">
        <v>20</v>
      </c>
      <c r="B10" s="29">
        <v>21002</v>
      </c>
      <c r="C10" s="29">
        <f t="shared" si="0"/>
        <v>44896</v>
      </c>
      <c r="D10" s="30">
        <v>22459</v>
      </c>
      <c r="E10" s="30">
        <v>22437</v>
      </c>
      <c r="F10" s="62">
        <v>-31</v>
      </c>
      <c r="G10" s="63">
        <f t="shared" si="1"/>
        <v>-9</v>
      </c>
      <c r="H10" s="63">
        <v>-4</v>
      </c>
      <c r="I10" s="63">
        <v>-5</v>
      </c>
      <c r="J10" s="36">
        <f t="shared" si="2"/>
        <v>2.1377011713170173</v>
      </c>
      <c r="K10" s="29">
        <f>C10/4.746</f>
        <v>9459.7555836493884</v>
      </c>
    </row>
    <row r="11" spans="1:11" s="3" customFormat="1" ht="20.100000000000001" customHeight="1">
      <c r="A11" s="59" t="s">
        <v>21</v>
      </c>
      <c r="B11" s="29">
        <v>12471</v>
      </c>
      <c r="C11" s="29">
        <f t="shared" si="0"/>
        <v>29580</v>
      </c>
      <c r="D11" s="30">
        <v>14617</v>
      </c>
      <c r="E11" s="30">
        <v>14963</v>
      </c>
      <c r="F11" s="62">
        <v>10</v>
      </c>
      <c r="G11" s="63">
        <f t="shared" si="1"/>
        <v>26</v>
      </c>
      <c r="H11" s="63">
        <v>24</v>
      </c>
      <c r="I11" s="63">
        <v>2</v>
      </c>
      <c r="J11" s="36">
        <f t="shared" si="2"/>
        <v>2.371902814529709</v>
      </c>
      <c r="K11" s="29">
        <f>C11/3.044</f>
        <v>9717.4770039421819</v>
      </c>
    </row>
    <row r="12" spans="1:11" s="3" customFormat="1" ht="20.100000000000001" customHeight="1">
      <c r="A12" s="59" t="s">
        <v>22</v>
      </c>
      <c r="B12" s="29">
        <v>18237</v>
      </c>
      <c r="C12" s="29">
        <f t="shared" si="0"/>
        <v>41878</v>
      </c>
      <c r="D12" s="30">
        <v>20520</v>
      </c>
      <c r="E12" s="30">
        <v>21358</v>
      </c>
      <c r="F12" s="62">
        <v>6</v>
      </c>
      <c r="G12" s="63">
        <f>H12+I12</f>
        <v>-20</v>
      </c>
      <c r="H12" s="63">
        <v>5</v>
      </c>
      <c r="I12" s="63">
        <v>-25</v>
      </c>
      <c r="J12" s="36">
        <f t="shared" si="2"/>
        <v>2.2963206667763338</v>
      </c>
      <c r="K12" s="29">
        <f>C12/6.09</f>
        <v>6876.5188834154351</v>
      </c>
    </row>
    <row r="13" spans="1:11" s="3" customFormat="1" ht="20.100000000000001" customHeight="1">
      <c r="A13" s="59" t="s">
        <v>23</v>
      </c>
      <c r="B13" s="29">
        <v>12946</v>
      </c>
      <c r="C13" s="29">
        <f t="shared" si="0"/>
        <v>31719</v>
      </c>
      <c r="D13" s="30">
        <v>15343</v>
      </c>
      <c r="E13" s="30">
        <v>16376</v>
      </c>
      <c r="F13" s="62">
        <v>-20</v>
      </c>
      <c r="G13" s="63">
        <f t="shared" si="1"/>
        <v>-36</v>
      </c>
      <c r="H13" s="63">
        <v>-22</v>
      </c>
      <c r="I13" s="63">
        <v>-14</v>
      </c>
      <c r="J13" s="36">
        <f t="shared" si="2"/>
        <v>2.4501004171172562</v>
      </c>
      <c r="K13" s="29">
        <f>C13/5.007</f>
        <v>6334.9310964649494</v>
      </c>
    </row>
    <row r="14" spans="1:11" s="3" customFormat="1" ht="20.100000000000001" customHeight="1">
      <c r="A14" s="59" t="s">
        <v>24</v>
      </c>
      <c r="B14" s="29">
        <v>15684</v>
      </c>
      <c r="C14" s="29">
        <f t="shared" si="0"/>
        <v>36335</v>
      </c>
      <c r="D14" s="30">
        <v>18600</v>
      </c>
      <c r="E14" s="30">
        <v>17735</v>
      </c>
      <c r="F14" s="62">
        <v>20</v>
      </c>
      <c r="G14" s="63">
        <f t="shared" si="1"/>
        <v>27</v>
      </c>
      <c r="H14" s="63">
        <v>10</v>
      </c>
      <c r="I14" s="63">
        <v>17</v>
      </c>
      <c r="J14" s="36">
        <f t="shared" si="2"/>
        <v>2.316692170364703</v>
      </c>
      <c r="K14" s="29">
        <f>C14/7.192</f>
        <v>5052.1412680756393</v>
      </c>
    </row>
    <row r="15" spans="1:11" s="3" customFormat="1" ht="20.100000000000001" customHeight="1">
      <c r="A15" s="59" t="s">
        <v>25</v>
      </c>
      <c r="B15" s="29">
        <v>16039</v>
      </c>
      <c r="C15" s="29">
        <f t="shared" si="0"/>
        <v>32486</v>
      </c>
      <c r="D15" s="30">
        <v>16289</v>
      </c>
      <c r="E15" s="30">
        <v>16197</v>
      </c>
      <c r="F15" s="62">
        <v>39</v>
      </c>
      <c r="G15" s="63">
        <f t="shared" si="1"/>
        <v>53</v>
      </c>
      <c r="H15" s="63">
        <v>28</v>
      </c>
      <c r="I15" s="63">
        <v>25</v>
      </c>
      <c r="J15" s="36">
        <f t="shared" si="2"/>
        <v>2.0254379948874619</v>
      </c>
      <c r="K15" s="29">
        <f>C15/4.272</f>
        <v>7604.4007490636695</v>
      </c>
    </row>
    <row r="16" spans="1:11" s="3" customFormat="1" ht="20.100000000000001" customHeight="1">
      <c r="A16" s="59" t="s">
        <v>26</v>
      </c>
      <c r="B16" s="29">
        <v>4685</v>
      </c>
      <c r="C16" s="29">
        <f t="shared" si="0"/>
        <v>11551</v>
      </c>
      <c r="D16" s="30">
        <v>6022</v>
      </c>
      <c r="E16" s="30">
        <v>5529</v>
      </c>
      <c r="F16" s="62">
        <v>-2</v>
      </c>
      <c r="G16" s="63">
        <f t="shared" si="1"/>
        <v>-12</v>
      </c>
      <c r="H16" s="63">
        <v>-4</v>
      </c>
      <c r="I16" s="63">
        <v>-8</v>
      </c>
      <c r="J16" s="36">
        <f t="shared" si="2"/>
        <v>2.4655282817502666</v>
      </c>
      <c r="K16" s="29">
        <f>C16/4.977</f>
        <v>2320.876029736789</v>
      </c>
    </row>
    <row r="17" spans="1:11" s="3" customFormat="1" ht="20.100000000000001" customHeight="1">
      <c r="A17" s="59" t="s">
        <v>27</v>
      </c>
      <c r="B17" s="29">
        <v>14377</v>
      </c>
      <c r="C17" s="29">
        <f t="shared" si="0"/>
        <v>33277</v>
      </c>
      <c r="D17" s="30">
        <v>16800</v>
      </c>
      <c r="E17" s="30">
        <v>16477</v>
      </c>
      <c r="F17" s="62">
        <v>23</v>
      </c>
      <c r="G17" s="63">
        <f t="shared" si="1"/>
        <v>43</v>
      </c>
      <c r="H17" s="63">
        <v>26</v>
      </c>
      <c r="I17" s="63">
        <v>17</v>
      </c>
      <c r="J17" s="36">
        <f t="shared" si="2"/>
        <v>2.3145997078667317</v>
      </c>
      <c r="K17" s="29">
        <f>C17/5.407</f>
        <v>6154.4294433142222</v>
      </c>
    </row>
    <row r="18" spans="1:11" s="3" customFormat="1" ht="20.100000000000001" customHeight="1">
      <c r="A18" s="59" t="s">
        <v>28</v>
      </c>
      <c r="B18" s="29">
        <v>7371</v>
      </c>
      <c r="C18" s="29">
        <f t="shared" si="0"/>
        <v>17945</v>
      </c>
      <c r="D18" s="30">
        <v>9232</v>
      </c>
      <c r="E18" s="30">
        <v>8713</v>
      </c>
      <c r="F18" s="62">
        <v>11</v>
      </c>
      <c r="G18" s="63">
        <f t="shared" si="1"/>
        <v>6</v>
      </c>
      <c r="H18" s="63">
        <v>0</v>
      </c>
      <c r="I18" s="63">
        <v>6</v>
      </c>
      <c r="J18" s="36">
        <f t="shared" si="2"/>
        <v>2.4345407678741013</v>
      </c>
      <c r="K18" s="29">
        <f>C18/11.735</f>
        <v>1529.1861951427354</v>
      </c>
    </row>
    <row r="19" spans="1:11" s="3" customFormat="1" ht="20.100000000000001" customHeight="1">
      <c r="A19" s="59" t="s">
        <v>29</v>
      </c>
      <c r="B19" s="29">
        <f t="shared" ref="B19:I19" si="3">SUM(B6:B18)</f>
        <v>187385</v>
      </c>
      <c r="C19" s="29">
        <f t="shared" si="3"/>
        <v>430707</v>
      </c>
      <c r="D19" s="30">
        <f t="shared" si="3"/>
        <v>212883</v>
      </c>
      <c r="E19" s="30">
        <f t="shared" si="3"/>
        <v>217824</v>
      </c>
      <c r="F19" s="64">
        <f t="shared" si="3"/>
        <v>131</v>
      </c>
      <c r="G19" s="65">
        <f t="shared" si="3"/>
        <v>222</v>
      </c>
      <c r="H19" s="65">
        <f>SUM(H6:H18)</f>
        <v>115</v>
      </c>
      <c r="I19" s="65">
        <f t="shared" si="3"/>
        <v>107</v>
      </c>
      <c r="J19" s="36">
        <f t="shared" si="2"/>
        <v>2.2985137551031301</v>
      </c>
      <c r="K19" s="29">
        <f>ROUND(C19/69.57,0)</f>
        <v>6191</v>
      </c>
    </row>
    <row r="20" spans="1:11" s="3" customFormat="1" ht="18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289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313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18320</v>
      </c>
      <c r="C4" s="14">
        <f>SUM(C5:C9)</f>
        <v>9359</v>
      </c>
      <c r="D4" s="14">
        <f>SUM(D5:D9)</f>
        <v>8961</v>
      </c>
      <c r="E4" s="71" t="s">
        <v>54</v>
      </c>
      <c r="F4" s="13">
        <f t="shared" ref="F4:F61" si="1">SUM(G4:H4)</f>
        <v>21515</v>
      </c>
      <c r="G4" s="14">
        <f>SUM(G5:G9)</f>
        <v>10721</v>
      </c>
      <c r="H4" s="15">
        <f>SUM(H5:H9)</f>
        <v>10794</v>
      </c>
    </row>
    <row r="5" spans="1:37" ht="11.25" customHeight="1">
      <c r="A5" s="72">
        <v>0</v>
      </c>
      <c r="B5" s="13">
        <f t="shared" si="0"/>
        <v>3410</v>
      </c>
      <c r="C5" s="97">
        <v>1735</v>
      </c>
      <c r="D5" s="97">
        <v>1675</v>
      </c>
      <c r="E5" s="72">
        <v>60</v>
      </c>
      <c r="F5" s="13">
        <f t="shared" si="1"/>
        <v>4353</v>
      </c>
      <c r="G5" s="97">
        <v>2217</v>
      </c>
      <c r="H5" s="98">
        <v>2136</v>
      </c>
    </row>
    <row r="6" spans="1:37" ht="11.25" customHeight="1">
      <c r="A6" s="72">
        <v>1</v>
      </c>
      <c r="B6" s="13">
        <f t="shared" si="0"/>
        <v>3530</v>
      </c>
      <c r="C6" s="97">
        <v>1770</v>
      </c>
      <c r="D6" s="97">
        <v>1760</v>
      </c>
      <c r="E6" s="72">
        <v>61</v>
      </c>
      <c r="F6" s="13">
        <f t="shared" si="1"/>
        <v>4203</v>
      </c>
      <c r="G6" s="97">
        <v>2094</v>
      </c>
      <c r="H6" s="98">
        <v>2109</v>
      </c>
    </row>
    <row r="7" spans="1:37" ht="11.25" customHeight="1">
      <c r="A7" s="72">
        <v>2</v>
      </c>
      <c r="B7" s="13">
        <f t="shared" si="0"/>
        <v>3750</v>
      </c>
      <c r="C7" s="97">
        <v>1943</v>
      </c>
      <c r="D7" s="97">
        <v>1807</v>
      </c>
      <c r="E7" s="72">
        <v>62</v>
      </c>
      <c r="F7" s="13">
        <f t="shared" si="1"/>
        <v>4266</v>
      </c>
      <c r="G7" s="97">
        <v>2112</v>
      </c>
      <c r="H7" s="98">
        <v>2154</v>
      </c>
    </row>
    <row r="8" spans="1:37" ht="11.25" customHeight="1">
      <c r="A8" s="72">
        <v>3</v>
      </c>
      <c r="B8" s="13">
        <f t="shared" si="0"/>
        <v>3806</v>
      </c>
      <c r="C8" s="97">
        <v>1896</v>
      </c>
      <c r="D8" s="97">
        <v>1910</v>
      </c>
      <c r="E8" s="72">
        <v>63</v>
      </c>
      <c r="F8" s="13">
        <f t="shared" si="1"/>
        <v>4362</v>
      </c>
      <c r="G8" s="97">
        <v>2153</v>
      </c>
      <c r="H8" s="98">
        <v>2209</v>
      </c>
    </row>
    <row r="9" spans="1:37" ht="11.25" customHeight="1">
      <c r="A9" s="73">
        <v>4</v>
      </c>
      <c r="B9" s="74">
        <f t="shared" si="0"/>
        <v>3824</v>
      </c>
      <c r="C9" s="99">
        <v>2015</v>
      </c>
      <c r="D9" s="99">
        <v>1809</v>
      </c>
      <c r="E9" s="73">
        <v>64</v>
      </c>
      <c r="F9" s="74">
        <f t="shared" si="1"/>
        <v>4331</v>
      </c>
      <c r="G9" s="99">
        <v>2145</v>
      </c>
      <c r="H9" s="100">
        <v>2186</v>
      </c>
    </row>
    <row r="10" spans="1:37" ht="11.25" customHeight="1">
      <c r="A10" s="71" t="s">
        <v>55</v>
      </c>
      <c r="B10" s="13">
        <f t="shared" si="0"/>
        <v>19961</v>
      </c>
      <c r="C10" s="14">
        <f>SUM(C11:C15)</f>
        <v>10214</v>
      </c>
      <c r="D10" s="14">
        <f>SUM(D11:D15)</f>
        <v>9747</v>
      </c>
      <c r="E10" s="71" t="s">
        <v>56</v>
      </c>
      <c r="F10" s="13">
        <f t="shared" si="1"/>
        <v>27049</v>
      </c>
      <c r="G10" s="14">
        <f>SUM(G11:G15)</f>
        <v>12753</v>
      </c>
      <c r="H10" s="15">
        <f>SUM(H11:H15)</f>
        <v>14296</v>
      </c>
    </row>
    <row r="11" spans="1:37" ht="11.25" customHeight="1">
      <c r="A11" s="72">
        <v>5</v>
      </c>
      <c r="B11" s="13">
        <f t="shared" si="0"/>
        <v>3909</v>
      </c>
      <c r="C11" s="97">
        <v>1944</v>
      </c>
      <c r="D11" s="97">
        <v>1965</v>
      </c>
      <c r="E11" s="72">
        <v>65</v>
      </c>
      <c r="F11" s="13">
        <f t="shared" si="1"/>
        <v>4671</v>
      </c>
      <c r="G11" s="97">
        <v>2235</v>
      </c>
      <c r="H11" s="98">
        <v>2436</v>
      </c>
    </row>
    <row r="12" spans="1:37" ht="11.25" customHeight="1">
      <c r="A12" s="72">
        <v>6</v>
      </c>
      <c r="B12" s="13">
        <f t="shared" si="0"/>
        <v>3885</v>
      </c>
      <c r="C12" s="97">
        <v>2018</v>
      </c>
      <c r="D12" s="97">
        <v>1867</v>
      </c>
      <c r="E12" s="72">
        <v>66</v>
      </c>
      <c r="F12" s="13">
        <f t="shared" si="1"/>
        <v>4883</v>
      </c>
      <c r="G12" s="97">
        <v>2320</v>
      </c>
      <c r="H12" s="98">
        <v>2563</v>
      </c>
    </row>
    <row r="13" spans="1:37" ht="11.25" customHeight="1">
      <c r="A13" s="72">
        <v>7</v>
      </c>
      <c r="B13" s="13">
        <f t="shared" si="0"/>
        <v>4006</v>
      </c>
      <c r="C13" s="97">
        <v>2106</v>
      </c>
      <c r="D13" s="97">
        <v>1900</v>
      </c>
      <c r="E13" s="72">
        <v>67</v>
      </c>
      <c r="F13" s="13">
        <f t="shared" si="1"/>
        <v>5369</v>
      </c>
      <c r="G13" s="97">
        <v>2530</v>
      </c>
      <c r="H13" s="98">
        <v>2839</v>
      </c>
    </row>
    <row r="14" spans="1:37" ht="11.25" customHeight="1">
      <c r="A14" s="72">
        <v>8</v>
      </c>
      <c r="B14" s="13">
        <f t="shared" si="0"/>
        <v>4050</v>
      </c>
      <c r="C14" s="97">
        <v>2035</v>
      </c>
      <c r="D14" s="97">
        <v>2015</v>
      </c>
      <c r="E14" s="72">
        <v>68</v>
      </c>
      <c r="F14" s="13">
        <f t="shared" si="1"/>
        <v>5820</v>
      </c>
      <c r="G14" s="97">
        <v>2740</v>
      </c>
      <c r="H14" s="98">
        <v>3080</v>
      </c>
    </row>
    <row r="15" spans="1:37" ht="11.25" customHeight="1">
      <c r="A15" s="73">
        <v>9</v>
      </c>
      <c r="B15" s="74">
        <f t="shared" si="0"/>
        <v>4111</v>
      </c>
      <c r="C15" s="99">
        <v>2111</v>
      </c>
      <c r="D15" s="99">
        <v>2000</v>
      </c>
      <c r="E15" s="73">
        <v>69</v>
      </c>
      <c r="F15" s="74">
        <f t="shared" si="1"/>
        <v>6306</v>
      </c>
      <c r="G15" s="99">
        <v>2928</v>
      </c>
      <c r="H15" s="100">
        <v>3378</v>
      </c>
    </row>
    <row r="16" spans="1:37" ht="11.25" customHeight="1">
      <c r="A16" s="71" t="s">
        <v>57</v>
      </c>
      <c r="B16" s="13">
        <f t="shared" si="0"/>
        <v>20207</v>
      </c>
      <c r="C16" s="14">
        <f>SUM(C17:C21)</f>
        <v>10278</v>
      </c>
      <c r="D16" s="14">
        <f>SUM(D17:D21)</f>
        <v>9929</v>
      </c>
      <c r="E16" s="71" t="s">
        <v>58</v>
      </c>
      <c r="F16" s="13">
        <f t="shared" si="1"/>
        <v>25557</v>
      </c>
      <c r="G16" s="14">
        <f>SUM(G17:G21)</f>
        <v>11898</v>
      </c>
      <c r="H16" s="15">
        <f>SUM(H17:H21)</f>
        <v>13659</v>
      </c>
    </row>
    <row r="17" spans="1:8" ht="11.25" customHeight="1">
      <c r="A17" s="72">
        <v>10</v>
      </c>
      <c r="B17" s="13">
        <f t="shared" si="0"/>
        <v>4077</v>
      </c>
      <c r="C17" s="97">
        <v>2083</v>
      </c>
      <c r="D17" s="97">
        <v>1994</v>
      </c>
      <c r="E17" s="72">
        <v>70</v>
      </c>
      <c r="F17" s="13">
        <f t="shared" si="1"/>
        <v>6408</v>
      </c>
      <c r="G17" s="97">
        <v>2989</v>
      </c>
      <c r="H17" s="98">
        <v>3419</v>
      </c>
    </row>
    <row r="18" spans="1:8" ht="11.25" customHeight="1">
      <c r="A18" s="72">
        <v>11</v>
      </c>
      <c r="B18" s="13">
        <f t="shared" si="0"/>
        <v>4038</v>
      </c>
      <c r="C18" s="97">
        <v>2069</v>
      </c>
      <c r="D18" s="97">
        <v>1969</v>
      </c>
      <c r="E18" s="72">
        <v>71</v>
      </c>
      <c r="F18" s="13">
        <f t="shared" si="1"/>
        <v>5940</v>
      </c>
      <c r="G18" s="97">
        <v>2781</v>
      </c>
      <c r="H18" s="98">
        <v>3159</v>
      </c>
    </row>
    <row r="19" spans="1:8" ht="11.25" customHeight="1">
      <c r="A19" s="72">
        <v>12</v>
      </c>
      <c r="B19" s="13">
        <f t="shared" si="0"/>
        <v>3901</v>
      </c>
      <c r="C19" s="97">
        <v>2020</v>
      </c>
      <c r="D19" s="97">
        <v>1881</v>
      </c>
      <c r="E19" s="72">
        <v>72</v>
      </c>
      <c r="F19" s="13">
        <f t="shared" si="1"/>
        <v>3790</v>
      </c>
      <c r="G19" s="97">
        <v>1794</v>
      </c>
      <c r="H19" s="98">
        <v>1996</v>
      </c>
    </row>
    <row r="20" spans="1:8" ht="11.25" customHeight="1">
      <c r="A20" s="72">
        <v>13</v>
      </c>
      <c r="B20" s="13">
        <f t="shared" si="0"/>
        <v>4016</v>
      </c>
      <c r="C20" s="97">
        <v>1985</v>
      </c>
      <c r="D20" s="97">
        <v>2031</v>
      </c>
      <c r="E20" s="72">
        <v>73</v>
      </c>
      <c r="F20" s="13">
        <f t="shared" si="1"/>
        <v>4202</v>
      </c>
      <c r="G20" s="97">
        <v>1927</v>
      </c>
      <c r="H20" s="98">
        <v>2275</v>
      </c>
    </row>
    <row r="21" spans="1:8" ht="11.25" customHeight="1">
      <c r="A21" s="73">
        <v>14</v>
      </c>
      <c r="B21" s="74">
        <f t="shared" si="0"/>
        <v>4175</v>
      </c>
      <c r="C21" s="99">
        <v>2121</v>
      </c>
      <c r="D21" s="99">
        <v>2054</v>
      </c>
      <c r="E21" s="73">
        <v>74</v>
      </c>
      <c r="F21" s="74">
        <f t="shared" si="1"/>
        <v>5217</v>
      </c>
      <c r="G21" s="99">
        <v>2407</v>
      </c>
      <c r="H21" s="100">
        <v>2810</v>
      </c>
    </row>
    <row r="22" spans="1:8" ht="11.25" customHeight="1">
      <c r="A22" s="71" t="s">
        <v>59</v>
      </c>
      <c r="B22" s="13">
        <f t="shared" si="0"/>
        <v>20534</v>
      </c>
      <c r="C22" s="14">
        <f>SUM(C23:C27)</f>
        <v>10621</v>
      </c>
      <c r="D22" s="14">
        <f>SUM(D23:D27)</f>
        <v>9913</v>
      </c>
      <c r="E22" s="71" t="s">
        <v>60</v>
      </c>
      <c r="F22" s="13">
        <f t="shared" si="1"/>
        <v>21284</v>
      </c>
      <c r="G22" s="14">
        <f>SUM(G23:G27)</f>
        <v>9579</v>
      </c>
      <c r="H22" s="15">
        <f>SUM(H23:H27)</f>
        <v>11705</v>
      </c>
    </row>
    <row r="23" spans="1:8" ht="11.25" customHeight="1">
      <c r="A23" s="72">
        <v>15</v>
      </c>
      <c r="B23" s="13">
        <f t="shared" si="0"/>
        <v>4108</v>
      </c>
      <c r="C23" s="110">
        <v>2092</v>
      </c>
      <c r="D23" s="110">
        <v>2016</v>
      </c>
      <c r="E23" s="72">
        <v>75</v>
      </c>
      <c r="F23" s="13">
        <f t="shared" si="1"/>
        <v>4685</v>
      </c>
      <c r="G23" s="97">
        <v>2123</v>
      </c>
      <c r="H23" s="98">
        <v>2562</v>
      </c>
    </row>
    <row r="24" spans="1:8" ht="11.25" customHeight="1">
      <c r="A24" s="72">
        <v>16</v>
      </c>
      <c r="B24" s="13">
        <f t="shared" si="0"/>
        <v>4033</v>
      </c>
      <c r="C24" s="110">
        <v>2070</v>
      </c>
      <c r="D24" s="110">
        <v>1963</v>
      </c>
      <c r="E24" s="72">
        <v>76</v>
      </c>
      <c r="F24" s="13">
        <f t="shared" si="1"/>
        <v>4924</v>
      </c>
      <c r="G24" s="97">
        <v>2230</v>
      </c>
      <c r="H24" s="98">
        <v>2694</v>
      </c>
    </row>
    <row r="25" spans="1:8" ht="11.25" customHeight="1">
      <c r="A25" s="72">
        <v>17</v>
      </c>
      <c r="B25" s="13">
        <f t="shared" si="0"/>
        <v>3966</v>
      </c>
      <c r="C25" s="110">
        <v>2027</v>
      </c>
      <c r="D25" s="110">
        <v>1939</v>
      </c>
      <c r="E25" s="72">
        <v>77</v>
      </c>
      <c r="F25" s="13">
        <f t="shared" si="1"/>
        <v>4513</v>
      </c>
      <c r="G25" s="97">
        <v>2043</v>
      </c>
      <c r="H25" s="98">
        <v>2470</v>
      </c>
    </row>
    <row r="26" spans="1:8" ht="11.25" customHeight="1">
      <c r="A26" s="72">
        <v>18</v>
      </c>
      <c r="B26" s="13">
        <f t="shared" si="0"/>
        <v>4164</v>
      </c>
      <c r="C26" s="110">
        <v>2182</v>
      </c>
      <c r="D26" s="110">
        <v>1982</v>
      </c>
      <c r="E26" s="72">
        <v>78</v>
      </c>
      <c r="F26" s="13">
        <f t="shared" si="1"/>
        <v>3872</v>
      </c>
      <c r="G26" s="97">
        <v>1740</v>
      </c>
      <c r="H26" s="98">
        <v>2132</v>
      </c>
    </row>
    <row r="27" spans="1:8" ht="11.25" customHeight="1">
      <c r="A27" s="73">
        <v>19</v>
      </c>
      <c r="B27" s="74">
        <f t="shared" si="0"/>
        <v>4263</v>
      </c>
      <c r="C27" s="111">
        <v>2250</v>
      </c>
      <c r="D27" s="111">
        <v>2013</v>
      </c>
      <c r="E27" s="73">
        <v>79</v>
      </c>
      <c r="F27" s="74">
        <f t="shared" si="1"/>
        <v>3290</v>
      </c>
      <c r="G27" s="99">
        <v>1443</v>
      </c>
      <c r="H27" s="100">
        <v>1847</v>
      </c>
    </row>
    <row r="28" spans="1:8" ht="11.25" customHeight="1">
      <c r="A28" s="71" t="s">
        <v>61</v>
      </c>
      <c r="B28" s="13">
        <f t="shared" si="0"/>
        <v>21454</v>
      </c>
      <c r="C28" s="97">
        <f>SUM(C29:C33)</f>
        <v>11228</v>
      </c>
      <c r="D28" s="97">
        <f>SUM(D29:D33)</f>
        <v>10226</v>
      </c>
      <c r="E28" s="71" t="s">
        <v>62</v>
      </c>
      <c r="F28" s="13">
        <f t="shared" si="1"/>
        <v>15915</v>
      </c>
      <c r="G28" s="14">
        <f>SUM(G29:G33)</f>
        <v>6740</v>
      </c>
      <c r="H28" s="15">
        <f>SUM(H29:H33)</f>
        <v>9175</v>
      </c>
    </row>
    <row r="29" spans="1:8" ht="11.25" customHeight="1">
      <c r="A29" s="72">
        <v>20</v>
      </c>
      <c r="B29" s="13">
        <f t="shared" si="0"/>
        <v>4300</v>
      </c>
      <c r="C29" s="97">
        <v>2212</v>
      </c>
      <c r="D29" s="97">
        <v>2088</v>
      </c>
      <c r="E29" s="72">
        <v>80</v>
      </c>
      <c r="F29" s="13">
        <f t="shared" si="1"/>
        <v>3654</v>
      </c>
      <c r="G29" s="97">
        <v>1568</v>
      </c>
      <c r="H29" s="98">
        <v>2086</v>
      </c>
    </row>
    <row r="30" spans="1:8" ht="11.25" customHeight="1">
      <c r="A30" s="72">
        <v>21</v>
      </c>
      <c r="B30" s="13">
        <f t="shared" si="0"/>
        <v>4332</v>
      </c>
      <c r="C30" s="97">
        <v>2315</v>
      </c>
      <c r="D30" s="97">
        <v>2017</v>
      </c>
      <c r="E30" s="72">
        <v>81</v>
      </c>
      <c r="F30" s="13">
        <f t="shared" si="1"/>
        <v>3473</v>
      </c>
      <c r="G30" s="97">
        <v>1522</v>
      </c>
      <c r="H30" s="98">
        <v>1951</v>
      </c>
    </row>
    <row r="31" spans="1:8" ht="11.25" customHeight="1">
      <c r="A31" s="72">
        <v>22</v>
      </c>
      <c r="B31" s="13">
        <f t="shared" si="0"/>
        <v>4290</v>
      </c>
      <c r="C31" s="97">
        <v>2301</v>
      </c>
      <c r="D31" s="97">
        <v>1989</v>
      </c>
      <c r="E31" s="72">
        <v>82</v>
      </c>
      <c r="F31" s="13">
        <f t="shared" si="1"/>
        <v>3353</v>
      </c>
      <c r="G31" s="97">
        <v>1416</v>
      </c>
      <c r="H31" s="98">
        <v>1937</v>
      </c>
    </row>
    <row r="32" spans="1:8" ht="11.25" customHeight="1">
      <c r="A32" s="72">
        <v>23</v>
      </c>
      <c r="B32" s="13">
        <f t="shared" si="0"/>
        <v>4299</v>
      </c>
      <c r="C32" s="97">
        <v>2197</v>
      </c>
      <c r="D32" s="97">
        <v>2102</v>
      </c>
      <c r="E32" s="72">
        <v>83</v>
      </c>
      <c r="F32" s="13">
        <f t="shared" si="1"/>
        <v>2889</v>
      </c>
      <c r="G32" s="97">
        <v>1187</v>
      </c>
      <c r="H32" s="98">
        <v>1702</v>
      </c>
    </row>
    <row r="33" spans="1:8" ht="11.25" customHeight="1">
      <c r="A33" s="73">
        <v>24</v>
      </c>
      <c r="B33" s="74">
        <f t="shared" si="0"/>
        <v>4233</v>
      </c>
      <c r="C33" s="99">
        <v>2203</v>
      </c>
      <c r="D33" s="99">
        <v>2030</v>
      </c>
      <c r="E33" s="73">
        <v>84</v>
      </c>
      <c r="F33" s="74">
        <f t="shared" si="1"/>
        <v>2546</v>
      </c>
      <c r="G33" s="99">
        <v>1047</v>
      </c>
      <c r="H33" s="100">
        <v>1499</v>
      </c>
    </row>
    <row r="34" spans="1:8" ht="11.25" customHeight="1">
      <c r="A34" s="71" t="s">
        <v>63</v>
      </c>
      <c r="B34" s="13">
        <f t="shared" si="0"/>
        <v>21174</v>
      </c>
      <c r="C34" s="14">
        <f>SUM(C35:C39)</f>
        <v>11166</v>
      </c>
      <c r="D34" s="14">
        <f>SUM(D35:D39)</f>
        <v>10008</v>
      </c>
      <c r="E34" s="71" t="s">
        <v>64</v>
      </c>
      <c r="F34" s="13">
        <f t="shared" si="1"/>
        <v>9325</v>
      </c>
      <c r="G34" s="14">
        <f>SUM(G35:G39)</f>
        <v>3364</v>
      </c>
      <c r="H34" s="15">
        <f>SUM(H35:H39)</f>
        <v>5961</v>
      </c>
    </row>
    <row r="35" spans="1:8" ht="11.25" customHeight="1">
      <c r="A35" s="72">
        <v>25</v>
      </c>
      <c r="B35" s="13">
        <f t="shared" si="0"/>
        <v>4255</v>
      </c>
      <c r="C35" s="97">
        <v>2300</v>
      </c>
      <c r="D35" s="97">
        <v>1955</v>
      </c>
      <c r="E35" s="72">
        <v>85</v>
      </c>
      <c r="F35" s="13">
        <f t="shared" si="1"/>
        <v>2346</v>
      </c>
      <c r="G35" s="97">
        <v>909</v>
      </c>
      <c r="H35" s="98">
        <v>1437</v>
      </c>
    </row>
    <row r="36" spans="1:8" ht="11.25" customHeight="1">
      <c r="A36" s="72">
        <v>26</v>
      </c>
      <c r="B36" s="13">
        <f t="shared" si="0"/>
        <v>4235</v>
      </c>
      <c r="C36" s="97">
        <v>2255</v>
      </c>
      <c r="D36" s="97">
        <v>1980</v>
      </c>
      <c r="E36" s="72">
        <v>86</v>
      </c>
      <c r="F36" s="13">
        <f t="shared" si="1"/>
        <v>2103</v>
      </c>
      <c r="G36" s="97">
        <v>792</v>
      </c>
      <c r="H36" s="98">
        <v>1311</v>
      </c>
    </row>
    <row r="37" spans="1:8" ht="11.25" customHeight="1">
      <c r="A37" s="72">
        <v>27</v>
      </c>
      <c r="B37" s="13">
        <f t="shared" si="0"/>
        <v>4171</v>
      </c>
      <c r="C37" s="97">
        <v>2203</v>
      </c>
      <c r="D37" s="97">
        <v>1968</v>
      </c>
      <c r="E37" s="72">
        <v>87</v>
      </c>
      <c r="F37" s="13">
        <f t="shared" si="1"/>
        <v>1921</v>
      </c>
      <c r="G37" s="97">
        <v>667</v>
      </c>
      <c r="H37" s="98">
        <v>1254</v>
      </c>
    </row>
    <row r="38" spans="1:8" ht="11.25" customHeight="1">
      <c r="A38" s="72">
        <v>28</v>
      </c>
      <c r="B38" s="13">
        <f t="shared" si="0"/>
        <v>4276</v>
      </c>
      <c r="C38" s="97">
        <v>2199</v>
      </c>
      <c r="D38" s="97">
        <v>2077</v>
      </c>
      <c r="E38" s="72">
        <v>88</v>
      </c>
      <c r="F38" s="13">
        <f t="shared" si="1"/>
        <v>1570</v>
      </c>
      <c r="G38" s="97">
        <v>534</v>
      </c>
      <c r="H38" s="98">
        <v>1036</v>
      </c>
    </row>
    <row r="39" spans="1:8" ht="11.25" customHeight="1">
      <c r="A39" s="73">
        <v>29</v>
      </c>
      <c r="B39" s="74">
        <f t="shared" si="0"/>
        <v>4237</v>
      </c>
      <c r="C39" s="99">
        <v>2209</v>
      </c>
      <c r="D39" s="99">
        <v>2028</v>
      </c>
      <c r="E39" s="73">
        <v>89</v>
      </c>
      <c r="F39" s="74">
        <f t="shared" si="1"/>
        <v>1385</v>
      </c>
      <c r="G39" s="99">
        <v>462</v>
      </c>
      <c r="H39" s="100">
        <v>923</v>
      </c>
    </row>
    <row r="40" spans="1:8" ht="11.25" customHeight="1">
      <c r="A40" s="71" t="s">
        <v>65</v>
      </c>
      <c r="B40" s="13">
        <f t="shared" si="0"/>
        <v>24011</v>
      </c>
      <c r="C40" s="14">
        <f>SUM(C41:C45)</f>
        <v>12319</v>
      </c>
      <c r="D40" s="14">
        <f>SUM(D41:D45)</f>
        <v>11692</v>
      </c>
      <c r="E40" s="71" t="s">
        <v>66</v>
      </c>
      <c r="F40" s="13">
        <f t="shared" si="1"/>
        <v>4189</v>
      </c>
      <c r="G40" s="14">
        <f>SUM(G41:G45)</f>
        <v>1164</v>
      </c>
      <c r="H40" s="15">
        <f>SUM(H41:H45)</f>
        <v>3025</v>
      </c>
    </row>
    <row r="41" spans="1:8" ht="11.25" customHeight="1">
      <c r="A41" s="72">
        <v>30</v>
      </c>
      <c r="B41" s="13">
        <f t="shared" si="0"/>
        <v>4417</v>
      </c>
      <c r="C41" s="97">
        <v>2274</v>
      </c>
      <c r="D41" s="97">
        <v>2143</v>
      </c>
      <c r="E41" s="72">
        <v>90</v>
      </c>
      <c r="F41" s="13">
        <f t="shared" si="1"/>
        <v>1219</v>
      </c>
      <c r="G41" s="97">
        <v>367</v>
      </c>
      <c r="H41" s="98">
        <v>852</v>
      </c>
    </row>
    <row r="42" spans="1:8" ht="11.25" customHeight="1">
      <c r="A42" s="72">
        <v>31</v>
      </c>
      <c r="B42" s="13">
        <f t="shared" si="0"/>
        <v>4518</v>
      </c>
      <c r="C42" s="97">
        <v>2377</v>
      </c>
      <c r="D42" s="97">
        <v>2141</v>
      </c>
      <c r="E42" s="72">
        <v>91</v>
      </c>
      <c r="F42" s="13">
        <f t="shared" si="1"/>
        <v>1014</v>
      </c>
      <c r="G42" s="97">
        <v>304</v>
      </c>
      <c r="H42" s="98">
        <v>710</v>
      </c>
    </row>
    <row r="43" spans="1:8" ht="11.25" customHeight="1">
      <c r="A43" s="72">
        <v>32</v>
      </c>
      <c r="B43" s="13">
        <f t="shared" si="0"/>
        <v>4655</v>
      </c>
      <c r="C43" s="97">
        <v>2420</v>
      </c>
      <c r="D43" s="97">
        <v>2235</v>
      </c>
      <c r="E43" s="72">
        <v>92</v>
      </c>
      <c r="F43" s="13">
        <f t="shared" si="1"/>
        <v>810</v>
      </c>
      <c r="G43" s="97">
        <v>210</v>
      </c>
      <c r="H43" s="98">
        <v>600</v>
      </c>
    </row>
    <row r="44" spans="1:8" ht="11.25" customHeight="1">
      <c r="A44" s="72">
        <v>33</v>
      </c>
      <c r="B44" s="13">
        <f t="shared" si="0"/>
        <v>4999</v>
      </c>
      <c r="C44" s="97">
        <v>2535</v>
      </c>
      <c r="D44" s="97">
        <v>2464</v>
      </c>
      <c r="E44" s="72">
        <v>93</v>
      </c>
      <c r="F44" s="13">
        <f t="shared" si="1"/>
        <v>660</v>
      </c>
      <c r="G44" s="97">
        <v>182</v>
      </c>
      <c r="H44" s="98">
        <v>478</v>
      </c>
    </row>
    <row r="45" spans="1:8" ht="11.25" customHeight="1">
      <c r="A45" s="73">
        <v>34</v>
      </c>
      <c r="B45" s="74">
        <f t="shared" si="0"/>
        <v>5422</v>
      </c>
      <c r="C45" s="99">
        <v>2713</v>
      </c>
      <c r="D45" s="99">
        <v>2709</v>
      </c>
      <c r="E45" s="73">
        <v>94</v>
      </c>
      <c r="F45" s="74">
        <f t="shared" si="1"/>
        <v>486</v>
      </c>
      <c r="G45" s="97">
        <v>101</v>
      </c>
      <c r="H45" s="100">
        <v>385</v>
      </c>
    </row>
    <row r="46" spans="1:8" ht="11.25" customHeight="1">
      <c r="A46" s="71" t="s">
        <v>67</v>
      </c>
      <c r="B46" s="13">
        <f t="shared" si="0"/>
        <v>29006</v>
      </c>
      <c r="C46" s="14">
        <f>SUM(C47:C51)</f>
        <v>14668</v>
      </c>
      <c r="D46" s="14">
        <f>SUM(D47:D51)</f>
        <v>14338</v>
      </c>
      <c r="E46" s="71" t="s">
        <v>68</v>
      </c>
      <c r="F46" s="13">
        <f>SUM(G46:H46)</f>
        <v>1127</v>
      </c>
      <c r="G46" s="112">
        <f>SUM(G47:G51)</f>
        <v>220</v>
      </c>
      <c r="H46" s="78">
        <f>SUM(H47:H51)</f>
        <v>907</v>
      </c>
    </row>
    <row r="47" spans="1:8" ht="11.25" customHeight="1">
      <c r="A47" s="72">
        <v>35</v>
      </c>
      <c r="B47" s="13">
        <f t="shared" si="0"/>
        <v>5412</v>
      </c>
      <c r="C47" s="97">
        <v>2751</v>
      </c>
      <c r="D47" s="97">
        <v>2661</v>
      </c>
      <c r="E47" s="72">
        <v>95</v>
      </c>
      <c r="F47" s="13">
        <f>SUM(G47:H47)</f>
        <v>372</v>
      </c>
      <c r="G47" s="97">
        <v>90</v>
      </c>
      <c r="H47" s="98">
        <v>282</v>
      </c>
    </row>
    <row r="48" spans="1:8" ht="11.25" customHeight="1">
      <c r="A48" s="72">
        <v>36</v>
      </c>
      <c r="B48" s="13">
        <f t="shared" si="0"/>
        <v>5534</v>
      </c>
      <c r="C48" s="97">
        <v>2783</v>
      </c>
      <c r="D48" s="97">
        <v>2751</v>
      </c>
      <c r="E48" s="72">
        <v>96</v>
      </c>
      <c r="F48" s="13">
        <f>SUM(G48:H48)</f>
        <v>281</v>
      </c>
      <c r="G48" s="97">
        <v>57</v>
      </c>
      <c r="H48" s="98">
        <v>224</v>
      </c>
    </row>
    <row r="49" spans="1:8" ht="11.25" customHeight="1">
      <c r="A49" s="72">
        <v>37</v>
      </c>
      <c r="B49" s="13">
        <f t="shared" si="0"/>
        <v>5806</v>
      </c>
      <c r="C49" s="97">
        <v>2980</v>
      </c>
      <c r="D49" s="97">
        <v>2826</v>
      </c>
      <c r="E49" s="72">
        <v>97</v>
      </c>
      <c r="F49" s="13">
        <f t="shared" si="1"/>
        <v>219</v>
      </c>
      <c r="G49" s="97">
        <v>33</v>
      </c>
      <c r="H49" s="98">
        <v>186</v>
      </c>
    </row>
    <row r="50" spans="1:8" ht="11.25" customHeight="1">
      <c r="A50" s="72">
        <v>38</v>
      </c>
      <c r="B50" s="13">
        <f t="shared" si="0"/>
        <v>6034</v>
      </c>
      <c r="C50" s="97">
        <v>3031</v>
      </c>
      <c r="D50" s="97">
        <v>3003</v>
      </c>
      <c r="E50" s="72">
        <v>98</v>
      </c>
      <c r="F50" s="13">
        <f t="shared" si="1"/>
        <v>153</v>
      </c>
      <c r="G50" s="97">
        <v>25</v>
      </c>
      <c r="H50" s="98">
        <v>128</v>
      </c>
    </row>
    <row r="51" spans="1:8" ht="11.25" customHeight="1">
      <c r="A51" s="73">
        <v>39</v>
      </c>
      <c r="B51" s="74">
        <f t="shared" si="0"/>
        <v>6220</v>
      </c>
      <c r="C51" s="99">
        <v>3123</v>
      </c>
      <c r="D51" s="99">
        <v>3097</v>
      </c>
      <c r="E51" s="73">
        <v>99</v>
      </c>
      <c r="F51" s="74">
        <f t="shared" si="1"/>
        <v>102</v>
      </c>
      <c r="G51" s="99">
        <v>15</v>
      </c>
      <c r="H51" s="100">
        <v>87</v>
      </c>
    </row>
    <row r="52" spans="1:8" ht="11.25" customHeight="1">
      <c r="A52" s="71" t="s">
        <v>69</v>
      </c>
      <c r="B52" s="13">
        <f t="shared" si="0"/>
        <v>35094</v>
      </c>
      <c r="C52" s="14">
        <f>SUM(C53:C57)</f>
        <v>17889</v>
      </c>
      <c r="D52" s="14">
        <f>SUM(D53:D57)</f>
        <v>17205</v>
      </c>
      <c r="E52" s="71" t="s">
        <v>70</v>
      </c>
      <c r="F52" s="13">
        <f t="shared" si="1"/>
        <v>198</v>
      </c>
      <c r="G52" s="14">
        <f>SUM(G53:G57)</f>
        <v>36</v>
      </c>
      <c r="H52" s="15">
        <f>SUM(H53:H57)</f>
        <v>162</v>
      </c>
    </row>
    <row r="53" spans="1:8" ht="11.25" customHeight="1">
      <c r="A53" s="72">
        <v>40</v>
      </c>
      <c r="B53" s="13">
        <f t="shared" si="0"/>
        <v>6544</v>
      </c>
      <c r="C53" s="97">
        <v>3347</v>
      </c>
      <c r="D53" s="97">
        <v>3197</v>
      </c>
      <c r="E53" s="72">
        <v>100</v>
      </c>
      <c r="F53" s="13">
        <f t="shared" si="1"/>
        <v>81</v>
      </c>
      <c r="G53" s="97">
        <v>18</v>
      </c>
      <c r="H53" s="98">
        <v>63</v>
      </c>
    </row>
    <row r="54" spans="1:8" ht="11.25" customHeight="1">
      <c r="A54" s="72">
        <v>41</v>
      </c>
      <c r="B54" s="13">
        <f t="shared" si="0"/>
        <v>6619</v>
      </c>
      <c r="C54" s="97">
        <v>3417</v>
      </c>
      <c r="D54" s="97">
        <v>3202</v>
      </c>
      <c r="E54" s="72">
        <v>101</v>
      </c>
      <c r="F54" s="13">
        <f t="shared" si="1"/>
        <v>50</v>
      </c>
      <c r="G54" s="97">
        <v>11</v>
      </c>
      <c r="H54" s="98">
        <v>39</v>
      </c>
    </row>
    <row r="55" spans="1:8" ht="11.25" customHeight="1">
      <c r="A55" s="72">
        <v>42</v>
      </c>
      <c r="B55" s="13">
        <f t="shared" si="0"/>
        <v>6983</v>
      </c>
      <c r="C55" s="97">
        <v>3499</v>
      </c>
      <c r="D55" s="97">
        <v>3484</v>
      </c>
      <c r="E55" s="72">
        <v>102</v>
      </c>
      <c r="F55" s="13">
        <f t="shared" si="1"/>
        <v>30</v>
      </c>
      <c r="G55" s="97">
        <v>2</v>
      </c>
      <c r="H55" s="98">
        <v>28</v>
      </c>
    </row>
    <row r="56" spans="1:8" ht="11.25" customHeight="1">
      <c r="A56" s="72">
        <v>43</v>
      </c>
      <c r="B56" s="13">
        <f t="shared" si="0"/>
        <v>7224</v>
      </c>
      <c r="C56" s="97">
        <v>3687</v>
      </c>
      <c r="D56" s="97">
        <v>3537</v>
      </c>
      <c r="E56" s="72">
        <v>103</v>
      </c>
      <c r="F56" s="13">
        <f t="shared" si="1"/>
        <v>26</v>
      </c>
      <c r="G56" s="97">
        <v>5</v>
      </c>
      <c r="H56" s="98">
        <v>21</v>
      </c>
    </row>
    <row r="57" spans="1:8" ht="11.25" customHeight="1">
      <c r="A57" s="73">
        <v>44</v>
      </c>
      <c r="B57" s="74">
        <f t="shared" si="0"/>
        <v>7724</v>
      </c>
      <c r="C57" s="99">
        <v>3939</v>
      </c>
      <c r="D57" s="99">
        <v>3785</v>
      </c>
      <c r="E57" s="73">
        <v>104</v>
      </c>
      <c r="F57" s="74">
        <f t="shared" si="1"/>
        <v>11</v>
      </c>
      <c r="G57" s="99">
        <v>0</v>
      </c>
      <c r="H57" s="100">
        <v>11</v>
      </c>
    </row>
    <row r="58" spans="1:8" ht="11.25" customHeight="1">
      <c r="A58" s="71" t="s">
        <v>71</v>
      </c>
      <c r="B58" s="13">
        <f t="shared" si="0"/>
        <v>38319</v>
      </c>
      <c r="C58" s="14">
        <f>SUM(C59:C63)</f>
        <v>19557</v>
      </c>
      <c r="D58" s="14">
        <f>SUM(D59:D63)</f>
        <v>18762</v>
      </c>
      <c r="E58" s="71" t="s">
        <v>290</v>
      </c>
      <c r="F58" s="13">
        <f>SUM(G58:H58)</f>
        <v>14</v>
      </c>
      <c r="G58" s="14">
        <f>SUM(G59:G63)</f>
        <v>1</v>
      </c>
      <c r="H58" s="15">
        <f>SUM(H59:H63)</f>
        <v>13</v>
      </c>
    </row>
    <row r="59" spans="1:8" ht="11.25" customHeight="1">
      <c r="A59" s="72">
        <v>45</v>
      </c>
      <c r="B59" s="13">
        <f t="shared" si="0"/>
        <v>8105</v>
      </c>
      <c r="C59" s="97">
        <v>4128</v>
      </c>
      <c r="D59" s="97">
        <v>3977</v>
      </c>
      <c r="E59" s="72">
        <v>105</v>
      </c>
      <c r="F59" s="13">
        <f t="shared" si="1"/>
        <v>8</v>
      </c>
      <c r="G59" s="97">
        <v>1</v>
      </c>
      <c r="H59" s="98">
        <v>7</v>
      </c>
    </row>
    <row r="60" spans="1:8" ht="11.25" customHeight="1">
      <c r="A60" s="72">
        <v>46</v>
      </c>
      <c r="B60" s="13">
        <f t="shared" si="0"/>
        <v>7819</v>
      </c>
      <c r="C60" s="97">
        <v>3961</v>
      </c>
      <c r="D60" s="97">
        <v>3858</v>
      </c>
      <c r="E60" s="72">
        <v>106</v>
      </c>
      <c r="F60" s="13">
        <f t="shared" si="1"/>
        <v>5</v>
      </c>
      <c r="G60" s="97">
        <v>0</v>
      </c>
      <c r="H60" s="98">
        <v>5</v>
      </c>
    </row>
    <row r="61" spans="1:8" ht="11.25" customHeight="1">
      <c r="A61" s="72">
        <v>47</v>
      </c>
      <c r="B61" s="13">
        <f t="shared" si="0"/>
        <v>7634</v>
      </c>
      <c r="C61" s="97">
        <v>3879</v>
      </c>
      <c r="D61" s="97">
        <v>3755</v>
      </c>
      <c r="E61" s="72">
        <v>107</v>
      </c>
      <c r="F61" s="13">
        <f t="shared" si="1"/>
        <v>1</v>
      </c>
      <c r="G61" s="97">
        <v>0</v>
      </c>
      <c r="H61" s="98">
        <v>1</v>
      </c>
    </row>
    <row r="62" spans="1:8" ht="11.25" customHeight="1">
      <c r="A62" s="72">
        <v>48</v>
      </c>
      <c r="B62" s="13">
        <f t="shared" si="0"/>
        <v>7398</v>
      </c>
      <c r="C62" s="97">
        <v>3812</v>
      </c>
      <c r="D62" s="97">
        <v>3586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7363</v>
      </c>
      <c r="C63" s="99">
        <v>3777</v>
      </c>
      <c r="D63" s="99">
        <v>3586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32421</v>
      </c>
      <c r="C64" s="14">
        <f>SUM(C65:C69)</f>
        <v>16950</v>
      </c>
      <c r="D64" s="14">
        <f>SUM(D65:D69)</f>
        <v>15471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7357</v>
      </c>
      <c r="C65" s="97">
        <v>3771</v>
      </c>
      <c r="D65" s="97">
        <v>3586</v>
      </c>
      <c r="E65" s="72" t="s">
        <v>310</v>
      </c>
      <c r="F65" s="75">
        <v>1</v>
      </c>
      <c r="G65" s="14">
        <v>1</v>
      </c>
      <c r="H65" s="76">
        <v>0</v>
      </c>
    </row>
    <row r="66" spans="1:8" ht="11.25" customHeight="1">
      <c r="A66" s="72">
        <v>51</v>
      </c>
      <c r="B66" s="13">
        <f t="shared" si="0"/>
        <v>6833</v>
      </c>
      <c r="C66" s="97">
        <v>3650</v>
      </c>
      <c r="D66" s="97">
        <v>3183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5851</v>
      </c>
      <c r="C67" s="97">
        <v>3040</v>
      </c>
      <c r="D67" s="97">
        <v>2811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6336</v>
      </c>
      <c r="C68" s="97">
        <v>3380</v>
      </c>
      <c r="D68" s="97">
        <v>2956</v>
      </c>
      <c r="E68" s="72" t="s">
        <v>46</v>
      </c>
      <c r="F68" s="75">
        <f>SUM(F72:F74)+F65</f>
        <v>432052</v>
      </c>
      <c r="G68" s="113">
        <f t="shared" ref="G68:H68" si="3">SUM(G72:G74)+G65</f>
        <v>214005</v>
      </c>
      <c r="H68" s="76">
        <f t="shared" si="3"/>
        <v>218047</v>
      </c>
    </row>
    <row r="69" spans="1:8" ht="11.25" customHeight="1">
      <c r="A69" s="73">
        <v>54</v>
      </c>
      <c r="B69" s="74">
        <f t="shared" si="2"/>
        <v>6044</v>
      </c>
      <c r="C69" s="99">
        <v>3109</v>
      </c>
      <c r="D69" s="99">
        <v>2935</v>
      </c>
      <c r="E69" s="73" t="s">
        <v>308</v>
      </c>
      <c r="F69" s="74">
        <v>196731</v>
      </c>
      <c r="G69" s="16"/>
      <c r="H69" s="17"/>
    </row>
    <row r="70" spans="1:8" ht="11.25" customHeight="1">
      <c r="A70" s="71" t="s">
        <v>73</v>
      </c>
      <c r="B70" s="13">
        <f t="shared" si="2"/>
        <v>25377</v>
      </c>
      <c r="C70" s="14">
        <f>SUM(C71:C75)</f>
        <v>13279</v>
      </c>
      <c r="D70" s="14">
        <f>SUM(D71:D75)</f>
        <v>12098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5676</v>
      </c>
      <c r="C71" s="97">
        <v>3000</v>
      </c>
      <c r="D71" s="97">
        <v>2676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5212</v>
      </c>
      <c r="C72" s="97">
        <v>2765</v>
      </c>
      <c r="D72" s="97">
        <v>2447</v>
      </c>
      <c r="E72" s="72" t="s">
        <v>75</v>
      </c>
      <c r="F72" s="114">
        <f>$B$4+$B$10+$B$16</f>
        <v>58488</v>
      </c>
      <c r="G72" s="115">
        <f>$C$4+$C$10+$C$16</f>
        <v>29851</v>
      </c>
      <c r="H72" s="116">
        <f>$D$4+$D$10+$D$16</f>
        <v>28637</v>
      </c>
    </row>
    <row r="73" spans="1:8" ht="11.25" customHeight="1">
      <c r="A73" s="72">
        <v>57</v>
      </c>
      <c r="B73" s="13">
        <f t="shared" si="2"/>
        <v>5021</v>
      </c>
      <c r="C73" s="97">
        <v>2597</v>
      </c>
      <c r="D73" s="97">
        <v>2424</v>
      </c>
      <c r="E73" s="71" t="s">
        <v>76</v>
      </c>
      <c r="F73" s="13">
        <f>$B$22+$B$28+$B$34+$B$40+$B$46+$B$52+$B$58+$B$64+$B$70+$F$4</f>
        <v>268905</v>
      </c>
      <c r="G73" s="14">
        <f>$C$22+$C$28+$C$34+$C$40+$C$46+$C$52+$C$58+$C$64+$C$70+$G$4</f>
        <v>138398</v>
      </c>
      <c r="H73" s="15">
        <f>$D$22+$D$28+$D$34+$D$40+$D$46+$D$52+$D$58+$D$64+$D$70+$H$4</f>
        <v>130507</v>
      </c>
    </row>
    <row r="74" spans="1:8" ht="11.25" customHeight="1">
      <c r="A74" s="72">
        <v>58</v>
      </c>
      <c r="B74" s="13">
        <f t="shared" si="2"/>
        <v>4732</v>
      </c>
      <c r="C74" s="97">
        <v>2439</v>
      </c>
      <c r="D74" s="97">
        <v>2293</v>
      </c>
      <c r="E74" s="71" t="s">
        <v>77</v>
      </c>
      <c r="F74" s="13">
        <f>$F$10+$F$16+$F$22+$F$28+$F$34+$F$40+$F$46+$F$52+$F$58</f>
        <v>104658</v>
      </c>
      <c r="G74" s="14">
        <f>$G$10+$G$16+$G$22+$G$28+$G$34+$G$40+$G$46+$G$52+$G$58</f>
        <v>45755</v>
      </c>
      <c r="H74" s="15">
        <f>$H$10+$H$16+$H$22+$H$28+$H$34+$H$40+$H$46+$H$52+$H$58</f>
        <v>58903</v>
      </c>
    </row>
    <row r="75" spans="1:8" ht="13.5" customHeight="1" thickBot="1">
      <c r="A75" s="79">
        <v>59</v>
      </c>
      <c r="B75" s="80">
        <f t="shared" si="2"/>
        <v>4736</v>
      </c>
      <c r="C75" s="81">
        <v>2478</v>
      </c>
      <c r="D75" s="81">
        <v>2258</v>
      </c>
      <c r="E75" s="82" t="s">
        <v>309</v>
      </c>
      <c r="F75" s="80">
        <f>$F$22+$F$28+$F$34+$F$40+$F$46+$F$52+$F$58</f>
        <v>52052</v>
      </c>
      <c r="G75" s="81">
        <f>$G$22+$G$28+$G$34+$G$40+$G$46+$G$52+$G$58</f>
        <v>21104</v>
      </c>
      <c r="H75" s="83">
        <f>$H$22+$H$28+$H$34+$H$40+$H$46+$H$52+$H$58</f>
        <v>30948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58" t="s">
        <v>314</v>
      </c>
      <c r="B2" s="1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9" t="s">
        <v>15</v>
      </c>
      <c r="B3" s="160" t="s">
        <v>30</v>
      </c>
      <c r="C3" s="160" t="s">
        <v>31</v>
      </c>
      <c r="D3" s="160" t="s">
        <v>32</v>
      </c>
      <c r="E3" s="159" t="s">
        <v>33</v>
      </c>
      <c r="F3" s="159"/>
      <c r="G3" s="159"/>
      <c r="H3" s="159"/>
      <c r="I3" s="159" t="s">
        <v>34</v>
      </c>
      <c r="J3" s="159"/>
      <c r="K3" s="159"/>
      <c r="L3" s="159"/>
      <c r="M3" s="160" t="s">
        <v>35</v>
      </c>
      <c r="N3" s="160" t="s">
        <v>29</v>
      </c>
    </row>
    <row r="4" spans="1:14" s="1" customFormat="1" ht="20.100000000000001" customHeight="1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  <c r="M4" s="160"/>
      <c r="N4" s="160"/>
    </row>
    <row r="5" spans="1:14" s="1" customFormat="1" ht="20.100000000000001" customHeight="1">
      <c r="A5" s="159"/>
      <c r="B5" s="160"/>
      <c r="C5" s="160"/>
      <c r="D5" s="160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60"/>
      <c r="N5" s="160"/>
    </row>
    <row r="6" spans="1:14" s="1" customFormat="1" ht="20.100000000000001" customHeight="1">
      <c r="A6" s="84" t="s">
        <v>16</v>
      </c>
      <c r="B6" s="85">
        <v>17</v>
      </c>
      <c r="C6" s="85">
        <v>16</v>
      </c>
      <c r="D6" s="85">
        <f>B6-C6</f>
        <v>1</v>
      </c>
      <c r="E6" s="85">
        <v>35</v>
      </c>
      <c r="F6" s="85">
        <v>25</v>
      </c>
      <c r="G6" s="85">
        <v>24</v>
      </c>
      <c r="H6" s="85">
        <f>SUM(E6:G6)</f>
        <v>84</v>
      </c>
      <c r="I6" s="85">
        <v>28</v>
      </c>
      <c r="J6" s="85">
        <v>20</v>
      </c>
      <c r="K6" s="85">
        <v>29</v>
      </c>
      <c r="L6" s="85">
        <f>SUM(I6:K6)</f>
        <v>77</v>
      </c>
      <c r="M6" s="85">
        <f>H6-L6</f>
        <v>7</v>
      </c>
      <c r="N6" s="85">
        <f>D6+M6</f>
        <v>8</v>
      </c>
    </row>
    <row r="7" spans="1:14" s="1" customFormat="1" ht="20.100000000000001" customHeight="1">
      <c r="A7" s="84" t="s">
        <v>17</v>
      </c>
      <c r="B7" s="85">
        <v>38</v>
      </c>
      <c r="C7" s="85">
        <v>51</v>
      </c>
      <c r="D7" s="85">
        <f t="shared" ref="D7:D18" si="0">B7-C7</f>
        <v>-13</v>
      </c>
      <c r="E7" s="85">
        <v>105</v>
      </c>
      <c r="F7" s="85">
        <v>106</v>
      </c>
      <c r="G7" s="85">
        <v>77</v>
      </c>
      <c r="H7" s="85">
        <f t="shared" ref="H7:H20" si="1">SUM(E7:G7)</f>
        <v>288</v>
      </c>
      <c r="I7" s="85">
        <v>91</v>
      </c>
      <c r="J7" s="85">
        <v>43</v>
      </c>
      <c r="K7" s="85">
        <v>68</v>
      </c>
      <c r="L7" s="85">
        <f t="shared" ref="L7:L20" si="2">SUM(I7:K7)</f>
        <v>202</v>
      </c>
      <c r="M7" s="85">
        <f t="shared" ref="M7:M20" si="3">H7-L7</f>
        <v>86</v>
      </c>
      <c r="N7" s="85">
        <f t="shared" ref="N7:N18" si="4">D7+M7</f>
        <v>73</v>
      </c>
    </row>
    <row r="8" spans="1:14" s="1" customFormat="1" ht="20.100000000000001" customHeight="1">
      <c r="A8" s="84" t="s">
        <v>18</v>
      </c>
      <c r="B8" s="85">
        <v>34</v>
      </c>
      <c r="C8" s="85">
        <v>19</v>
      </c>
      <c r="D8" s="85">
        <f t="shared" si="0"/>
        <v>15</v>
      </c>
      <c r="E8" s="85">
        <v>98</v>
      </c>
      <c r="F8" s="85">
        <v>77</v>
      </c>
      <c r="G8" s="85">
        <v>51</v>
      </c>
      <c r="H8" s="85">
        <f t="shared" si="1"/>
        <v>226</v>
      </c>
      <c r="I8" s="85">
        <v>67</v>
      </c>
      <c r="J8" s="85">
        <v>76</v>
      </c>
      <c r="K8" s="85">
        <v>49</v>
      </c>
      <c r="L8" s="85">
        <f t="shared" si="2"/>
        <v>192</v>
      </c>
      <c r="M8" s="85">
        <f t="shared" si="3"/>
        <v>34</v>
      </c>
      <c r="N8" s="85">
        <f t="shared" si="4"/>
        <v>49</v>
      </c>
    </row>
    <row r="9" spans="1:14" s="1" customFormat="1" ht="20.100000000000001" customHeight="1">
      <c r="A9" s="84" t="s">
        <v>19</v>
      </c>
      <c r="B9" s="85">
        <v>30</v>
      </c>
      <c r="C9" s="85">
        <v>23</v>
      </c>
      <c r="D9" s="85">
        <f t="shared" si="0"/>
        <v>7</v>
      </c>
      <c r="E9" s="85">
        <v>45</v>
      </c>
      <c r="F9" s="85">
        <v>44</v>
      </c>
      <c r="G9" s="85">
        <v>35</v>
      </c>
      <c r="H9" s="85">
        <f>SUM(E9:G9)</f>
        <v>124</v>
      </c>
      <c r="I9" s="85">
        <v>35</v>
      </c>
      <c r="J9" s="85">
        <v>38</v>
      </c>
      <c r="K9" s="85">
        <v>44</v>
      </c>
      <c r="L9" s="85">
        <f t="shared" si="2"/>
        <v>117</v>
      </c>
      <c r="M9" s="85">
        <f t="shared" si="3"/>
        <v>7</v>
      </c>
      <c r="N9" s="85">
        <f t="shared" si="4"/>
        <v>14</v>
      </c>
    </row>
    <row r="10" spans="1:14" s="1" customFormat="1" ht="20.100000000000001" customHeight="1">
      <c r="A10" s="84" t="s">
        <v>20</v>
      </c>
      <c r="B10" s="85">
        <v>32</v>
      </c>
      <c r="C10" s="85">
        <v>39</v>
      </c>
      <c r="D10" s="85">
        <f t="shared" si="0"/>
        <v>-7</v>
      </c>
      <c r="E10" s="85">
        <v>91</v>
      </c>
      <c r="F10" s="85">
        <v>62</v>
      </c>
      <c r="G10" s="85">
        <v>77</v>
      </c>
      <c r="H10" s="85">
        <f t="shared" si="1"/>
        <v>230</v>
      </c>
      <c r="I10" s="85">
        <v>66</v>
      </c>
      <c r="J10" s="85">
        <v>88</v>
      </c>
      <c r="K10" s="85">
        <v>78</v>
      </c>
      <c r="L10" s="85">
        <f t="shared" si="2"/>
        <v>232</v>
      </c>
      <c r="M10" s="85">
        <f t="shared" si="3"/>
        <v>-2</v>
      </c>
      <c r="N10" s="85">
        <f t="shared" si="4"/>
        <v>-9</v>
      </c>
    </row>
    <row r="11" spans="1:14" s="1" customFormat="1" ht="20.100000000000001" customHeight="1">
      <c r="A11" s="84" t="s">
        <v>21</v>
      </c>
      <c r="B11" s="85">
        <v>22</v>
      </c>
      <c r="C11" s="85">
        <v>16</v>
      </c>
      <c r="D11" s="85">
        <f t="shared" si="0"/>
        <v>6</v>
      </c>
      <c r="E11" s="85">
        <v>41</v>
      </c>
      <c r="F11" s="85">
        <v>63</v>
      </c>
      <c r="G11" s="85">
        <v>55</v>
      </c>
      <c r="H11" s="85">
        <f t="shared" si="1"/>
        <v>159</v>
      </c>
      <c r="I11" s="85">
        <v>30</v>
      </c>
      <c r="J11" s="85">
        <v>64</v>
      </c>
      <c r="K11" s="85">
        <v>45</v>
      </c>
      <c r="L11" s="85">
        <f t="shared" si="2"/>
        <v>139</v>
      </c>
      <c r="M11" s="85">
        <f t="shared" si="3"/>
        <v>20</v>
      </c>
      <c r="N11" s="85">
        <f t="shared" si="4"/>
        <v>26</v>
      </c>
    </row>
    <row r="12" spans="1:14" s="1" customFormat="1" ht="20.100000000000001" customHeight="1">
      <c r="A12" s="84" t="s">
        <v>22</v>
      </c>
      <c r="B12" s="85">
        <v>21</v>
      </c>
      <c r="C12" s="85">
        <v>30</v>
      </c>
      <c r="D12" s="85">
        <f>B12-C12</f>
        <v>-9</v>
      </c>
      <c r="E12" s="85">
        <v>45</v>
      </c>
      <c r="F12" s="85">
        <v>53</v>
      </c>
      <c r="G12" s="85">
        <v>43</v>
      </c>
      <c r="H12" s="85">
        <f t="shared" si="1"/>
        <v>141</v>
      </c>
      <c r="I12" s="85">
        <v>42</v>
      </c>
      <c r="J12" s="85">
        <v>54</v>
      </c>
      <c r="K12" s="85">
        <v>56</v>
      </c>
      <c r="L12" s="85">
        <f t="shared" si="2"/>
        <v>152</v>
      </c>
      <c r="M12" s="85">
        <f t="shared" si="3"/>
        <v>-11</v>
      </c>
      <c r="N12" s="85">
        <f t="shared" si="4"/>
        <v>-20</v>
      </c>
    </row>
    <row r="13" spans="1:14" s="1" customFormat="1" ht="20.100000000000001" customHeight="1">
      <c r="A13" s="84" t="s">
        <v>23</v>
      </c>
      <c r="B13" s="85">
        <v>21</v>
      </c>
      <c r="C13" s="85">
        <v>20</v>
      </c>
      <c r="D13" s="85">
        <f t="shared" si="0"/>
        <v>1</v>
      </c>
      <c r="E13" s="85">
        <v>30</v>
      </c>
      <c r="F13" s="85">
        <v>32</v>
      </c>
      <c r="G13" s="85">
        <v>33</v>
      </c>
      <c r="H13" s="85">
        <f t="shared" si="1"/>
        <v>95</v>
      </c>
      <c r="I13" s="85">
        <v>34</v>
      </c>
      <c r="J13" s="85">
        <v>35</v>
      </c>
      <c r="K13" s="85">
        <v>63</v>
      </c>
      <c r="L13" s="85">
        <f t="shared" si="2"/>
        <v>132</v>
      </c>
      <c r="M13" s="85">
        <f t="shared" si="3"/>
        <v>-37</v>
      </c>
      <c r="N13" s="85">
        <f t="shared" si="4"/>
        <v>-36</v>
      </c>
    </row>
    <row r="14" spans="1:14" s="1" customFormat="1" ht="20.100000000000001" customHeight="1">
      <c r="A14" s="84" t="s">
        <v>24</v>
      </c>
      <c r="B14" s="85">
        <v>27</v>
      </c>
      <c r="C14" s="85">
        <v>25</v>
      </c>
      <c r="D14" s="85">
        <f t="shared" si="0"/>
        <v>2</v>
      </c>
      <c r="E14" s="85">
        <v>54</v>
      </c>
      <c r="F14" s="85">
        <v>60</v>
      </c>
      <c r="G14" s="85">
        <v>88</v>
      </c>
      <c r="H14" s="85">
        <f t="shared" si="1"/>
        <v>202</v>
      </c>
      <c r="I14" s="85">
        <v>46</v>
      </c>
      <c r="J14" s="85">
        <v>50</v>
      </c>
      <c r="K14" s="85">
        <v>81</v>
      </c>
      <c r="L14" s="85">
        <f t="shared" si="2"/>
        <v>177</v>
      </c>
      <c r="M14" s="85">
        <f t="shared" si="3"/>
        <v>25</v>
      </c>
      <c r="N14" s="85">
        <f t="shared" si="4"/>
        <v>27</v>
      </c>
    </row>
    <row r="15" spans="1:14" s="1" customFormat="1" ht="20.100000000000001" customHeight="1">
      <c r="A15" s="84" t="s">
        <v>25</v>
      </c>
      <c r="B15" s="85">
        <v>26</v>
      </c>
      <c r="C15" s="85">
        <v>20</v>
      </c>
      <c r="D15" s="85">
        <f>B15-C15</f>
        <v>6</v>
      </c>
      <c r="E15" s="85">
        <v>83</v>
      </c>
      <c r="F15" s="85">
        <v>92</v>
      </c>
      <c r="G15" s="85">
        <v>44</v>
      </c>
      <c r="H15" s="85">
        <f t="shared" si="1"/>
        <v>219</v>
      </c>
      <c r="I15" s="85">
        <v>53</v>
      </c>
      <c r="J15" s="85">
        <v>67</v>
      </c>
      <c r="K15" s="85">
        <v>52</v>
      </c>
      <c r="L15" s="85">
        <f t="shared" si="2"/>
        <v>172</v>
      </c>
      <c r="M15" s="85">
        <f t="shared" si="3"/>
        <v>47</v>
      </c>
      <c r="N15" s="85">
        <f t="shared" si="4"/>
        <v>53</v>
      </c>
    </row>
    <row r="16" spans="1:14" s="1" customFormat="1" ht="20.100000000000001" customHeight="1">
      <c r="A16" s="84" t="s">
        <v>26</v>
      </c>
      <c r="B16" s="85">
        <v>4</v>
      </c>
      <c r="C16" s="85">
        <v>7</v>
      </c>
      <c r="D16" s="85">
        <f t="shared" si="0"/>
        <v>-3</v>
      </c>
      <c r="E16" s="85">
        <v>14</v>
      </c>
      <c r="F16" s="85">
        <v>20</v>
      </c>
      <c r="G16" s="85">
        <v>17</v>
      </c>
      <c r="H16" s="85">
        <f t="shared" si="1"/>
        <v>51</v>
      </c>
      <c r="I16" s="85">
        <v>14</v>
      </c>
      <c r="J16" s="85">
        <v>20</v>
      </c>
      <c r="K16" s="85">
        <v>26</v>
      </c>
      <c r="L16" s="85">
        <f t="shared" si="2"/>
        <v>60</v>
      </c>
      <c r="M16" s="85">
        <f t="shared" si="3"/>
        <v>-9</v>
      </c>
      <c r="N16" s="85">
        <f t="shared" si="4"/>
        <v>-12</v>
      </c>
    </row>
    <row r="17" spans="1:14" s="1" customFormat="1" ht="20.100000000000001" customHeight="1">
      <c r="A17" s="84" t="s">
        <v>27</v>
      </c>
      <c r="B17" s="85">
        <v>26</v>
      </c>
      <c r="C17" s="85">
        <v>11</v>
      </c>
      <c r="D17" s="85">
        <f t="shared" si="0"/>
        <v>15</v>
      </c>
      <c r="E17" s="85">
        <v>37</v>
      </c>
      <c r="F17" s="85">
        <v>53</v>
      </c>
      <c r="G17" s="85">
        <v>51</v>
      </c>
      <c r="H17" s="85">
        <f t="shared" si="1"/>
        <v>141</v>
      </c>
      <c r="I17" s="85">
        <v>35</v>
      </c>
      <c r="J17" s="85">
        <v>52</v>
      </c>
      <c r="K17" s="85">
        <v>26</v>
      </c>
      <c r="L17" s="85">
        <f>SUM(I17:K17)</f>
        <v>113</v>
      </c>
      <c r="M17" s="85">
        <f t="shared" si="3"/>
        <v>28</v>
      </c>
      <c r="N17" s="85">
        <f t="shared" si="4"/>
        <v>43</v>
      </c>
    </row>
    <row r="18" spans="1:14" s="1" customFormat="1" ht="20.100000000000001" customHeight="1">
      <c r="A18" s="84" t="s">
        <v>28</v>
      </c>
      <c r="B18" s="85">
        <v>9</v>
      </c>
      <c r="C18" s="85">
        <v>15</v>
      </c>
      <c r="D18" s="85">
        <f t="shared" si="0"/>
        <v>-6</v>
      </c>
      <c r="E18" s="85">
        <v>24</v>
      </c>
      <c r="F18" s="85">
        <v>26</v>
      </c>
      <c r="G18" s="85">
        <v>25</v>
      </c>
      <c r="H18" s="85">
        <f t="shared" si="1"/>
        <v>75</v>
      </c>
      <c r="I18" s="85">
        <v>22</v>
      </c>
      <c r="J18" s="85">
        <v>25</v>
      </c>
      <c r="K18" s="85">
        <v>16</v>
      </c>
      <c r="L18" s="85">
        <f t="shared" si="2"/>
        <v>63</v>
      </c>
      <c r="M18" s="85">
        <f t="shared" si="3"/>
        <v>12</v>
      </c>
      <c r="N18" s="85">
        <f t="shared" si="4"/>
        <v>6</v>
      </c>
    </row>
    <row r="19" spans="1:14" s="1" customFormat="1" ht="20.100000000000001" customHeight="1">
      <c r="A19" s="86" t="s">
        <v>48</v>
      </c>
      <c r="B19" s="87">
        <v>154</v>
      </c>
      <c r="C19" s="87">
        <v>148</v>
      </c>
      <c r="D19" s="88">
        <f>B19-C19</f>
        <v>6</v>
      </c>
      <c r="E19" s="87">
        <v>382</v>
      </c>
      <c r="F19" s="87">
        <v>375</v>
      </c>
      <c r="G19" s="87">
        <v>316</v>
      </c>
      <c r="H19" s="87">
        <f>SUM(E19:G19)</f>
        <v>1073</v>
      </c>
      <c r="I19" s="87">
        <v>319</v>
      </c>
      <c r="J19" s="87">
        <v>323</v>
      </c>
      <c r="K19" s="87">
        <v>322</v>
      </c>
      <c r="L19" s="87">
        <f t="shared" si="2"/>
        <v>964</v>
      </c>
      <c r="M19" s="122">
        <f t="shared" si="3"/>
        <v>109</v>
      </c>
      <c r="N19" s="123">
        <f>D19+M19</f>
        <v>115</v>
      </c>
    </row>
    <row r="20" spans="1:14" s="1" customFormat="1" ht="20.100000000000001" customHeight="1">
      <c r="A20" s="86" t="s">
        <v>49</v>
      </c>
      <c r="B20" s="87">
        <v>153</v>
      </c>
      <c r="C20" s="87">
        <v>144</v>
      </c>
      <c r="D20" s="88">
        <f>B20-C20</f>
        <v>9</v>
      </c>
      <c r="E20" s="87">
        <v>320</v>
      </c>
      <c r="F20" s="87">
        <v>338</v>
      </c>
      <c r="G20" s="87">
        <v>304</v>
      </c>
      <c r="H20" s="87">
        <f t="shared" si="1"/>
        <v>962</v>
      </c>
      <c r="I20" s="87">
        <v>244</v>
      </c>
      <c r="J20" s="87">
        <v>309</v>
      </c>
      <c r="K20" s="87">
        <v>311</v>
      </c>
      <c r="L20" s="87">
        <f t="shared" si="2"/>
        <v>864</v>
      </c>
      <c r="M20" s="122">
        <f t="shared" si="3"/>
        <v>98</v>
      </c>
      <c r="N20" s="123">
        <f>D20+M20</f>
        <v>107</v>
      </c>
    </row>
    <row r="21" spans="1:14" s="1" customFormat="1" ht="19.5" customHeight="1">
      <c r="A21" s="86" t="s">
        <v>50</v>
      </c>
      <c r="B21" s="87">
        <f t="shared" ref="B21:G21" si="5">SUM(B6:B18)</f>
        <v>307</v>
      </c>
      <c r="C21" s="87">
        <f t="shared" si="5"/>
        <v>292</v>
      </c>
      <c r="D21" s="87">
        <f t="shared" si="5"/>
        <v>15</v>
      </c>
      <c r="E21" s="87">
        <f t="shared" si="5"/>
        <v>702</v>
      </c>
      <c r="F21" s="87">
        <f t="shared" si="5"/>
        <v>713</v>
      </c>
      <c r="G21" s="87">
        <f t="shared" si="5"/>
        <v>620</v>
      </c>
      <c r="H21" s="87">
        <f t="shared" ref="H21:M21" si="6">SUM(H6:H18)</f>
        <v>2035</v>
      </c>
      <c r="I21" s="87">
        <f t="shared" si="6"/>
        <v>563</v>
      </c>
      <c r="J21" s="87">
        <f t="shared" si="6"/>
        <v>632</v>
      </c>
      <c r="K21" s="87">
        <f>SUM(K6:K18)</f>
        <v>633</v>
      </c>
      <c r="L21" s="87">
        <f t="shared" si="6"/>
        <v>1828</v>
      </c>
      <c r="M21" s="87">
        <f t="shared" si="6"/>
        <v>207</v>
      </c>
      <c r="N21" s="87">
        <f>SUM(N6:N18)</f>
        <v>222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57" t="s">
        <v>292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L5" sqref="L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293</v>
      </c>
      <c r="C1" s="124"/>
      <c r="D1" s="124"/>
      <c r="E1" s="124"/>
      <c r="F1" s="124"/>
    </row>
    <row r="2" spans="2:6" s="3" customFormat="1" ht="23.25" customHeight="1">
      <c r="B2" s="3" t="s">
        <v>313</v>
      </c>
    </row>
    <row r="3" spans="2:6" s="3" customFormat="1">
      <c r="B3" s="161" t="s">
        <v>39</v>
      </c>
      <c r="C3" s="161" t="s">
        <v>3</v>
      </c>
      <c r="D3" s="164" t="s">
        <v>0</v>
      </c>
      <c r="E3" s="165"/>
      <c r="F3" s="166"/>
    </row>
    <row r="4" spans="2:6" s="3" customFormat="1">
      <c r="B4" s="162"/>
      <c r="C4" s="162"/>
      <c r="D4" s="167"/>
      <c r="E4" s="168"/>
      <c r="F4" s="169"/>
    </row>
    <row r="5" spans="2:6" s="3" customFormat="1" ht="23.25" customHeight="1">
      <c r="B5" s="163"/>
      <c r="C5" s="163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121</v>
      </c>
      <c r="D6" s="29">
        <f t="shared" ref="D6:D14" si="0">E6+F6</f>
        <v>192</v>
      </c>
      <c r="E6" s="29">
        <v>103</v>
      </c>
      <c r="F6" s="29">
        <v>89</v>
      </c>
    </row>
    <row r="7" spans="2:6" s="3" customFormat="1" ht="27" customHeight="1">
      <c r="B7" s="93" t="s">
        <v>40</v>
      </c>
      <c r="C7" s="29">
        <v>327</v>
      </c>
      <c r="D7" s="29">
        <f t="shared" si="0"/>
        <v>551</v>
      </c>
      <c r="E7" s="29">
        <v>316</v>
      </c>
      <c r="F7" s="29">
        <v>235</v>
      </c>
    </row>
    <row r="8" spans="2:6" s="3" customFormat="1" ht="27" customHeight="1">
      <c r="B8" s="93" t="s">
        <v>298</v>
      </c>
      <c r="C8" s="29">
        <v>257</v>
      </c>
      <c r="D8" s="29">
        <f t="shared" si="0"/>
        <v>424</v>
      </c>
      <c r="E8" s="29">
        <v>320</v>
      </c>
      <c r="F8" s="29">
        <v>104</v>
      </c>
    </row>
    <row r="9" spans="2:6" s="3" customFormat="1" ht="27" customHeight="1">
      <c r="B9" s="93" t="s">
        <v>294</v>
      </c>
      <c r="C9" s="29">
        <v>818</v>
      </c>
      <c r="D9" s="29">
        <f t="shared" si="0"/>
        <v>1159</v>
      </c>
      <c r="E9" s="29">
        <v>529</v>
      </c>
      <c r="F9" s="29">
        <v>630</v>
      </c>
    </row>
    <row r="10" spans="2:6" s="3" customFormat="1" ht="27" customHeight="1">
      <c r="B10" s="93" t="s">
        <v>41</v>
      </c>
      <c r="C10" s="29">
        <v>642</v>
      </c>
      <c r="D10" s="29">
        <f t="shared" si="0"/>
        <v>807</v>
      </c>
      <c r="E10" s="29">
        <v>368</v>
      </c>
      <c r="F10" s="29">
        <v>439</v>
      </c>
    </row>
    <row r="11" spans="2:6" s="3" customFormat="1" ht="27" customHeight="1">
      <c r="B11" s="93" t="s">
        <v>42</v>
      </c>
      <c r="C11" s="29">
        <v>271</v>
      </c>
      <c r="D11" s="29">
        <f t="shared" si="0"/>
        <v>509</v>
      </c>
      <c r="E11" s="29">
        <v>256</v>
      </c>
      <c r="F11" s="29">
        <v>253</v>
      </c>
    </row>
    <row r="12" spans="2:6" s="3" customFormat="1" ht="27" customHeight="1">
      <c r="B12" s="93" t="s">
        <v>43</v>
      </c>
      <c r="C12" s="29">
        <v>331</v>
      </c>
      <c r="D12" s="29">
        <f t="shared" si="0"/>
        <v>396</v>
      </c>
      <c r="E12" s="29">
        <v>81</v>
      </c>
      <c r="F12" s="29">
        <v>315</v>
      </c>
    </row>
    <row r="13" spans="2:6" s="3" customFormat="1" ht="27" customHeight="1">
      <c r="B13" s="93" t="s">
        <v>44</v>
      </c>
      <c r="C13" s="29">
        <v>172</v>
      </c>
      <c r="D13" s="29">
        <f t="shared" si="0"/>
        <v>185</v>
      </c>
      <c r="E13" s="29">
        <v>127</v>
      </c>
      <c r="F13" s="29">
        <v>58</v>
      </c>
    </row>
    <row r="14" spans="2:6" s="3" customFormat="1" ht="27" customHeight="1">
      <c r="B14" s="59" t="s">
        <v>299</v>
      </c>
      <c r="C14" s="29">
        <v>345</v>
      </c>
      <c r="D14" s="29">
        <f t="shared" si="0"/>
        <v>554</v>
      </c>
      <c r="E14" s="29">
        <v>305</v>
      </c>
      <c r="F14" s="29">
        <v>249</v>
      </c>
    </row>
    <row r="15" spans="2:6" s="3" customFormat="1" ht="27" customHeight="1">
      <c r="B15" s="93" t="s">
        <v>45</v>
      </c>
      <c r="C15" s="29">
        <v>1036</v>
      </c>
      <c r="D15" s="29">
        <f t="shared" ref="D15" si="1">E15+F15</f>
        <v>1285</v>
      </c>
      <c r="E15" s="29">
        <v>743</v>
      </c>
      <c r="F15" s="29">
        <v>542</v>
      </c>
    </row>
    <row r="16" spans="2:6" s="3" customFormat="1" ht="27" customHeight="1">
      <c r="B16" s="31" t="s">
        <v>46</v>
      </c>
      <c r="C16" s="95">
        <f>SUM(C6:C15)</f>
        <v>4320</v>
      </c>
      <c r="D16" s="95">
        <f>SUM(D6:D15)</f>
        <v>6062</v>
      </c>
      <c r="E16" s="95">
        <f>SUM(E6:E15)</f>
        <v>3148</v>
      </c>
      <c r="F16" s="95">
        <f>SUM(F6:F15)</f>
        <v>2914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2018-08-13T02:26:43Z</dcterms:modified>
</cp:coreProperties>
</file>