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245" windowHeight="80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  <sheet name="Sheet1" sheetId="36" r:id="rId8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113" i="30" l="1"/>
  <c r="K113" i="30"/>
  <c r="I110" i="30"/>
  <c r="I113" i="30" s="1"/>
  <c r="I111" i="30"/>
  <c r="H113" i="30"/>
  <c r="C113" i="30"/>
  <c r="I57" i="30"/>
  <c r="C57" i="30"/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25" i="2"/>
  <c r="C5" i="30" l="1"/>
  <c r="J25" i="2" l="1"/>
  <c r="I25" i="2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J19" i="31" l="1"/>
  <c r="K19" i="31"/>
</calcChain>
</file>

<file path=xl/sharedStrings.xml><?xml version="1.0" encoding="utf-8"?>
<sst xmlns="http://schemas.openxmlformats.org/spreadsheetml/2006/main" count="442" uniqueCount="353">
  <si>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</si>
  <si>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</si>
  <si>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</si>
  <si>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</si>
  <si>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</si>
  <si>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</si>
  <si>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</si>
  <si>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</si>
  <si>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</si>
  <si>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</si>
  <si>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</si>
  <si>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</si>
  <si>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</si>
  <si>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</si>
  <si>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</si>
  <si>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</si>
  <si>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</si>
  <si>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</si>
  <si>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</si>
  <si>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</si>
  <si>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</si>
  <si>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</si>
  <si>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</si>
  <si>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</si>
  <si>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</si>
  <si>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</si>
  <si>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</si>
  <si>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</si>
  <si>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</si>
  <si>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</si>
  <si>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</si>
  <si>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</si>
  <si>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</si>
  <si>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</si>
  <si>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</si>
  <si>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</si>
  <si>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</si>
  <si>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</si>
  <si>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</si>
  <si>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</si>
  <si>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</si>
  <si>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</si>
  <si>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</si>
  <si>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</si>
  <si>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</si>
  <si>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</si>
  <si>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</si>
  <si>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</si>
  <si>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</si>
  <si>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</si>
  <si>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</si>
  <si>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</si>
  <si>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</si>
  <si>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</si>
  <si>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</si>
  <si>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</si>
  <si>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</si>
  <si>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</si>
  <si>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</si>
  <si>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</si>
  <si>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</si>
  <si>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</si>
  <si>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</si>
  <si>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</si>
  <si>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</si>
  <si>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</si>
  <si>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</si>
  <si>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</si>
  <si>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</si>
  <si>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</si>
  <si>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</si>
  <si>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</si>
  <si>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</si>
  <si>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</si>
  <si>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</si>
  <si>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</si>
  <si>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</si>
  <si>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</si>
  <si>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</si>
  <si>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</si>
  <si>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</si>
  <si>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</si>
  <si>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</si>
  <si>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</si>
  <si>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</si>
  <si>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</si>
  <si>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</si>
  <si>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</si>
  <si>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</si>
  <si>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</si>
  <si>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</si>
  <si>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</si>
  <si>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</si>
  <si>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</si>
  <si>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</si>
  <si>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</si>
  <si>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</si>
  <si>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</si>
  <si>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</si>
  <si>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</si>
  <si>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</si>
  <si>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</si>
  <si>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</si>
  <si>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</si>
  <si>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</si>
  <si>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</si>
  <si>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</si>
  <si>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</si>
  <si>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</si>
  <si>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</si>
  <si>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</si>
  <si>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</si>
  <si>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</si>
  <si>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</si>
  <si>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</si>
  <si>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</si>
  <si>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</si>
  <si>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</si>
  <si>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</si>
  <si>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</si>
  <si>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</si>
  <si>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</si>
  <si>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</si>
  <si>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</si>
  <si>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</si>
  <si>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</si>
  <si>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</si>
  <si>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</si>
  <si>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</si>
  <si>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</si>
  <si>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</si>
  <si>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</si>
  <si>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</si>
  <si>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</si>
  <si>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</si>
  <si>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</si>
  <si>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</si>
  <si>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</si>
  <si>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</si>
  <si>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</si>
  <si>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</si>
  <si>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</si>
  <si>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</si>
  <si>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</si>
  <si>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</si>
  <si>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</si>
  <si>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</si>
  <si>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</si>
  <si>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</si>
  <si>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</si>
  <si>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</si>
  <si>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</si>
  <si>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</si>
  <si>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</si>
  <si>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</si>
  <si>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</si>
  <si>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</si>
  <si>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</si>
  <si>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</si>
  <si>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</si>
  <si>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</si>
  <si>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</si>
  <si>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</si>
  <si>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</si>
  <si>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</si>
  <si>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</si>
  <si>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</si>
  <si>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</si>
  <si>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</si>
  <si>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</si>
  <si>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</si>
  <si>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</si>
  <si>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</si>
  <si>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</si>
  <si>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</si>
  <si>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</si>
  <si>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</si>
  <si>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</si>
  <si>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</si>
  <si>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</si>
  <si>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</si>
  <si>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</si>
  <si>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</si>
  <si>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</si>
  <si>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</si>
  <si>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</si>
  <si>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</si>
  <si>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</si>
  <si>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</si>
  <si>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</si>
  <si>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</si>
  <si>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</si>
  <si>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</si>
  <si>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</si>
  <si>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</si>
  <si>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</si>
  <si>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</si>
  <si>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</si>
  <si>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</si>
  <si>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</si>
  <si>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</si>
  <si>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</si>
  <si>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</si>
  <si>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</si>
  <si>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</si>
  <si>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</si>
  <si>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</si>
  <si>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</si>
  <si>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</si>
  <si>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</si>
  <si>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</si>
  <si>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</si>
  <si>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</si>
  <si>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</si>
  <si>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</si>
  <si>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</si>
  <si>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</si>
  <si>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</si>
  <si>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</si>
  <si>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</si>
  <si>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</si>
  <si>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</si>
  <si>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</si>
  <si>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</si>
  <si>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</si>
  <si>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</si>
  <si>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</si>
  <si>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</si>
  <si>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</si>
  <si>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</si>
  <si>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</si>
  <si>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</si>
  <si>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</si>
  <si>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</si>
  <si>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</si>
  <si>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</si>
  <si>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</si>
  <si>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</si>
  <si>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</si>
  <si>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</si>
  <si>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</si>
  <si>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</si>
  <si>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</si>
  <si>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</si>
  <si>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</si>
  <si>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</si>
  <si>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</si>
  <si>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</si>
  <si>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</si>
  <si>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</si>
  <si>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</si>
  <si>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</si>
  <si>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</si>
  <si>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</si>
  <si>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</si>
  <si>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</si>
  <si>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</si>
  <si>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</si>
  <si>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</si>
  <si>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</si>
  <si>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</si>
  <si>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</si>
  <si>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</si>
  <si>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</si>
  <si>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</si>
  <si>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</si>
  <si>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</si>
  <si>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</si>
  <si>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</si>
  <si>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</si>
  <si>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</si>
  <si>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</si>
  <si>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</si>
  <si>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</si>
  <si>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</si>
  <si>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</si>
  <si>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</si>
  <si>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</si>
  <si>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</si>
  <si>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</si>
  <si>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</si>
  <si>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</si>
  <si>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</si>
  <si>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</si>
  <si>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</si>
  <si>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</si>
  <si>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</si>
  <si>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</si>
  <si>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</si>
  <si>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</si>
  <si>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</si>
  <si>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</si>
  <si>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</si>
  <si>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</si>
  <si>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</si>
  <si>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</si>
  <si>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</si>
  <si>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</si>
  <si>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</si>
  <si>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</si>
  <si>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</si>
  <si>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</si>
  <si>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</si>
  <si>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</si>
  <si>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</si>
  <si>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</si>
  <si>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</si>
  <si>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</si>
  <si>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</si>
  <si>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</si>
  <si>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</si>
  <si>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</si>
  <si>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</si>
  <si>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</si>
  <si>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</si>
  <si>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</si>
  <si>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</si>
  <si>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</si>
  <si>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</si>
  <si>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</si>
  <si>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</si>
  <si>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</si>
  <si>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</si>
  <si>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</si>
  <si>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</si>
  <si>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</si>
  <si>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</si>
  <si>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</si>
  <si>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</si>
  <si>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</si>
  <si>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</si>
  <si>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</si>
  <si>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</si>
  <si>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</si>
  <si>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</si>
  <si>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</si>
  <si>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</si>
  <si>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</si>
  <si>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</si>
  <si>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</si>
  <si>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</si>
  <si>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2018.12.1</t>
    <phoneticPr fontId="15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</si>
  <si>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</si>
  <si>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</si>
  <si>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</si>
  <si>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</si>
  <si>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</si>
  <si>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X</t>
    <phoneticPr fontId="15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</si>
  <si>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</si>
  <si>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</si>
  <si>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</si>
  <si>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2018年11月中</t>
    <phoneticPr fontId="15"/>
  </si>
  <si>
    <t>2018.12.1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</si>
</sst>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86944"/>
        <c:axId val="207828480"/>
      </c:lineChart>
      <c:catAx>
        <c:axId val="20718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782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82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71869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3024"/>
        <c:axId val="207714560"/>
      </c:lineChart>
      <c:catAx>
        <c:axId val="207713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07714560"/>
        <c:crossesAt val="370000"/>
        <c:auto val="1"/>
        <c:lblAlgn val="ctr"/>
        <c:lblOffset val="100"/>
        <c:noMultiLvlLbl val="0"/>
      </c:catAx>
      <c:valAx>
        <c:axId val="207714560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7713024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768512"/>
        <c:axId val="216770432"/>
      </c:lineChart>
      <c:catAx>
        <c:axId val="2167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77043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1677043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7685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2" t="s">
        <v>273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3.5" customHeight="1">
      <c r="A2" s="123" t="s">
        <v>2</v>
      </c>
      <c r="B2" s="123" t="s">
        <v>3</v>
      </c>
      <c r="C2" s="126" t="s">
        <v>0</v>
      </c>
      <c r="D2" s="127"/>
      <c r="E2" s="128"/>
      <c r="F2" s="126" t="s">
        <v>272</v>
      </c>
      <c r="G2" s="127"/>
      <c r="H2" s="128"/>
      <c r="I2" s="33" t="s">
        <v>1</v>
      </c>
      <c r="J2" s="33" t="s">
        <v>0</v>
      </c>
    </row>
    <row r="3" spans="1:10" ht="13.5" customHeight="1">
      <c r="A3" s="124"/>
      <c r="B3" s="124"/>
      <c r="C3" s="129"/>
      <c r="D3" s="130"/>
      <c r="E3" s="131"/>
      <c r="F3" s="129"/>
      <c r="G3" s="130"/>
      <c r="H3" s="131"/>
      <c r="I3" s="34" t="s">
        <v>4</v>
      </c>
      <c r="J3" s="37" t="s">
        <v>5</v>
      </c>
    </row>
    <row r="4" spans="1:10" ht="13.5" customHeight="1">
      <c r="A4" s="125"/>
      <c r="B4" s="124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3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292</v>
      </c>
      <c r="G5" s="30" t="s">
        <v>292</v>
      </c>
      <c r="H5" s="30" t="s">
        <v>292</v>
      </c>
      <c r="I5" s="36">
        <f>C5/B5</f>
        <v>5.7735507246376816</v>
      </c>
      <c r="J5" s="29">
        <v>503.90973120597965</v>
      </c>
    </row>
    <row r="6" spans="1:10" ht="17.25" customHeight="1">
      <c r="A6" s="103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3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3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3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3">
        <v>17441</v>
      </c>
      <c r="B10" s="30" t="s">
        <v>293</v>
      </c>
      <c r="C10" s="29">
        <v>90971</v>
      </c>
      <c r="D10" s="30" t="s">
        <v>293</v>
      </c>
      <c r="E10" s="30" t="s">
        <v>293</v>
      </c>
      <c r="F10" s="30" t="s">
        <v>293</v>
      </c>
      <c r="G10" s="29">
        <f t="shared" si="3"/>
        <v>31694</v>
      </c>
      <c r="H10" s="32">
        <f t="shared" si="4"/>
        <v>0.53467618131821781</v>
      </c>
      <c r="I10" s="30" t="s">
        <v>293</v>
      </c>
      <c r="J10" s="29">
        <v>1307.6182262469456</v>
      </c>
    </row>
    <row r="11" spans="1:10" ht="17.25" customHeight="1">
      <c r="A11" s="103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293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3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3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3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3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3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3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3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3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3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3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4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3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8">
        <v>210032</v>
      </c>
      <c r="E24" s="118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5">
        <v>43435</v>
      </c>
      <c r="B25" s="110">
        <v>188142</v>
      </c>
      <c r="C25" s="111">
        <f>D25+E25</f>
        <v>431752</v>
      </c>
      <c r="D25" s="119">
        <v>213430</v>
      </c>
      <c r="E25" s="119">
        <v>218322</v>
      </c>
      <c r="F25" s="110">
        <f t="shared" si="8"/>
        <v>7972</v>
      </c>
      <c r="G25" s="110">
        <f>C25-C24</f>
        <v>7858</v>
      </c>
      <c r="H25" s="112">
        <f>G25/C24</f>
        <v>1.8537653281244841E-2</v>
      </c>
      <c r="I25" s="113">
        <f t="shared" si="6"/>
        <v>2.2948198700981175</v>
      </c>
      <c r="J25" s="92">
        <f>C25/69.57</f>
        <v>6206.0083369268368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297</v>
      </c>
    </row>
    <row r="31" spans="1:10">
      <c r="A31" s="121" t="s">
        <v>307</v>
      </c>
      <c r="B31" s="121"/>
      <c r="C31" s="121"/>
      <c r="D31" s="121"/>
      <c r="E31" s="121"/>
      <c r="F31" s="121"/>
      <c r="G31" s="121"/>
      <c r="H31" s="121"/>
      <c r="I31" s="121"/>
      <c r="J31" s="121"/>
    </row>
    <row r="58" spans="1:10">
      <c r="A58" s="121" t="s">
        <v>308</v>
      </c>
      <c r="B58" s="121"/>
      <c r="C58" s="121"/>
      <c r="D58" s="121"/>
      <c r="E58" s="121"/>
      <c r="F58" s="121"/>
      <c r="G58" s="121"/>
      <c r="H58" s="121"/>
      <c r="I58" s="121"/>
      <c r="J58" s="121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7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8" customHeight="1">
      <c r="A2" s="5" t="s">
        <v>341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2" t="s">
        <v>79</v>
      </c>
      <c r="B3" s="41" t="s">
        <v>78</v>
      </c>
      <c r="C3" s="134" t="s">
        <v>0</v>
      </c>
      <c r="D3" s="135"/>
      <c r="E3" s="136"/>
      <c r="F3" s="8"/>
      <c r="G3" s="132" t="s">
        <v>79</v>
      </c>
      <c r="H3" s="41" t="s">
        <v>78</v>
      </c>
      <c r="I3" s="134" t="s">
        <v>0</v>
      </c>
      <c r="J3" s="135"/>
      <c r="K3" s="136"/>
    </row>
    <row r="4" spans="1:11" ht="17.25" customHeight="1">
      <c r="A4" s="133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3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658</v>
      </c>
      <c r="C5" s="45">
        <f>SUM(D5:E5)</f>
        <v>1242</v>
      </c>
      <c r="D5" s="114">
        <v>606</v>
      </c>
      <c r="E5" s="46">
        <v>636</v>
      </c>
      <c r="F5" s="8"/>
      <c r="G5" s="47" t="s">
        <v>87</v>
      </c>
      <c r="H5" s="45">
        <v>462</v>
      </c>
      <c r="I5" s="45">
        <f>J5+K5</f>
        <v>1133</v>
      </c>
      <c r="J5" s="46">
        <v>527</v>
      </c>
      <c r="K5" s="46">
        <v>606</v>
      </c>
    </row>
    <row r="6" spans="1:11" ht="18.95" customHeight="1">
      <c r="A6" s="44" t="s">
        <v>82</v>
      </c>
      <c r="B6" s="138">
        <v>4369</v>
      </c>
      <c r="C6" s="140">
        <f>D6+E6</f>
        <v>8284</v>
      </c>
      <c r="D6" s="141">
        <v>3940</v>
      </c>
      <c r="E6" s="141">
        <v>4344</v>
      </c>
      <c r="F6" s="8"/>
      <c r="G6" s="47" t="s">
        <v>89</v>
      </c>
      <c r="H6" s="45">
        <v>776</v>
      </c>
      <c r="I6" s="45">
        <f t="shared" ref="I6:I55" si="0">J6+K6</f>
        <v>1918</v>
      </c>
      <c r="J6" s="46">
        <v>928</v>
      </c>
      <c r="K6" s="46">
        <v>990</v>
      </c>
    </row>
    <row r="7" spans="1:11" ht="18.95" customHeight="1">
      <c r="A7" s="44" t="s">
        <v>84</v>
      </c>
      <c r="B7" s="139"/>
      <c r="C7" s="140"/>
      <c r="D7" s="142"/>
      <c r="E7" s="142"/>
      <c r="F7" s="8"/>
      <c r="G7" s="47" t="s">
        <v>91</v>
      </c>
      <c r="H7" s="45">
        <v>501</v>
      </c>
      <c r="I7" s="45">
        <f t="shared" si="0"/>
        <v>1344</v>
      </c>
      <c r="J7" s="46">
        <v>643</v>
      </c>
      <c r="K7" s="46">
        <v>701</v>
      </c>
    </row>
    <row r="8" spans="1:11" ht="18.95" customHeight="1">
      <c r="A8" s="44" t="s">
        <v>86</v>
      </c>
      <c r="B8" s="45">
        <v>610</v>
      </c>
      <c r="C8" s="45">
        <f>D8+E8</f>
        <v>1128</v>
      </c>
      <c r="D8" s="46">
        <v>579</v>
      </c>
      <c r="E8" s="46">
        <v>549</v>
      </c>
      <c r="F8" s="8"/>
      <c r="G8" s="47" t="s">
        <v>93</v>
      </c>
      <c r="H8" s="45">
        <v>892</v>
      </c>
      <c r="I8" s="45">
        <f t="shared" si="0"/>
        <v>2098</v>
      </c>
      <c r="J8" s="46">
        <v>959</v>
      </c>
      <c r="K8" s="46">
        <v>1139</v>
      </c>
    </row>
    <row r="9" spans="1:11" ht="18.95" customHeight="1">
      <c r="A9" s="44" t="s">
        <v>88</v>
      </c>
      <c r="B9" s="45">
        <v>348</v>
      </c>
      <c r="C9" s="45">
        <f t="shared" ref="C9:C57" si="1">D9+E9</f>
        <v>693</v>
      </c>
      <c r="D9" s="46">
        <v>355</v>
      </c>
      <c r="E9" s="46">
        <v>338</v>
      </c>
      <c r="F9" s="8"/>
      <c r="G9" s="47" t="s">
        <v>95</v>
      </c>
      <c r="H9" s="45">
        <v>653</v>
      </c>
      <c r="I9" s="45">
        <f t="shared" si="0"/>
        <v>1452</v>
      </c>
      <c r="J9" s="46">
        <v>690</v>
      </c>
      <c r="K9" s="46">
        <v>762</v>
      </c>
    </row>
    <row r="10" spans="1:11" ht="18.95" customHeight="1">
      <c r="A10" s="44" t="s">
        <v>90</v>
      </c>
      <c r="B10" s="45">
        <v>1104</v>
      </c>
      <c r="C10" s="45">
        <f t="shared" si="1"/>
        <v>1633</v>
      </c>
      <c r="D10" s="46">
        <v>1131</v>
      </c>
      <c r="E10" s="46">
        <v>502</v>
      </c>
      <c r="F10" s="8"/>
      <c r="G10" s="47" t="s">
        <v>97</v>
      </c>
      <c r="H10" s="45">
        <v>535</v>
      </c>
      <c r="I10" s="45">
        <f t="shared" si="0"/>
        <v>1223</v>
      </c>
      <c r="J10" s="46">
        <v>585</v>
      </c>
      <c r="K10" s="46">
        <v>638</v>
      </c>
    </row>
    <row r="11" spans="1:11" ht="18.95" customHeight="1">
      <c r="A11" s="44" t="s">
        <v>92</v>
      </c>
      <c r="B11" s="45">
        <v>666</v>
      </c>
      <c r="C11" s="45">
        <f t="shared" si="1"/>
        <v>1405</v>
      </c>
      <c r="D11" s="46">
        <v>717</v>
      </c>
      <c r="E11" s="46">
        <v>688</v>
      </c>
      <c r="F11" s="8"/>
      <c r="G11" s="47" t="s">
        <v>99</v>
      </c>
      <c r="H11" s="45">
        <v>556</v>
      </c>
      <c r="I11" s="45">
        <f t="shared" si="0"/>
        <v>1389</v>
      </c>
      <c r="J11" s="46">
        <v>644</v>
      </c>
      <c r="K11" s="46">
        <v>745</v>
      </c>
    </row>
    <row r="12" spans="1:11" ht="18.95" customHeight="1">
      <c r="A12" s="44" t="s">
        <v>94</v>
      </c>
      <c r="B12" s="45">
        <v>119</v>
      </c>
      <c r="C12" s="45">
        <f t="shared" si="1"/>
        <v>313</v>
      </c>
      <c r="D12" s="46">
        <v>156</v>
      </c>
      <c r="E12" s="46">
        <v>157</v>
      </c>
      <c r="F12" s="8"/>
      <c r="G12" s="47" t="s">
        <v>101</v>
      </c>
      <c r="H12" s="45">
        <v>596</v>
      </c>
      <c r="I12" s="45">
        <f t="shared" si="0"/>
        <v>1596</v>
      </c>
      <c r="J12" s="46">
        <v>777</v>
      </c>
      <c r="K12" s="46">
        <v>819</v>
      </c>
    </row>
    <row r="13" spans="1:11" ht="18.95" customHeight="1">
      <c r="A13" s="44" t="s">
        <v>96</v>
      </c>
      <c r="B13" s="45">
        <v>665</v>
      </c>
      <c r="C13" s="45">
        <f t="shared" si="1"/>
        <v>1413</v>
      </c>
      <c r="D13" s="46">
        <v>712</v>
      </c>
      <c r="E13" s="46">
        <v>701</v>
      </c>
      <c r="F13" s="8"/>
      <c r="G13" s="47" t="s">
        <v>103</v>
      </c>
      <c r="H13" s="45">
        <v>817</v>
      </c>
      <c r="I13" s="45">
        <f t="shared" si="0"/>
        <v>1865</v>
      </c>
      <c r="J13" s="46">
        <v>919</v>
      </c>
      <c r="K13" s="46">
        <v>946</v>
      </c>
    </row>
    <row r="14" spans="1:11" ht="18.95" customHeight="1">
      <c r="A14" s="44" t="s">
        <v>98</v>
      </c>
      <c r="B14" s="45">
        <v>609</v>
      </c>
      <c r="C14" s="45">
        <f t="shared" si="1"/>
        <v>1270</v>
      </c>
      <c r="D14" s="46">
        <v>605</v>
      </c>
      <c r="E14" s="46">
        <v>665</v>
      </c>
      <c r="F14" s="8"/>
      <c r="G14" s="47" t="s">
        <v>105</v>
      </c>
      <c r="H14" s="45">
        <v>156</v>
      </c>
      <c r="I14" s="45">
        <f t="shared" si="0"/>
        <v>374</v>
      </c>
      <c r="J14" s="46">
        <v>188</v>
      </c>
      <c r="K14" s="46">
        <v>186</v>
      </c>
    </row>
    <row r="15" spans="1:11" ht="18.95" customHeight="1">
      <c r="A15" s="44" t="s">
        <v>100</v>
      </c>
      <c r="B15" s="45">
        <v>837</v>
      </c>
      <c r="C15" s="45">
        <f t="shared" si="1"/>
        <v>1902</v>
      </c>
      <c r="D15" s="46">
        <v>928</v>
      </c>
      <c r="E15" s="46">
        <v>974</v>
      </c>
      <c r="F15" s="8"/>
      <c r="G15" s="47" t="s">
        <v>107</v>
      </c>
      <c r="H15" s="45">
        <v>576</v>
      </c>
      <c r="I15" s="45">
        <f t="shared" si="0"/>
        <v>1422</v>
      </c>
      <c r="J15" s="46">
        <v>693</v>
      </c>
      <c r="K15" s="46">
        <v>729</v>
      </c>
    </row>
    <row r="16" spans="1:11" ht="18.95" customHeight="1">
      <c r="A16" s="44" t="s">
        <v>102</v>
      </c>
      <c r="B16" s="45">
        <v>424</v>
      </c>
      <c r="C16" s="45">
        <f t="shared" si="1"/>
        <v>865</v>
      </c>
      <c r="D16" s="46">
        <v>440</v>
      </c>
      <c r="E16" s="46">
        <v>425</v>
      </c>
      <c r="F16" s="8"/>
      <c r="G16" s="47" t="s">
        <v>109</v>
      </c>
      <c r="H16" s="45">
        <v>353</v>
      </c>
      <c r="I16" s="45">
        <f t="shared" si="0"/>
        <v>718</v>
      </c>
      <c r="J16" s="46">
        <v>408</v>
      </c>
      <c r="K16" s="46">
        <v>310</v>
      </c>
    </row>
    <row r="17" spans="1:11" ht="18.95" customHeight="1">
      <c r="A17" s="44" t="s">
        <v>104</v>
      </c>
      <c r="B17" s="45">
        <v>1223</v>
      </c>
      <c r="C17" s="45">
        <f t="shared" si="1"/>
        <v>1963</v>
      </c>
      <c r="D17" s="46">
        <v>1024</v>
      </c>
      <c r="E17" s="46">
        <v>939</v>
      </c>
      <c r="F17" s="8"/>
      <c r="G17" s="47" t="s">
        <v>111</v>
      </c>
      <c r="H17" s="45">
        <v>646</v>
      </c>
      <c r="I17" s="45">
        <f t="shared" si="0"/>
        <v>1594</v>
      </c>
      <c r="J17" s="46">
        <v>796</v>
      </c>
      <c r="K17" s="46">
        <v>798</v>
      </c>
    </row>
    <row r="18" spans="1:11" ht="18.95" customHeight="1">
      <c r="A18" s="44" t="s">
        <v>106</v>
      </c>
      <c r="B18" s="45">
        <v>926</v>
      </c>
      <c r="C18" s="45">
        <f t="shared" si="1"/>
        <v>2076</v>
      </c>
      <c r="D18" s="46">
        <v>1049</v>
      </c>
      <c r="E18" s="46">
        <v>1027</v>
      </c>
      <c r="F18" s="8"/>
      <c r="G18" s="47" t="s">
        <v>113</v>
      </c>
      <c r="H18" s="45">
        <v>460</v>
      </c>
      <c r="I18" s="45">
        <f t="shared" si="0"/>
        <v>965</v>
      </c>
      <c r="J18" s="46">
        <v>485</v>
      </c>
      <c r="K18" s="46">
        <v>480</v>
      </c>
    </row>
    <row r="19" spans="1:11" ht="18.95" customHeight="1">
      <c r="A19" s="44" t="s">
        <v>108</v>
      </c>
      <c r="B19" s="45">
        <v>352</v>
      </c>
      <c r="C19" s="45">
        <f t="shared" si="1"/>
        <v>727</v>
      </c>
      <c r="D19" s="46">
        <v>379</v>
      </c>
      <c r="E19" s="46">
        <v>348</v>
      </c>
      <c r="F19" s="8"/>
      <c r="G19" s="47" t="s">
        <v>115</v>
      </c>
      <c r="H19" s="45">
        <v>1243</v>
      </c>
      <c r="I19" s="45">
        <f t="shared" si="0"/>
        <v>2981</v>
      </c>
      <c r="J19" s="46">
        <v>1464</v>
      </c>
      <c r="K19" s="46">
        <v>1517</v>
      </c>
    </row>
    <row r="20" spans="1:11" ht="18.95" customHeight="1">
      <c r="A20" s="44" t="s">
        <v>110</v>
      </c>
      <c r="B20" s="45">
        <v>167</v>
      </c>
      <c r="C20" s="45">
        <f t="shared" si="1"/>
        <v>421</v>
      </c>
      <c r="D20" s="46">
        <v>196</v>
      </c>
      <c r="E20" s="46">
        <v>225</v>
      </c>
      <c r="F20" s="8"/>
      <c r="G20" s="47" t="s">
        <v>117</v>
      </c>
      <c r="H20" s="45">
        <v>976</v>
      </c>
      <c r="I20" s="45">
        <f t="shared" si="0"/>
        <v>2258</v>
      </c>
      <c r="J20" s="46">
        <v>1092</v>
      </c>
      <c r="K20" s="46">
        <v>1166</v>
      </c>
    </row>
    <row r="21" spans="1:11" ht="18.95" customHeight="1">
      <c r="A21" s="44" t="s">
        <v>112</v>
      </c>
      <c r="B21" s="45">
        <v>374</v>
      </c>
      <c r="C21" s="45">
        <f t="shared" si="1"/>
        <v>988</v>
      </c>
      <c r="D21" s="46">
        <v>499</v>
      </c>
      <c r="E21" s="46">
        <v>489</v>
      </c>
      <c r="F21" s="8"/>
      <c r="G21" s="47" t="s">
        <v>119</v>
      </c>
      <c r="H21" s="45">
        <v>714</v>
      </c>
      <c r="I21" s="45">
        <f t="shared" si="0"/>
        <v>1640</v>
      </c>
      <c r="J21" s="46">
        <v>754</v>
      </c>
      <c r="K21" s="46">
        <v>886</v>
      </c>
    </row>
    <row r="22" spans="1:11" ht="18.95" customHeight="1">
      <c r="A22" s="44" t="s">
        <v>114</v>
      </c>
      <c r="B22" s="45">
        <v>829</v>
      </c>
      <c r="C22" s="45">
        <f t="shared" si="1"/>
        <v>1894</v>
      </c>
      <c r="D22" s="46">
        <v>945</v>
      </c>
      <c r="E22" s="46">
        <v>949</v>
      </c>
      <c r="F22" s="8"/>
      <c r="G22" s="47" t="s">
        <v>121</v>
      </c>
      <c r="H22" s="45">
        <v>806</v>
      </c>
      <c r="I22" s="45">
        <f t="shared" si="0"/>
        <v>1964</v>
      </c>
      <c r="J22" s="46">
        <v>936</v>
      </c>
      <c r="K22" s="46">
        <v>1028</v>
      </c>
    </row>
    <row r="23" spans="1:11" ht="18.95" customHeight="1">
      <c r="A23" s="44" t="s">
        <v>116</v>
      </c>
      <c r="B23" s="45">
        <v>644</v>
      </c>
      <c r="C23" s="45">
        <f t="shared" si="1"/>
        <v>1209</v>
      </c>
      <c r="D23" s="46">
        <v>578</v>
      </c>
      <c r="E23" s="46">
        <v>631</v>
      </c>
      <c r="F23" s="8"/>
      <c r="G23" s="47" t="s">
        <v>123</v>
      </c>
      <c r="H23" s="45">
        <v>659</v>
      </c>
      <c r="I23" s="45">
        <f t="shared" si="0"/>
        <v>1753</v>
      </c>
      <c r="J23" s="46">
        <v>888</v>
      </c>
      <c r="K23" s="46">
        <v>865</v>
      </c>
    </row>
    <row r="24" spans="1:11" ht="18.95" customHeight="1">
      <c r="A24" s="44" t="s">
        <v>118</v>
      </c>
      <c r="B24" s="45">
        <v>429</v>
      </c>
      <c r="C24" s="45">
        <f t="shared" si="1"/>
        <v>1109</v>
      </c>
      <c r="D24" s="46">
        <v>489</v>
      </c>
      <c r="E24" s="46">
        <v>620</v>
      </c>
      <c r="F24" s="8"/>
      <c r="G24" s="47" t="s">
        <v>125</v>
      </c>
      <c r="H24" s="45">
        <v>632</v>
      </c>
      <c r="I24" s="45">
        <f t="shared" si="0"/>
        <v>1178</v>
      </c>
      <c r="J24" s="46">
        <v>559</v>
      </c>
      <c r="K24" s="46">
        <v>619</v>
      </c>
    </row>
    <row r="25" spans="1:11" ht="18.95" customHeight="1">
      <c r="A25" s="44" t="s">
        <v>120</v>
      </c>
      <c r="B25" s="45">
        <v>579</v>
      </c>
      <c r="C25" s="45">
        <f t="shared" si="1"/>
        <v>1547</v>
      </c>
      <c r="D25" s="46">
        <v>776</v>
      </c>
      <c r="E25" s="46">
        <v>771</v>
      </c>
      <c r="F25" s="8"/>
      <c r="G25" s="47" t="s">
        <v>127</v>
      </c>
      <c r="H25" s="45">
        <v>774</v>
      </c>
      <c r="I25" s="45">
        <f t="shared" si="0"/>
        <v>1577</v>
      </c>
      <c r="J25" s="46">
        <v>766</v>
      </c>
      <c r="K25" s="46">
        <v>811</v>
      </c>
    </row>
    <row r="26" spans="1:11" ht="18.95" customHeight="1">
      <c r="A26" s="44" t="s">
        <v>122</v>
      </c>
      <c r="B26" s="45">
        <v>451</v>
      </c>
      <c r="C26" s="45">
        <f t="shared" si="1"/>
        <v>1168</v>
      </c>
      <c r="D26" s="46">
        <v>523</v>
      </c>
      <c r="E26" s="46">
        <v>645</v>
      </c>
      <c r="F26" s="8"/>
      <c r="G26" s="47" t="s">
        <v>129</v>
      </c>
      <c r="H26" s="45">
        <v>715</v>
      </c>
      <c r="I26" s="45">
        <f t="shared" si="0"/>
        <v>1718</v>
      </c>
      <c r="J26" s="46">
        <v>817</v>
      </c>
      <c r="K26" s="46">
        <v>901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403</v>
      </c>
      <c r="I27" s="45">
        <f t="shared" si="0"/>
        <v>656</v>
      </c>
      <c r="J27" s="46">
        <v>275</v>
      </c>
      <c r="K27" s="46">
        <v>381</v>
      </c>
    </row>
    <row r="28" spans="1:11" ht="18.95" customHeight="1">
      <c r="A28" s="44" t="s">
        <v>126</v>
      </c>
      <c r="B28" s="45">
        <v>652</v>
      </c>
      <c r="C28" s="45">
        <f t="shared" si="1"/>
        <v>1773</v>
      </c>
      <c r="D28" s="46">
        <v>882</v>
      </c>
      <c r="E28" s="46">
        <v>891</v>
      </c>
      <c r="F28" s="8"/>
      <c r="G28" s="47" t="s">
        <v>133</v>
      </c>
      <c r="H28" s="45">
        <v>562</v>
      </c>
      <c r="I28" s="45">
        <f t="shared" si="0"/>
        <v>1115</v>
      </c>
      <c r="J28" s="46">
        <v>549</v>
      </c>
      <c r="K28" s="46">
        <v>566</v>
      </c>
    </row>
    <row r="29" spans="1:11" ht="18.95" customHeight="1">
      <c r="A29" s="44" t="s">
        <v>128</v>
      </c>
      <c r="B29" s="45">
        <v>418</v>
      </c>
      <c r="C29" s="45">
        <f t="shared" si="1"/>
        <v>1070</v>
      </c>
      <c r="D29" s="46">
        <v>546</v>
      </c>
      <c r="E29" s="46">
        <v>524</v>
      </c>
      <c r="F29" s="8"/>
      <c r="G29" s="47" t="s">
        <v>135</v>
      </c>
      <c r="H29" s="45">
        <v>436</v>
      </c>
      <c r="I29" s="45">
        <f t="shared" si="0"/>
        <v>829</v>
      </c>
      <c r="J29" s="46">
        <v>450</v>
      </c>
      <c r="K29" s="46">
        <v>379</v>
      </c>
    </row>
    <row r="30" spans="1:11" ht="18.95" customHeight="1">
      <c r="A30" s="44" t="s">
        <v>130</v>
      </c>
      <c r="B30" s="45">
        <v>201</v>
      </c>
      <c r="C30" s="45">
        <f t="shared" si="1"/>
        <v>449</v>
      </c>
      <c r="D30" s="98">
        <v>224</v>
      </c>
      <c r="E30" s="46">
        <v>225</v>
      </c>
      <c r="F30" s="8"/>
      <c r="G30" s="47" t="s">
        <v>137</v>
      </c>
      <c r="H30" s="45">
        <v>765</v>
      </c>
      <c r="I30" s="45">
        <f t="shared" si="0"/>
        <v>1956</v>
      </c>
      <c r="J30" s="46">
        <v>1018</v>
      </c>
      <c r="K30" s="46">
        <v>938</v>
      </c>
    </row>
    <row r="31" spans="1:11" ht="18.95" customHeight="1">
      <c r="A31" s="44" t="s">
        <v>132</v>
      </c>
      <c r="B31" s="45">
        <v>2314</v>
      </c>
      <c r="C31" s="45">
        <f t="shared" si="1"/>
        <v>4126</v>
      </c>
      <c r="D31" s="46">
        <v>1956</v>
      </c>
      <c r="E31" s="46">
        <v>2170</v>
      </c>
      <c r="F31" s="8"/>
      <c r="G31" s="44" t="s">
        <v>139</v>
      </c>
      <c r="H31" s="45">
        <v>228</v>
      </c>
      <c r="I31" s="45">
        <f t="shared" si="0"/>
        <v>517</v>
      </c>
      <c r="J31" s="46">
        <v>273</v>
      </c>
      <c r="K31" s="46">
        <v>244</v>
      </c>
    </row>
    <row r="32" spans="1:11" ht="18.95" customHeight="1">
      <c r="A32" s="44" t="s">
        <v>134</v>
      </c>
      <c r="B32" s="45">
        <v>642</v>
      </c>
      <c r="C32" s="45">
        <f t="shared" si="1"/>
        <v>1514</v>
      </c>
      <c r="D32" s="46">
        <v>756</v>
      </c>
      <c r="E32" s="46">
        <v>758</v>
      </c>
      <c r="F32" s="8"/>
      <c r="G32" s="44" t="s">
        <v>141</v>
      </c>
      <c r="H32" s="45">
        <v>548</v>
      </c>
      <c r="I32" s="45">
        <f t="shared" si="0"/>
        <v>1317</v>
      </c>
      <c r="J32" s="46">
        <v>639</v>
      </c>
      <c r="K32" s="46">
        <v>678</v>
      </c>
    </row>
    <row r="33" spans="1:11" ht="18.95" customHeight="1">
      <c r="A33" s="44" t="s">
        <v>136</v>
      </c>
      <c r="B33" s="45">
        <v>281</v>
      </c>
      <c r="C33" s="45">
        <f t="shared" si="1"/>
        <v>692</v>
      </c>
      <c r="D33" s="46">
        <v>345</v>
      </c>
      <c r="E33" s="46">
        <v>347</v>
      </c>
      <c r="F33" s="8"/>
      <c r="G33" s="44" t="s">
        <v>143</v>
      </c>
      <c r="H33" s="45">
        <v>1647</v>
      </c>
      <c r="I33" s="45">
        <f t="shared" si="0"/>
        <v>4079</v>
      </c>
      <c r="J33" s="46">
        <v>1990</v>
      </c>
      <c r="K33" s="46">
        <v>2089</v>
      </c>
    </row>
    <row r="34" spans="1:11" ht="18.95" customHeight="1">
      <c r="A34" s="44" t="s">
        <v>138</v>
      </c>
      <c r="B34" s="45">
        <v>21</v>
      </c>
      <c r="C34" s="45">
        <f t="shared" si="1"/>
        <v>59</v>
      </c>
      <c r="D34" s="46">
        <v>31</v>
      </c>
      <c r="E34" s="46">
        <v>28</v>
      </c>
      <c r="F34" s="8"/>
      <c r="G34" s="44" t="s">
        <v>145</v>
      </c>
      <c r="H34" s="45">
        <v>1015</v>
      </c>
      <c r="I34" s="45">
        <f t="shared" si="0"/>
        <v>2143</v>
      </c>
      <c r="J34" s="46">
        <v>1058</v>
      </c>
      <c r="K34" s="46">
        <v>1085</v>
      </c>
    </row>
    <row r="35" spans="1:11" ht="18.95" customHeight="1">
      <c r="A35" s="44" t="s">
        <v>140</v>
      </c>
      <c r="B35" s="99" t="s">
        <v>303</v>
      </c>
      <c r="C35" s="46" t="s">
        <v>303</v>
      </c>
      <c r="D35" s="99" t="s">
        <v>303</v>
      </c>
      <c r="E35" s="99" t="s">
        <v>303</v>
      </c>
      <c r="F35" s="8"/>
      <c r="G35" s="44" t="s">
        <v>147</v>
      </c>
      <c r="H35" s="45">
        <v>381</v>
      </c>
      <c r="I35" s="45">
        <f t="shared" si="0"/>
        <v>737</v>
      </c>
      <c r="J35" s="46">
        <v>373</v>
      </c>
      <c r="K35" s="46">
        <v>364</v>
      </c>
    </row>
    <row r="36" spans="1:11" ht="18.95" customHeight="1">
      <c r="A36" s="44" t="s">
        <v>142</v>
      </c>
      <c r="B36" s="45">
        <v>753</v>
      </c>
      <c r="C36" s="45">
        <f t="shared" si="1"/>
        <v>1592</v>
      </c>
      <c r="D36" s="46">
        <v>796</v>
      </c>
      <c r="E36" s="46">
        <v>796</v>
      </c>
      <c r="F36" s="8"/>
      <c r="G36" s="44" t="s">
        <v>149</v>
      </c>
      <c r="H36" s="45">
        <v>877</v>
      </c>
      <c r="I36" s="45">
        <f t="shared" si="0"/>
        <v>2085</v>
      </c>
      <c r="J36" s="46">
        <v>1029</v>
      </c>
      <c r="K36" s="46">
        <v>1056</v>
      </c>
    </row>
    <row r="37" spans="1:11" ht="18.95" customHeight="1">
      <c r="A37" s="44" t="s">
        <v>144</v>
      </c>
      <c r="B37" s="45">
        <v>371</v>
      </c>
      <c r="C37" s="45">
        <f t="shared" si="1"/>
        <v>976</v>
      </c>
      <c r="D37" s="46">
        <v>457</v>
      </c>
      <c r="E37" s="46">
        <v>519</v>
      </c>
      <c r="F37" s="8"/>
      <c r="G37" s="44" t="s">
        <v>151</v>
      </c>
      <c r="H37" s="45">
        <v>198</v>
      </c>
      <c r="I37" s="45">
        <f t="shared" si="0"/>
        <v>357</v>
      </c>
      <c r="J37" s="46">
        <v>185</v>
      </c>
      <c r="K37" s="46">
        <v>172</v>
      </c>
    </row>
    <row r="38" spans="1:11" ht="18.95" customHeight="1">
      <c r="A38" s="44" t="s">
        <v>146</v>
      </c>
      <c r="B38" s="45">
        <v>1261</v>
      </c>
      <c r="C38" s="45">
        <f t="shared" si="1"/>
        <v>3065</v>
      </c>
      <c r="D38" s="46">
        <v>1526</v>
      </c>
      <c r="E38" s="46">
        <v>1539</v>
      </c>
      <c r="F38" s="8"/>
      <c r="G38" s="44" t="s">
        <v>153</v>
      </c>
      <c r="H38" s="45">
        <v>855</v>
      </c>
      <c r="I38" s="45">
        <f t="shared" si="0"/>
        <v>1812</v>
      </c>
      <c r="J38" s="46">
        <v>963</v>
      </c>
      <c r="K38" s="46">
        <v>849</v>
      </c>
    </row>
    <row r="39" spans="1:11" ht="18.95" customHeight="1">
      <c r="A39" s="44" t="s">
        <v>148</v>
      </c>
      <c r="B39" s="45">
        <v>838</v>
      </c>
      <c r="C39" s="45">
        <f t="shared" si="1"/>
        <v>2182</v>
      </c>
      <c r="D39" s="46">
        <v>1103</v>
      </c>
      <c r="E39" s="46">
        <v>1079</v>
      </c>
      <c r="F39" s="8"/>
      <c r="G39" s="44" t="s">
        <v>155</v>
      </c>
      <c r="H39" s="45">
        <v>275</v>
      </c>
      <c r="I39" s="45">
        <f t="shared" si="0"/>
        <v>766</v>
      </c>
      <c r="J39" s="46">
        <v>384</v>
      </c>
      <c r="K39" s="46">
        <v>382</v>
      </c>
    </row>
    <row r="40" spans="1:11" ht="18.95" customHeight="1">
      <c r="A40" s="44" t="s">
        <v>150</v>
      </c>
      <c r="B40" s="45">
        <v>597</v>
      </c>
      <c r="C40" s="45">
        <f t="shared" si="1"/>
        <v>1542</v>
      </c>
      <c r="D40" s="46">
        <v>705</v>
      </c>
      <c r="E40" s="46">
        <v>837</v>
      </c>
      <c r="F40" s="8"/>
      <c r="G40" s="44" t="s">
        <v>157</v>
      </c>
      <c r="H40" s="45">
        <v>1030</v>
      </c>
      <c r="I40" s="45">
        <f t="shared" si="0"/>
        <v>2327</v>
      </c>
      <c r="J40" s="46">
        <v>1160</v>
      </c>
      <c r="K40" s="46">
        <v>1167</v>
      </c>
    </row>
    <row r="41" spans="1:11" ht="18.95" customHeight="1">
      <c r="A41" s="44" t="s">
        <v>152</v>
      </c>
      <c r="B41" s="45">
        <v>375</v>
      </c>
      <c r="C41" s="45">
        <f t="shared" si="1"/>
        <v>888</v>
      </c>
      <c r="D41" s="46">
        <v>416</v>
      </c>
      <c r="E41" s="46">
        <v>472</v>
      </c>
      <c r="F41" s="8"/>
      <c r="G41" s="44" t="s">
        <v>158</v>
      </c>
      <c r="H41" s="45">
        <v>567</v>
      </c>
      <c r="I41" s="45">
        <f t="shared" si="0"/>
        <v>1340</v>
      </c>
      <c r="J41" s="46">
        <v>639</v>
      </c>
      <c r="K41" s="46">
        <v>701</v>
      </c>
    </row>
    <row r="42" spans="1:11" ht="18.95" customHeight="1">
      <c r="A42" s="44" t="s">
        <v>154</v>
      </c>
      <c r="B42" s="45">
        <v>450</v>
      </c>
      <c r="C42" s="45">
        <f t="shared" si="1"/>
        <v>1011</v>
      </c>
      <c r="D42" s="46">
        <v>492</v>
      </c>
      <c r="E42" s="46">
        <v>519</v>
      </c>
      <c r="F42" s="8"/>
      <c r="G42" s="44" t="s">
        <v>160</v>
      </c>
      <c r="H42" s="45">
        <v>692</v>
      </c>
      <c r="I42" s="45">
        <f t="shared" si="0"/>
        <v>1593</v>
      </c>
      <c r="J42" s="46">
        <v>810</v>
      </c>
      <c r="K42" s="46">
        <v>783</v>
      </c>
    </row>
    <row r="43" spans="1:11" ht="18.95" customHeight="1">
      <c r="A43" s="44" t="s">
        <v>156</v>
      </c>
      <c r="B43" s="45">
        <v>455</v>
      </c>
      <c r="C43" s="45">
        <f t="shared" si="1"/>
        <v>1078</v>
      </c>
      <c r="D43" s="46">
        <v>542</v>
      </c>
      <c r="E43" s="46">
        <v>536</v>
      </c>
      <c r="F43" s="8"/>
      <c r="G43" s="44" t="s">
        <v>162</v>
      </c>
      <c r="H43" s="45">
        <v>138</v>
      </c>
      <c r="I43" s="45">
        <f t="shared" si="0"/>
        <v>853</v>
      </c>
      <c r="J43" s="46">
        <v>378</v>
      </c>
      <c r="K43" s="46">
        <v>475</v>
      </c>
    </row>
    <row r="44" spans="1:11" ht="18.95" customHeight="1">
      <c r="A44" s="47" t="s">
        <v>17</v>
      </c>
      <c r="B44" s="45">
        <v>238</v>
      </c>
      <c r="C44" s="45">
        <f t="shared" si="1"/>
        <v>646</v>
      </c>
      <c r="D44" s="46">
        <v>279</v>
      </c>
      <c r="E44" s="46">
        <v>367</v>
      </c>
      <c r="F44" s="8"/>
      <c r="G44" s="44" t="s">
        <v>342</v>
      </c>
      <c r="H44" s="45">
        <v>345</v>
      </c>
      <c r="I44" s="45">
        <f t="shared" si="0"/>
        <v>830</v>
      </c>
      <c r="J44" s="46">
        <v>405</v>
      </c>
      <c r="K44" s="46">
        <v>425</v>
      </c>
    </row>
    <row r="45" spans="1:11" ht="18.95" customHeight="1">
      <c r="A45" s="44" t="s">
        <v>159</v>
      </c>
      <c r="B45" s="45">
        <v>1282</v>
      </c>
      <c r="C45" s="45">
        <f t="shared" si="1"/>
        <v>2305</v>
      </c>
      <c r="D45" s="46">
        <v>1117</v>
      </c>
      <c r="E45" s="46">
        <v>1188</v>
      </c>
      <c r="F45" s="8"/>
      <c r="G45" s="44" t="s">
        <v>166</v>
      </c>
      <c r="H45" s="46" t="s">
        <v>303</v>
      </c>
      <c r="I45" s="46" t="s">
        <v>347</v>
      </c>
      <c r="J45" s="46" t="s">
        <v>303</v>
      </c>
      <c r="K45" s="46" t="s">
        <v>303</v>
      </c>
    </row>
    <row r="46" spans="1:11" ht="18.95" customHeight="1">
      <c r="A46" s="47" t="s">
        <v>161</v>
      </c>
      <c r="B46" s="45">
        <v>682</v>
      </c>
      <c r="C46" s="45">
        <f t="shared" si="1"/>
        <v>1371</v>
      </c>
      <c r="D46" s="46">
        <v>597</v>
      </c>
      <c r="E46" s="46">
        <v>774</v>
      </c>
      <c r="F46" s="8"/>
      <c r="G46" s="44" t="s">
        <v>168</v>
      </c>
      <c r="H46" s="45">
        <v>337</v>
      </c>
      <c r="I46" s="45">
        <f t="shared" si="0"/>
        <v>886</v>
      </c>
      <c r="J46" s="46">
        <v>429</v>
      </c>
      <c r="K46" s="46">
        <v>457</v>
      </c>
    </row>
    <row r="47" spans="1:11" ht="18.95" customHeight="1">
      <c r="A47" s="47" t="s">
        <v>163</v>
      </c>
      <c r="B47" s="45">
        <v>643</v>
      </c>
      <c r="C47" s="45">
        <f t="shared" si="1"/>
        <v>1361</v>
      </c>
      <c r="D47" s="46">
        <v>666</v>
      </c>
      <c r="E47" s="46">
        <v>695</v>
      </c>
      <c r="F47" s="8"/>
      <c r="G47" s="44" t="s">
        <v>170</v>
      </c>
      <c r="H47" s="45">
        <v>449</v>
      </c>
      <c r="I47" s="45">
        <f t="shared" si="0"/>
        <v>1083</v>
      </c>
      <c r="J47" s="46">
        <v>531</v>
      </c>
      <c r="K47" s="46">
        <v>552</v>
      </c>
    </row>
    <row r="48" spans="1:11" ht="18.95" customHeight="1">
      <c r="A48" s="47" t="s">
        <v>164</v>
      </c>
      <c r="B48" s="45">
        <v>1010</v>
      </c>
      <c r="C48" s="45">
        <f t="shared" si="1"/>
        <v>2047</v>
      </c>
      <c r="D48" s="46">
        <v>953</v>
      </c>
      <c r="E48" s="46">
        <v>1094</v>
      </c>
      <c r="F48" s="8"/>
      <c r="G48" s="44" t="s">
        <v>172</v>
      </c>
      <c r="H48" s="45">
        <v>261</v>
      </c>
      <c r="I48" s="45">
        <f t="shared" si="0"/>
        <v>726</v>
      </c>
      <c r="J48" s="46">
        <v>317</v>
      </c>
      <c r="K48" s="46">
        <v>409</v>
      </c>
    </row>
    <row r="49" spans="1:11" ht="18.95" customHeight="1">
      <c r="A49" s="47" t="s">
        <v>165</v>
      </c>
      <c r="B49" s="45">
        <v>702</v>
      </c>
      <c r="C49" s="45">
        <f t="shared" si="1"/>
        <v>1520</v>
      </c>
      <c r="D49" s="46">
        <v>723</v>
      </c>
      <c r="E49" s="46">
        <v>797</v>
      </c>
      <c r="F49" s="8"/>
      <c r="G49" s="44" t="s">
        <v>343</v>
      </c>
      <c r="H49" s="45">
        <v>391</v>
      </c>
      <c r="I49" s="45">
        <f t="shared" si="0"/>
        <v>1080</v>
      </c>
      <c r="J49" s="46">
        <v>511</v>
      </c>
      <c r="K49" s="46">
        <v>569</v>
      </c>
    </row>
    <row r="50" spans="1:11" ht="18.95" customHeight="1">
      <c r="A50" s="47" t="s">
        <v>167</v>
      </c>
      <c r="B50" s="45">
        <v>662</v>
      </c>
      <c r="C50" s="45">
        <f t="shared" si="1"/>
        <v>1640</v>
      </c>
      <c r="D50" s="46">
        <v>787</v>
      </c>
      <c r="E50" s="46">
        <v>853</v>
      </c>
      <c r="F50" s="8"/>
      <c r="G50" s="44" t="s">
        <v>344</v>
      </c>
      <c r="H50" s="45">
        <v>45</v>
      </c>
      <c r="I50" s="45">
        <f t="shared" si="0"/>
        <v>118</v>
      </c>
      <c r="J50" s="46">
        <v>52</v>
      </c>
      <c r="K50" s="46">
        <v>66</v>
      </c>
    </row>
    <row r="51" spans="1:11" ht="18.95" customHeight="1">
      <c r="A51" s="47" t="s">
        <v>169</v>
      </c>
      <c r="B51" s="45">
        <v>861</v>
      </c>
      <c r="C51" s="45">
        <f t="shared" si="1"/>
        <v>2128</v>
      </c>
      <c r="D51" s="46">
        <v>1043</v>
      </c>
      <c r="E51" s="46">
        <v>1085</v>
      </c>
      <c r="F51" s="8"/>
      <c r="G51" s="44" t="s">
        <v>174</v>
      </c>
      <c r="H51" s="45">
        <v>336</v>
      </c>
      <c r="I51" s="45">
        <f t="shared" si="0"/>
        <v>1033</v>
      </c>
      <c r="J51" s="46">
        <v>459</v>
      </c>
      <c r="K51" s="46">
        <v>574</v>
      </c>
    </row>
    <row r="52" spans="1:11" ht="18.75" customHeight="1">
      <c r="A52" s="47" t="s">
        <v>171</v>
      </c>
      <c r="B52" s="45">
        <v>887</v>
      </c>
      <c r="C52" s="45">
        <f t="shared" si="1"/>
        <v>2147</v>
      </c>
      <c r="D52" s="46">
        <v>1051</v>
      </c>
      <c r="E52" s="46">
        <v>1096</v>
      </c>
      <c r="F52" s="8"/>
      <c r="G52" s="44" t="s">
        <v>345</v>
      </c>
      <c r="H52" s="45">
        <v>464</v>
      </c>
      <c r="I52" s="45">
        <f t="shared" si="0"/>
        <v>1193</v>
      </c>
      <c r="J52" s="46">
        <v>596</v>
      </c>
      <c r="K52" s="46">
        <v>597</v>
      </c>
    </row>
    <row r="53" spans="1:11" ht="18.95" customHeight="1">
      <c r="A53" s="47" t="s">
        <v>173</v>
      </c>
      <c r="B53" s="45">
        <v>1034</v>
      </c>
      <c r="C53" s="45">
        <f t="shared" si="1"/>
        <v>2408</v>
      </c>
      <c r="D53" s="46">
        <v>1130</v>
      </c>
      <c r="E53" s="46">
        <v>1278</v>
      </c>
      <c r="F53" s="8"/>
      <c r="G53" s="44" t="s">
        <v>346</v>
      </c>
      <c r="H53" s="45">
        <v>593</v>
      </c>
      <c r="I53" s="45">
        <f t="shared" si="0"/>
        <v>1728</v>
      </c>
      <c r="J53" s="46">
        <v>834</v>
      </c>
      <c r="K53" s="46">
        <v>894</v>
      </c>
    </row>
    <row r="54" spans="1:11" ht="18.95" customHeight="1">
      <c r="A54" s="47" t="s">
        <v>175</v>
      </c>
      <c r="B54" s="45">
        <v>549</v>
      </c>
      <c r="C54" s="45">
        <f t="shared" si="1"/>
        <v>1415</v>
      </c>
      <c r="D54" s="46">
        <v>638</v>
      </c>
      <c r="E54" s="46">
        <v>777</v>
      </c>
      <c r="F54" s="8"/>
      <c r="G54" s="44" t="s">
        <v>176</v>
      </c>
      <c r="H54" s="45">
        <v>402</v>
      </c>
      <c r="I54" s="45">
        <f t="shared" si="0"/>
        <v>921</v>
      </c>
      <c r="J54" s="46">
        <v>483</v>
      </c>
      <c r="K54" s="46">
        <v>438</v>
      </c>
    </row>
    <row r="55" spans="1:11" ht="18.95" customHeight="1">
      <c r="A55" s="47" t="s">
        <v>81</v>
      </c>
      <c r="B55" s="45">
        <v>702</v>
      </c>
      <c r="C55" s="45">
        <f t="shared" si="1"/>
        <v>1702</v>
      </c>
      <c r="D55" s="46">
        <v>790</v>
      </c>
      <c r="E55" s="46">
        <v>912</v>
      </c>
      <c r="F55" s="8"/>
      <c r="G55" s="44" t="s">
        <v>177</v>
      </c>
      <c r="H55" s="45">
        <v>555</v>
      </c>
      <c r="I55" s="45">
        <f t="shared" si="0"/>
        <v>1513</v>
      </c>
      <c r="J55" s="46">
        <v>752</v>
      </c>
      <c r="K55" s="46">
        <v>761</v>
      </c>
    </row>
    <row r="56" spans="1:11" ht="18.75" customHeight="1">
      <c r="A56" s="47" t="s">
        <v>83</v>
      </c>
      <c r="B56" s="45">
        <v>938</v>
      </c>
      <c r="C56" s="45">
        <f t="shared" si="1"/>
        <v>2317</v>
      </c>
      <c r="D56" s="46">
        <v>1065</v>
      </c>
      <c r="E56" s="46">
        <v>1252</v>
      </c>
      <c r="F56" s="8"/>
      <c r="G56" s="44" t="s">
        <v>179</v>
      </c>
      <c r="H56" s="45">
        <v>654</v>
      </c>
      <c r="I56" s="45">
        <f>J56+K56</f>
        <v>1607</v>
      </c>
      <c r="J56" s="46">
        <v>800</v>
      </c>
      <c r="K56" s="46">
        <v>807</v>
      </c>
    </row>
    <row r="57" spans="1:11" ht="18.75" customHeight="1">
      <c r="A57" s="47" t="s">
        <v>85</v>
      </c>
      <c r="B57" s="120">
        <v>725</v>
      </c>
      <c r="C57" s="120">
        <f t="shared" si="1"/>
        <v>1636</v>
      </c>
      <c r="D57" s="46">
        <v>755</v>
      </c>
      <c r="E57" s="46">
        <v>881</v>
      </c>
      <c r="F57" s="8"/>
      <c r="G57" s="44" t="s">
        <v>181</v>
      </c>
      <c r="H57" s="120">
        <v>389</v>
      </c>
      <c r="I57" s="120">
        <f>J57+K57</f>
        <v>1118</v>
      </c>
      <c r="J57" s="46">
        <v>568</v>
      </c>
      <c r="K57" s="46">
        <v>550</v>
      </c>
    </row>
    <row r="58" spans="1:11" ht="33" customHeight="1">
      <c r="A58" s="143" t="s">
        <v>348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</row>
    <row r="59" spans="1:11" ht="20.100000000000001" customHeight="1">
      <c r="A59" s="132" t="s">
        <v>79</v>
      </c>
      <c r="B59" s="41"/>
      <c r="C59" s="134" t="s">
        <v>302</v>
      </c>
      <c r="D59" s="135"/>
      <c r="E59" s="136"/>
      <c r="F59" s="8"/>
      <c r="G59" s="132" t="s">
        <v>79</v>
      </c>
      <c r="H59" s="41" t="s">
        <v>78</v>
      </c>
      <c r="I59" s="134" t="s">
        <v>0</v>
      </c>
      <c r="J59" s="135"/>
      <c r="K59" s="136"/>
    </row>
    <row r="60" spans="1:11" ht="20.100000000000001" customHeight="1">
      <c r="A60" s="133"/>
      <c r="B60" s="42" t="s">
        <v>304</v>
      </c>
      <c r="C60" s="43" t="s">
        <v>299</v>
      </c>
      <c r="D60" s="43" t="s">
        <v>300</v>
      </c>
      <c r="E60" s="43" t="s">
        <v>301</v>
      </c>
      <c r="F60" s="8"/>
      <c r="G60" s="133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100">
        <v>2007</v>
      </c>
      <c r="C61" s="45">
        <f>D61+E61</f>
        <v>4722</v>
      </c>
      <c r="D61" s="101">
        <v>2391</v>
      </c>
      <c r="E61" s="102">
        <v>2331</v>
      </c>
      <c r="F61" s="8"/>
      <c r="G61" s="44" t="s">
        <v>271</v>
      </c>
      <c r="H61" s="45">
        <v>719</v>
      </c>
      <c r="I61" s="45">
        <f>J61+K61</f>
        <v>1648</v>
      </c>
      <c r="J61" s="46">
        <v>825</v>
      </c>
      <c r="K61" s="46">
        <v>823</v>
      </c>
    </row>
    <row r="62" spans="1:11" ht="18.95" customHeight="1">
      <c r="A62" s="44" t="s">
        <v>185</v>
      </c>
      <c r="B62" s="45">
        <v>597</v>
      </c>
      <c r="C62" s="45">
        <f t="shared" ref="C62:C113" si="2">D62+E62</f>
        <v>1236</v>
      </c>
      <c r="D62" s="46">
        <v>612</v>
      </c>
      <c r="E62" s="46">
        <v>624</v>
      </c>
      <c r="F62" s="8"/>
      <c r="G62" s="44" t="s">
        <v>178</v>
      </c>
      <c r="H62" s="45">
        <v>1182</v>
      </c>
      <c r="I62" s="45">
        <f t="shared" ref="I62:I111" si="3">J62+K62</f>
        <v>3021</v>
      </c>
      <c r="J62" s="46">
        <v>1481</v>
      </c>
      <c r="K62" s="46">
        <v>1540</v>
      </c>
    </row>
    <row r="63" spans="1:11" ht="18.95" customHeight="1">
      <c r="A63" s="44" t="s">
        <v>187</v>
      </c>
      <c r="B63" s="45">
        <v>193</v>
      </c>
      <c r="C63" s="45">
        <f t="shared" si="2"/>
        <v>391</v>
      </c>
      <c r="D63" s="46">
        <v>197</v>
      </c>
      <c r="E63" s="46">
        <v>194</v>
      </c>
      <c r="F63" s="8"/>
      <c r="G63" s="44" t="s">
        <v>180</v>
      </c>
      <c r="H63" s="45">
        <v>898</v>
      </c>
      <c r="I63" s="45">
        <f t="shared" si="3"/>
        <v>2440</v>
      </c>
      <c r="J63" s="46">
        <v>1227</v>
      </c>
      <c r="K63" s="46">
        <v>1213</v>
      </c>
    </row>
    <row r="64" spans="1:11" ht="18.95" customHeight="1">
      <c r="A64" s="44" t="s">
        <v>189</v>
      </c>
      <c r="B64" s="45">
        <v>1158</v>
      </c>
      <c r="C64" s="45">
        <f t="shared" si="2"/>
        <v>2556</v>
      </c>
      <c r="D64" s="46">
        <v>1261</v>
      </c>
      <c r="E64" s="46">
        <v>1295</v>
      </c>
      <c r="F64" s="8"/>
      <c r="G64" s="44" t="s">
        <v>182</v>
      </c>
      <c r="H64" s="45">
        <v>948</v>
      </c>
      <c r="I64" s="45">
        <f t="shared" si="3"/>
        <v>2595</v>
      </c>
      <c r="J64" s="46">
        <v>1281</v>
      </c>
      <c r="K64" s="46">
        <v>1314</v>
      </c>
    </row>
    <row r="65" spans="1:11" ht="18.95" customHeight="1">
      <c r="A65" s="44" t="s">
        <v>191</v>
      </c>
      <c r="B65" s="45">
        <v>1139</v>
      </c>
      <c r="C65" s="45">
        <f t="shared" si="2"/>
        <v>2607</v>
      </c>
      <c r="D65" s="46">
        <v>1249</v>
      </c>
      <c r="E65" s="46">
        <v>1358</v>
      </c>
      <c r="F65" s="8"/>
      <c r="G65" s="44" t="s">
        <v>184</v>
      </c>
      <c r="H65" s="45">
        <v>966</v>
      </c>
      <c r="I65" s="45">
        <f t="shared" si="3"/>
        <v>2428</v>
      </c>
      <c r="J65" s="46">
        <v>1170</v>
      </c>
      <c r="K65" s="46">
        <v>1258</v>
      </c>
    </row>
    <row r="66" spans="1:11" ht="18.95" customHeight="1">
      <c r="A66" s="44" t="s">
        <v>193</v>
      </c>
      <c r="B66" s="45">
        <v>687</v>
      </c>
      <c r="C66" s="45">
        <f t="shared" si="2"/>
        <v>1742</v>
      </c>
      <c r="D66" s="46">
        <v>886</v>
      </c>
      <c r="E66" s="46">
        <v>856</v>
      </c>
      <c r="F66" s="8"/>
      <c r="G66" s="44" t="s">
        <v>186</v>
      </c>
      <c r="H66" s="45">
        <v>580</v>
      </c>
      <c r="I66" s="45">
        <f t="shared" si="3"/>
        <v>1176</v>
      </c>
      <c r="J66" s="46">
        <v>594</v>
      </c>
      <c r="K66" s="46">
        <v>582</v>
      </c>
    </row>
    <row r="67" spans="1:11" ht="18.95" customHeight="1">
      <c r="A67" s="44" t="s">
        <v>349</v>
      </c>
      <c r="B67" s="45">
        <v>311</v>
      </c>
      <c r="C67" s="45">
        <f t="shared" si="2"/>
        <v>721</v>
      </c>
      <c r="D67" s="46">
        <v>355</v>
      </c>
      <c r="E67" s="46">
        <v>366</v>
      </c>
      <c r="F67" s="8"/>
      <c r="G67" s="44" t="s">
        <v>188</v>
      </c>
      <c r="H67" s="45">
        <v>717</v>
      </c>
      <c r="I67" s="45">
        <f t="shared" si="3"/>
        <v>1820</v>
      </c>
      <c r="J67" s="46">
        <v>891</v>
      </c>
      <c r="K67" s="46">
        <v>929</v>
      </c>
    </row>
    <row r="68" spans="1:11" ht="18.95" customHeight="1">
      <c r="A68" s="44" t="s">
        <v>350</v>
      </c>
      <c r="B68" s="45">
        <v>317</v>
      </c>
      <c r="C68" s="45">
        <f t="shared" si="2"/>
        <v>848</v>
      </c>
      <c r="D68" s="46">
        <v>417</v>
      </c>
      <c r="E68" s="46">
        <v>431</v>
      </c>
      <c r="F68" s="8"/>
      <c r="G68" s="44" t="s">
        <v>190</v>
      </c>
      <c r="H68" s="45">
        <v>588</v>
      </c>
      <c r="I68" s="45">
        <f t="shared" si="3"/>
        <v>1216</v>
      </c>
      <c r="J68" s="46">
        <v>696</v>
      </c>
      <c r="K68" s="46">
        <v>520</v>
      </c>
    </row>
    <row r="69" spans="1:11" ht="18.95" customHeight="1">
      <c r="A69" s="44" t="s">
        <v>16</v>
      </c>
      <c r="B69" s="45">
        <v>521</v>
      </c>
      <c r="C69" s="45">
        <f t="shared" si="2"/>
        <v>1154</v>
      </c>
      <c r="D69" s="46">
        <v>529</v>
      </c>
      <c r="E69" s="46">
        <v>625</v>
      </c>
      <c r="F69" s="8"/>
      <c r="G69" s="44" t="s">
        <v>192</v>
      </c>
      <c r="H69" s="45">
        <v>280</v>
      </c>
      <c r="I69" s="45">
        <f t="shared" si="3"/>
        <v>637</v>
      </c>
      <c r="J69" s="46">
        <v>320</v>
      </c>
      <c r="K69" s="46">
        <v>317</v>
      </c>
    </row>
    <row r="70" spans="1:11" ht="18.95" customHeight="1">
      <c r="A70" s="44" t="s">
        <v>196</v>
      </c>
      <c r="B70" s="45">
        <v>497</v>
      </c>
      <c r="C70" s="45">
        <f t="shared" si="2"/>
        <v>1297</v>
      </c>
      <c r="D70" s="46">
        <v>622</v>
      </c>
      <c r="E70" s="46">
        <v>675</v>
      </c>
      <c r="F70" s="8"/>
      <c r="G70" s="44" t="s">
        <v>194</v>
      </c>
      <c r="H70" s="45">
        <v>8869</v>
      </c>
      <c r="I70" s="45">
        <f t="shared" si="3"/>
        <v>21737</v>
      </c>
      <c r="J70" s="46">
        <v>10526</v>
      </c>
      <c r="K70" s="46">
        <v>11211</v>
      </c>
    </row>
    <row r="71" spans="1:11" ht="18.95" customHeight="1">
      <c r="A71" s="44" t="s">
        <v>198</v>
      </c>
      <c r="B71" s="45">
        <v>906</v>
      </c>
      <c r="C71" s="45">
        <f t="shared" si="2"/>
        <v>2289</v>
      </c>
      <c r="D71" s="46">
        <v>1086</v>
      </c>
      <c r="E71" s="46">
        <v>1203</v>
      </c>
      <c r="F71" s="8"/>
      <c r="G71" s="44" t="s">
        <v>195</v>
      </c>
      <c r="H71" s="45">
        <v>6</v>
      </c>
      <c r="I71" s="45">
        <f t="shared" si="3"/>
        <v>83</v>
      </c>
      <c r="J71" s="46">
        <v>27</v>
      </c>
      <c r="K71" s="46">
        <v>56</v>
      </c>
    </row>
    <row r="72" spans="1:11" ht="18.95" customHeight="1">
      <c r="A72" s="44" t="s">
        <v>200</v>
      </c>
      <c r="B72" s="45">
        <v>677</v>
      </c>
      <c r="C72" s="45">
        <f t="shared" si="2"/>
        <v>1466</v>
      </c>
      <c r="D72" s="46">
        <v>713</v>
      </c>
      <c r="E72" s="46">
        <v>753</v>
      </c>
      <c r="F72" s="8"/>
      <c r="G72" s="44" t="s">
        <v>197</v>
      </c>
      <c r="H72" s="45">
        <v>946</v>
      </c>
      <c r="I72" s="45">
        <f t="shared" si="3"/>
        <v>2922</v>
      </c>
      <c r="J72" s="46">
        <v>1419</v>
      </c>
      <c r="K72" s="46">
        <v>1503</v>
      </c>
    </row>
    <row r="73" spans="1:11" ht="18.95" customHeight="1">
      <c r="A73" s="44" t="s">
        <v>202</v>
      </c>
      <c r="B73" s="45">
        <v>819</v>
      </c>
      <c r="C73" s="45">
        <f t="shared" si="2"/>
        <v>1963</v>
      </c>
      <c r="D73" s="46">
        <v>904</v>
      </c>
      <c r="E73" s="46">
        <v>1059</v>
      </c>
      <c r="F73" s="8"/>
      <c r="G73" s="44" t="s">
        <v>199</v>
      </c>
      <c r="H73" s="45">
        <v>6130</v>
      </c>
      <c r="I73" s="45">
        <f t="shared" si="3"/>
        <v>13572</v>
      </c>
      <c r="J73" s="46">
        <v>6850</v>
      </c>
      <c r="K73" s="46">
        <v>6722</v>
      </c>
    </row>
    <row r="74" spans="1:11" ht="18.95" customHeight="1">
      <c r="A74" s="44" t="s">
        <v>204</v>
      </c>
      <c r="B74" s="45">
        <v>956</v>
      </c>
      <c r="C74" s="45">
        <f t="shared" si="2"/>
        <v>2253</v>
      </c>
      <c r="D74" s="46">
        <v>1107</v>
      </c>
      <c r="E74" s="46">
        <v>1146</v>
      </c>
      <c r="F74" s="8"/>
      <c r="G74" s="44" t="s">
        <v>201</v>
      </c>
      <c r="H74" s="45">
        <v>823</v>
      </c>
      <c r="I74" s="45">
        <f t="shared" si="3"/>
        <v>1471</v>
      </c>
      <c r="J74" s="46">
        <v>715</v>
      </c>
      <c r="K74" s="46">
        <v>756</v>
      </c>
    </row>
    <row r="75" spans="1:11" ht="18.95" customHeight="1">
      <c r="A75" s="44" t="s">
        <v>206</v>
      </c>
      <c r="B75" s="45">
        <v>1264</v>
      </c>
      <c r="C75" s="45">
        <f t="shared" si="2"/>
        <v>2517</v>
      </c>
      <c r="D75" s="46">
        <v>1200</v>
      </c>
      <c r="E75" s="46">
        <v>1317</v>
      </c>
      <c r="F75" s="8"/>
      <c r="G75" s="44" t="s">
        <v>203</v>
      </c>
      <c r="H75" s="45">
        <v>1148</v>
      </c>
      <c r="I75" s="45">
        <f t="shared" si="3"/>
        <v>2016</v>
      </c>
      <c r="J75" s="46">
        <v>1022</v>
      </c>
      <c r="K75" s="46">
        <v>994</v>
      </c>
    </row>
    <row r="76" spans="1:11" ht="18.95" customHeight="1">
      <c r="A76" s="44" t="s">
        <v>208</v>
      </c>
      <c r="B76" s="45">
        <v>722</v>
      </c>
      <c r="C76" s="45">
        <f t="shared" si="2"/>
        <v>1403</v>
      </c>
      <c r="D76" s="46">
        <v>664</v>
      </c>
      <c r="E76" s="46">
        <v>739</v>
      </c>
      <c r="F76" s="8"/>
      <c r="G76" s="44" t="s">
        <v>205</v>
      </c>
      <c r="H76" s="45">
        <v>724</v>
      </c>
      <c r="I76" s="45">
        <f t="shared" si="3"/>
        <v>1636</v>
      </c>
      <c r="J76" s="46">
        <v>799</v>
      </c>
      <c r="K76" s="46">
        <v>837</v>
      </c>
    </row>
    <row r="77" spans="1:11" ht="18.95" customHeight="1">
      <c r="A77" s="44" t="s">
        <v>210</v>
      </c>
      <c r="B77" s="45">
        <v>1075</v>
      </c>
      <c r="C77" s="45">
        <f t="shared" si="2"/>
        <v>2313</v>
      </c>
      <c r="D77" s="46">
        <v>1136</v>
      </c>
      <c r="E77" s="46">
        <v>1177</v>
      </c>
      <c r="F77" s="8"/>
      <c r="G77" s="44" t="s">
        <v>207</v>
      </c>
      <c r="H77" s="45">
        <v>389</v>
      </c>
      <c r="I77" s="45">
        <f t="shared" si="3"/>
        <v>839</v>
      </c>
      <c r="J77" s="46">
        <v>418</v>
      </c>
      <c r="K77" s="46">
        <v>421</v>
      </c>
    </row>
    <row r="78" spans="1:11" ht="18.95" customHeight="1">
      <c r="A78" s="44" t="s">
        <v>212</v>
      </c>
      <c r="B78" s="45">
        <v>321</v>
      </c>
      <c r="C78" s="45">
        <f t="shared" si="2"/>
        <v>760</v>
      </c>
      <c r="D78" s="46">
        <v>350</v>
      </c>
      <c r="E78" s="46">
        <v>410</v>
      </c>
      <c r="F78" s="8"/>
      <c r="G78" s="44" t="s">
        <v>209</v>
      </c>
      <c r="H78" s="45">
        <v>464</v>
      </c>
      <c r="I78" s="45">
        <f t="shared" si="3"/>
        <v>1211</v>
      </c>
      <c r="J78" s="46">
        <v>614</v>
      </c>
      <c r="K78" s="46">
        <v>597</v>
      </c>
    </row>
    <row r="79" spans="1:11" ht="18.95" customHeight="1">
      <c r="A79" s="44" t="s">
        <v>214</v>
      </c>
      <c r="B79" s="45">
        <v>265</v>
      </c>
      <c r="C79" s="45">
        <f t="shared" si="2"/>
        <v>617</v>
      </c>
      <c r="D79" s="46">
        <v>271</v>
      </c>
      <c r="E79" s="46">
        <v>346</v>
      </c>
      <c r="F79" s="8"/>
      <c r="G79" s="44" t="s">
        <v>211</v>
      </c>
      <c r="H79" s="45">
        <v>757</v>
      </c>
      <c r="I79" s="45">
        <f t="shared" si="3"/>
        <v>1646</v>
      </c>
      <c r="J79" s="46">
        <v>881</v>
      </c>
      <c r="K79" s="46">
        <v>765</v>
      </c>
    </row>
    <row r="80" spans="1:11" ht="18.95" customHeight="1">
      <c r="A80" s="44" t="s">
        <v>216</v>
      </c>
      <c r="B80" s="45">
        <v>506</v>
      </c>
      <c r="C80" s="45">
        <f t="shared" si="2"/>
        <v>1179</v>
      </c>
      <c r="D80" s="46">
        <v>516</v>
      </c>
      <c r="E80" s="46">
        <v>663</v>
      </c>
      <c r="F80" s="8"/>
      <c r="G80" s="44" t="s">
        <v>213</v>
      </c>
      <c r="H80" s="45">
        <v>1160</v>
      </c>
      <c r="I80" s="45">
        <f t="shared" si="3"/>
        <v>2614</v>
      </c>
      <c r="J80" s="46">
        <v>1487</v>
      </c>
      <c r="K80" s="46">
        <v>1127</v>
      </c>
    </row>
    <row r="81" spans="1:11" ht="18.95" customHeight="1">
      <c r="A81" s="44" t="s">
        <v>218</v>
      </c>
      <c r="B81" s="45">
        <v>323</v>
      </c>
      <c r="C81" s="45">
        <f t="shared" si="2"/>
        <v>707</v>
      </c>
      <c r="D81" s="46">
        <v>289</v>
      </c>
      <c r="E81" s="46">
        <v>418</v>
      </c>
      <c r="F81" s="8"/>
      <c r="G81" s="44" t="s">
        <v>215</v>
      </c>
      <c r="H81" s="45">
        <v>1218</v>
      </c>
      <c r="I81" s="45">
        <f t="shared" si="3"/>
        <v>2547</v>
      </c>
      <c r="J81" s="46">
        <v>1308</v>
      </c>
      <c r="K81" s="46">
        <v>1239</v>
      </c>
    </row>
    <row r="82" spans="1:11" ht="18.95" customHeight="1">
      <c r="A82" s="44" t="s">
        <v>220</v>
      </c>
      <c r="B82" s="45">
        <v>295</v>
      </c>
      <c r="C82" s="45">
        <f t="shared" si="2"/>
        <v>764</v>
      </c>
      <c r="D82" s="46">
        <v>358</v>
      </c>
      <c r="E82" s="46">
        <v>406</v>
      </c>
      <c r="F82" s="8"/>
      <c r="G82" s="44" t="s">
        <v>217</v>
      </c>
      <c r="H82" s="45">
        <v>1002</v>
      </c>
      <c r="I82" s="45">
        <f t="shared" si="3"/>
        <v>2679</v>
      </c>
      <c r="J82" s="46">
        <v>1343</v>
      </c>
      <c r="K82" s="46">
        <v>1336</v>
      </c>
    </row>
    <row r="83" spans="1:11" ht="18.95" customHeight="1">
      <c r="A83" s="47" t="s">
        <v>222</v>
      </c>
      <c r="B83" s="45">
        <v>115</v>
      </c>
      <c r="C83" s="45">
        <f t="shared" si="2"/>
        <v>270</v>
      </c>
      <c r="D83" s="46">
        <v>119</v>
      </c>
      <c r="E83" s="46">
        <v>151</v>
      </c>
      <c r="F83" s="8"/>
      <c r="G83" s="44" t="s">
        <v>219</v>
      </c>
      <c r="H83" s="45">
        <v>1002</v>
      </c>
      <c r="I83" s="45">
        <f t="shared" si="3"/>
        <v>2421</v>
      </c>
      <c r="J83" s="46">
        <v>1276</v>
      </c>
      <c r="K83" s="46">
        <v>1145</v>
      </c>
    </row>
    <row r="84" spans="1:11" ht="18.95" customHeight="1">
      <c r="A84" s="47" t="s">
        <v>224</v>
      </c>
      <c r="B84" s="45">
        <v>100</v>
      </c>
      <c r="C84" s="45">
        <f t="shared" si="2"/>
        <v>242</v>
      </c>
      <c r="D84" s="46">
        <v>122</v>
      </c>
      <c r="E84" s="46">
        <v>120</v>
      </c>
      <c r="F84" s="8"/>
      <c r="G84" s="44" t="s">
        <v>221</v>
      </c>
      <c r="H84" s="45">
        <v>772</v>
      </c>
      <c r="I84" s="45">
        <f t="shared" si="3"/>
        <v>1860</v>
      </c>
      <c r="J84" s="46">
        <v>983</v>
      </c>
      <c r="K84" s="46">
        <v>877</v>
      </c>
    </row>
    <row r="85" spans="1:11" ht="18.95" customHeight="1">
      <c r="A85" s="47" t="s">
        <v>226</v>
      </c>
      <c r="B85" s="45">
        <v>51</v>
      </c>
      <c r="C85" s="45">
        <f t="shared" si="2"/>
        <v>113</v>
      </c>
      <c r="D85" s="46">
        <v>56</v>
      </c>
      <c r="E85" s="46">
        <v>57</v>
      </c>
      <c r="F85" s="8"/>
      <c r="G85" s="44" t="s">
        <v>278</v>
      </c>
      <c r="H85" s="45">
        <v>936</v>
      </c>
      <c r="I85" s="45">
        <f t="shared" si="3"/>
        <v>2424</v>
      </c>
      <c r="J85" s="46">
        <v>1247</v>
      </c>
      <c r="K85" s="46">
        <v>1177</v>
      </c>
    </row>
    <row r="86" spans="1:11" ht="18.95" customHeight="1">
      <c r="A86" s="47" t="s">
        <v>277</v>
      </c>
      <c r="B86" s="45">
        <v>768</v>
      </c>
      <c r="C86" s="45">
        <f t="shared" si="2"/>
        <v>1501</v>
      </c>
      <c r="D86" s="46">
        <v>758</v>
      </c>
      <c r="E86" s="46">
        <v>743</v>
      </c>
      <c r="F86" s="8"/>
      <c r="G86" s="44" t="s">
        <v>223</v>
      </c>
      <c r="H86" s="45">
        <v>1503</v>
      </c>
      <c r="I86" s="45">
        <f t="shared" si="3"/>
        <v>3553</v>
      </c>
      <c r="J86" s="46">
        <v>1794</v>
      </c>
      <c r="K86" s="46">
        <v>1759</v>
      </c>
    </row>
    <row r="87" spans="1:11" ht="18.95" customHeight="1">
      <c r="A87" s="47" t="s">
        <v>279</v>
      </c>
      <c r="B87" s="45">
        <v>802</v>
      </c>
      <c r="C87" s="45">
        <f t="shared" si="2"/>
        <v>1466</v>
      </c>
      <c r="D87" s="46">
        <v>699</v>
      </c>
      <c r="E87" s="46">
        <v>767</v>
      </c>
      <c r="F87" s="8"/>
      <c r="G87" s="44" t="s">
        <v>225</v>
      </c>
      <c r="H87" s="45">
        <v>1182</v>
      </c>
      <c r="I87" s="45">
        <f t="shared" si="3"/>
        <v>2577</v>
      </c>
      <c r="J87" s="46">
        <v>1420</v>
      </c>
      <c r="K87" s="46">
        <v>1157</v>
      </c>
    </row>
    <row r="88" spans="1:11" ht="18.95" customHeight="1">
      <c r="A88" s="47" t="s">
        <v>280</v>
      </c>
      <c r="B88" s="45">
        <v>866</v>
      </c>
      <c r="C88" s="45">
        <f t="shared" si="2"/>
        <v>2065</v>
      </c>
      <c r="D88" s="46">
        <v>1019</v>
      </c>
      <c r="E88" s="46">
        <v>1046</v>
      </c>
      <c r="F88" s="8"/>
      <c r="G88" s="44" t="s">
        <v>227</v>
      </c>
      <c r="H88" s="45">
        <v>1312</v>
      </c>
      <c r="I88" s="45">
        <f t="shared" si="3"/>
        <v>2890</v>
      </c>
      <c r="J88" s="46">
        <v>1546</v>
      </c>
      <c r="K88" s="46">
        <v>1344</v>
      </c>
    </row>
    <row r="89" spans="1:11" ht="18.95" customHeight="1">
      <c r="A89" s="47" t="s">
        <v>281</v>
      </c>
      <c r="B89" s="45">
        <v>645</v>
      </c>
      <c r="C89" s="45">
        <f t="shared" si="2"/>
        <v>1487</v>
      </c>
      <c r="D89" s="46">
        <v>774</v>
      </c>
      <c r="E89" s="46">
        <v>713</v>
      </c>
      <c r="F89" s="8"/>
      <c r="G89" s="44" t="s">
        <v>228</v>
      </c>
      <c r="H89" s="45">
        <v>907</v>
      </c>
      <c r="I89" s="45">
        <f t="shared" si="3"/>
        <v>2332</v>
      </c>
      <c r="J89" s="46">
        <v>1194</v>
      </c>
      <c r="K89" s="46">
        <v>1138</v>
      </c>
    </row>
    <row r="90" spans="1:11" ht="18.95" customHeight="1">
      <c r="A90" s="47" t="s">
        <v>282</v>
      </c>
      <c r="B90" s="45">
        <v>703</v>
      </c>
      <c r="C90" s="45">
        <f t="shared" si="2"/>
        <v>1661</v>
      </c>
      <c r="D90" s="46">
        <v>825</v>
      </c>
      <c r="E90" s="46">
        <v>836</v>
      </c>
      <c r="F90" s="8"/>
      <c r="G90" s="44" t="s">
        <v>230</v>
      </c>
      <c r="H90" s="45">
        <v>0</v>
      </c>
      <c r="I90" s="45">
        <f t="shared" si="3"/>
        <v>0</v>
      </c>
      <c r="J90" s="46">
        <v>0</v>
      </c>
      <c r="K90" s="46">
        <v>0</v>
      </c>
    </row>
    <row r="91" spans="1:11" ht="18.95" customHeight="1">
      <c r="A91" s="47" t="s">
        <v>283</v>
      </c>
      <c r="B91" s="45">
        <v>1125</v>
      </c>
      <c r="C91" s="45">
        <f t="shared" si="2"/>
        <v>2769</v>
      </c>
      <c r="D91" s="46">
        <v>1321</v>
      </c>
      <c r="E91" s="46">
        <v>1448</v>
      </c>
      <c r="F91" s="8"/>
      <c r="G91" s="44" t="s">
        <v>232</v>
      </c>
      <c r="H91" s="45">
        <v>331</v>
      </c>
      <c r="I91" s="45">
        <f t="shared" si="3"/>
        <v>951</v>
      </c>
      <c r="J91" s="46">
        <v>485</v>
      </c>
      <c r="K91" s="46">
        <v>466</v>
      </c>
    </row>
    <row r="92" spans="1:11" ht="18.95" customHeight="1">
      <c r="A92" s="47" t="s">
        <v>229</v>
      </c>
      <c r="B92" s="45">
        <v>659</v>
      </c>
      <c r="C92" s="45">
        <f t="shared" si="2"/>
        <v>1381</v>
      </c>
      <c r="D92" s="46">
        <v>672</v>
      </c>
      <c r="E92" s="46">
        <v>709</v>
      </c>
      <c r="F92" s="8"/>
      <c r="G92" s="44" t="s">
        <v>234</v>
      </c>
      <c r="H92" s="45">
        <v>593</v>
      </c>
      <c r="I92" s="45">
        <f t="shared" si="3"/>
        <v>1592</v>
      </c>
      <c r="J92" s="46">
        <v>818</v>
      </c>
      <c r="K92" s="46">
        <v>774</v>
      </c>
    </row>
    <row r="93" spans="1:11" ht="18.95" customHeight="1">
      <c r="A93" s="47" t="s">
        <v>231</v>
      </c>
      <c r="B93" s="45">
        <v>1171</v>
      </c>
      <c r="C93" s="45">
        <f t="shared" si="2"/>
        <v>2616</v>
      </c>
      <c r="D93" s="46">
        <v>1323</v>
      </c>
      <c r="E93" s="46">
        <v>1293</v>
      </c>
      <c r="F93" s="8"/>
      <c r="G93" s="44" t="s">
        <v>236</v>
      </c>
      <c r="H93" s="45">
        <v>680</v>
      </c>
      <c r="I93" s="45">
        <f t="shared" si="3"/>
        <v>1620</v>
      </c>
      <c r="J93" s="46">
        <v>834</v>
      </c>
      <c r="K93" s="46">
        <v>786</v>
      </c>
    </row>
    <row r="94" spans="1:11" ht="18.95" customHeight="1">
      <c r="A94" s="47" t="s">
        <v>233</v>
      </c>
      <c r="B94" s="45">
        <v>764</v>
      </c>
      <c r="C94" s="45">
        <f t="shared" si="2"/>
        <v>1652</v>
      </c>
      <c r="D94" s="46">
        <v>842</v>
      </c>
      <c r="E94" s="46">
        <v>810</v>
      </c>
      <c r="F94" s="8"/>
      <c r="G94" s="44" t="s">
        <v>238</v>
      </c>
      <c r="H94" s="45">
        <v>2280</v>
      </c>
      <c r="I94" s="45">
        <f t="shared" si="3"/>
        <v>4142</v>
      </c>
      <c r="J94" s="46">
        <v>1998</v>
      </c>
      <c r="K94" s="46">
        <v>2144</v>
      </c>
    </row>
    <row r="95" spans="1:11" ht="18.95" customHeight="1">
      <c r="A95" s="47" t="s">
        <v>235</v>
      </c>
      <c r="B95" s="45">
        <v>866</v>
      </c>
      <c r="C95" s="45">
        <f t="shared" si="2"/>
        <v>1896</v>
      </c>
      <c r="D95" s="46">
        <v>960</v>
      </c>
      <c r="E95" s="46">
        <v>936</v>
      </c>
      <c r="F95" s="8"/>
      <c r="G95" s="44" t="s">
        <v>240</v>
      </c>
      <c r="H95" s="45">
        <v>2474</v>
      </c>
      <c r="I95" s="45">
        <f t="shared" si="3"/>
        <v>4171</v>
      </c>
      <c r="J95" s="46">
        <v>2011</v>
      </c>
      <c r="K95" s="46">
        <v>2160</v>
      </c>
    </row>
    <row r="96" spans="1:11" ht="18.95" customHeight="1">
      <c r="A96" s="47" t="s">
        <v>237</v>
      </c>
      <c r="B96" s="45">
        <v>1022</v>
      </c>
      <c r="C96" s="45">
        <f t="shared" si="2"/>
        <v>2359</v>
      </c>
      <c r="D96" s="46">
        <v>1175</v>
      </c>
      <c r="E96" s="46">
        <v>1184</v>
      </c>
      <c r="F96" s="8"/>
      <c r="G96" s="44" t="s">
        <v>242</v>
      </c>
      <c r="H96" s="45">
        <v>1279</v>
      </c>
      <c r="I96" s="45">
        <f t="shared" si="3"/>
        <v>2479</v>
      </c>
      <c r="J96" s="46">
        <v>1254</v>
      </c>
      <c r="K96" s="46">
        <v>1225</v>
      </c>
    </row>
    <row r="97" spans="1:17" ht="18.95" customHeight="1">
      <c r="A97" s="47" t="s">
        <v>239</v>
      </c>
      <c r="B97" s="45">
        <v>761</v>
      </c>
      <c r="C97" s="45">
        <f t="shared" si="2"/>
        <v>2314</v>
      </c>
      <c r="D97" s="46">
        <v>1131</v>
      </c>
      <c r="E97" s="46">
        <v>1183</v>
      </c>
      <c r="F97" s="8"/>
      <c r="G97" s="44" t="s">
        <v>244</v>
      </c>
      <c r="H97" s="45">
        <v>2423</v>
      </c>
      <c r="I97" s="45">
        <f t="shared" si="3"/>
        <v>5402</v>
      </c>
      <c r="J97" s="46">
        <v>2641</v>
      </c>
      <c r="K97" s="46">
        <v>2761</v>
      </c>
    </row>
    <row r="98" spans="1:17" ht="18.95" customHeight="1">
      <c r="A98" s="47" t="s">
        <v>241</v>
      </c>
      <c r="B98" s="45">
        <v>920</v>
      </c>
      <c r="C98" s="45">
        <f t="shared" si="2"/>
        <v>2471</v>
      </c>
      <c r="D98" s="46">
        <v>1250</v>
      </c>
      <c r="E98" s="46">
        <v>1221</v>
      </c>
      <c r="F98" s="8"/>
      <c r="G98" s="44" t="s">
        <v>246</v>
      </c>
      <c r="H98" s="45">
        <v>1531</v>
      </c>
      <c r="I98" s="45">
        <f t="shared" si="3"/>
        <v>3286</v>
      </c>
      <c r="J98" s="46">
        <v>1571</v>
      </c>
      <c r="K98" s="46">
        <v>1715</v>
      </c>
    </row>
    <row r="99" spans="1:17" ht="18.95" customHeight="1">
      <c r="A99" s="47" t="s">
        <v>243</v>
      </c>
      <c r="B99" s="45">
        <v>1032</v>
      </c>
      <c r="C99" s="45">
        <f t="shared" si="2"/>
        <v>2563</v>
      </c>
      <c r="D99" s="46">
        <v>1267</v>
      </c>
      <c r="E99" s="46">
        <v>1296</v>
      </c>
      <c r="F99" s="8"/>
      <c r="G99" s="44" t="s">
        <v>248</v>
      </c>
      <c r="H99" s="45">
        <v>1445</v>
      </c>
      <c r="I99" s="45">
        <f t="shared" si="3"/>
        <v>3142</v>
      </c>
      <c r="J99" s="46">
        <v>1592</v>
      </c>
      <c r="K99" s="46">
        <v>1550</v>
      </c>
    </row>
    <row r="100" spans="1:17" ht="18.95" customHeight="1">
      <c r="A100" s="47" t="s">
        <v>245</v>
      </c>
      <c r="B100" s="45">
        <v>917</v>
      </c>
      <c r="C100" s="45">
        <f t="shared" si="2"/>
        <v>2335</v>
      </c>
      <c r="D100" s="46">
        <v>1142</v>
      </c>
      <c r="E100" s="46">
        <v>1193</v>
      </c>
      <c r="F100" s="8"/>
      <c r="G100" s="44" t="s">
        <v>250</v>
      </c>
      <c r="H100" s="45">
        <v>1534</v>
      </c>
      <c r="I100" s="45">
        <f t="shared" si="3"/>
        <v>3066</v>
      </c>
      <c r="J100" s="46">
        <v>1597</v>
      </c>
      <c r="K100" s="46">
        <v>1469</v>
      </c>
    </row>
    <row r="101" spans="1:17" ht="18.95" customHeight="1">
      <c r="A101" s="47" t="s">
        <v>247</v>
      </c>
      <c r="B101" s="45">
        <v>742</v>
      </c>
      <c r="C101" s="45">
        <f t="shared" si="2"/>
        <v>2095</v>
      </c>
      <c r="D101" s="46">
        <v>1031</v>
      </c>
      <c r="E101" s="46">
        <v>1064</v>
      </c>
      <c r="F101" s="8"/>
      <c r="G101" s="44" t="s">
        <v>27</v>
      </c>
      <c r="H101" s="45">
        <v>5407</v>
      </c>
      <c r="I101" s="45">
        <f t="shared" si="3"/>
        <v>12849</v>
      </c>
      <c r="J101" s="46">
        <v>6403</v>
      </c>
      <c r="K101" s="46">
        <v>6446</v>
      </c>
    </row>
    <row r="102" spans="1:17" ht="18.95" customHeight="1">
      <c r="A102" s="47" t="s">
        <v>249</v>
      </c>
      <c r="B102" s="45">
        <v>704</v>
      </c>
      <c r="C102" s="45">
        <f t="shared" si="2"/>
        <v>1871</v>
      </c>
      <c r="D102" s="46">
        <v>890</v>
      </c>
      <c r="E102" s="46">
        <v>981</v>
      </c>
      <c r="F102" s="8"/>
      <c r="G102" s="44" t="s">
        <v>253</v>
      </c>
      <c r="H102" s="45">
        <v>5423</v>
      </c>
      <c r="I102" s="45">
        <f t="shared" si="3"/>
        <v>12364</v>
      </c>
      <c r="J102" s="46">
        <v>6324</v>
      </c>
      <c r="K102" s="46">
        <v>6040</v>
      </c>
    </row>
    <row r="103" spans="1:17" ht="18.95" customHeight="1">
      <c r="A103" s="47" t="s">
        <v>251</v>
      </c>
      <c r="B103" s="45">
        <v>401</v>
      </c>
      <c r="C103" s="45">
        <f t="shared" si="2"/>
        <v>1071</v>
      </c>
      <c r="D103" s="46">
        <v>521</v>
      </c>
      <c r="E103" s="46">
        <v>550</v>
      </c>
      <c r="F103" s="8"/>
      <c r="G103" s="44" t="s">
        <v>255</v>
      </c>
      <c r="H103" s="45">
        <v>3628</v>
      </c>
      <c r="I103" s="45">
        <f t="shared" si="3"/>
        <v>8165</v>
      </c>
      <c r="J103" s="46">
        <v>4142</v>
      </c>
      <c r="K103" s="46">
        <v>4023</v>
      </c>
    </row>
    <row r="104" spans="1:17" ht="18.95" customHeight="1">
      <c r="A104" s="47" t="s">
        <v>252</v>
      </c>
      <c r="B104" s="45">
        <v>889</v>
      </c>
      <c r="C104" s="45">
        <f t="shared" si="2"/>
        <v>2229</v>
      </c>
      <c r="D104" s="46">
        <v>1074</v>
      </c>
      <c r="E104" s="46">
        <v>1155</v>
      </c>
      <c r="F104" s="8"/>
      <c r="G104" s="44" t="s">
        <v>257</v>
      </c>
      <c r="H104" s="45">
        <v>198</v>
      </c>
      <c r="I104" s="45">
        <f t="shared" si="3"/>
        <v>440</v>
      </c>
      <c r="J104" s="46">
        <v>226</v>
      </c>
      <c r="K104" s="46">
        <v>214</v>
      </c>
    </row>
    <row r="105" spans="1:17" ht="18.95" customHeight="1">
      <c r="A105" s="47" t="s">
        <v>254</v>
      </c>
      <c r="B105" s="45">
        <v>2073</v>
      </c>
      <c r="C105" s="45">
        <f t="shared" si="2"/>
        <v>3762</v>
      </c>
      <c r="D105" s="46">
        <v>1769</v>
      </c>
      <c r="E105" s="46">
        <v>1993</v>
      </c>
      <c r="F105" s="8"/>
      <c r="G105" s="44" t="s">
        <v>259</v>
      </c>
      <c r="H105" s="45">
        <v>1448</v>
      </c>
      <c r="I105" s="45">
        <f t="shared" si="3"/>
        <v>3739</v>
      </c>
      <c r="J105" s="46">
        <v>1874</v>
      </c>
      <c r="K105" s="46">
        <v>1865</v>
      </c>
      <c r="M105" s="6" t="s">
        <v>47</v>
      </c>
    </row>
    <row r="106" spans="1:17" ht="18.95" customHeight="1">
      <c r="A106" s="47" t="s">
        <v>256</v>
      </c>
      <c r="B106" s="45">
        <v>614</v>
      </c>
      <c r="C106" s="45">
        <f t="shared" si="2"/>
        <v>1692</v>
      </c>
      <c r="D106" s="46">
        <v>825</v>
      </c>
      <c r="E106" s="46">
        <v>867</v>
      </c>
      <c r="F106" s="8"/>
      <c r="G106" s="44" t="s">
        <v>261</v>
      </c>
      <c r="H106" s="45">
        <v>1261</v>
      </c>
      <c r="I106" s="45">
        <f t="shared" si="3"/>
        <v>3185</v>
      </c>
      <c r="J106" s="46">
        <v>1676</v>
      </c>
      <c r="K106" s="46">
        <v>1509</v>
      </c>
    </row>
    <row r="107" spans="1:17" ht="18.95" customHeight="1">
      <c r="A107" s="47" t="s">
        <v>258</v>
      </c>
      <c r="B107" s="45">
        <v>534</v>
      </c>
      <c r="C107" s="45">
        <f t="shared" si="2"/>
        <v>1295</v>
      </c>
      <c r="D107" s="46">
        <v>611</v>
      </c>
      <c r="E107" s="46">
        <v>684</v>
      </c>
      <c r="F107" s="8"/>
      <c r="G107" s="44" t="s">
        <v>263</v>
      </c>
      <c r="H107" s="45">
        <v>2095</v>
      </c>
      <c r="I107" s="45">
        <f t="shared" si="3"/>
        <v>4227</v>
      </c>
      <c r="J107" s="46">
        <v>2346</v>
      </c>
      <c r="K107" s="46">
        <v>1881</v>
      </c>
    </row>
    <row r="108" spans="1:17" ht="18.95" customHeight="1">
      <c r="A108" s="47" t="s">
        <v>260</v>
      </c>
      <c r="B108" s="45">
        <v>987</v>
      </c>
      <c r="C108" s="45">
        <f t="shared" si="2"/>
        <v>2020</v>
      </c>
      <c r="D108" s="46">
        <v>966</v>
      </c>
      <c r="E108" s="46">
        <v>1054</v>
      </c>
      <c r="F108" s="8"/>
      <c r="G108" s="44" t="s">
        <v>265</v>
      </c>
      <c r="H108" s="45">
        <v>1191</v>
      </c>
      <c r="I108" s="45">
        <f t="shared" si="3"/>
        <v>2827</v>
      </c>
      <c r="J108" s="46">
        <v>1372</v>
      </c>
      <c r="K108" s="46">
        <v>1455</v>
      </c>
    </row>
    <row r="109" spans="1:17" ht="18.95" customHeight="1">
      <c r="A109" s="47" t="s">
        <v>262</v>
      </c>
      <c r="B109" s="46">
        <v>1390</v>
      </c>
      <c r="C109" s="45">
        <f>D109+E109</f>
        <v>2915</v>
      </c>
      <c r="D109" s="46">
        <v>1395</v>
      </c>
      <c r="E109" s="46">
        <v>1520</v>
      </c>
      <c r="F109" s="8"/>
      <c r="G109" s="44" t="s">
        <v>267</v>
      </c>
      <c r="H109" s="45">
        <v>498</v>
      </c>
      <c r="I109" s="45">
        <f t="shared" si="3"/>
        <v>1571</v>
      </c>
      <c r="J109" s="46">
        <v>758</v>
      </c>
      <c r="K109" s="46">
        <v>813</v>
      </c>
    </row>
    <row r="110" spans="1:17" ht="18.95" customHeight="1">
      <c r="A110" s="44" t="s">
        <v>264</v>
      </c>
      <c r="B110" s="45">
        <v>1157</v>
      </c>
      <c r="C110" s="45">
        <f t="shared" si="2"/>
        <v>2608</v>
      </c>
      <c r="D110" s="46">
        <v>1275</v>
      </c>
      <c r="E110" s="46">
        <v>1333</v>
      </c>
      <c r="F110" s="8"/>
      <c r="G110" s="44" t="s">
        <v>269</v>
      </c>
      <c r="H110" s="48">
        <v>875</v>
      </c>
      <c r="I110" s="120">
        <f t="shared" si="3"/>
        <v>2307</v>
      </c>
      <c r="J110" s="46">
        <v>1150</v>
      </c>
      <c r="K110" s="46">
        <v>1157</v>
      </c>
    </row>
    <row r="111" spans="1:17" ht="18.95" customHeight="1">
      <c r="A111" s="44" t="s">
        <v>266</v>
      </c>
      <c r="B111" s="45">
        <v>1005</v>
      </c>
      <c r="C111" s="45">
        <f t="shared" si="2"/>
        <v>2472</v>
      </c>
      <c r="D111" s="46">
        <v>1202</v>
      </c>
      <c r="E111" s="46">
        <v>1270</v>
      </c>
      <c r="F111" s="8"/>
      <c r="G111" s="44" t="s">
        <v>26</v>
      </c>
      <c r="H111" s="51">
        <v>6264</v>
      </c>
      <c r="I111" s="120">
        <f t="shared" si="3"/>
        <v>15821</v>
      </c>
      <c r="J111" s="46">
        <v>7801</v>
      </c>
      <c r="K111" s="46">
        <v>8020</v>
      </c>
    </row>
    <row r="112" spans="1:17" ht="18.95" customHeight="1">
      <c r="A112" s="44" t="s">
        <v>268</v>
      </c>
      <c r="B112" s="45">
        <v>0</v>
      </c>
      <c r="C112" s="45">
        <f t="shared" si="2"/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20">
        <v>554</v>
      </c>
      <c r="C113" s="120">
        <f t="shared" si="2"/>
        <v>1311</v>
      </c>
      <c r="D113" s="46">
        <v>650</v>
      </c>
      <c r="E113" s="46">
        <v>661</v>
      </c>
      <c r="F113" s="8"/>
      <c r="G113" s="50" t="s">
        <v>284</v>
      </c>
      <c r="H113" s="51">
        <f>SUM(B5:B57)+SUM(B61:B113)+SUM(H5:H57)+SUM(H61:H112)</f>
        <v>188142</v>
      </c>
      <c r="I113" s="51">
        <f t="shared" ref="I113:K113" si="4">SUM(C5:C57)+SUM(C61:C113)+SUM(I5:I57)+SUM(I61:I112)</f>
        <v>431752</v>
      </c>
      <c r="J113" s="51">
        <f t="shared" si="4"/>
        <v>213430</v>
      </c>
      <c r="K113" s="51">
        <f t="shared" si="4"/>
        <v>218322</v>
      </c>
      <c r="N113" s="10"/>
      <c r="O113" s="11"/>
      <c r="P113" s="11"/>
      <c r="Q113" s="11"/>
    </row>
    <row r="114" spans="1:17" ht="18.75" customHeight="1">
      <c r="A114" s="39" t="s">
        <v>298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2" t="s">
        <v>285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24" customHeight="1">
      <c r="A2" s="144" t="s">
        <v>341</v>
      </c>
      <c r="B2" s="145"/>
      <c r="C2" s="27"/>
      <c r="G2" s="53"/>
      <c r="H2" s="27"/>
      <c r="I2" s="27"/>
      <c r="J2" s="27"/>
      <c r="K2" s="53"/>
    </row>
    <row r="3" spans="1:11" s="3" customFormat="1" ht="20.100000000000001" customHeight="1">
      <c r="A3" s="146" t="s">
        <v>15</v>
      </c>
      <c r="B3" s="146" t="s">
        <v>3</v>
      </c>
      <c r="C3" s="149" t="s">
        <v>0</v>
      </c>
      <c r="D3" s="150"/>
      <c r="E3" s="151"/>
      <c r="F3" s="149" t="s">
        <v>14</v>
      </c>
      <c r="G3" s="150"/>
      <c r="H3" s="150"/>
      <c r="I3" s="151"/>
      <c r="J3" s="54" t="s">
        <v>1</v>
      </c>
      <c r="K3" s="54" t="s">
        <v>0</v>
      </c>
    </row>
    <row r="4" spans="1:11" s="3" customFormat="1" ht="20.100000000000001" customHeight="1">
      <c r="A4" s="147"/>
      <c r="B4" s="147"/>
      <c r="C4" s="152"/>
      <c r="D4" s="153"/>
      <c r="E4" s="154"/>
      <c r="F4" s="152"/>
      <c r="G4" s="153"/>
      <c r="H4" s="153"/>
      <c r="I4" s="154"/>
      <c r="J4" s="55" t="s">
        <v>4</v>
      </c>
      <c r="K4" s="55" t="s">
        <v>5</v>
      </c>
    </row>
    <row r="5" spans="1:11" s="3" customFormat="1" ht="20.100000000000001" customHeight="1">
      <c r="A5" s="148"/>
      <c r="B5" s="148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8892</v>
      </c>
      <c r="C6" s="29">
        <f>D6+E6</f>
        <v>20153</v>
      </c>
      <c r="D6" s="30">
        <v>9513</v>
      </c>
      <c r="E6" s="30">
        <v>10640</v>
      </c>
      <c r="F6" s="59">
        <v>-4</v>
      </c>
      <c r="G6" s="60">
        <f>H6+I6</f>
        <v>-20</v>
      </c>
      <c r="H6" s="60">
        <v>3</v>
      </c>
      <c r="I6" s="60">
        <v>-23</v>
      </c>
      <c r="J6" s="36">
        <f>C6/B6</f>
        <v>2.2664192532613585</v>
      </c>
      <c r="K6" s="29">
        <f>C6/3.055</f>
        <v>6596.7266775777407</v>
      </c>
    </row>
    <row r="7" spans="1:11" s="3" customFormat="1" ht="20.100000000000001" customHeight="1">
      <c r="A7" s="56" t="s">
        <v>17</v>
      </c>
      <c r="B7" s="29">
        <v>24932</v>
      </c>
      <c r="C7" s="29">
        <f t="shared" ref="C7:C18" si="0">D7+E7</f>
        <v>56895</v>
      </c>
      <c r="D7" s="30">
        <v>27098</v>
      </c>
      <c r="E7" s="30">
        <v>29797</v>
      </c>
      <c r="F7" s="59">
        <v>-6</v>
      </c>
      <c r="G7" s="60">
        <f t="shared" ref="G7:G18" si="1">H7+I7</f>
        <v>-7</v>
      </c>
      <c r="H7" s="60">
        <v>-24</v>
      </c>
      <c r="I7" s="60">
        <v>17</v>
      </c>
      <c r="J7" s="36">
        <f t="shared" ref="J7:J19" si="2">C7/B7</f>
        <v>2.2820070592010269</v>
      </c>
      <c r="K7" s="29">
        <f>C7/5.61</f>
        <v>10141.711229946524</v>
      </c>
    </row>
    <row r="8" spans="1:11" s="3" customFormat="1" ht="20.100000000000001" customHeight="1">
      <c r="A8" s="56" t="s">
        <v>18</v>
      </c>
      <c r="B8" s="29">
        <v>18444</v>
      </c>
      <c r="C8" s="29">
        <f t="shared" si="0"/>
        <v>43256</v>
      </c>
      <c r="D8" s="30">
        <v>21268</v>
      </c>
      <c r="E8" s="30">
        <v>21988</v>
      </c>
      <c r="F8" s="59">
        <v>19</v>
      </c>
      <c r="G8" s="60">
        <f t="shared" si="1"/>
        <v>22</v>
      </c>
      <c r="H8" s="60">
        <v>8</v>
      </c>
      <c r="I8" s="60">
        <v>14</v>
      </c>
      <c r="J8" s="36">
        <f t="shared" si="2"/>
        <v>2.3452613315983517</v>
      </c>
      <c r="K8" s="29">
        <f>C8/4.377</f>
        <v>9882.5679689284898</v>
      </c>
    </row>
    <row r="9" spans="1:11" s="3" customFormat="1" ht="20.100000000000001" customHeight="1">
      <c r="A9" s="56" t="s">
        <v>19</v>
      </c>
      <c r="B9" s="29">
        <v>12401</v>
      </c>
      <c r="C9" s="29">
        <f t="shared" si="0"/>
        <v>30802</v>
      </c>
      <c r="D9" s="30">
        <v>15228</v>
      </c>
      <c r="E9" s="30">
        <v>15574</v>
      </c>
      <c r="F9" s="59">
        <v>9</v>
      </c>
      <c r="G9" s="60">
        <f t="shared" si="1"/>
        <v>-1</v>
      </c>
      <c r="H9" s="60">
        <v>4</v>
      </c>
      <c r="I9" s="60">
        <v>-5</v>
      </c>
      <c r="J9" s="36">
        <f t="shared" si="2"/>
        <v>2.4838319490363681</v>
      </c>
      <c r="K9" s="29">
        <f>C9/4.058</f>
        <v>7590.4386397240023</v>
      </c>
    </row>
    <row r="10" spans="1:11" s="3" customFormat="1" ht="20.100000000000001" customHeight="1">
      <c r="A10" s="56" t="s">
        <v>20</v>
      </c>
      <c r="B10" s="29">
        <v>21256</v>
      </c>
      <c r="C10" s="29">
        <f t="shared" si="0"/>
        <v>45547</v>
      </c>
      <c r="D10" s="30">
        <v>22762</v>
      </c>
      <c r="E10" s="30">
        <v>22785</v>
      </c>
      <c r="F10" s="59">
        <v>20</v>
      </c>
      <c r="G10" s="60">
        <f t="shared" si="1"/>
        <v>80</v>
      </c>
      <c r="H10" s="60">
        <v>28</v>
      </c>
      <c r="I10" s="60">
        <v>52</v>
      </c>
      <c r="J10" s="36">
        <f t="shared" si="2"/>
        <v>2.1427832141512986</v>
      </c>
      <c r="K10" s="29">
        <f>C10/4.746</f>
        <v>9596.9237252423081</v>
      </c>
    </row>
    <row r="11" spans="1:11" s="3" customFormat="1" ht="20.100000000000001" customHeight="1">
      <c r="A11" s="56" t="s">
        <v>21</v>
      </c>
      <c r="B11" s="29">
        <v>12505</v>
      </c>
      <c r="C11" s="29">
        <f t="shared" si="0"/>
        <v>29602</v>
      </c>
      <c r="D11" s="30">
        <v>14584</v>
      </c>
      <c r="E11" s="30">
        <v>15018</v>
      </c>
      <c r="F11" s="59">
        <v>7</v>
      </c>
      <c r="G11" s="60">
        <f t="shared" si="1"/>
        <v>17</v>
      </c>
      <c r="H11" s="60">
        <v>7</v>
      </c>
      <c r="I11" s="60">
        <v>10</v>
      </c>
      <c r="J11" s="36">
        <f t="shared" si="2"/>
        <v>2.3672131147540982</v>
      </c>
      <c r="K11" s="29">
        <f>C11/3.044</f>
        <v>9724.7043363994744</v>
      </c>
    </row>
    <row r="12" spans="1:11" s="3" customFormat="1" ht="20.100000000000001" customHeight="1">
      <c r="A12" s="56" t="s">
        <v>22</v>
      </c>
      <c r="B12" s="29">
        <v>18278</v>
      </c>
      <c r="C12" s="29">
        <f t="shared" si="0"/>
        <v>41925</v>
      </c>
      <c r="D12" s="30">
        <v>20543</v>
      </c>
      <c r="E12" s="30">
        <v>21382</v>
      </c>
      <c r="F12" s="59">
        <v>18</v>
      </c>
      <c r="G12" s="60">
        <f>H12+I12</f>
        <v>0</v>
      </c>
      <c r="H12" s="60">
        <v>-3</v>
      </c>
      <c r="I12" s="60">
        <v>3</v>
      </c>
      <c r="J12" s="36">
        <f t="shared" si="2"/>
        <v>2.2937411095305831</v>
      </c>
      <c r="K12" s="29">
        <f>C12/6.09</f>
        <v>6884.236453201971</v>
      </c>
    </row>
    <row r="13" spans="1:11" s="3" customFormat="1" ht="20.100000000000001" customHeight="1">
      <c r="A13" s="56" t="s">
        <v>23</v>
      </c>
      <c r="B13" s="29">
        <v>13001</v>
      </c>
      <c r="C13" s="29">
        <f t="shared" si="0"/>
        <v>31772</v>
      </c>
      <c r="D13" s="30">
        <v>15372</v>
      </c>
      <c r="E13" s="30">
        <v>16400</v>
      </c>
      <c r="F13" s="59">
        <v>6</v>
      </c>
      <c r="G13" s="60">
        <f t="shared" si="1"/>
        <v>7</v>
      </c>
      <c r="H13" s="60">
        <v>10</v>
      </c>
      <c r="I13" s="60">
        <v>-3</v>
      </c>
      <c r="J13" s="36">
        <f t="shared" si="2"/>
        <v>2.4438120144604261</v>
      </c>
      <c r="K13" s="29">
        <f>C13/5.007</f>
        <v>6345.5162772119038</v>
      </c>
    </row>
    <row r="14" spans="1:11" s="3" customFormat="1" ht="20.100000000000001" customHeight="1">
      <c r="A14" s="56" t="s">
        <v>24</v>
      </c>
      <c r="B14" s="29">
        <v>15771</v>
      </c>
      <c r="C14" s="29">
        <f t="shared" si="0"/>
        <v>36408</v>
      </c>
      <c r="D14" s="30">
        <v>18637</v>
      </c>
      <c r="E14" s="30">
        <v>17771</v>
      </c>
      <c r="F14" s="59">
        <v>32</v>
      </c>
      <c r="G14" s="60">
        <f t="shared" si="1"/>
        <v>17</v>
      </c>
      <c r="H14" s="60">
        <v>16</v>
      </c>
      <c r="I14" s="60">
        <v>1</v>
      </c>
      <c r="J14" s="36">
        <f t="shared" si="2"/>
        <v>2.3085409929617651</v>
      </c>
      <c r="K14" s="29">
        <f>C14/7.192</f>
        <v>5062.2914349276971</v>
      </c>
    </row>
    <row r="15" spans="1:11" s="3" customFormat="1" ht="20.100000000000001" customHeight="1">
      <c r="A15" s="56" t="s">
        <v>25</v>
      </c>
      <c r="B15" s="29">
        <v>16093</v>
      </c>
      <c r="C15" s="29">
        <f t="shared" si="0"/>
        <v>32509</v>
      </c>
      <c r="D15" s="30">
        <v>16318</v>
      </c>
      <c r="E15" s="30">
        <v>16191</v>
      </c>
      <c r="F15" s="59">
        <v>28</v>
      </c>
      <c r="G15" s="60">
        <f t="shared" si="1"/>
        <v>20</v>
      </c>
      <c r="H15" s="60">
        <v>19</v>
      </c>
      <c r="I15" s="60">
        <v>1</v>
      </c>
      <c r="J15" s="36">
        <f t="shared" si="2"/>
        <v>2.0200708382526567</v>
      </c>
      <c r="K15" s="29">
        <f>C15/4.272</f>
        <v>7609.7846441947559</v>
      </c>
    </row>
    <row r="16" spans="1:11" s="3" customFormat="1" ht="20.100000000000001" customHeight="1">
      <c r="A16" s="56" t="s">
        <v>26</v>
      </c>
      <c r="B16" s="29">
        <v>4743</v>
      </c>
      <c r="C16" s="29">
        <f t="shared" si="0"/>
        <v>11649</v>
      </c>
      <c r="D16" s="30">
        <v>6062</v>
      </c>
      <c r="E16" s="30">
        <v>5587</v>
      </c>
      <c r="F16" s="59">
        <v>12</v>
      </c>
      <c r="G16" s="60">
        <f t="shared" si="1"/>
        <v>20</v>
      </c>
      <c r="H16" s="60">
        <v>6</v>
      </c>
      <c r="I16" s="60">
        <v>14</v>
      </c>
      <c r="J16" s="36">
        <f t="shared" si="2"/>
        <v>2.4560404807084124</v>
      </c>
      <c r="K16" s="29">
        <f>C16/4.977</f>
        <v>2340.5666063893909</v>
      </c>
    </row>
    <row r="17" spans="1:11" s="3" customFormat="1" ht="20.100000000000001" customHeight="1">
      <c r="A17" s="56" t="s">
        <v>27</v>
      </c>
      <c r="B17" s="29">
        <v>14458</v>
      </c>
      <c r="C17" s="29">
        <f t="shared" si="0"/>
        <v>33378</v>
      </c>
      <c r="D17" s="30">
        <v>16869</v>
      </c>
      <c r="E17" s="30">
        <v>16509</v>
      </c>
      <c r="F17" s="59">
        <v>-8</v>
      </c>
      <c r="G17" s="60">
        <f t="shared" si="1"/>
        <v>-31</v>
      </c>
      <c r="H17" s="60">
        <v>-17</v>
      </c>
      <c r="I17" s="60">
        <v>-14</v>
      </c>
      <c r="J17" s="36">
        <f t="shared" si="2"/>
        <v>2.3086180661225617</v>
      </c>
      <c r="K17" s="29">
        <f>C17/5.407</f>
        <v>6173.108932864805</v>
      </c>
    </row>
    <row r="18" spans="1:11" s="3" customFormat="1" ht="20.100000000000001" customHeight="1">
      <c r="A18" s="56" t="s">
        <v>28</v>
      </c>
      <c r="B18" s="29">
        <v>7368</v>
      </c>
      <c r="C18" s="29">
        <f t="shared" si="0"/>
        <v>17856</v>
      </c>
      <c r="D18" s="30">
        <v>9176</v>
      </c>
      <c r="E18" s="30">
        <v>8680</v>
      </c>
      <c r="F18" s="59">
        <v>2</v>
      </c>
      <c r="G18" s="60">
        <f t="shared" si="1"/>
        <v>-18</v>
      </c>
      <c r="H18" s="60">
        <v>-13</v>
      </c>
      <c r="I18" s="60">
        <v>-5</v>
      </c>
      <c r="J18" s="36">
        <f t="shared" si="2"/>
        <v>2.4234527687296419</v>
      </c>
      <c r="K18" s="29">
        <f>C18/11.735</f>
        <v>1521.6020451640393</v>
      </c>
    </row>
    <row r="19" spans="1:11" s="3" customFormat="1" ht="20.100000000000001" customHeight="1">
      <c r="A19" s="56" t="s">
        <v>29</v>
      </c>
      <c r="B19" s="29">
        <f t="shared" ref="B19:I19" si="3">SUM(B6:B18)</f>
        <v>188142</v>
      </c>
      <c r="C19" s="29">
        <f t="shared" si="3"/>
        <v>431752</v>
      </c>
      <c r="D19" s="30">
        <f t="shared" si="3"/>
        <v>213430</v>
      </c>
      <c r="E19" s="30">
        <f t="shared" si="3"/>
        <v>218322</v>
      </c>
      <c r="F19" s="61">
        <f t="shared" si="3"/>
        <v>135</v>
      </c>
      <c r="G19" s="62">
        <f t="shared" si="3"/>
        <v>106</v>
      </c>
      <c r="H19" s="62">
        <f>SUM(H6:H18)</f>
        <v>44</v>
      </c>
      <c r="I19" s="62">
        <f t="shared" si="3"/>
        <v>62</v>
      </c>
      <c r="J19" s="36">
        <f t="shared" si="2"/>
        <v>2.2948198700981175</v>
      </c>
      <c r="K19" s="29">
        <f>ROUND(C19/69.57,0)</f>
        <v>6206</v>
      </c>
    </row>
    <row r="20" spans="1:11" s="3" customFormat="1" ht="18" customHeight="1">
      <c r="G20" s="63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1" t="s">
        <v>286</v>
      </c>
      <c r="B1" s="121"/>
      <c r="C1" s="121"/>
      <c r="D1" s="121"/>
      <c r="E1" s="121"/>
      <c r="F1" s="121"/>
      <c r="G1" s="121"/>
      <c r="H1" s="121"/>
      <c r="AK1" s="4" t="s">
        <v>51</v>
      </c>
    </row>
    <row r="2" spans="1:37" s="2" customFormat="1" ht="14.25" thickBot="1">
      <c r="A2" s="2" t="s">
        <v>341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18288</v>
      </c>
      <c r="C4" s="93">
        <f>SUM(C5:C9)</f>
        <v>9336</v>
      </c>
      <c r="D4" s="93">
        <f>SUM(D5:D9)</f>
        <v>8952</v>
      </c>
      <c r="E4" s="68" t="s">
        <v>54</v>
      </c>
      <c r="F4" s="13">
        <f t="shared" ref="F4:F61" si="1">SUM(G4:H4)</f>
        <v>21648</v>
      </c>
      <c r="G4" s="93">
        <f>SUM(G5:G9)</f>
        <v>10813</v>
      </c>
      <c r="H4" s="94">
        <f>SUM(H5:H9)</f>
        <v>10835</v>
      </c>
    </row>
    <row r="5" spans="1:37" ht="11.25" customHeight="1">
      <c r="A5" s="69">
        <v>0</v>
      </c>
      <c r="B5" s="13">
        <f t="shared" si="0"/>
        <v>3449</v>
      </c>
      <c r="C5" s="93">
        <v>1739</v>
      </c>
      <c r="D5" s="93">
        <v>1710</v>
      </c>
      <c r="E5" s="69">
        <v>60</v>
      </c>
      <c r="F5" s="13">
        <f t="shared" si="1"/>
        <v>4552</v>
      </c>
      <c r="G5" s="93">
        <v>2344</v>
      </c>
      <c r="H5" s="94">
        <v>2208</v>
      </c>
    </row>
    <row r="6" spans="1:37" ht="11.25" customHeight="1">
      <c r="A6" s="69">
        <v>1</v>
      </c>
      <c r="B6" s="13">
        <f t="shared" si="0"/>
        <v>3442</v>
      </c>
      <c r="C6" s="93">
        <v>1726</v>
      </c>
      <c r="D6" s="93">
        <v>1716</v>
      </c>
      <c r="E6" s="69">
        <v>61</v>
      </c>
      <c r="F6" s="13">
        <f t="shared" si="1"/>
        <v>4161</v>
      </c>
      <c r="G6" s="93">
        <v>2076</v>
      </c>
      <c r="H6" s="94">
        <v>2085</v>
      </c>
    </row>
    <row r="7" spans="1:37" ht="11.25" customHeight="1">
      <c r="A7" s="69">
        <v>2</v>
      </c>
      <c r="B7" s="13">
        <f t="shared" si="0"/>
        <v>3806</v>
      </c>
      <c r="C7" s="93">
        <v>1984</v>
      </c>
      <c r="D7" s="93">
        <v>1822</v>
      </c>
      <c r="E7" s="69">
        <v>62</v>
      </c>
      <c r="F7" s="13">
        <f t="shared" si="1"/>
        <v>4211</v>
      </c>
      <c r="G7" s="93">
        <v>2086</v>
      </c>
      <c r="H7" s="94">
        <v>2125</v>
      </c>
    </row>
    <row r="8" spans="1:37" ht="11.25" customHeight="1">
      <c r="A8" s="69">
        <v>3</v>
      </c>
      <c r="B8" s="13">
        <f t="shared" si="0"/>
        <v>3780</v>
      </c>
      <c r="C8" s="93">
        <v>1917</v>
      </c>
      <c r="D8" s="93">
        <v>1863</v>
      </c>
      <c r="E8" s="69">
        <v>63</v>
      </c>
      <c r="F8" s="13">
        <f t="shared" si="1"/>
        <v>4349</v>
      </c>
      <c r="G8" s="93">
        <v>2149</v>
      </c>
      <c r="H8" s="94">
        <v>2200</v>
      </c>
    </row>
    <row r="9" spans="1:37" ht="11.25" customHeight="1">
      <c r="A9" s="70">
        <v>4</v>
      </c>
      <c r="B9" s="71">
        <f t="shared" si="0"/>
        <v>3811</v>
      </c>
      <c r="C9" s="95">
        <v>1970</v>
      </c>
      <c r="D9" s="95">
        <v>1841</v>
      </c>
      <c r="E9" s="70">
        <v>64</v>
      </c>
      <c r="F9" s="71">
        <f t="shared" si="1"/>
        <v>4375</v>
      </c>
      <c r="G9" s="95">
        <v>2158</v>
      </c>
      <c r="H9" s="96">
        <v>2217</v>
      </c>
    </row>
    <row r="10" spans="1:37" ht="11.25" customHeight="1">
      <c r="A10" s="68" t="s">
        <v>55</v>
      </c>
      <c r="B10" s="13">
        <f t="shared" si="0"/>
        <v>19917</v>
      </c>
      <c r="C10" s="93">
        <f>SUM(C11:C15)</f>
        <v>10190</v>
      </c>
      <c r="D10" s="93">
        <f>SUM(D11:D15)</f>
        <v>9727</v>
      </c>
      <c r="E10" s="68" t="s">
        <v>56</v>
      </c>
      <c r="F10" s="13">
        <f t="shared" si="1"/>
        <v>26226</v>
      </c>
      <c r="G10" s="93">
        <f>SUM(G11:G15)</f>
        <v>12414</v>
      </c>
      <c r="H10" s="94">
        <f>SUM(H11:H15)</f>
        <v>13812</v>
      </c>
    </row>
    <row r="11" spans="1:37" ht="11.25" customHeight="1">
      <c r="A11" s="69">
        <v>5</v>
      </c>
      <c r="B11" s="13">
        <f t="shared" si="0"/>
        <v>3931</v>
      </c>
      <c r="C11" s="93">
        <v>1996</v>
      </c>
      <c r="D11" s="93">
        <v>1935</v>
      </c>
      <c r="E11" s="69">
        <v>65</v>
      </c>
      <c r="F11" s="13">
        <f t="shared" si="1"/>
        <v>4393</v>
      </c>
      <c r="G11" s="93">
        <v>2114</v>
      </c>
      <c r="H11" s="94">
        <v>2279</v>
      </c>
    </row>
    <row r="12" spans="1:37" ht="11.25" customHeight="1">
      <c r="A12" s="69">
        <v>6</v>
      </c>
      <c r="B12" s="13">
        <f t="shared" si="0"/>
        <v>3894</v>
      </c>
      <c r="C12" s="93">
        <v>1993</v>
      </c>
      <c r="D12" s="93">
        <v>1901</v>
      </c>
      <c r="E12" s="69">
        <v>66</v>
      </c>
      <c r="F12" s="13">
        <f t="shared" si="1"/>
        <v>4911</v>
      </c>
      <c r="G12" s="93">
        <v>2343</v>
      </c>
      <c r="H12" s="94">
        <v>2568</v>
      </c>
    </row>
    <row r="13" spans="1:37" ht="11.25" customHeight="1">
      <c r="A13" s="69">
        <v>7</v>
      </c>
      <c r="B13" s="13">
        <f t="shared" si="0"/>
        <v>4014</v>
      </c>
      <c r="C13" s="93">
        <v>2079</v>
      </c>
      <c r="D13" s="93">
        <v>1935</v>
      </c>
      <c r="E13" s="69">
        <v>67</v>
      </c>
      <c r="F13" s="13">
        <f t="shared" si="1"/>
        <v>5135</v>
      </c>
      <c r="G13" s="93">
        <v>2422</v>
      </c>
      <c r="H13" s="94">
        <v>2713</v>
      </c>
    </row>
    <row r="14" spans="1:37" ht="11.25" customHeight="1">
      <c r="A14" s="69">
        <v>8</v>
      </c>
      <c r="B14" s="13">
        <f t="shared" si="0"/>
        <v>4027</v>
      </c>
      <c r="C14" s="93">
        <v>2050</v>
      </c>
      <c r="D14" s="93">
        <v>1977</v>
      </c>
      <c r="E14" s="69">
        <v>68</v>
      </c>
      <c r="F14" s="13">
        <f t="shared" si="1"/>
        <v>5593</v>
      </c>
      <c r="G14" s="93">
        <v>2652</v>
      </c>
      <c r="H14" s="94">
        <v>2941</v>
      </c>
    </row>
    <row r="15" spans="1:37" ht="11.25" customHeight="1">
      <c r="A15" s="70">
        <v>9</v>
      </c>
      <c r="B15" s="71">
        <f t="shared" si="0"/>
        <v>4051</v>
      </c>
      <c r="C15" s="95">
        <v>2072</v>
      </c>
      <c r="D15" s="95">
        <v>1979</v>
      </c>
      <c r="E15" s="70">
        <v>69</v>
      </c>
      <c r="F15" s="71">
        <f t="shared" si="1"/>
        <v>6194</v>
      </c>
      <c r="G15" s="95">
        <v>2883</v>
      </c>
      <c r="H15" s="96">
        <v>3311</v>
      </c>
    </row>
    <row r="16" spans="1:37" ht="11.25" customHeight="1">
      <c r="A16" s="68" t="s">
        <v>57</v>
      </c>
      <c r="B16" s="13">
        <f t="shared" si="0"/>
        <v>20271</v>
      </c>
      <c r="C16" s="93">
        <f>SUM(C17:C21)</f>
        <v>10337</v>
      </c>
      <c r="D16" s="93">
        <f>SUM(D17:D21)</f>
        <v>9934</v>
      </c>
      <c r="E16" s="68" t="s">
        <v>58</v>
      </c>
      <c r="F16" s="13">
        <f t="shared" si="1"/>
        <v>25791</v>
      </c>
      <c r="G16" s="93">
        <f>SUM(G17:G21)</f>
        <v>11986</v>
      </c>
      <c r="H16" s="94">
        <f>SUM(H17:H21)</f>
        <v>13805</v>
      </c>
    </row>
    <row r="17" spans="1:8" ht="11.25" customHeight="1">
      <c r="A17" s="69">
        <v>10</v>
      </c>
      <c r="B17" s="13">
        <f t="shared" si="0"/>
        <v>4131</v>
      </c>
      <c r="C17" s="93">
        <v>2127</v>
      </c>
      <c r="D17" s="93">
        <v>2004</v>
      </c>
      <c r="E17" s="69">
        <v>70</v>
      </c>
      <c r="F17" s="13">
        <f t="shared" si="1"/>
        <v>6343</v>
      </c>
      <c r="G17" s="93">
        <v>2965</v>
      </c>
      <c r="H17" s="94">
        <v>3378</v>
      </c>
    </row>
    <row r="18" spans="1:8" ht="11.25" customHeight="1">
      <c r="A18" s="69">
        <v>11</v>
      </c>
      <c r="B18" s="13">
        <f t="shared" si="0"/>
        <v>4064</v>
      </c>
      <c r="C18" s="93">
        <v>2098</v>
      </c>
      <c r="D18" s="93">
        <v>1966</v>
      </c>
      <c r="E18" s="69">
        <v>71</v>
      </c>
      <c r="F18" s="13">
        <f t="shared" si="1"/>
        <v>6273</v>
      </c>
      <c r="G18" s="93">
        <v>2885</v>
      </c>
      <c r="H18" s="94">
        <v>3388</v>
      </c>
    </row>
    <row r="19" spans="1:8" ht="11.25" customHeight="1">
      <c r="A19" s="69">
        <v>12</v>
      </c>
      <c r="B19" s="13">
        <f t="shared" si="0"/>
        <v>3940</v>
      </c>
      <c r="C19" s="93">
        <v>2007</v>
      </c>
      <c r="D19" s="93">
        <v>1933</v>
      </c>
      <c r="E19" s="69">
        <v>72</v>
      </c>
      <c r="F19" s="13">
        <f t="shared" si="1"/>
        <v>4308</v>
      </c>
      <c r="G19" s="93">
        <v>2050</v>
      </c>
      <c r="H19" s="94">
        <v>2258</v>
      </c>
    </row>
    <row r="20" spans="1:8" ht="11.25" customHeight="1">
      <c r="A20" s="69">
        <v>13</v>
      </c>
      <c r="B20" s="13">
        <f t="shared" si="0"/>
        <v>3936</v>
      </c>
      <c r="C20" s="93">
        <v>1982</v>
      </c>
      <c r="D20" s="93">
        <v>1954</v>
      </c>
      <c r="E20" s="69">
        <v>73</v>
      </c>
      <c r="F20" s="13">
        <f t="shared" si="1"/>
        <v>4016</v>
      </c>
      <c r="G20" s="93">
        <v>1868</v>
      </c>
      <c r="H20" s="94">
        <v>2148</v>
      </c>
    </row>
    <row r="21" spans="1:8" ht="11.25" customHeight="1">
      <c r="A21" s="70">
        <v>14</v>
      </c>
      <c r="B21" s="71">
        <f t="shared" si="0"/>
        <v>4200</v>
      </c>
      <c r="C21" s="95">
        <v>2123</v>
      </c>
      <c r="D21" s="95">
        <v>2077</v>
      </c>
      <c r="E21" s="70">
        <v>74</v>
      </c>
      <c r="F21" s="71">
        <f t="shared" si="1"/>
        <v>4851</v>
      </c>
      <c r="G21" s="95">
        <v>2218</v>
      </c>
      <c r="H21" s="96">
        <v>2633</v>
      </c>
    </row>
    <row r="22" spans="1:8" ht="11.25" customHeight="1">
      <c r="A22" s="68" t="s">
        <v>59</v>
      </c>
      <c r="B22" s="13">
        <f t="shared" si="0"/>
        <v>20549</v>
      </c>
      <c r="C22" s="93">
        <f>SUM(C23:C27)</f>
        <v>10584</v>
      </c>
      <c r="D22" s="93">
        <f>SUM(D23:D27)</f>
        <v>9965</v>
      </c>
      <c r="E22" s="68" t="s">
        <v>60</v>
      </c>
      <c r="F22" s="13">
        <f t="shared" si="1"/>
        <v>21889</v>
      </c>
      <c r="G22" s="93">
        <f>SUM(G23:G27)</f>
        <v>9833</v>
      </c>
      <c r="H22" s="94">
        <f>SUM(H23:H27)</f>
        <v>12056</v>
      </c>
    </row>
    <row r="23" spans="1:8" ht="11.25" customHeight="1">
      <c r="A23" s="69">
        <v>15</v>
      </c>
      <c r="B23" s="13">
        <f t="shared" si="0"/>
        <v>4121</v>
      </c>
      <c r="C23" s="93">
        <v>2090</v>
      </c>
      <c r="D23" s="93">
        <v>2031</v>
      </c>
      <c r="E23" s="69">
        <v>75</v>
      </c>
      <c r="F23" s="13">
        <f t="shared" si="1"/>
        <v>4922</v>
      </c>
      <c r="G23" s="93">
        <v>2216</v>
      </c>
      <c r="H23" s="94">
        <v>2706</v>
      </c>
    </row>
    <row r="24" spans="1:8" ht="11.25" customHeight="1">
      <c r="A24" s="69">
        <v>16</v>
      </c>
      <c r="B24" s="13">
        <f t="shared" si="0"/>
        <v>4001</v>
      </c>
      <c r="C24" s="93">
        <v>2038</v>
      </c>
      <c r="D24" s="93">
        <v>1963</v>
      </c>
      <c r="E24" s="69">
        <v>76</v>
      </c>
      <c r="F24" s="13">
        <f t="shared" si="1"/>
        <v>4803</v>
      </c>
      <c r="G24" s="93">
        <v>2220</v>
      </c>
      <c r="H24" s="94">
        <v>2583</v>
      </c>
    </row>
    <row r="25" spans="1:8" ht="11.25" customHeight="1">
      <c r="A25" s="69">
        <v>17</v>
      </c>
      <c r="B25" s="13">
        <f t="shared" si="0"/>
        <v>3994</v>
      </c>
      <c r="C25" s="93">
        <v>2040</v>
      </c>
      <c r="D25" s="93">
        <v>1954</v>
      </c>
      <c r="E25" s="69">
        <v>77</v>
      </c>
      <c r="F25" s="13">
        <f t="shared" si="1"/>
        <v>4710</v>
      </c>
      <c r="G25" s="93">
        <v>2090</v>
      </c>
      <c r="H25" s="94">
        <v>2620</v>
      </c>
    </row>
    <row r="26" spans="1:8" ht="11.25" customHeight="1">
      <c r="A26" s="69">
        <v>18</v>
      </c>
      <c r="B26" s="13">
        <f t="shared" si="0"/>
        <v>4217</v>
      </c>
      <c r="C26" s="93">
        <v>2219</v>
      </c>
      <c r="D26" s="93">
        <v>1998</v>
      </c>
      <c r="E26" s="69">
        <v>78</v>
      </c>
      <c r="F26" s="13">
        <f t="shared" si="1"/>
        <v>4094</v>
      </c>
      <c r="G26" s="93">
        <v>1817</v>
      </c>
      <c r="H26" s="94">
        <v>2277</v>
      </c>
    </row>
    <row r="27" spans="1:8" ht="11.25" customHeight="1">
      <c r="A27" s="70">
        <v>19</v>
      </c>
      <c r="B27" s="71">
        <f t="shared" si="0"/>
        <v>4216</v>
      </c>
      <c r="C27" s="95">
        <v>2197</v>
      </c>
      <c r="D27" s="95">
        <v>2019</v>
      </c>
      <c r="E27" s="70">
        <v>79</v>
      </c>
      <c r="F27" s="71">
        <f t="shared" si="1"/>
        <v>3360</v>
      </c>
      <c r="G27" s="95">
        <v>1490</v>
      </c>
      <c r="H27" s="96">
        <v>1870</v>
      </c>
    </row>
    <row r="28" spans="1:8" ht="11.25" customHeight="1">
      <c r="A28" s="68" t="s">
        <v>61</v>
      </c>
      <c r="B28" s="13">
        <f t="shared" si="0"/>
        <v>21569</v>
      </c>
      <c r="C28" s="93">
        <f>SUM(C29:C33)</f>
        <v>11324</v>
      </c>
      <c r="D28" s="93">
        <f>SUM(D29:D33)</f>
        <v>10245</v>
      </c>
      <c r="E28" s="68" t="s">
        <v>62</v>
      </c>
      <c r="F28" s="13">
        <f t="shared" si="1"/>
        <v>16015</v>
      </c>
      <c r="G28" s="93">
        <f>SUM(G29:G33)</f>
        <v>6778</v>
      </c>
      <c r="H28" s="94">
        <f>SUM(H29:H33)</f>
        <v>9237</v>
      </c>
    </row>
    <row r="29" spans="1:8" ht="11.25" customHeight="1">
      <c r="A29" s="69">
        <v>20</v>
      </c>
      <c r="B29" s="13">
        <f t="shared" si="0"/>
        <v>4288</v>
      </c>
      <c r="C29" s="93">
        <v>2258</v>
      </c>
      <c r="D29" s="93">
        <v>2030</v>
      </c>
      <c r="E29" s="69">
        <v>80</v>
      </c>
      <c r="F29" s="13">
        <f t="shared" si="1"/>
        <v>3477</v>
      </c>
      <c r="G29" s="93">
        <v>1483</v>
      </c>
      <c r="H29" s="94">
        <v>1994</v>
      </c>
    </row>
    <row r="30" spans="1:8" ht="11.25" customHeight="1">
      <c r="A30" s="69">
        <v>21</v>
      </c>
      <c r="B30" s="13">
        <f t="shared" si="0"/>
        <v>4356</v>
      </c>
      <c r="C30" s="93">
        <v>2272</v>
      </c>
      <c r="D30" s="93">
        <v>2084</v>
      </c>
      <c r="E30" s="69">
        <v>81</v>
      </c>
      <c r="F30" s="13">
        <f t="shared" si="1"/>
        <v>3550</v>
      </c>
      <c r="G30" s="93">
        <v>1566</v>
      </c>
      <c r="H30" s="94">
        <v>1984</v>
      </c>
    </row>
    <row r="31" spans="1:8" ht="11.25" customHeight="1">
      <c r="A31" s="69">
        <v>22</v>
      </c>
      <c r="B31" s="13">
        <f t="shared" si="0"/>
        <v>4385</v>
      </c>
      <c r="C31" s="93">
        <v>2349</v>
      </c>
      <c r="D31" s="93">
        <v>2036</v>
      </c>
      <c r="E31" s="69">
        <v>82</v>
      </c>
      <c r="F31" s="13">
        <f t="shared" si="1"/>
        <v>3307</v>
      </c>
      <c r="G31" s="93">
        <v>1394</v>
      </c>
      <c r="H31" s="94">
        <v>1913</v>
      </c>
    </row>
    <row r="32" spans="1:8" ht="11.25" customHeight="1">
      <c r="A32" s="69">
        <v>23</v>
      </c>
      <c r="B32" s="13">
        <f t="shared" si="0"/>
        <v>4233</v>
      </c>
      <c r="C32" s="93">
        <v>2239</v>
      </c>
      <c r="D32" s="93">
        <v>1994</v>
      </c>
      <c r="E32" s="69">
        <v>83</v>
      </c>
      <c r="F32" s="13">
        <f t="shared" si="1"/>
        <v>3116</v>
      </c>
      <c r="G32" s="93">
        <v>1298</v>
      </c>
      <c r="H32" s="94">
        <v>1818</v>
      </c>
    </row>
    <row r="33" spans="1:8" ht="11.25" customHeight="1">
      <c r="A33" s="70">
        <v>24</v>
      </c>
      <c r="B33" s="71">
        <f t="shared" si="0"/>
        <v>4307</v>
      </c>
      <c r="C33" s="95">
        <v>2206</v>
      </c>
      <c r="D33" s="95">
        <v>2101</v>
      </c>
      <c r="E33" s="70">
        <v>84</v>
      </c>
      <c r="F33" s="71">
        <f t="shared" si="1"/>
        <v>2565</v>
      </c>
      <c r="G33" s="95">
        <v>1037</v>
      </c>
      <c r="H33" s="96">
        <v>1528</v>
      </c>
    </row>
    <row r="34" spans="1:8" ht="11.25" customHeight="1">
      <c r="A34" s="68" t="s">
        <v>63</v>
      </c>
      <c r="B34" s="13">
        <f t="shared" si="0"/>
        <v>21131</v>
      </c>
      <c r="C34" s="93">
        <f>SUM(C35:C39)</f>
        <v>11135</v>
      </c>
      <c r="D34" s="93">
        <f>SUM(D35:D39)</f>
        <v>9996</v>
      </c>
      <c r="E34" s="68" t="s">
        <v>64</v>
      </c>
      <c r="F34" s="13">
        <f t="shared" si="1"/>
        <v>9500</v>
      </c>
      <c r="G34" s="93">
        <f>SUM(G35:G39)</f>
        <v>3454</v>
      </c>
      <c r="H34" s="94">
        <f>SUM(H35:H39)</f>
        <v>6046</v>
      </c>
    </row>
    <row r="35" spans="1:8" ht="11.25" customHeight="1">
      <c r="A35" s="69">
        <v>25</v>
      </c>
      <c r="B35" s="13">
        <f t="shared" si="0"/>
        <v>4226</v>
      </c>
      <c r="C35" s="93">
        <v>2253</v>
      </c>
      <c r="D35" s="93">
        <v>1973</v>
      </c>
      <c r="E35" s="69">
        <v>85</v>
      </c>
      <c r="F35" s="13">
        <f t="shared" si="1"/>
        <v>2387</v>
      </c>
      <c r="G35" s="93">
        <v>926</v>
      </c>
      <c r="H35" s="94">
        <v>1461</v>
      </c>
    </row>
    <row r="36" spans="1:8" ht="11.25" customHeight="1">
      <c r="A36" s="69">
        <v>26</v>
      </c>
      <c r="B36" s="13">
        <f t="shared" si="0"/>
        <v>4241</v>
      </c>
      <c r="C36" s="93">
        <v>2272</v>
      </c>
      <c r="D36" s="93">
        <v>1969</v>
      </c>
      <c r="E36" s="69">
        <v>86</v>
      </c>
      <c r="F36" s="13">
        <f t="shared" si="1"/>
        <v>2152</v>
      </c>
      <c r="G36" s="93">
        <v>842</v>
      </c>
      <c r="H36" s="94">
        <v>1310</v>
      </c>
    </row>
    <row r="37" spans="1:8" ht="11.25" customHeight="1">
      <c r="A37" s="69">
        <v>27</v>
      </c>
      <c r="B37" s="13">
        <f t="shared" si="0"/>
        <v>4194</v>
      </c>
      <c r="C37" s="93">
        <v>2214</v>
      </c>
      <c r="D37" s="93">
        <v>1980</v>
      </c>
      <c r="E37" s="69">
        <v>87</v>
      </c>
      <c r="F37" s="13">
        <f t="shared" si="1"/>
        <v>1925</v>
      </c>
      <c r="G37" s="93">
        <v>650</v>
      </c>
      <c r="H37" s="94">
        <v>1275</v>
      </c>
    </row>
    <row r="38" spans="1:8" ht="11.25" customHeight="1">
      <c r="A38" s="69">
        <v>28</v>
      </c>
      <c r="B38" s="13">
        <f t="shared" si="0"/>
        <v>4233</v>
      </c>
      <c r="C38" s="93">
        <v>2206</v>
      </c>
      <c r="D38" s="93">
        <v>2027</v>
      </c>
      <c r="E38" s="69">
        <v>88</v>
      </c>
      <c r="F38" s="13">
        <f t="shared" si="1"/>
        <v>1635</v>
      </c>
      <c r="G38" s="93">
        <v>562</v>
      </c>
      <c r="H38" s="94">
        <v>1073</v>
      </c>
    </row>
    <row r="39" spans="1:8" ht="11.25" customHeight="1">
      <c r="A39" s="70">
        <v>29</v>
      </c>
      <c r="B39" s="71">
        <f t="shared" si="0"/>
        <v>4237</v>
      </c>
      <c r="C39" s="95">
        <v>2190</v>
      </c>
      <c r="D39" s="95">
        <v>2047</v>
      </c>
      <c r="E39" s="70">
        <v>89</v>
      </c>
      <c r="F39" s="71">
        <f t="shared" si="1"/>
        <v>1401</v>
      </c>
      <c r="G39" s="95">
        <v>474</v>
      </c>
      <c r="H39" s="96">
        <v>927</v>
      </c>
    </row>
    <row r="40" spans="1:8" ht="11.25" customHeight="1">
      <c r="A40" s="68" t="s">
        <v>65</v>
      </c>
      <c r="B40" s="13">
        <f t="shared" si="0"/>
        <v>23822</v>
      </c>
      <c r="C40" s="93">
        <f>SUM(C41:C45)</f>
        <v>12280</v>
      </c>
      <c r="D40" s="93">
        <f>SUM(D41:D45)</f>
        <v>11542</v>
      </c>
      <c r="E40" s="68" t="s">
        <v>66</v>
      </c>
      <c r="F40" s="13">
        <f t="shared" si="1"/>
        <v>4226</v>
      </c>
      <c r="G40" s="93">
        <f>SUM(G41:G45)</f>
        <v>1182</v>
      </c>
      <c r="H40" s="94">
        <f>SUM(H41:H45)</f>
        <v>3044</v>
      </c>
    </row>
    <row r="41" spans="1:8" ht="11.25" customHeight="1">
      <c r="A41" s="69">
        <v>30</v>
      </c>
      <c r="B41" s="13">
        <f t="shared" si="0"/>
        <v>4425</v>
      </c>
      <c r="C41" s="93">
        <v>2347</v>
      </c>
      <c r="D41" s="93">
        <v>2078</v>
      </c>
      <c r="E41" s="69">
        <v>90</v>
      </c>
      <c r="F41" s="13">
        <f t="shared" si="1"/>
        <v>1211</v>
      </c>
      <c r="G41" s="93">
        <v>372</v>
      </c>
      <c r="H41" s="94">
        <v>839</v>
      </c>
    </row>
    <row r="42" spans="1:8" ht="11.25" customHeight="1">
      <c r="A42" s="69">
        <v>31</v>
      </c>
      <c r="B42" s="13">
        <f t="shared" si="0"/>
        <v>4512</v>
      </c>
      <c r="C42" s="93">
        <v>2306</v>
      </c>
      <c r="D42" s="93">
        <v>2206</v>
      </c>
      <c r="E42" s="69">
        <v>91</v>
      </c>
      <c r="F42" s="13">
        <f t="shared" si="1"/>
        <v>1024</v>
      </c>
      <c r="G42" s="93">
        <v>304</v>
      </c>
      <c r="H42" s="94">
        <v>720</v>
      </c>
    </row>
    <row r="43" spans="1:8" ht="11.25" customHeight="1">
      <c r="A43" s="69">
        <v>32</v>
      </c>
      <c r="B43" s="13">
        <f t="shared" si="0"/>
        <v>4668</v>
      </c>
      <c r="C43" s="93">
        <v>2459</v>
      </c>
      <c r="D43" s="93">
        <v>2209</v>
      </c>
      <c r="E43" s="69">
        <v>92</v>
      </c>
      <c r="F43" s="13">
        <f t="shared" si="1"/>
        <v>831</v>
      </c>
      <c r="G43" s="93">
        <v>229</v>
      </c>
      <c r="H43" s="94">
        <v>602</v>
      </c>
    </row>
    <row r="44" spans="1:8" ht="11.25" customHeight="1">
      <c r="A44" s="69">
        <v>33</v>
      </c>
      <c r="B44" s="13">
        <f t="shared" si="0"/>
        <v>4968</v>
      </c>
      <c r="C44" s="93">
        <v>2490</v>
      </c>
      <c r="D44" s="93">
        <v>2478</v>
      </c>
      <c r="E44" s="69">
        <v>93</v>
      </c>
      <c r="F44" s="13">
        <f t="shared" si="1"/>
        <v>678</v>
      </c>
      <c r="G44" s="93">
        <v>176</v>
      </c>
      <c r="H44" s="94">
        <v>502</v>
      </c>
    </row>
    <row r="45" spans="1:8" ht="11.25" customHeight="1">
      <c r="A45" s="70">
        <v>34</v>
      </c>
      <c r="B45" s="71">
        <f t="shared" si="0"/>
        <v>5249</v>
      </c>
      <c r="C45" s="95">
        <v>2678</v>
      </c>
      <c r="D45" s="95">
        <v>2571</v>
      </c>
      <c r="E45" s="70">
        <v>94</v>
      </c>
      <c r="F45" s="71">
        <f t="shared" si="1"/>
        <v>482</v>
      </c>
      <c r="G45" s="95">
        <v>101</v>
      </c>
      <c r="H45" s="96">
        <v>381</v>
      </c>
    </row>
    <row r="46" spans="1:8" ht="11.25" customHeight="1">
      <c r="A46" s="68" t="s">
        <v>67</v>
      </c>
      <c r="B46" s="13">
        <f t="shared" si="0"/>
        <v>28973</v>
      </c>
      <c r="C46" s="93">
        <f>SUM(C47:C51)</f>
        <v>14680</v>
      </c>
      <c r="D46" s="93">
        <f>SUM(D47:D51)</f>
        <v>14293</v>
      </c>
      <c r="E46" s="68" t="s">
        <v>68</v>
      </c>
      <c r="F46" s="13">
        <f t="shared" si="1"/>
        <v>1169</v>
      </c>
      <c r="G46" s="93">
        <f>SUM(G47:G51)</f>
        <v>231</v>
      </c>
      <c r="H46" s="94">
        <f>SUM(H47:H51)</f>
        <v>938</v>
      </c>
    </row>
    <row r="47" spans="1:8" ht="11.25" customHeight="1">
      <c r="A47" s="69">
        <v>35</v>
      </c>
      <c r="B47" s="13">
        <f t="shared" si="0"/>
        <v>5563</v>
      </c>
      <c r="C47" s="93">
        <v>2824</v>
      </c>
      <c r="D47" s="93">
        <v>2739</v>
      </c>
      <c r="E47" s="69">
        <v>95</v>
      </c>
      <c r="F47" s="13">
        <f t="shared" si="1"/>
        <v>365</v>
      </c>
      <c r="G47" s="93">
        <v>86</v>
      </c>
      <c r="H47" s="94">
        <v>279</v>
      </c>
    </row>
    <row r="48" spans="1:8" ht="11.25" customHeight="1">
      <c r="A48" s="69">
        <v>36</v>
      </c>
      <c r="B48" s="13">
        <f t="shared" si="0"/>
        <v>5548</v>
      </c>
      <c r="C48" s="93">
        <v>2805</v>
      </c>
      <c r="D48" s="93">
        <v>2743</v>
      </c>
      <c r="E48" s="69">
        <v>96</v>
      </c>
      <c r="F48" s="13">
        <f t="shared" si="1"/>
        <v>281</v>
      </c>
      <c r="G48" s="93">
        <v>58</v>
      </c>
      <c r="H48" s="94">
        <v>223</v>
      </c>
    </row>
    <row r="49" spans="1:8" ht="11.25" customHeight="1">
      <c r="A49" s="69">
        <v>37</v>
      </c>
      <c r="B49" s="13">
        <f t="shared" si="0"/>
        <v>5694</v>
      </c>
      <c r="C49" s="93">
        <v>2881</v>
      </c>
      <c r="D49" s="93">
        <v>2813</v>
      </c>
      <c r="E49" s="69">
        <v>97</v>
      </c>
      <c r="F49" s="13">
        <f t="shared" si="1"/>
        <v>256</v>
      </c>
      <c r="G49" s="93">
        <v>42</v>
      </c>
      <c r="H49" s="94">
        <v>214</v>
      </c>
    </row>
    <row r="50" spans="1:8" ht="11.25" customHeight="1">
      <c r="A50" s="69">
        <v>38</v>
      </c>
      <c r="B50" s="13">
        <f t="shared" si="0"/>
        <v>5941</v>
      </c>
      <c r="C50" s="93">
        <v>3005</v>
      </c>
      <c r="D50" s="93">
        <v>2936</v>
      </c>
      <c r="E50" s="69">
        <v>98</v>
      </c>
      <c r="F50" s="13">
        <f t="shared" si="1"/>
        <v>155</v>
      </c>
      <c r="G50" s="93">
        <v>25</v>
      </c>
      <c r="H50" s="94">
        <v>130</v>
      </c>
    </row>
    <row r="51" spans="1:8" ht="11.25" customHeight="1">
      <c r="A51" s="70">
        <v>39</v>
      </c>
      <c r="B51" s="71">
        <f t="shared" si="0"/>
        <v>6227</v>
      </c>
      <c r="C51" s="95">
        <v>3165</v>
      </c>
      <c r="D51" s="95">
        <v>3062</v>
      </c>
      <c r="E51" s="70">
        <v>99</v>
      </c>
      <c r="F51" s="71">
        <f t="shared" si="1"/>
        <v>112</v>
      </c>
      <c r="G51" s="95">
        <v>20</v>
      </c>
      <c r="H51" s="96">
        <v>92</v>
      </c>
    </row>
    <row r="52" spans="1:8" ht="11.25" customHeight="1">
      <c r="A52" s="68" t="s">
        <v>69</v>
      </c>
      <c r="B52" s="13">
        <f t="shared" si="0"/>
        <v>34638</v>
      </c>
      <c r="C52" s="93">
        <f>SUM(C53:C57)</f>
        <v>17615</v>
      </c>
      <c r="D52" s="93">
        <f>SUM(D53:D57)</f>
        <v>17023</v>
      </c>
      <c r="E52" s="68" t="s">
        <v>70</v>
      </c>
      <c r="F52" s="13">
        <f t="shared" si="1"/>
        <v>206</v>
      </c>
      <c r="G52" s="93">
        <f>SUM(G53:G57)</f>
        <v>38</v>
      </c>
      <c r="H52" s="94">
        <f>SUM(H53:H57)</f>
        <v>168</v>
      </c>
    </row>
    <row r="53" spans="1:8" ht="11.25" customHeight="1">
      <c r="A53" s="69">
        <v>40</v>
      </c>
      <c r="B53" s="13">
        <f t="shared" si="0"/>
        <v>6447</v>
      </c>
      <c r="C53" s="93">
        <v>3262</v>
      </c>
      <c r="D53" s="93">
        <v>3185</v>
      </c>
      <c r="E53" s="69">
        <v>100</v>
      </c>
      <c r="F53" s="13">
        <f t="shared" si="1"/>
        <v>70</v>
      </c>
      <c r="G53" s="93">
        <v>12</v>
      </c>
      <c r="H53" s="94">
        <v>58</v>
      </c>
    </row>
    <row r="54" spans="1:8" ht="11.25" customHeight="1">
      <c r="A54" s="69">
        <v>41</v>
      </c>
      <c r="B54" s="13">
        <f t="shared" si="0"/>
        <v>6649</v>
      </c>
      <c r="C54" s="93">
        <v>3411</v>
      </c>
      <c r="D54" s="93">
        <v>3238</v>
      </c>
      <c r="E54" s="69">
        <v>101</v>
      </c>
      <c r="F54" s="13">
        <f t="shared" si="1"/>
        <v>66</v>
      </c>
      <c r="G54" s="93">
        <v>16</v>
      </c>
      <c r="H54" s="94">
        <v>50</v>
      </c>
    </row>
    <row r="55" spans="1:8" ht="11.25" customHeight="1">
      <c r="A55" s="69">
        <v>42</v>
      </c>
      <c r="B55" s="13">
        <f t="shared" si="0"/>
        <v>6927</v>
      </c>
      <c r="C55" s="93">
        <v>3526</v>
      </c>
      <c r="D55" s="93">
        <v>3401</v>
      </c>
      <c r="E55" s="69">
        <v>102</v>
      </c>
      <c r="F55" s="13">
        <f t="shared" si="1"/>
        <v>30</v>
      </c>
      <c r="G55" s="93">
        <v>4</v>
      </c>
      <c r="H55" s="94">
        <v>26</v>
      </c>
    </row>
    <row r="56" spans="1:8" ht="11.25" customHeight="1">
      <c r="A56" s="69">
        <v>43</v>
      </c>
      <c r="B56" s="13">
        <f t="shared" si="0"/>
        <v>6999</v>
      </c>
      <c r="C56" s="93">
        <v>3488</v>
      </c>
      <c r="D56" s="93">
        <v>3511</v>
      </c>
      <c r="E56" s="69">
        <v>103</v>
      </c>
      <c r="F56" s="13">
        <f t="shared" si="1"/>
        <v>27</v>
      </c>
      <c r="G56" s="93">
        <v>5</v>
      </c>
      <c r="H56" s="94">
        <v>22</v>
      </c>
    </row>
    <row r="57" spans="1:8" ht="11.25" customHeight="1">
      <c r="A57" s="70">
        <v>44</v>
      </c>
      <c r="B57" s="71">
        <f t="shared" si="0"/>
        <v>7616</v>
      </c>
      <c r="C57" s="95">
        <v>3928</v>
      </c>
      <c r="D57" s="95">
        <v>3688</v>
      </c>
      <c r="E57" s="70">
        <v>104</v>
      </c>
      <c r="F57" s="71">
        <f t="shared" si="1"/>
        <v>13</v>
      </c>
      <c r="G57" s="95">
        <v>1</v>
      </c>
      <c r="H57" s="96">
        <v>12</v>
      </c>
    </row>
    <row r="58" spans="1:8" ht="11.25" customHeight="1">
      <c r="A58" s="68" t="s">
        <v>71</v>
      </c>
      <c r="B58" s="13">
        <f t="shared" si="0"/>
        <v>38600</v>
      </c>
      <c r="C58" s="93">
        <f>SUM(C59:C63)</f>
        <v>19713</v>
      </c>
      <c r="D58" s="93">
        <f>SUM(D59:D63)</f>
        <v>18887</v>
      </c>
      <c r="E58" s="68" t="s">
        <v>287</v>
      </c>
      <c r="F58" s="13">
        <f>SUM(G58:H58)</f>
        <v>18</v>
      </c>
      <c r="G58" s="93">
        <f>SUM(G59:G63)</f>
        <v>1</v>
      </c>
      <c r="H58" s="94">
        <f>SUM(H59:H63)</f>
        <v>17</v>
      </c>
    </row>
    <row r="59" spans="1:8" ht="11.25" customHeight="1">
      <c r="A59" s="69">
        <v>45</v>
      </c>
      <c r="B59" s="13">
        <f t="shared" si="0"/>
        <v>8118</v>
      </c>
      <c r="C59" s="93">
        <v>4118</v>
      </c>
      <c r="D59" s="93">
        <v>4000</v>
      </c>
      <c r="E59" s="69">
        <v>105</v>
      </c>
      <c r="F59" s="13">
        <f t="shared" si="1"/>
        <v>9</v>
      </c>
      <c r="G59" s="93">
        <v>0</v>
      </c>
      <c r="H59" s="94">
        <v>9</v>
      </c>
    </row>
    <row r="60" spans="1:8" ht="11.25" customHeight="1">
      <c r="A60" s="69">
        <v>46</v>
      </c>
      <c r="B60" s="13">
        <f t="shared" si="0"/>
        <v>7792</v>
      </c>
      <c r="C60" s="93">
        <v>3978</v>
      </c>
      <c r="D60" s="93">
        <v>3814</v>
      </c>
      <c r="E60" s="69">
        <v>106</v>
      </c>
      <c r="F60" s="13">
        <f t="shared" si="1"/>
        <v>6</v>
      </c>
      <c r="G60" s="93">
        <v>1</v>
      </c>
      <c r="H60" s="94">
        <v>5</v>
      </c>
    </row>
    <row r="61" spans="1:8" ht="11.25" customHeight="1">
      <c r="A61" s="69">
        <v>47</v>
      </c>
      <c r="B61" s="13">
        <f t="shared" si="0"/>
        <v>7811</v>
      </c>
      <c r="C61" s="93">
        <v>3967</v>
      </c>
      <c r="D61" s="93">
        <v>3844</v>
      </c>
      <c r="E61" s="69">
        <v>107</v>
      </c>
      <c r="F61" s="13">
        <f t="shared" si="1"/>
        <v>3</v>
      </c>
      <c r="G61" s="93">
        <v>0</v>
      </c>
      <c r="H61" s="94">
        <v>3</v>
      </c>
    </row>
    <row r="62" spans="1:8" ht="11.25" customHeight="1">
      <c r="A62" s="69">
        <v>48</v>
      </c>
      <c r="B62" s="13">
        <f t="shared" si="0"/>
        <v>7513</v>
      </c>
      <c r="C62" s="93">
        <v>3802</v>
      </c>
      <c r="D62" s="93">
        <v>3711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7366</v>
      </c>
      <c r="C63" s="95">
        <v>3848</v>
      </c>
      <c r="D63" s="95">
        <v>3518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32852</v>
      </c>
      <c r="C64" s="93">
        <f>SUM(C65:C69)</f>
        <v>17156</v>
      </c>
      <c r="D64" s="93">
        <f>SUM(D65:D69)</f>
        <v>15696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7341</v>
      </c>
      <c r="C65" s="93">
        <v>3733</v>
      </c>
      <c r="D65" s="93">
        <v>3608</v>
      </c>
      <c r="E65" s="69" t="s">
        <v>306</v>
      </c>
      <c r="F65" s="72">
        <v>1</v>
      </c>
      <c r="G65" s="14">
        <v>1</v>
      </c>
      <c r="H65" s="73">
        <v>0</v>
      </c>
    </row>
    <row r="66" spans="1:8" ht="11.25" customHeight="1">
      <c r="A66" s="69">
        <v>51</v>
      </c>
      <c r="B66" s="13">
        <f t="shared" si="0"/>
        <v>7388</v>
      </c>
      <c r="C66" s="93">
        <v>3941</v>
      </c>
      <c r="D66" s="93">
        <v>3447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5300</v>
      </c>
      <c r="C67" s="93">
        <v>2769</v>
      </c>
      <c r="D67" s="93">
        <v>2531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6706</v>
      </c>
      <c r="C68" s="93">
        <v>3551</v>
      </c>
      <c r="D68" s="93">
        <v>3155</v>
      </c>
      <c r="E68" s="69" t="s">
        <v>46</v>
      </c>
      <c r="F68" s="72">
        <f>SUM(F72:F74)+F65</f>
        <v>433097</v>
      </c>
      <c r="G68" s="106">
        <f t="shared" ref="G68:H68" si="3">SUM(G72:G74)+G65</f>
        <v>214552</v>
      </c>
      <c r="H68" s="73">
        <f t="shared" si="3"/>
        <v>218545</v>
      </c>
    </row>
    <row r="69" spans="1:8" ht="11.25" customHeight="1">
      <c r="A69" s="70">
        <v>54</v>
      </c>
      <c r="B69" s="71">
        <f t="shared" si="2"/>
        <v>6117</v>
      </c>
      <c r="C69" s="95">
        <v>3162</v>
      </c>
      <c r="D69" s="95">
        <v>2955</v>
      </c>
      <c r="E69" s="70" t="s">
        <v>304</v>
      </c>
      <c r="F69" s="71">
        <v>197488</v>
      </c>
      <c r="G69" s="16"/>
      <c r="H69" s="17"/>
    </row>
    <row r="70" spans="1:8" ht="11.25" customHeight="1">
      <c r="A70" s="68" t="s">
        <v>73</v>
      </c>
      <c r="B70" s="13">
        <f t="shared" si="2"/>
        <v>25798</v>
      </c>
      <c r="C70" s="93">
        <f>SUM(C71:C75)</f>
        <v>13471</v>
      </c>
      <c r="D70" s="93">
        <f>SUM(D71:D75)</f>
        <v>12327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5869</v>
      </c>
      <c r="C71" s="93">
        <v>3083</v>
      </c>
      <c r="D71" s="93">
        <v>2786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5316</v>
      </c>
      <c r="C72" s="93">
        <v>2825</v>
      </c>
      <c r="D72" s="93">
        <v>2491</v>
      </c>
      <c r="E72" s="69" t="s">
        <v>75</v>
      </c>
      <c r="F72" s="107">
        <f>$B$4+$B$10+$B$16</f>
        <v>58476</v>
      </c>
      <c r="G72" s="108">
        <f>$C$4+$C$10+$C$16</f>
        <v>29863</v>
      </c>
      <c r="H72" s="109">
        <f>$D$4+$D$10+$D$16</f>
        <v>28613</v>
      </c>
    </row>
    <row r="73" spans="1:8" ht="11.25" customHeight="1">
      <c r="A73" s="69">
        <v>57</v>
      </c>
      <c r="B73" s="13">
        <f t="shared" si="2"/>
        <v>5055</v>
      </c>
      <c r="C73" s="93">
        <v>2585</v>
      </c>
      <c r="D73" s="93">
        <v>2470</v>
      </c>
      <c r="E73" s="68" t="s">
        <v>76</v>
      </c>
      <c r="F73" s="13">
        <f>$B$22+$B$28+$B$34+$B$40+$B$46+$B$52+$B$58+$B$64+$B$70+$F$4</f>
        <v>269580</v>
      </c>
      <c r="G73" s="14">
        <f>$C$22+$C$28+$C$34+$C$40+$C$46+$C$52+$C$58+$C$64+$C$70+$G$4</f>
        <v>138771</v>
      </c>
      <c r="H73" s="15">
        <f>$D$22+$D$28+$D$34+$D$40+$D$46+$D$52+$D$58+$D$64+$D$70+$H$4</f>
        <v>130809</v>
      </c>
    </row>
    <row r="74" spans="1:8" ht="11.25" customHeight="1">
      <c r="A74" s="69">
        <v>58</v>
      </c>
      <c r="B74" s="13">
        <f t="shared" si="2"/>
        <v>4905</v>
      </c>
      <c r="C74" s="93">
        <v>2552</v>
      </c>
      <c r="D74" s="93">
        <v>2353</v>
      </c>
      <c r="E74" s="68" t="s">
        <v>77</v>
      </c>
      <c r="F74" s="13">
        <f>$F$10+$F$16+$F$22+$F$28+$F$34+$F$40+$F$46+$F$52+$F$58</f>
        <v>105040</v>
      </c>
      <c r="G74" s="14">
        <f>$G$10+$G$16+$G$22+$G$28+$G$34+$G$40+$G$46+$G$52+$G$58</f>
        <v>45917</v>
      </c>
      <c r="H74" s="15">
        <f>$H$10+$H$16+$H$22+$H$28+$H$34+$H$40+$H$46+$H$52+$H$58</f>
        <v>59123</v>
      </c>
    </row>
    <row r="75" spans="1:8" ht="13.5" customHeight="1" thickBot="1">
      <c r="A75" s="76">
        <v>59</v>
      </c>
      <c r="B75" s="77">
        <f t="shared" si="2"/>
        <v>4653</v>
      </c>
      <c r="C75" s="78">
        <v>2426</v>
      </c>
      <c r="D75" s="78">
        <v>2227</v>
      </c>
      <c r="E75" s="79" t="s">
        <v>305</v>
      </c>
      <c r="F75" s="77">
        <f>$F$22+$F$28+$F$34+$F$40+$F$46+$F$52+$F$58</f>
        <v>53023</v>
      </c>
      <c r="G75" s="78">
        <f>$G$22+$G$28+$G$34+$G$40+$G$46+$G$52+$G$58</f>
        <v>21517</v>
      </c>
      <c r="H75" s="80">
        <f>$H$22+$H$28+$H$34+$H$40+$H$46+$H$52+$H$58</f>
        <v>31506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90" zoomScaleNormal="9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2" t="s">
        <v>288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" customFormat="1" ht="20.25" customHeight="1">
      <c r="A2" s="156" t="s">
        <v>351</v>
      </c>
      <c r="B2" s="15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7" t="s">
        <v>15</v>
      </c>
      <c r="B3" s="158" t="s">
        <v>30</v>
      </c>
      <c r="C3" s="158" t="s">
        <v>31</v>
      </c>
      <c r="D3" s="158" t="s">
        <v>32</v>
      </c>
      <c r="E3" s="157" t="s">
        <v>33</v>
      </c>
      <c r="F3" s="157"/>
      <c r="G3" s="157"/>
      <c r="H3" s="157"/>
      <c r="I3" s="157" t="s">
        <v>34</v>
      </c>
      <c r="J3" s="157"/>
      <c r="K3" s="157"/>
      <c r="L3" s="157"/>
      <c r="M3" s="158" t="s">
        <v>35</v>
      </c>
      <c r="N3" s="158" t="s">
        <v>29</v>
      </c>
    </row>
    <row r="4" spans="1:14" s="1" customFormat="1" ht="20.100000000000001" customHeight="1">
      <c r="A4" s="157"/>
      <c r="B4" s="158"/>
      <c r="C4" s="158"/>
      <c r="D4" s="158"/>
      <c r="E4" s="157"/>
      <c r="F4" s="157"/>
      <c r="G4" s="157"/>
      <c r="H4" s="157"/>
      <c r="I4" s="157"/>
      <c r="J4" s="157"/>
      <c r="K4" s="157"/>
      <c r="L4" s="157"/>
      <c r="M4" s="158"/>
      <c r="N4" s="158"/>
    </row>
    <row r="5" spans="1:14" s="1" customFormat="1" ht="20.100000000000001" customHeight="1">
      <c r="A5" s="157"/>
      <c r="B5" s="158"/>
      <c r="C5" s="158"/>
      <c r="D5" s="158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58"/>
      <c r="N5" s="158"/>
    </row>
    <row r="6" spans="1:14" s="1" customFormat="1" ht="20.100000000000001" customHeight="1">
      <c r="A6" s="81" t="s">
        <v>16</v>
      </c>
      <c r="B6" s="82">
        <v>8</v>
      </c>
      <c r="C6" s="82">
        <v>11</v>
      </c>
      <c r="D6" s="82">
        <f>B6-C6</f>
        <v>-3</v>
      </c>
      <c r="E6" s="82">
        <v>14</v>
      </c>
      <c r="F6" s="82">
        <v>16</v>
      </c>
      <c r="G6" s="82">
        <v>18</v>
      </c>
      <c r="H6" s="82">
        <f>SUM(E6:G6)</f>
        <v>48</v>
      </c>
      <c r="I6" s="82">
        <v>20</v>
      </c>
      <c r="J6" s="82">
        <v>21</v>
      </c>
      <c r="K6" s="82">
        <v>24</v>
      </c>
      <c r="L6" s="82">
        <f>SUM(I6:K6)</f>
        <v>65</v>
      </c>
      <c r="M6" s="82">
        <f>H6-L6</f>
        <v>-17</v>
      </c>
      <c r="N6" s="82">
        <f>D6+M6</f>
        <v>-20</v>
      </c>
    </row>
    <row r="7" spans="1:14" s="1" customFormat="1" ht="20.100000000000001" customHeight="1">
      <c r="A7" s="81" t="s">
        <v>17</v>
      </c>
      <c r="B7" s="82">
        <v>41</v>
      </c>
      <c r="C7" s="82">
        <v>45</v>
      </c>
      <c r="D7" s="82">
        <f t="shared" ref="D7:D18" si="0">B7-C7</f>
        <v>-4</v>
      </c>
      <c r="E7" s="82">
        <v>89</v>
      </c>
      <c r="F7" s="82">
        <v>61</v>
      </c>
      <c r="G7" s="82">
        <v>72</v>
      </c>
      <c r="H7" s="82">
        <f t="shared" ref="H7:H20" si="1">SUM(E7:G7)</f>
        <v>222</v>
      </c>
      <c r="I7" s="82">
        <v>68</v>
      </c>
      <c r="J7" s="82">
        <v>73</v>
      </c>
      <c r="K7" s="82">
        <v>84</v>
      </c>
      <c r="L7" s="82">
        <f t="shared" ref="L7:L20" si="2">SUM(I7:K7)</f>
        <v>225</v>
      </c>
      <c r="M7" s="82">
        <f t="shared" ref="M7:M20" si="3">H7-L7</f>
        <v>-3</v>
      </c>
      <c r="N7" s="82">
        <f t="shared" ref="N7:N18" si="4">D7+M7</f>
        <v>-7</v>
      </c>
    </row>
    <row r="8" spans="1:14" s="1" customFormat="1" ht="20.100000000000001" customHeight="1">
      <c r="A8" s="81" t="s">
        <v>18</v>
      </c>
      <c r="B8" s="82">
        <v>31</v>
      </c>
      <c r="C8" s="82">
        <v>33</v>
      </c>
      <c r="D8" s="82">
        <f t="shared" si="0"/>
        <v>-2</v>
      </c>
      <c r="E8" s="82">
        <v>86</v>
      </c>
      <c r="F8" s="82">
        <v>62</v>
      </c>
      <c r="G8" s="82">
        <v>37</v>
      </c>
      <c r="H8" s="82">
        <f t="shared" si="1"/>
        <v>185</v>
      </c>
      <c r="I8" s="82">
        <v>59</v>
      </c>
      <c r="J8" s="82">
        <v>54</v>
      </c>
      <c r="K8" s="82">
        <v>48</v>
      </c>
      <c r="L8" s="82">
        <f t="shared" si="2"/>
        <v>161</v>
      </c>
      <c r="M8" s="82">
        <f t="shared" si="3"/>
        <v>24</v>
      </c>
      <c r="N8" s="82">
        <f t="shared" si="4"/>
        <v>22</v>
      </c>
    </row>
    <row r="9" spans="1:14" s="1" customFormat="1" ht="20.100000000000001" customHeight="1">
      <c r="A9" s="81" t="s">
        <v>19</v>
      </c>
      <c r="B9" s="82">
        <v>16</v>
      </c>
      <c r="C9" s="82">
        <v>26</v>
      </c>
      <c r="D9" s="82">
        <f t="shared" si="0"/>
        <v>-10</v>
      </c>
      <c r="E9" s="82">
        <v>33</v>
      </c>
      <c r="F9" s="82">
        <v>53</v>
      </c>
      <c r="G9" s="82">
        <v>37</v>
      </c>
      <c r="H9" s="82">
        <f>SUM(E9:G9)</f>
        <v>123</v>
      </c>
      <c r="I9" s="82">
        <v>29</v>
      </c>
      <c r="J9" s="82">
        <v>48</v>
      </c>
      <c r="K9" s="82">
        <v>37</v>
      </c>
      <c r="L9" s="82">
        <f t="shared" si="2"/>
        <v>114</v>
      </c>
      <c r="M9" s="82">
        <f t="shared" si="3"/>
        <v>9</v>
      </c>
      <c r="N9" s="82">
        <f t="shared" si="4"/>
        <v>-1</v>
      </c>
    </row>
    <row r="10" spans="1:14" s="1" customFormat="1" ht="20.100000000000001" customHeight="1">
      <c r="A10" s="81" t="s">
        <v>20</v>
      </c>
      <c r="B10" s="82">
        <v>38</v>
      </c>
      <c r="C10" s="82">
        <v>34</v>
      </c>
      <c r="D10" s="82">
        <f t="shared" si="0"/>
        <v>4</v>
      </c>
      <c r="E10" s="82">
        <v>90</v>
      </c>
      <c r="F10" s="82">
        <v>82</v>
      </c>
      <c r="G10" s="82">
        <v>100</v>
      </c>
      <c r="H10" s="82">
        <f t="shared" si="1"/>
        <v>272</v>
      </c>
      <c r="I10" s="82">
        <v>50</v>
      </c>
      <c r="J10" s="82">
        <v>68</v>
      </c>
      <c r="K10" s="82">
        <v>78</v>
      </c>
      <c r="L10" s="82">
        <f t="shared" si="2"/>
        <v>196</v>
      </c>
      <c r="M10" s="82">
        <f t="shared" si="3"/>
        <v>76</v>
      </c>
      <c r="N10" s="82">
        <f t="shared" si="4"/>
        <v>80</v>
      </c>
    </row>
    <row r="11" spans="1:14" s="1" customFormat="1" ht="20.100000000000001" customHeight="1">
      <c r="A11" s="81" t="s">
        <v>21</v>
      </c>
      <c r="B11" s="82">
        <v>25</v>
      </c>
      <c r="C11" s="82">
        <v>22</v>
      </c>
      <c r="D11" s="82">
        <f t="shared" si="0"/>
        <v>3</v>
      </c>
      <c r="E11" s="82">
        <v>37</v>
      </c>
      <c r="F11" s="82">
        <v>56</v>
      </c>
      <c r="G11" s="82">
        <v>27</v>
      </c>
      <c r="H11" s="82">
        <f t="shared" si="1"/>
        <v>120</v>
      </c>
      <c r="I11" s="82">
        <v>36</v>
      </c>
      <c r="J11" s="82">
        <v>35</v>
      </c>
      <c r="K11" s="82">
        <v>35</v>
      </c>
      <c r="L11" s="82">
        <f t="shared" si="2"/>
        <v>106</v>
      </c>
      <c r="M11" s="82">
        <f t="shared" si="3"/>
        <v>14</v>
      </c>
      <c r="N11" s="82">
        <f t="shared" si="4"/>
        <v>17</v>
      </c>
    </row>
    <row r="12" spans="1:14" s="1" customFormat="1" ht="20.100000000000001" customHeight="1">
      <c r="A12" s="81" t="s">
        <v>22</v>
      </c>
      <c r="B12" s="82">
        <v>21</v>
      </c>
      <c r="C12" s="82">
        <v>34</v>
      </c>
      <c r="D12" s="82">
        <f>B12-C12</f>
        <v>-13</v>
      </c>
      <c r="E12" s="82">
        <v>34</v>
      </c>
      <c r="F12" s="82">
        <v>56</v>
      </c>
      <c r="G12" s="82">
        <v>67</v>
      </c>
      <c r="H12" s="82">
        <f t="shared" si="1"/>
        <v>157</v>
      </c>
      <c r="I12" s="82">
        <v>35</v>
      </c>
      <c r="J12" s="82">
        <v>51</v>
      </c>
      <c r="K12" s="82">
        <v>58</v>
      </c>
      <c r="L12" s="82">
        <f t="shared" si="2"/>
        <v>144</v>
      </c>
      <c r="M12" s="82">
        <f t="shared" si="3"/>
        <v>13</v>
      </c>
      <c r="N12" s="82">
        <f t="shared" si="4"/>
        <v>0</v>
      </c>
    </row>
    <row r="13" spans="1:14" s="1" customFormat="1" ht="20.100000000000001" customHeight="1">
      <c r="A13" s="81" t="s">
        <v>23</v>
      </c>
      <c r="B13" s="82">
        <v>18</v>
      </c>
      <c r="C13" s="82">
        <v>21</v>
      </c>
      <c r="D13" s="82">
        <f t="shared" si="0"/>
        <v>-3</v>
      </c>
      <c r="E13" s="82">
        <v>20</v>
      </c>
      <c r="F13" s="82">
        <v>51</v>
      </c>
      <c r="G13" s="82">
        <v>46</v>
      </c>
      <c r="H13" s="82">
        <f t="shared" si="1"/>
        <v>117</v>
      </c>
      <c r="I13" s="82">
        <v>25</v>
      </c>
      <c r="J13" s="82">
        <v>36</v>
      </c>
      <c r="K13" s="82">
        <v>46</v>
      </c>
      <c r="L13" s="82">
        <f t="shared" si="2"/>
        <v>107</v>
      </c>
      <c r="M13" s="82">
        <f t="shared" si="3"/>
        <v>10</v>
      </c>
      <c r="N13" s="82">
        <f t="shared" si="4"/>
        <v>7</v>
      </c>
    </row>
    <row r="14" spans="1:14" s="1" customFormat="1" ht="20.100000000000001" customHeight="1">
      <c r="A14" s="81" t="s">
        <v>24</v>
      </c>
      <c r="B14" s="82">
        <v>22</v>
      </c>
      <c r="C14" s="82">
        <v>25</v>
      </c>
      <c r="D14" s="82">
        <f t="shared" si="0"/>
        <v>-3</v>
      </c>
      <c r="E14" s="82">
        <v>45</v>
      </c>
      <c r="F14" s="82">
        <v>62</v>
      </c>
      <c r="G14" s="82">
        <v>68</v>
      </c>
      <c r="H14" s="82">
        <f t="shared" si="1"/>
        <v>175</v>
      </c>
      <c r="I14" s="82">
        <v>48</v>
      </c>
      <c r="J14" s="82">
        <v>49</v>
      </c>
      <c r="K14" s="82">
        <v>58</v>
      </c>
      <c r="L14" s="82">
        <f t="shared" si="2"/>
        <v>155</v>
      </c>
      <c r="M14" s="82">
        <f t="shared" si="3"/>
        <v>20</v>
      </c>
      <c r="N14" s="82">
        <f t="shared" si="4"/>
        <v>17</v>
      </c>
    </row>
    <row r="15" spans="1:14" s="1" customFormat="1" ht="20.100000000000001" customHeight="1">
      <c r="A15" s="81" t="s">
        <v>25</v>
      </c>
      <c r="B15" s="82">
        <v>22</v>
      </c>
      <c r="C15" s="82">
        <v>16</v>
      </c>
      <c r="D15" s="82">
        <f>B15-C15</f>
        <v>6</v>
      </c>
      <c r="E15" s="82">
        <v>58</v>
      </c>
      <c r="F15" s="82">
        <v>77</v>
      </c>
      <c r="G15" s="82">
        <v>60</v>
      </c>
      <c r="H15" s="82">
        <f t="shared" si="1"/>
        <v>195</v>
      </c>
      <c r="I15" s="82">
        <v>37</v>
      </c>
      <c r="J15" s="82">
        <v>66</v>
      </c>
      <c r="K15" s="82">
        <v>78</v>
      </c>
      <c r="L15" s="82">
        <f t="shared" si="2"/>
        <v>181</v>
      </c>
      <c r="M15" s="82">
        <f t="shared" si="3"/>
        <v>14</v>
      </c>
      <c r="N15" s="82">
        <f t="shared" si="4"/>
        <v>20</v>
      </c>
    </row>
    <row r="16" spans="1:14" s="1" customFormat="1" ht="20.100000000000001" customHeight="1">
      <c r="A16" s="81" t="s">
        <v>26</v>
      </c>
      <c r="B16" s="82">
        <v>5</v>
      </c>
      <c r="C16" s="82">
        <v>6</v>
      </c>
      <c r="D16" s="82">
        <f t="shared" si="0"/>
        <v>-1</v>
      </c>
      <c r="E16" s="82">
        <v>21</v>
      </c>
      <c r="F16" s="82">
        <v>16</v>
      </c>
      <c r="G16" s="82">
        <v>41</v>
      </c>
      <c r="H16" s="82">
        <f t="shared" si="1"/>
        <v>78</v>
      </c>
      <c r="I16" s="82">
        <v>9</v>
      </c>
      <c r="J16" s="82">
        <v>13</v>
      </c>
      <c r="K16" s="82">
        <v>35</v>
      </c>
      <c r="L16" s="82">
        <f t="shared" si="2"/>
        <v>57</v>
      </c>
      <c r="M16" s="82">
        <f t="shared" si="3"/>
        <v>21</v>
      </c>
      <c r="N16" s="82">
        <f t="shared" si="4"/>
        <v>20</v>
      </c>
    </row>
    <row r="17" spans="1:14" s="1" customFormat="1" ht="20.100000000000001" customHeight="1">
      <c r="A17" s="81" t="s">
        <v>27</v>
      </c>
      <c r="B17" s="82">
        <v>15</v>
      </c>
      <c r="C17" s="82">
        <v>21</v>
      </c>
      <c r="D17" s="82">
        <f t="shared" si="0"/>
        <v>-6</v>
      </c>
      <c r="E17" s="82">
        <v>41</v>
      </c>
      <c r="F17" s="82">
        <v>49</v>
      </c>
      <c r="G17" s="82">
        <v>63</v>
      </c>
      <c r="H17" s="82">
        <f t="shared" si="1"/>
        <v>153</v>
      </c>
      <c r="I17" s="82">
        <v>56</v>
      </c>
      <c r="J17" s="82">
        <v>70</v>
      </c>
      <c r="K17" s="82">
        <v>52</v>
      </c>
      <c r="L17" s="82">
        <f>SUM(I17:K17)</f>
        <v>178</v>
      </c>
      <c r="M17" s="82">
        <f t="shared" si="3"/>
        <v>-25</v>
      </c>
      <c r="N17" s="82">
        <f t="shared" si="4"/>
        <v>-31</v>
      </c>
    </row>
    <row r="18" spans="1:14" s="1" customFormat="1" ht="20.100000000000001" customHeight="1">
      <c r="A18" s="81" t="s">
        <v>28</v>
      </c>
      <c r="B18" s="82">
        <v>7</v>
      </c>
      <c r="C18" s="82">
        <v>16</v>
      </c>
      <c r="D18" s="82">
        <f t="shared" si="0"/>
        <v>-9</v>
      </c>
      <c r="E18" s="82">
        <v>16</v>
      </c>
      <c r="F18" s="82">
        <v>21</v>
      </c>
      <c r="G18" s="82">
        <v>14</v>
      </c>
      <c r="H18" s="82">
        <f t="shared" si="1"/>
        <v>51</v>
      </c>
      <c r="I18" s="82">
        <v>15</v>
      </c>
      <c r="J18" s="82">
        <v>23</v>
      </c>
      <c r="K18" s="82">
        <v>22</v>
      </c>
      <c r="L18" s="82">
        <f t="shared" si="2"/>
        <v>60</v>
      </c>
      <c r="M18" s="82">
        <f t="shared" si="3"/>
        <v>-9</v>
      </c>
      <c r="N18" s="82">
        <f t="shared" si="4"/>
        <v>-18</v>
      </c>
    </row>
    <row r="19" spans="1:14" s="1" customFormat="1" ht="20.100000000000001" customHeight="1">
      <c r="A19" s="83" t="s">
        <v>48</v>
      </c>
      <c r="B19" s="84">
        <v>136</v>
      </c>
      <c r="C19" s="84">
        <v>161</v>
      </c>
      <c r="D19" s="85">
        <f>B19-C19</f>
        <v>-25</v>
      </c>
      <c r="E19" s="84">
        <v>308</v>
      </c>
      <c r="F19" s="84">
        <v>337</v>
      </c>
      <c r="G19" s="84">
        <v>326</v>
      </c>
      <c r="H19" s="84">
        <f>SUM(E19:G19)</f>
        <v>971</v>
      </c>
      <c r="I19" s="84">
        <v>280</v>
      </c>
      <c r="J19" s="84">
        <v>290</v>
      </c>
      <c r="K19" s="84">
        <v>332</v>
      </c>
      <c r="L19" s="84">
        <f t="shared" si="2"/>
        <v>902</v>
      </c>
      <c r="M19" s="115">
        <f t="shared" si="3"/>
        <v>69</v>
      </c>
      <c r="N19" s="116">
        <f>D19+M19</f>
        <v>44</v>
      </c>
    </row>
    <row r="20" spans="1:14" s="1" customFormat="1" ht="20.100000000000001" customHeight="1">
      <c r="A20" s="83" t="s">
        <v>49</v>
      </c>
      <c r="B20" s="84">
        <v>133</v>
      </c>
      <c r="C20" s="84">
        <v>149</v>
      </c>
      <c r="D20" s="85">
        <f>B20-C20</f>
        <v>-16</v>
      </c>
      <c r="E20" s="84">
        <v>276</v>
      </c>
      <c r="F20" s="84">
        <v>325</v>
      </c>
      <c r="G20" s="84">
        <v>324</v>
      </c>
      <c r="H20" s="84">
        <f t="shared" si="1"/>
        <v>925</v>
      </c>
      <c r="I20" s="84">
        <v>207</v>
      </c>
      <c r="J20" s="84">
        <v>317</v>
      </c>
      <c r="K20" s="84">
        <v>323</v>
      </c>
      <c r="L20" s="84">
        <f t="shared" si="2"/>
        <v>847</v>
      </c>
      <c r="M20" s="115">
        <f t="shared" si="3"/>
        <v>78</v>
      </c>
      <c r="N20" s="116">
        <f>D20+M20</f>
        <v>62</v>
      </c>
    </row>
    <row r="21" spans="1:14" s="1" customFormat="1" ht="19.5" customHeight="1">
      <c r="A21" s="83" t="s">
        <v>50</v>
      </c>
      <c r="B21" s="84">
        <f t="shared" ref="B21:G21" si="5">SUM(B6:B18)</f>
        <v>269</v>
      </c>
      <c r="C21" s="84">
        <f t="shared" si="5"/>
        <v>310</v>
      </c>
      <c r="D21" s="84">
        <f t="shared" si="5"/>
        <v>-41</v>
      </c>
      <c r="E21" s="84">
        <f t="shared" si="5"/>
        <v>584</v>
      </c>
      <c r="F21" s="84">
        <f t="shared" si="5"/>
        <v>662</v>
      </c>
      <c r="G21" s="84">
        <f t="shared" si="5"/>
        <v>650</v>
      </c>
      <c r="H21" s="84">
        <f t="shared" ref="H21:M21" si="6">SUM(H6:H18)</f>
        <v>1896</v>
      </c>
      <c r="I21" s="84">
        <f t="shared" si="6"/>
        <v>487</v>
      </c>
      <c r="J21" s="84">
        <f t="shared" si="6"/>
        <v>607</v>
      </c>
      <c r="K21" s="84">
        <f>SUM(K6:K18)</f>
        <v>655</v>
      </c>
      <c r="L21" s="84">
        <f t="shared" si="6"/>
        <v>1749</v>
      </c>
      <c r="M21" s="84">
        <f t="shared" si="6"/>
        <v>147</v>
      </c>
      <c r="N21" s="84">
        <f>SUM(N6:N18)</f>
        <v>106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55" t="s">
        <v>289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18"/>
  <sheetViews>
    <sheetView zoomScale="80" zoomScaleNormal="80" workbookViewId="0">
      <selection activeCell="C16" sqref="C16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1" t="s">
        <v>290</v>
      </c>
      <c r="C1" s="121"/>
      <c r="D1" s="121"/>
      <c r="E1" s="121"/>
      <c r="F1" s="121"/>
    </row>
    <row r="2" spans="2:6" s="3" customFormat="1" ht="23.25" customHeight="1">
      <c r="B2" s="3" t="s">
        <v>352</v>
      </c>
    </row>
    <row r="3" spans="2:6" s="3" customFormat="1">
      <c r="B3" s="159" t="s">
        <v>39</v>
      </c>
      <c r="C3" s="159" t="s">
        <v>3</v>
      </c>
      <c r="D3" s="162" t="s">
        <v>0</v>
      </c>
      <c r="E3" s="163"/>
      <c r="F3" s="164"/>
    </row>
    <row r="4" spans="2:6" s="3" customFormat="1">
      <c r="B4" s="160"/>
      <c r="C4" s="160"/>
      <c r="D4" s="165"/>
      <c r="E4" s="166"/>
      <c r="F4" s="167"/>
    </row>
    <row r="5" spans="2:6" s="3" customFormat="1" ht="23.25" customHeight="1">
      <c r="B5" s="161"/>
      <c r="C5" s="161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294</v>
      </c>
      <c r="C6" s="29">
        <v>121</v>
      </c>
      <c r="D6" s="29">
        <f t="shared" ref="D6:D14" si="0">E6+F6</f>
        <v>187</v>
      </c>
      <c r="E6" s="29">
        <v>98</v>
      </c>
      <c r="F6" s="29">
        <v>89</v>
      </c>
    </row>
    <row r="7" spans="2:6" s="3" customFormat="1" ht="27" customHeight="1">
      <c r="B7" s="90" t="s">
        <v>40</v>
      </c>
      <c r="C7" s="29">
        <v>335</v>
      </c>
      <c r="D7" s="29">
        <f t="shared" si="0"/>
        <v>563</v>
      </c>
      <c r="E7" s="29">
        <v>321</v>
      </c>
      <c r="F7" s="29">
        <v>242</v>
      </c>
    </row>
    <row r="8" spans="2:6" s="3" customFormat="1" ht="27" customHeight="1">
      <c r="B8" s="90" t="s">
        <v>295</v>
      </c>
      <c r="C8" s="29">
        <v>276</v>
      </c>
      <c r="D8" s="29">
        <f t="shared" si="0"/>
        <v>448</v>
      </c>
      <c r="E8" s="29">
        <v>339</v>
      </c>
      <c r="F8" s="29">
        <v>109</v>
      </c>
    </row>
    <row r="9" spans="2:6" s="3" customFormat="1" ht="27" customHeight="1">
      <c r="B9" s="90" t="s">
        <v>291</v>
      </c>
      <c r="C9" s="29">
        <v>855</v>
      </c>
      <c r="D9" s="29">
        <f t="shared" si="0"/>
        <v>1207</v>
      </c>
      <c r="E9" s="29">
        <v>559</v>
      </c>
      <c r="F9" s="29">
        <v>648</v>
      </c>
    </row>
    <row r="10" spans="2:6" s="3" customFormat="1" ht="27" customHeight="1">
      <c r="B10" s="90" t="s">
        <v>41</v>
      </c>
      <c r="C10" s="29">
        <v>645</v>
      </c>
      <c r="D10" s="29">
        <f t="shared" si="0"/>
        <v>815</v>
      </c>
      <c r="E10" s="29">
        <v>373</v>
      </c>
      <c r="F10" s="29">
        <v>442</v>
      </c>
    </row>
    <row r="11" spans="2:6" s="3" customFormat="1" ht="27" customHeight="1">
      <c r="B11" s="90" t="s">
        <v>42</v>
      </c>
      <c r="C11" s="29">
        <v>269</v>
      </c>
      <c r="D11" s="29">
        <f t="shared" si="0"/>
        <v>508</v>
      </c>
      <c r="E11" s="29">
        <v>258</v>
      </c>
      <c r="F11" s="29">
        <v>250</v>
      </c>
    </row>
    <row r="12" spans="2:6" s="3" customFormat="1" ht="27" customHeight="1">
      <c r="B12" s="90" t="s">
        <v>43</v>
      </c>
      <c r="C12" s="29">
        <v>339</v>
      </c>
      <c r="D12" s="29">
        <f t="shared" si="0"/>
        <v>408</v>
      </c>
      <c r="E12" s="29">
        <v>86</v>
      </c>
      <c r="F12" s="29">
        <v>322</v>
      </c>
    </row>
    <row r="13" spans="2:6" s="3" customFormat="1" ht="27" customHeight="1">
      <c r="B13" s="90" t="s">
        <v>44</v>
      </c>
      <c r="C13" s="29">
        <v>178</v>
      </c>
      <c r="D13" s="29">
        <f t="shared" si="0"/>
        <v>190</v>
      </c>
      <c r="E13" s="29">
        <v>131</v>
      </c>
      <c r="F13" s="29">
        <v>59</v>
      </c>
    </row>
    <row r="14" spans="2:6" s="3" customFormat="1" ht="27" customHeight="1">
      <c r="B14" s="56" t="s">
        <v>296</v>
      </c>
      <c r="C14" s="29">
        <v>374</v>
      </c>
      <c r="D14" s="29">
        <f t="shared" si="0"/>
        <v>579</v>
      </c>
      <c r="E14" s="29">
        <v>316</v>
      </c>
      <c r="F14" s="29">
        <v>263</v>
      </c>
    </row>
    <row r="15" spans="2:6" s="3" customFormat="1" ht="27" customHeight="1">
      <c r="B15" s="90" t="s">
        <v>45</v>
      </c>
      <c r="C15" s="29">
        <v>1080</v>
      </c>
      <c r="D15" s="29">
        <f t="shared" ref="D15" si="1">E15+F15</f>
        <v>1317</v>
      </c>
      <c r="E15" s="29">
        <v>763</v>
      </c>
      <c r="F15" s="29">
        <v>554</v>
      </c>
    </row>
    <row r="16" spans="2:6" s="3" customFormat="1" ht="27" customHeight="1">
      <c r="B16" s="31" t="s">
        <v>46</v>
      </c>
      <c r="C16" s="92">
        <f>SUM(C6:C15)</f>
        <v>4472</v>
      </c>
      <c r="D16" s="92">
        <f>SUM(D6:D15)</f>
        <v>6222</v>
      </c>
      <c r="E16" s="92">
        <f>SUM(E6:E15)</f>
        <v>3244</v>
      </c>
      <c r="F16" s="92">
        <f>SUM(F6:F15)</f>
        <v>2978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1"/>
  <sheetViews>
    <sheetView workbookViewId="0"/>
  </sheetViews>
  <sheetFormatPr defaultRowHeight="13.5"/>
  <sheetData>
    <row r="1" spans="1:13">
      <c r="B1" t="s">
        <v>309</v>
      </c>
      <c r="C1" t="s">
        <v>310</v>
      </c>
      <c r="D1" t="s">
        <v>311</v>
      </c>
      <c r="E1" t="s">
        <v>312</v>
      </c>
      <c r="F1" t="s">
        <v>313</v>
      </c>
      <c r="G1" t="s">
        <v>314</v>
      </c>
      <c r="H1" t="s">
        <v>315</v>
      </c>
      <c r="I1" t="s">
        <v>316</v>
      </c>
      <c r="J1" t="s">
        <v>317</v>
      </c>
      <c r="K1" t="s">
        <v>318</v>
      </c>
      <c r="L1" t="s">
        <v>319</v>
      </c>
      <c r="M1" t="s">
        <v>320</v>
      </c>
    </row>
    <row r="2" spans="1:13">
      <c r="A2" t="s">
        <v>321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326</v>
      </c>
      <c r="B7">
        <v>391320</v>
      </c>
      <c r="C7">
        <v>391488</v>
      </c>
      <c r="D7">
        <v>391434</v>
      </c>
      <c r="E7" s="117">
        <v>391417</v>
      </c>
      <c r="F7" s="117">
        <v>392131</v>
      </c>
      <c r="G7" s="117">
        <v>392479</v>
      </c>
      <c r="H7" s="117">
        <v>392679</v>
      </c>
      <c r="I7" s="117">
        <v>392565</v>
      </c>
      <c r="J7" s="117">
        <v>392759</v>
      </c>
      <c r="K7" s="117">
        <v>392810</v>
      </c>
      <c r="L7" s="117">
        <v>393046</v>
      </c>
      <c r="M7" s="117">
        <v>393344</v>
      </c>
    </row>
    <row r="8" spans="1:13">
      <c r="A8" t="s">
        <v>327</v>
      </c>
      <c r="B8">
        <v>393602</v>
      </c>
      <c r="C8">
        <v>393725</v>
      </c>
      <c r="D8">
        <v>393707</v>
      </c>
      <c r="E8" s="117">
        <v>393301</v>
      </c>
      <c r="F8" s="117">
        <v>394256</v>
      </c>
      <c r="G8" s="117">
        <v>394418</v>
      </c>
      <c r="H8" s="117">
        <v>394656</v>
      </c>
      <c r="I8" s="117">
        <v>394714</v>
      </c>
      <c r="J8" s="117">
        <v>394990</v>
      </c>
      <c r="K8" s="117">
        <v>396014</v>
      </c>
      <c r="L8" s="117">
        <v>396285</v>
      </c>
      <c r="M8" s="117">
        <v>396492</v>
      </c>
    </row>
    <row r="9" spans="1:13">
      <c r="A9" t="s">
        <v>328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330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331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340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Sheet1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2018-12-14T02:51:53Z</dcterms:modified>
</cp:coreProperties>
</file>