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14" i="34" l="1"/>
  <c r="D10" i="34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F4" i="32" s="1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F5" i="32"/>
  <c r="C8" i="30" l="1"/>
  <c r="C9" i="30"/>
  <c r="J113" i="30" l="1"/>
  <c r="K113" i="30"/>
  <c r="I110" i="30"/>
  <c r="I111" i="30"/>
  <c r="H113" i="30"/>
  <c r="C113" i="30"/>
  <c r="I57" i="30"/>
  <c r="C57" i="30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K18" i="31" s="1"/>
  <c r="C17" i="31"/>
  <c r="K17" i="31" s="1"/>
  <c r="C16" i="31"/>
  <c r="K16" i="31" s="1"/>
  <c r="C15" i="31"/>
  <c r="C14" i="31"/>
  <c r="K14" i="31" s="1"/>
  <c r="C13" i="31"/>
  <c r="C12" i="31"/>
  <c r="K12" i="31" s="1"/>
  <c r="C11" i="31"/>
  <c r="C10" i="31"/>
  <c r="C9" i="31"/>
  <c r="C8" i="31"/>
  <c r="C7" i="31"/>
  <c r="C6" i="31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6" i="30"/>
  <c r="C25" i="2"/>
  <c r="J25" i="2" s="1"/>
  <c r="C5" i="30" l="1"/>
  <c r="I113" i="30" s="1"/>
  <c r="I25" i="2" l="1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6" i="34" l="1"/>
  <c r="D15" i="34"/>
  <c r="D13" i="34"/>
  <c r="D12" i="34"/>
  <c r="D11" i="34"/>
  <c r="D9" i="34"/>
  <c r="D7" i="34"/>
  <c r="D6" i="34"/>
  <c r="D17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C21" i="33" l="1"/>
  <c r="F18" i="34" l="1"/>
  <c r="E18" i="34"/>
  <c r="D18" i="34"/>
  <c r="C18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<sst xmlns="http://schemas.openxmlformats.org/spreadsheetml/2006/main" count="439" uniqueCount="356">
  <si>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</si>
  <si>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</si>
  <si>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</si>
  <si>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</si>
  <si>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</si>
  <si>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</si>
  <si>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</si>
  <si>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</si>
  <si>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</si>
  <si>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</si>
  <si>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</si>
  <si>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</si>
  <si>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</si>
  <si>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</si>
  <si>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</si>
  <si>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</si>
  <si>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</si>
  <si>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</si>
  <si>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</si>
  <si>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</si>
  <si>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</si>
  <si>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</si>
  <si>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</si>
  <si>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</si>
  <si>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</si>
  <si>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</si>
  <si>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</si>
  <si>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</si>
  <si>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</si>
  <si>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</si>
  <si>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</si>
  <si>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</si>
  <si>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</si>
  <si>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</si>
  <si>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</si>
  <si>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</si>
  <si>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</si>
  <si>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</si>
  <si>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</si>
  <si>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</si>
  <si>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</si>
  <si>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</si>
  <si>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</si>
  <si>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</si>
  <si>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</si>
  <si>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</si>
  <si>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</si>
  <si>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</si>
  <si>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</si>
  <si>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</si>
  <si>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</si>
  <si>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</si>
  <si>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</si>
  <si>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</si>
  <si>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</si>
  <si>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</si>
  <si>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</si>
  <si>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</si>
  <si>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</si>
  <si>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</si>
  <si>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</si>
  <si>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</si>
  <si>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</si>
  <si>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</si>
  <si>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</si>
  <si>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</si>
  <si>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</si>
  <si>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</si>
  <si>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</si>
  <si>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</si>
  <si>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</si>
  <si>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</si>
  <si>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</si>
  <si>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</si>
  <si>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</si>
  <si>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</si>
  <si>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</si>
  <si>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</si>
  <si>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</si>
  <si>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</si>
  <si>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</si>
  <si>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</si>
  <si>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</si>
  <si>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</si>
  <si>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</si>
  <si>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</si>
  <si>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</si>
  <si>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</si>
  <si>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</si>
  <si>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</si>
  <si>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</si>
  <si>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</si>
  <si>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</si>
  <si>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</si>
  <si>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</si>
  <si>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</si>
  <si>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</si>
  <si>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</si>
  <si>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</si>
  <si>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</si>
  <si>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</si>
  <si>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</si>
  <si>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</si>
  <si>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</si>
  <si>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</si>
  <si>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</si>
  <si>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</si>
  <si>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</si>
  <si>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</si>
  <si>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</si>
  <si>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</si>
  <si>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</si>
  <si>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</si>
  <si>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</si>
  <si>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</si>
  <si>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</si>
  <si>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</si>
  <si>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</si>
  <si>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</si>
  <si>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</si>
  <si>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</si>
  <si>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</si>
  <si>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</si>
  <si>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</si>
  <si>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</si>
  <si>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</si>
  <si>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</si>
  <si>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</si>
  <si>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</si>
  <si>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</si>
  <si>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</si>
  <si>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</si>
  <si>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</si>
  <si>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</si>
  <si>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</si>
  <si>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</si>
  <si>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</si>
  <si>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</si>
  <si>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</si>
  <si>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</si>
  <si>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</si>
  <si>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</si>
  <si>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</si>
  <si>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</si>
  <si>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</si>
  <si>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</si>
  <si>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</si>
  <si>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</si>
  <si>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</si>
  <si>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</si>
  <si>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</si>
  <si>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</si>
  <si>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</si>
  <si>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</si>
  <si>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</si>
  <si>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</si>
  <si>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</si>
  <si>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</si>
  <si>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</si>
  <si>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</si>
  <si>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</si>
  <si>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</si>
  <si>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</si>
  <si>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</si>
  <si>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</si>
  <si>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</si>
  <si>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</si>
  <si>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</si>
  <si>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</si>
  <si>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</si>
  <si>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</si>
  <si>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</si>
  <si>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</si>
  <si>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</si>
  <si>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</si>
  <si>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</si>
  <si>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</si>
  <si>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</si>
  <si>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</si>
  <si>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</si>
  <si>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</si>
  <si>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</si>
  <si>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</si>
  <si>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</si>
  <si>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</si>
  <si>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</si>
  <si>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</si>
  <si>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</si>
  <si>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</si>
  <si>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</si>
  <si>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</si>
  <si>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</si>
  <si>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</si>
  <si>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</si>
  <si>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</si>
  <si>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</si>
  <si>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</si>
  <si>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</si>
  <si>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</si>
  <si>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</si>
  <si>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</si>
  <si>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</si>
  <si>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</si>
  <si>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</si>
  <si>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</si>
  <si>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</si>
  <si>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</si>
  <si>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</si>
  <si>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</si>
  <si>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</si>
  <si>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</si>
  <si>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</si>
  <si>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</si>
  <si>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</si>
  <si>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</si>
  <si>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</si>
  <si>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</si>
  <si>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</si>
  <si>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</si>
  <si>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</si>
  <si>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</si>
  <si>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</si>
  <si>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</si>
  <si>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</si>
  <si>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</si>
  <si>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</si>
  <si>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</si>
  <si>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</si>
  <si>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</si>
  <si>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</si>
  <si>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</si>
  <si>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</si>
  <si>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</si>
  <si>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</si>
  <si>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</si>
  <si>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</si>
  <si>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</si>
  <si>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</si>
  <si>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</si>
  <si>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</si>
  <si>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</si>
  <si>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</si>
  <si>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</si>
  <si>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</si>
  <si>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</si>
  <si>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</si>
  <si>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</si>
  <si>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</si>
  <si>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</si>
  <si>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</si>
  <si>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</si>
  <si>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</si>
  <si>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</si>
  <si>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</si>
  <si>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</si>
  <si>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</si>
  <si>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</si>
  <si>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</si>
  <si>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</si>
  <si>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</si>
  <si>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</si>
  <si>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</si>
  <si>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</si>
  <si>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</si>
  <si>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</si>
  <si>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</si>
  <si>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</si>
  <si>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</si>
  <si>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</si>
  <si>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</si>
  <si>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</si>
  <si>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</si>
  <si>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</si>
  <si>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</si>
  <si>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</si>
  <si>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</si>
  <si>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</si>
  <si>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</si>
  <si>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</si>
  <si>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</si>
  <si>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</si>
  <si>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</si>
  <si>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</si>
  <si>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</si>
  <si>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</si>
  <si>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</si>
  <si>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</si>
  <si>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</si>
  <si>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</si>
  <si>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</si>
  <si>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</si>
  <si>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</si>
  <si>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</si>
  <si>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</si>
  <si>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</si>
  <si>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</si>
  <si>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</si>
  <si>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</si>
  <si>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</si>
  <si>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</si>
  <si>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</si>
  <si>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</si>
  <si>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</si>
  <si>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</si>
  <si>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</si>
  <si>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</si>
  <si>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</si>
  <si>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</si>
  <si>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</si>
  <si>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</si>
  <si>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</si>
  <si>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</si>
  <si>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</si>
  <si>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</si>
  <si>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</si>
  <si>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</si>
  <si>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</si>
  <si>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</si>
  <si>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</si>
  <si>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</si>
  <si>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</si>
  <si>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</si>
  <si>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</si>
  <si>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</si>
  <si>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</si>
  <si>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</si>
  <si>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</si>
  <si>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</si>
  <si>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</si>
  <si>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</si>
  <si>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</si>
  <si>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</si>
  <si>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</si>
  <si>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</si>
  <si>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</si>
  <si>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</si>
  <si>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</si>
  <si>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</si>
  <si>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</si>
  <si>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</si>
  <si>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</si>
  <si>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</si>
  <si>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</si>
  <si>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</si>
  <si>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X</t>
    <phoneticPr fontId="15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</si>
  <si>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</si>
  <si>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</si>
  <si>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</si>
  <si>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</si>
  <si>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</si>
  <si>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</si>
  <si>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2019.4.1</t>
    <phoneticPr fontId="15"/>
  </si>
  <si>
    <t>2019.4.1</t>
    <phoneticPr fontId="15"/>
  </si>
  <si>
    <t>2019年3月中</t>
    <phoneticPr fontId="15"/>
  </si>
  <si>
    <t>インドネシア</t>
    <phoneticPr fontId="15"/>
  </si>
  <si>
    <t>タイ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</si>
</sst>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65760"/>
        <c:axId val="224011392"/>
      </c:lineChart>
      <c:catAx>
        <c:axId val="2233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4011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01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33657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99328"/>
        <c:axId val="223700864"/>
      </c:lineChart>
      <c:catAx>
        <c:axId val="22369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23700864"/>
        <c:crossesAt val="370000"/>
        <c:auto val="1"/>
        <c:lblAlgn val="ctr"/>
        <c:lblOffset val="100"/>
        <c:noMultiLvlLbl val="0"/>
      </c:catAx>
      <c:valAx>
        <c:axId val="223700864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699328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12608"/>
        <c:axId val="233022976"/>
      </c:lineChart>
      <c:catAx>
        <c:axId val="233012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02297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233022976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301260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activeCell="M13" sqref="M13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4" t="s">
        <v>273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3.5" customHeight="1">
      <c r="A2" s="125" t="s">
        <v>2</v>
      </c>
      <c r="B2" s="125" t="s">
        <v>3</v>
      </c>
      <c r="C2" s="128" t="s">
        <v>0</v>
      </c>
      <c r="D2" s="129"/>
      <c r="E2" s="130"/>
      <c r="F2" s="128" t="s">
        <v>272</v>
      </c>
      <c r="G2" s="129"/>
      <c r="H2" s="130"/>
      <c r="I2" s="33" t="s">
        <v>1</v>
      </c>
      <c r="J2" s="33" t="s">
        <v>0</v>
      </c>
    </row>
    <row r="3" spans="1:10" ht="13.5" customHeight="1">
      <c r="A3" s="126"/>
      <c r="B3" s="126"/>
      <c r="C3" s="131"/>
      <c r="D3" s="132"/>
      <c r="E3" s="133"/>
      <c r="F3" s="131"/>
      <c r="G3" s="132"/>
      <c r="H3" s="133"/>
      <c r="I3" s="34" t="s">
        <v>4</v>
      </c>
      <c r="J3" s="37" t="s">
        <v>5</v>
      </c>
    </row>
    <row r="4" spans="1:10" ht="13.5" customHeight="1">
      <c r="A4" s="127"/>
      <c r="B4" s="126"/>
      <c r="C4" s="97" t="s">
        <v>6</v>
      </c>
      <c r="D4" s="97" t="s">
        <v>7</v>
      </c>
      <c r="E4" s="97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2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2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2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2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2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2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2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2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2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2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2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2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2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2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2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2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2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3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2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6">
        <v>210032</v>
      </c>
      <c r="E24" s="116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4">
        <v>43556</v>
      </c>
      <c r="B25" s="109">
        <v>189394</v>
      </c>
      <c r="C25" s="110">
        <f>D25+E25</f>
        <v>433060</v>
      </c>
      <c r="D25" s="117">
        <v>213999</v>
      </c>
      <c r="E25" s="117">
        <v>219061</v>
      </c>
      <c r="F25" s="109">
        <f t="shared" si="8"/>
        <v>9224</v>
      </c>
      <c r="G25" s="109">
        <f>C25-C24</f>
        <v>9166</v>
      </c>
      <c r="H25" s="111">
        <f>G25/C24</f>
        <v>2.1623330360892111E-2</v>
      </c>
      <c r="I25" s="112">
        <f t="shared" si="6"/>
        <v>2.2865560683020583</v>
      </c>
      <c r="J25" s="92">
        <f>C25/69.56</f>
        <v>6225.7044278320873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349</v>
      </c>
    </row>
    <row r="28" spans="1:10" ht="13.5" customHeight="1">
      <c r="A28" s="2" t="s">
        <v>350</v>
      </c>
    </row>
    <row r="29" spans="1:10">
      <c r="A29" s="2" t="s">
        <v>295</v>
      </c>
    </row>
    <row r="31" spans="1:10">
      <c r="A31" s="123" t="s">
        <v>305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58" spans="1:10">
      <c r="A58" s="123" t="s">
        <v>306</v>
      </c>
      <c r="B58" s="123"/>
      <c r="C58" s="123"/>
      <c r="D58" s="123"/>
      <c r="E58" s="123"/>
      <c r="F58" s="123"/>
      <c r="G58" s="123"/>
      <c r="H58" s="123"/>
      <c r="I58" s="123"/>
      <c r="J58" s="123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activeCell="H66" sqref="H66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9" t="s">
        <v>274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4" t="s">
        <v>79</v>
      </c>
      <c r="B3" s="41" t="s">
        <v>78</v>
      </c>
      <c r="C3" s="136" t="s">
        <v>0</v>
      </c>
      <c r="D3" s="137"/>
      <c r="E3" s="138"/>
      <c r="F3" s="8"/>
      <c r="G3" s="134" t="s">
        <v>79</v>
      </c>
      <c r="H3" s="41" t="s">
        <v>78</v>
      </c>
      <c r="I3" s="136" t="s">
        <v>0</v>
      </c>
      <c r="J3" s="137"/>
      <c r="K3" s="138"/>
    </row>
    <row r="4" spans="1:11" ht="17.25" customHeight="1">
      <c r="A4" s="135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5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661</v>
      </c>
      <c r="C5" s="45">
        <f>SUM(D5:E5)</f>
        <v>1229</v>
      </c>
      <c r="D5" s="113">
        <v>594</v>
      </c>
      <c r="E5" s="46">
        <v>635</v>
      </c>
      <c r="F5" s="8"/>
      <c r="G5" s="47" t="s">
        <v>87</v>
      </c>
      <c r="H5" s="45">
        <v>463</v>
      </c>
      <c r="I5" s="45">
        <f>J5+K5</f>
        <v>1136</v>
      </c>
      <c r="J5" s="46">
        <v>529</v>
      </c>
      <c r="K5" s="46">
        <v>607</v>
      </c>
    </row>
    <row r="6" spans="1:11" ht="18.95" customHeight="1">
      <c r="A6" s="44" t="s">
        <v>82</v>
      </c>
      <c r="B6" s="140">
        <v>4420</v>
      </c>
      <c r="C6" s="142">
        <f>D6+E6</f>
        <v>8363</v>
      </c>
      <c r="D6" s="143">
        <v>3976</v>
      </c>
      <c r="E6" s="143">
        <v>4387</v>
      </c>
      <c r="F6" s="8"/>
      <c r="G6" s="47" t="s">
        <v>89</v>
      </c>
      <c r="H6" s="45">
        <v>769</v>
      </c>
      <c r="I6" s="45">
        <f t="shared" ref="I6:I55" si="0">J6+K6</f>
        <v>1910</v>
      </c>
      <c r="J6" s="46">
        <v>929</v>
      </c>
      <c r="K6" s="46">
        <v>981</v>
      </c>
    </row>
    <row r="7" spans="1:11" ht="18.95" customHeight="1">
      <c r="A7" s="44" t="s">
        <v>84</v>
      </c>
      <c r="B7" s="141"/>
      <c r="C7" s="142"/>
      <c r="D7" s="144"/>
      <c r="E7" s="144"/>
      <c r="F7" s="8"/>
      <c r="G7" s="47" t="s">
        <v>91</v>
      </c>
      <c r="H7" s="45">
        <v>502</v>
      </c>
      <c r="I7" s="45">
        <f t="shared" si="0"/>
        <v>1340</v>
      </c>
      <c r="J7" s="46">
        <v>638</v>
      </c>
      <c r="K7" s="46">
        <v>702</v>
      </c>
    </row>
    <row r="8" spans="1:11" ht="18.95" customHeight="1">
      <c r="A8" s="44" t="s">
        <v>86</v>
      </c>
      <c r="B8" s="45">
        <v>613</v>
      </c>
      <c r="C8" s="45">
        <f>D8+E8</f>
        <v>1125</v>
      </c>
      <c r="D8" s="46">
        <v>576</v>
      </c>
      <c r="E8" s="46">
        <v>549</v>
      </c>
      <c r="F8" s="8"/>
      <c r="G8" s="47" t="s">
        <v>93</v>
      </c>
      <c r="H8" s="45">
        <v>886</v>
      </c>
      <c r="I8" s="45">
        <f t="shared" si="0"/>
        <v>2087</v>
      </c>
      <c r="J8" s="46">
        <v>952</v>
      </c>
      <c r="K8" s="46">
        <v>1135</v>
      </c>
    </row>
    <row r="9" spans="1:11" ht="18.95" customHeight="1">
      <c r="A9" s="44" t="s">
        <v>88</v>
      </c>
      <c r="B9" s="45">
        <v>355</v>
      </c>
      <c r="C9" s="45">
        <f t="shared" ref="C9:C57" si="1">D9+E9</f>
        <v>697</v>
      </c>
      <c r="D9" s="46">
        <v>357</v>
      </c>
      <c r="E9" s="46">
        <v>340</v>
      </c>
      <c r="F9" s="8"/>
      <c r="G9" s="47" t="s">
        <v>95</v>
      </c>
      <c r="H9" s="45">
        <v>654</v>
      </c>
      <c r="I9" s="45">
        <f t="shared" si="0"/>
        <v>1455</v>
      </c>
      <c r="J9" s="46">
        <v>689</v>
      </c>
      <c r="K9" s="46">
        <v>766</v>
      </c>
    </row>
    <row r="10" spans="1:11" ht="18.95" customHeight="1">
      <c r="A10" s="44" t="s">
        <v>90</v>
      </c>
      <c r="B10" s="45">
        <v>1061</v>
      </c>
      <c r="C10" s="45">
        <f t="shared" si="1"/>
        <v>1560</v>
      </c>
      <c r="D10" s="46">
        <v>1079</v>
      </c>
      <c r="E10" s="46">
        <v>481</v>
      </c>
      <c r="F10" s="8"/>
      <c r="G10" s="47" t="s">
        <v>97</v>
      </c>
      <c r="H10" s="45">
        <v>539</v>
      </c>
      <c r="I10" s="45">
        <f t="shared" si="0"/>
        <v>1233</v>
      </c>
      <c r="J10" s="46">
        <v>585</v>
      </c>
      <c r="K10" s="46">
        <v>648</v>
      </c>
    </row>
    <row r="11" spans="1:11" ht="18.95" customHeight="1">
      <c r="A11" s="44" t="s">
        <v>92</v>
      </c>
      <c r="B11" s="45">
        <v>668</v>
      </c>
      <c r="C11" s="45">
        <f t="shared" si="1"/>
        <v>1409</v>
      </c>
      <c r="D11" s="46">
        <v>718</v>
      </c>
      <c r="E11" s="46">
        <v>691</v>
      </c>
      <c r="F11" s="8"/>
      <c r="G11" s="47" t="s">
        <v>99</v>
      </c>
      <c r="H11" s="45">
        <v>554</v>
      </c>
      <c r="I11" s="45">
        <f t="shared" si="0"/>
        <v>1375</v>
      </c>
      <c r="J11" s="46">
        <v>642</v>
      </c>
      <c r="K11" s="46">
        <v>733</v>
      </c>
    </row>
    <row r="12" spans="1:11" ht="18.95" customHeight="1">
      <c r="A12" s="44" t="s">
        <v>94</v>
      </c>
      <c r="B12" s="45">
        <v>118</v>
      </c>
      <c r="C12" s="45">
        <f t="shared" si="1"/>
        <v>308</v>
      </c>
      <c r="D12" s="46">
        <v>153</v>
      </c>
      <c r="E12" s="46">
        <v>155</v>
      </c>
      <c r="F12" s="8"/>
      <c r="G12" s="47" t="s">
        <v>101</v>
      </c>
      <c r="H12" s="45">
        <v>599</v>
      </c>
      <c r="I12" s="45">
        <f t="shared" si="0"/>
        <v>1600</v>
      </c>
      <c r="J12" s="46">
        <v>781</v>
      </c>
      <c r="K12" s="46">
        <v>819</v>
      </c>
    </row>
    <row r="13" spans="1:11" ht="18.95" customHeight="1">
      <c r="A13" s="44" t="s">
        <v>96</v>
      </c>
      <c r="B13" s="45">
        <v>679</v>
      </c>
      <c r="C13" s="45">
        <f t="shared" si="1"/>
        <v>1435</v>
      </c>
      <c r="D13" s="46">
        <v>727</v>
      </c>
      <c r="E13" s="46">
        <v>708</v>
      </c>
      <c r="F13" s="8"/>
      <c r="G13" s="47" t="s">
        <v>103</v>
      </c>
      <c r="H13" s="45">
        <v>823</v>
      </c>
      <c r="I13" s="45">
        <f t="shared" si="0"/>
        <v>1875</v>
      </c>
      <c r="J13" s="46">
        <v>920</v>
      </c>
      <c r="K13" s="46">
        <v>955</v>
      </c>
    </row>
    <row r="14" spans="1:11" ht="18.95" customHeight="1">
      <c r="A14" s="44" t="s">
        <v>98</v>
      </c>
      <c r="B14" s="45">
        <v>636</v>
      </c>
      <c r="C14" s="45">
        <f t="shared" si="1"/>
        <v>1302</v>
      </c>
      <c r="D14" s="46">
        <v>620</v>
      </c>
      <c r="E14" s="46">
        <v>682</v>
      </c>
      <c r="F14" s="8"/>
      <c r="G14" s="47" t="s">
        <v>105</v>
      </c>
      <c r="H14" s="45">
        <v>156</v>
      </c>
      <c r="I14" s="45">
        <f t="shared" si="0"/>
        <v>371</v>
      </c>
      <c r="J14" s="46">
        <v>185</v>
      </c>
      <c r="K14" s="46">
        <v>186</v>
      </c>
    </row>
    <row r="15" spans="1:11" ht="18.95" customHeight="1">
      <c r="A15" s="44" t="s">
        <v>100</v>
      </c>
      <c r="B15" s="45">
        <v>840</v>
      </c>
      <c r="C15" s="45">
        <f t="shared" si="1"/>
        <v>1893</v>
      </c>
      <c r="D15" s="46">
        <v>925</v>
      </c>
      <c r="E15" s="46">
        <v>968</v>
      </c>
      <c r="F15" s="8"/>
      <c r="G15" s="47" t="s">
        <v>107</v>
      </c>
      <c r="H15" s="45">
        <v>586</v>
      </c>
      <c r="I15" s="45">
        <f t="shared" si="0"/>
        <v>1421</v>
      </c>
      <c r="J15" s="46">
        <v>699</v>
      </c>
      <c r="K15" s="46">
        <v>722</v>
      </c>
    </row>
    <row r="16" spans="1:11" ht="18.95" customHeight="1">
      <c r="A16" s="44" t="s">
        <v>102</v>
      </c>
      <c r="B16" s="45">
        <v>457</v>
      </c>
      <c r="C16" s="45">
        <f t="shared" si="1"/>
        <v>933</v>
      </c>
      <c r="D16" s="46">
        <v>481</v>
      </c>
      <c r="E16" s="46">
        <v>452</v>
      </c>
      <c r="F16" s="8"/>
      <c r="G16" s="47" t="s">
        <v>109</v>
      </c>
      <c r="H16" s="45">
        <v>354</v>
      </c>
      <c r="I16" s="45">
        <f t="shared" si="0"/>
        <v>720</v>
      </c>
      <c r="J16" s="46">
        <v>413</v>
      </c>
      <c r="K16" s="46">
        <v>307</v>
      </c>
    </row>
    <row r="17" spans="1:11" ht="18.95" customHeight="1">
      <c r="A17" s="44" t="s">
        <v>104</v>
      </c>
      <c r="B17" s="45">
        <v>1242</v>
      </c>
      <c r="C17" s="45">
        <f t="shared" si="1"/>
        <v>1986</v>
      </c>
      <c r="D17" s="46">
        <v>1032</v>
      </c>
      <c r="E17" s="46">
        <v>954</v>
      </c>
      <c r="F17" s="8"/>
      <c r="G17" s="47" t="s">
        <v>111</v>
      </c>
      <c r="H17" s="45">
        <v>650</v>
      </c>
      <c r="I17" s="45">
        <f t="shared" si="0"/>
        <v>1605</v>
      </c>
      <c r="J17" s="46">
        <v>803</v>
      </c>
      <c r="K17" s="46">
        <v>802</v>
      </c>
    </row>
    <row r="18" spans="1:11" ht="18.95" customHeight="1">
      <c r="A18" s="44" t="s">
        <v>106</v>
      </c>
      <c r="B18" s="45">
        <v>936</v>
      </c>
      <c r="C18" s="45">
        <f t="shared" si="1"/>
        <v>2099</v>
      </c>
      <c r="D18" s="46">
        <v>1061</v>
      </c>
      <c r="E18" s="46">
        <v>1038</v>
      </c>
      <c r="F18" s="8"/>
      <c r="G18" s="47" t="s">
        <v>113</v>
      </c>
      <c r="H18" s="45">
        <v>464</v>
      </c>
      <c r="I18" s="45">
        <f t="shared" si="0"/>
        <v>978</v>
      </c>
      <c r="J18" s="46">
        <v>491</v>
      </c>
      <c r="K18" s="46">
        <v>487</v>
      </c>
    </row>
    <row r="19" spans="1:11" ht="18.95" customHeight="1">
      <c r="A19" s="44" t="s">
        <v>108</v>
      </c>
      <c r="B19" s="45">
        <v>359</v>
      </c>
      <c r="C19" s="45">
        <f t="shared" si="1"/>
        <v>734</v>
      </c>
      <c r="D19" s="46">
        <v>386</v>
      </c>
      <c r="E19" s="46">
        <v>348</v>
      </c>
      <c r="F19" s="8"/>
      <c r="G19" s="47" t="s">
        <v>115</v>
      </c>
      <c r="H19" s="45">
        <v>1253</v>
      </c>
      <c r="I19" s="45">
        <f t="shared" si="0"/>
        <v>2991</v>
      </c>
      <c r="J19" s="46">
        <v>1461</v>
      </c>
      <c r="K19" s="46">
        <v>1530</v>
      </c>
    </row>
    <row r="20" spans="1:11" ht="18.95" customHeight="1">
      <c r="A20" s="44" t="s">
        <v>110</v>
      </c>
      <c r="B20" s="45">
        <v>166</v>
      </c>
      <c r="C20" s="45">
        <f t="shared" si="1"/>
        <v>417</v>
      </c>
      <c r="D20" s="46">
        <v>193</v>
      </c>
      <c r="E20" s="46">
        <v>224</v>
      </c>
      <c r="F20" s="8"/>
      <c r="G20" s="47" t="s">
        <v>117</v>
      </c>
      <c r="H20" s="45">
        <v>957</v>
      </c>
      <c r="I20" s="45">
        <f t="shared" si="0"/>
        <v>2251</v>
      </c>
      <c r="J20" s="46">
        <v>1082</v>
      </c>
      <c r="K20" s="46">
        <v>1169</v>
      </c>
    </row>
    <row r="21" spans="1:11" ht="18.95" customHeight="1">
      <c r="A21" s="44" t="s">
        <v>112</v>
      </c>
      <c r="B21" s="45">
        <v>370</v>
      </c>
      <c r="C21" s="45">
        <f t="shared" si="1"/>
        <v>978</v>
      </c>
      <c r="D21" s="46">
        <v>495</v>
      </c>
      <c r="E21" s="46">
        <v>483</v>
      </c>
      <c r="F21" s="8"/>
      <c r="G21" s="47" t="s">
        <v>119</v>
      </c>
      <c r="H21" s="45">
        <v>722</v>
      </c>
      <c r="I21" s="45">
        <f t="shared" si="0"/>
        <v>1651</v>
      </c>
      <c r="J21" s="46">
        <v>762</v>
      </c>
      <c r="K21" s="46">
        <v>889</v>
      </c>
    </row>
    <row r="22" spans="1:11" ht="18.95" customHeight="1">
      <c r="A22" s="44" t="s">
        <v>114</v>
      </c>
      <c r="B22" s="45">
        <v>842</v>
      </c>
      <c r="C22" s="45">
        <f t="shared" si="1"/>
        <v>1912</v>
      </c>
      <c r="D22" s="46">
        <v>962</v>
      </c>
      <c r="E22" s="46">
        <v>950</v>
      </c>
      <c r="F22" s="8"/>
      <c r="G22" s="47" t="s">
        <v>121</v>
      </c>
      <c r="H22" s="45">
        <v>813</v>
      </c>
      <c r="I22" s="45">
        <f t="shared" si="0"/>
        <v>1961</v>
      </c>
      <c r="J22" s="46">
        <v>934</v>
      </c>
      <c r="K22" s="46">
        <v>1027</v>
      </c>
    </row>
    <row r="23" spans="1:11" ht="18.95" customHeight="1">
      <c r="A23" s="44" t="s">
        <v>116</v>
      </c>
      <c r="B23" s="45">
        <v>647</v>
      </c>
      <c r="C23" s="45">
        <f t="shared" si="1"/>
        <v>1203</v>
      </c>
      <c r="D23" s="46">
        <v>571</v>
      </c>
      <c r="E23" s="46">
        <v>632</v>
      </c>
      <c r="F23" s="8"/>
      <c r="G23" s="47" t="s">
        <v>123</v>
      </c>
      <c r="H23" s="45">
        <v>661</v>
      </c>
      <c r="I23" s="45">
        <f t="shared" si="0"/>
        <v>1771</v>
      </c>
      <c r="J23" s="46">
        <v>896</v>
      </c>
      <c r="K23" s="46">
        <v>875</v>
      </c>
    </row>
    <row r="24" spans="1:11" ht="18.95" customHeight="1">
      <c r="A24" s="44" t="s">
        <v>118</v>
      </c>
      <c r="B24" s="45">
        <v>427</v>
      </c>
      <c r="C24" s="45">
        <f t="shared" si="1"/>
        <v>1114</v>
      </c>
      <c r="D24" s="46">
        <v>497</v>
      </c>
      <c r="E24" s="46">
        <v>617</v>
      </c>
      <c r="F24" s="8"/>
      <c r="G24" s="47" t="s">
        <v>125</v>
      </c>
      <c r="H24" s="45">
        <v>642</v>
      </c>
      <c r="I24" s="45">
        <f t="shared" si="0"/>
        <v>1182</v>
      </c>
      <c r="J24" s="46">
        <v>566</v>
      </c>
      <c r="K24" s="46">
        <v>616</v>
      </c>
    </row>
    <row r="25" spans="1:11" ht="18.95" customHeight="1">
      <c r="A25" s="44" t="s">
        <v>120</v>
      </c>
      <c r="B25" s="45">
        <v>582</v>
      </c>
      <c r="C25" s="45">
        <f t="shared" si="1"/>
        <v>1547</v>
      </c>
      <c r="D25" s="46">
        <v>777</v>
      </c>
      <c r="E25" s="46">
        <v>770</v>
      </c>
      <c r="F25" s="8"/>
      <c r="G25" s="47" t="s">
        <v>127</v>
      </c>
      <c r="H25" s="45">
        <v>788</v>
      </c>
      <c r="I25" s="45">
        <f t="shared" si="0"/>
        <v>1597</v>
      </c>
      <c r="J25" s="46">
        <v>783</v>
      </c>
      <c r="K25" s="46">
        <v>814</v>
      </c>
    </row>
    <row r="26" spans="1:11" ht="18.95" customHeight="1">
      <c r="A26" s="44" t="s">
        <v>122</v>
      </c>
      <c r="B26" s="45">
        <v>454</v>
      </c>
      <c r="C26" s="45">
        <f t="shared" si="1"/>
        <v>1164</v>
      </c>
      <c r="D26" s="46">
        <v>518</v>
      </c>
      <c r="E26" s="46">
        <v>646</v>
      </c>
      <c r="F26" s="8"/>
      <c r="G26" s="47" t="s">
        <v>129</v>
      </c>
      <c r="H26" s="45">
        <v>714</v>
      </c>
      <c r="I26" s="45">
        <f t="shared" si="0"/>
        <v>1697</v>
      </c>
      <c r="J26" s="46">
        <v>805</v>
      </c>
      <c r="K26" s="46">
        <v>892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402</v>
      </c>
      <c r="I27" s="45">
        <f t="shared" si="0"/>
        <v>644</v>
      </c>
      <c r="J27" s="46">
        <v>269</v>
      </c>
      <c r="K27" s="46">
        <v>375</v>
      </c>
    </row>
    <row r="28" spans="1:11" ht="18.95" customHeight="1">
      <c r="A28" s="44" t="s">
        <v>126</v>
      </c>
      <c r="B28" s="45">
        <v>647</v>
      </c>
      <c r="C28" s="45">
        <f t="shared" si="1"/>
        <v>1766</v>
      </c>
      <c r="D28" s="46">
        <v>876</v>
      </c>
      <c r="E28" s="46">
        <v>890</v>
      </c>
      <c r="F28" s="8"/>
      <c r="G28" s="47" t="s">
        <v>133</v>
      </c>
      <c r="H28" s="45">
        <v>563</v>
      </c>
      <c r="I28" s="45">
        <f t="shared" si="0"/>
        <v>1121</v>
      </c>
      <c r="J28" s="46">
        <v>546</v>
      </c>
      <c r="K28" s="46">
        <v>575</v>
      </c>
    </row>
    <row r="29" spans="1:11" ht="18.95" customHeight="1">
      <c r="A29" s="44" t="s">
        <v>128</v>
      </c>
      <c r="B29" s="45">
        <v>419</v>
      </c>
      <c r="C29" s="45">
        <f t="shared" si="1"/>
        <v>1077</v>
      </c>
      <c r="D29" s="46">
        <v>547</v>
      </c>
      <c r="E29" s="46">
        <v>530</v>
      </c>
      <c r="F29" s="8"/>
      <c r="G29" s="47" t="s">
        <v>135</v>
      </c>
      <c r="H29" s="45">
        <v>437</v>
      </c>
      <c r="I29" s="45">
        <f t="shared" si="0"/>
        <v>826</v>
      </c>
      <c r="J29" s="46">
        <v>448</v>
      </c>
      <c r="K29" s="46">
        <v>378</v>
      </c>
    </row>
    <row r="30" spans="1:11" ht="18.95" customHeight="1">
      <c r="A30" s="44" t="s">
        <v>130</v>
      </c>
      <c r="B30" s="45">
        <v>200</v>
      </c>
      <c r="C30" s="45">
        <f t="shared" si="1"/>
        <v>437</v>
      </c>
      <c r="D30" s="98">
        <v>219</v>
      </c>
      <c r="E30" s="46">
        <v>218</v>
      </c>
      <c r="F30" s="8"/>
      <c r="G30" s="47" t="s">
        <v>137</v>
      </c>
      <c r="H30" s="45">
        <v>768</v>
      </c>
      <c r="I30" s="45">
        <f t="shared" si="0"/>
        <v>1949</v>
      </c>
      <c r="J30" s="46">
        <v>1012</v>
      </c>
      <c r="K30" s="46">
        <v>937</v>
      </c>
    </row>
    <row r="31" spans="1:11" ht="18.95" customHeight="1">
      <c r="A31" s="44" t="s">
        <v>132</v>
      </c>
      <c r="B31" s="45">
        <v>2334</v>
      </c>
      <c r="C31" s="45">
        <f t="shared" si="1"/>
        <v>4124</v>
      </c>
      <c r="D31" s="46">
        <v>1948</v>
      </c>
      <c r="E31" s="46">
        <v>2176</v>
      </c>
      <c r="F31" s="8"/>
      <c r="G31" s="44" t="s">
        <v>139</v>
      </c>
      <c r="H31" s="45">
        <v>236</v>
      </c>
      <c r="I31" s="45">
        <f t="shared" si="0"/>
        <v>528</v>
      </c>
      <c r="J31" s="46">
        <v>283</v>
      </c>
      <c r="K31" s="46">
        <v>245</v>
      </c>
    </row>
    <row r="32" spans="1:11" ht="18.95" customHeight="1">
      <c r="A32" s="44" t="s">
        <v>134</v>
      </c>
      <c r="B32" s="45">
        <v>650</v>
      </c>
      <c r="C32" s="45">
        <f t="shared" si="1"/>
        <v>1524</v>
      </c>
      <c r="D32" s="46">
        <v>760</v>
      </c>
      <c r="E32" s="46">
        <v>764</v>
      </c>
      <c r="F32" s="8"/>
      <c r="G32" s="44" t="s">
        <v>141</v>
      </c>
      <c r="H32" s="45">
        <v>553</v>
      </c>
      <c r="I32" s="45">
        <f t="shared" si="0"/>
        <v>1332</v>
      </c>
      <c r="J32" s="46">
        <v>646</v>
      </c>
      <c r="K32" s="46">
        <v>686</v>
      </c>
    </row>
    <row r="33" spans="1:11" ht="18.95" customHeight="1">
      <c r="A33" s="44" t="s">
        <v>136</v>
      </c>
      <c r="B33" s="45">
        <v>281</v>
      </c>
      <c r="C33" s="45">
        <f t="shared" si="1"/>
        <v>679</v>
      </c>
      <c r="D33" s="46">
        <v>341</v>
      </c>
      <c r="E33" s="46">
        <v>338</v>
      </c>
      <c r="F33" s="8"/>
      <c r="G33" s="44" t="s">
        <v>143</v>
      </c>
      <c r="H33" s="45">
        <v>1653</v>
      </c>
      <c r="I33" s="45">
        <f t="shared" si="0"/>
        <v>4072</v>
      </c>
      <c r="J33" s="46">
        <v>1983</v>
      </c>
      <c r="K33" s="46">
        <v>2089</v>
      </c>
    </row>
    <row r="34" spans="1:11" ht="18.95" customHeight="1">
      <c r="A34" s="44" t="s">
        <v>138</v>
      </c>
      <c r="B34" s="45">
        <v>22</v>
      </c>
      <c r="C34" s="45">
        <f t="shared" si="1"/>
        <v>62</v>
      </c>
      <c r="D34" s="46">
        <v>32</v>
      </c>
      <c r="E34" s="46">
        <v>30</v>
      </c>
      <c r="F34" s="8"/>
      <c r="G34" s="44" t="s">
        <v>145</v>
      </c>
      <c r="H34" s="45">
        <v>1018</v>
      </c>
      <c r="I34" s="45">
        <f t="shared" si="0"/>
        <v>2130</v>
      </c>
      <c r="J34" s="46">
        <v>1048</v>
      </c>
      <c r="K34" s="46">
        <v>1082</v>
      </c>
    </row>
    <row r="35" spans="1:11" ht="18.95" customHeight="1">
      <c r="A35" s="44" t="s">
        <v>140</v>
      </c>
      <c r="B35" s="121">
        <v>0</v>
      </c>
      <c r="C35" s="46" t="s">
        <v>301</v>
      </c>
      <c r="D35" s="121">
        <v>0</v>
      </c>
      <c r="E35" s="121">
        <v>0</v>
      </c>
      <c r="F35" s="8"/>
      <c r="G35" s="44" t="s">
        <v>147</v>
      </c>
      <c r="H35" s="45">
        <v>380</v>
      </c>
      <c r="I35" s="45">
        <f t="shared" si="0"/>
        <v>734</v>
      </c>
      <c r="J35" s="46">
        <v>370</v>
      </c>
      <c r="K35" s="46">
        <v>364</v>
      </c>
    </row>
    <row r="36" spans="1:11" ht="18.95" customHeight="1">
      <c r="A36" s="44" t="s">
        <v>142</v>
      </c>
      <c r="B36" s="45">
        <v>760</v>
      </c>
      <c r="C36" s="45">
        <f t="shared" si="1"/>
        <v>1587</v>
      </c>
      <c r="D36" s="46">
        <v>797</v>
      </c>
      <c r="E36" s="46">
        <v>790</v>
      </c>
      <c r="F36" s="8"/>
      <c r="G36" s="44" t="s">
        <v>149</v>
      </c>
      <c r="H36" s="45">
        <v>884</v>
      </c>
      <c r="I36" s="45">
        <f t="shared" si="0"/>
        <v>2092</v>
      </c>
      <c r="J36" s="46">
        <v>1027</v>
      </c>
      <c r="K36" s="46">
        <v>1065</v>
      </c>
    </row>
    <row r="37" spans="1:11" ht="18.95" customHeight="1">
      <c r="A37" s="44" t="s">
        <v>144</v>
      </c>
      <c r="B37" s="45">
        <v>371</v>
      </c>
      <c r="C37" s="45">
        <f t="shared" si="1"/>
        <v>977</v>
      </c>
      <c r="D37" s="46">
        <v>455</v>
      </c>
      <c r="E37" s="46">
        <v>522</v>
      </c>
      <c r="F37" s="8"/>
      <c r="G37" s="44" t="s">
        <v>151</v>
      </c>
      <c r="H37" s="45">
        <v>201</v>
      </c>
      <c r="I37" s="45">
        <f t="shared" si="0"/>
        <v>361</v>
      </c>
      <c r="J37" s="46">
        <v>186</v>
      </c>
      <c r="K37" s="46">
        <v>175</v>
      </c>
    </row>
    <row r="38" spans="1:11" ht="18.95" customHeight="1">
      <c r="A38" s="44" t="s">
        <v>146</v>
      </c>
      <c r="B38" s="45">
        <v>1271</v>
      </c>
      <c r="C38" s="45">
        <f t="shared" si="1"/>
        <v>3092</v>
      </c>
      <c r="D38" s="46">
        <v>1542</v>
      </c>
      <c r="E38" s="46">
        <v>1550</v>
      </c>
      <c r="F38" s="8"/>
      <c r="G38" s="44" t="s">
        <v>153</v>
      </c>
      <c r="H38" s="45">
        <v>864</v>
      </c>
      <c r="I38" s="45">
        <f t="shared" si="0"/>
        <v>1819</v>
      </c>
      <c r="J38" s="46">
        <v>960</v>
      </c>
      <c r="K38" s="46">
        <v>859</v>
      </c>
    </row>
    <row r="39" spans="1:11" ht="18.95" customHeight="1">
      <c r="A39" s="44" t="s">
        <v>148</v>
      </c>
      <c r="B39" s="45">
        <v>844</v>
      </c>
      <c r="C39" s="45">
        <f t="shared" si="1"/>
        <v>2182</v>
      </c>
      <c r="D39" s="46">
        <v>1104</v>
      </c>
      <c r="E39" s="46">
        <v>1078</v>
      </c>
      <c r="F39" s="8"/>
      <c r="G39" s="44" t="s">
        <v>155</v>
      </c>
      <c r="H39" s="45">
        <v>270</v>
      </c>
      <c r="I39" s="45">
        <f t="shared" si="0"/>
        <v>747</v>
      </c>
      <c r="J39" s="46">
        <v>379</v>
      </c>
      <c r="K39" s="46">
        <v>368</v>
      </c>
    </row>
    <row r="40" spans="1:11" ht="18.95" customHeight="1">
      <c r="A40" s="44" t="s">
        <v>150</v>
      </c>
      <c r="B40" s="45">
        <v>590</v>
      </c>
      <c r="C40" s="45">
        <f t="shared" si="1"/>
        <v>1525</v>
      </c>
      <c r="D40" s="46">
        <v>693</v>
      </c>
      <c r="E40" s="46">
        <v>832</v>
      </c>
      <c r="F40" s="8"/>
      <c r="G40" s="44" t="s">
        <v>157</v>
      </c>
      <c r="H40" s="45">
        <v>1036</v>
      </c>
      <c r="I40" s="45">
        <f t="shared" si="0"/>
        <v>2331</v>
      </c>
      <c r="J40" s="46">
        <v>1157</v>
      </c>
      <c r="K40" s="46">
        <v>1174</v>
      </c>
    </row>
    <row r="41" spans="1:11" ht="18.95" customHeight="1">
      <c r="A41" s="44" t="s">
        <v>152</v>
      </c>
      <c r="B41" s="45">
        <v>382</v>
      </c>
      <c r="C41" s="45">
        <f t="shared" si="1"/>
        <v>908</v>
      </c>
      <c r="D41" s="46">
        <v>427</v>
      </c>
      <c r="E41" s="46">
        <v>481</v>
      </c>
      <c r="F41" s="8"/>
      <c r="G41" s="44" t="s">
        <v>158</v>
      </c>
      <c r="H41" s="45">
        <v>574</v>
      </c>
      <c r="I41" s="45">
        <f t="shared" si="0"/>
        <v>1348</v>
      </c>
      <c r="J41" s="46">
        <v>648</v>
      </c>
      <c r="K41" s="46">
        <v>700</v>
      </c>
    </row>
    <row r="42" spans="1:11" ht="18.95" customHeight="1">
      <c r="A42" s="44" t="s">
        <v>154</v>
      </c>
      <c r="B42" s="45">
        <v>448</v>
      </c>
      <c r="C42" s="45">
        <f t="shared" si="1"/>
        <v>1006</v>
      </c>
      <c r="D42" s="46">
        <v>488</v>
      </c>
      <c r="E42" s="46">
        <v>518</v>
      </c>
      <c r="F42" s="8"/>
      <c r="G42" s="44" t="s">
        <v>160</v>
      </c>
      <c r="H42" s="45">
        <v>717</v>
      </c>
      <c r="I42" s="45">
        <f t="shared" si="0"/>
        <v>1637</v>
      </c>
      <c r="J42" s="46">
        <v>838</v>
      </c>
      <c r="K42" s="46">
        <v>799</v>
      </c>
    </row>
    <row r="43" spans="1:11" ht="18.95" customHeight="1">
      <c r="A43" s="44" t="s">
        <v>156</v>
      </c>
      <c r="B43" s="45">
        <v>457</v>
      </c>
      <c r="C43" s="45">
        <f t="shared" si="1"/>
        <v>1073</v>
      </c>
      <c r="D43" s="46">
        <v>536</v>
      </c>
      <c r="E43" s="46">
        <v>537</v>
      </c>
      <c r="F43" s="8"/>
      <c r="G43" s="44" t="s">
        <v>162</v>
      </c>
      <c r="H43" s="45">
        <v>141</v>
      </c>
      <c r="I43" s="45">
        <f t="shared" si="0"/>
        <v>851</v>
      </c>
      <c r="J43" s="46">
        <v>377</v>
      </c>
      <c r="K43" s="46">
        <v>474</v>
      </c>
    </row>
    <row r="44" spans="1:11" ht="18.95" customHeight="1">
      <c r="A44" s="47" t="s">
        <v>17</v>
      </c>
      <c r="B44" s="45">
        <v>236</v>
      </c>
      <c r="C44" s="45">
        <f t="shared" si="1"/>
        <v>641</v>
      </c>
      <c r="D44" s="46">
        <v>281</v>
      </c>
      <c r="E44" s="46">
        <v>360</v>
      </c>
      <c r="F44" s="8"/>
      <c r="G44" s="44" t="s">
        <v>339</v>
      </c>
      <c r="H44" s="45">
        <v>344</v>
      </c>
      <c r="I44" s="45">
        <f t="shared" si="0"/>
        <v>816</v>
      </c>
      <c r="J44" s="46">
        <v>403</v>
      </c>
      <c r="K44" s="46">
        <v>413</v>
      </c>
    </row>
    <row r="45" spans="1:11" ht="18.95" customHeight="1">
      <c r="A45" s="44" t="s">
        <v>159</v>
      </c>
      <c r="B45" s="45">
        <v>1305</v>
      </c>
      <c r="C45" s="45">
        <f t="shared" si="1"/>
        <v>2343</v>
      </c>
      <c r="D45" s="46">
        <v>1138</v>
      </c>
      <c r="E45" s="46">
        <v>1205</v>
      </c>
      <c r="F45" s="8"/>
      <c r="G45" s="44" t="s">
        <v>166</v>
      </c>
      <c r="H45" s="122">
        <v>0</v>
      </c>
      <c r="I45" s="46" t="s">
        <v>344</v>
      </c>
      <c r="J45" s="122">
        <v>0</v>
      </c>
      <c r="K45" s="122">
        <v>0</v>
      </c>
    </row>
    <row r="46" spans="1:11" ht="18.95" customHeight="1">
      <c r="A46" s="47" t="s">
        <v>161</v>
      </c>
      <c r="B46" s="45">
        <v>680</v>
      </c>
      <c r="C46" s="45">
        <f t="shared" si="1"/>
        <v>1360</v>
      </c>
      <c r="D46" s="46">
        <v>590</v>
      </c>
      <c r="E46" s="46">
        <v>770</v>
      </c>
      <c r="F46" s="8"/>
      <c r="G46" s="44" t="s">
        <v>168</v>
      </c>
      <c r="H46" s="45">
        <v>339</v>
      </c>
      <c r="I46" s="45">
        <f t="shared" si="0"/>
        <v>886</v>
      </c>
      <c r="J46" s="46">
        <v>425</v>
      </c>
      <c r="K46" s="46">
        <v>461</v>
      </c>
    </row>
    <row r="47" spans="1:11" ht="18.95" customHeight="1">
      <c r="A47" s="47" t="s">
        <v>163</v>
      </c>
      <c r="B47" s="45">
        <v>647</v>
      </c>
      <c r="C47" s="45">
        <f t="shared" si="1"/>
        <v>1354</v>
      </c>
      <c r="D47" s="46">
        <v>661</v>
      </c>
      <c r="E47" s="46">
        <v>693</v>
      </c>
      <c r="F47" s="8"/>
      <c r="G47" s="44" t="s">
        <v>170</v>
      </c>
      <c r="H47" s="45">
        <v>456</v>
      </c>
      <c r="I47" s="45">
        <f t="shared" si="0"/>
        <v>1092</v>
      </c>
      <c r="J47" s="46">
        <v>537</v>
      </c>
      <c r="K47" s="46">
        <v>555</v>
      </c>
    </row>
    <row r="48" spans="1:11" ht="18.95" customHeight="1">
      <c r="A48" s="47" t="s">
        <v>164</v>
      </c>
      <c r="B48" s="45">
        <v>1020</v>
      </c>
      <c r="C48" s="45">
        <f t="shared" si="1"/>
        <v>2054</v>
      </c>
      <c r="D48" s="46">
        <v>957</v>
      </c>
      <c r="E48" s="46">
        <v>1097</v>
      </c>
      <c r="F48" s="8"/>
      <c r="G48" s="44" t="s">
        <v>172</v>
      </c>
      <c r="H48" s="45">
        <v>261</v>
      </c>
      <c r="I48" s="45">
        <f t="shared" si="0"/>
        <v>729</v>
      </c>
      <c r="J48" s="46">
        <v>320</v>
      </c>
      <c r="K48" s="46">
        <v>409</v>
      </c>
    </row>
    <row r="49" spans="1:11" ht="18.95" customHeight="1">
      <c r="A49" s="47" t="s">
        <v>165</v>
      </c>
      <c r="B49" s="45">
        <v>712</v>
      </c>
      <c r="C49" s="45">
        <f t="shared" si="1"/>
        <v>1525</v>
      </c>
      <c r="D49" s="46">
        <v>722</v>
      </c>
      <c r="E49" s="46">
        <v>803</v>
      </c>
      <c r="F49" s="8"/>
      <c r="G49" s="44" t="s">
        <v>340</v>
      </c>
      <c r="H49" s="45">
        <v>398</v>
      </c>
      <c r="I49" s="45">
        <f t="shared" si="0"/>
        <v>1090</v>
      </c>
      <c r="J49" s="46">
        <v>523</v>
      </c>
      <c r="K49" s="46">
        <v>567</v>
      </c>
    </row>
    <row r="50" spans="1:11" ht="18.95" customHeight="1">
      <c r="A50" s="47" t="s">
        <v>167</v>
      </c>
      <c r="B50" s="45">
        <v>658</v>
      </c>
      <c r="C50" s="45">
        <f t="shared" si="1"/>
        <v>1640</v>
      </c>
      <c r="D50" s="46">
        <v>785</v>
      </c>
      <c r="E50" s="46">
        <v>855</v>
      </c>
      <c r="F50" s="8"/>
      <c r="G50" s="44" t="s">
        <v>341</v>
      </c>
      <c r="H50" s="45">
        <v>45</v>
      </c>
      <c r="I50" s="45">
        <f t="shared" si="0"/>
        <v>119</v>
      </c>
      <c r="J50" s="46">
        <v>52</v>
      </c>
      <c r="K50" s="46">
        <v>67</v>
      </c>
    </row>
    <row r="51" spans="1:11" ht="18.95" customHeight="1">
      <c r="A51" s="47" t="s">
        <v>169</v>
      </c>
      <c r="B51" s="45">
        <v>860</v>
      </c>
      <c r="C51" s="45">
        <f t="shared" si="1"/>
        <v>2125</v>
      </c>
      <c r="D51" s="46">
        <v>1045</v>
      </c>
      <c r="E51" s="46">
        <v>1080</v>
      </c>
      <c r="F51" s="8"/>
      <c r="G51" s="44" t="s">
        <v>174</v>
      </c>
      <c r="H51" s="45">
        <v>329</v>
      </c>
      <c r="I51" s="45">
        <f t="shared" si="0"/>
        <v>1033</v>
      </c>
      <c r="J51" s="46">
        <v>457</v>
      </c>
      <c r="K51" s="46">
        <v>576</v>
      </c>
    </row>
    <row r="52" spans="1:11" ht="18.75" customHeight="1">
      <c r="A52" s="47" t="s">
        <v>171</v>
      </c>
      <c r="B52" s="45">
        <v>888</v>
      </c>
      <c r="C52" s="45">
        <f t="shared" si="1"/>
        <v>2135</v>
      </c>
      <c r="D52" s="46">
        <v>1041</v>
      </c>
      <c r="E52" s="46">
        <v>1094</v>
      </c>
      <c r="F52" s="8"/>
      <c r="G52" s="44" t="s">
        <v>342</v>
      </c>
      <c r="H52" s="45">
        <v>477</v>
      </c>
      <c r="I52" s="45">
        <f t="shared" si="0"/>
        <v>1208</v>
      </c>
      <c r="J52" s="46">
        <v>600</v>
      </c>
      <c r="K52" s="46">
        <v>608</v>
      </c>
    </row>
    <row r="53" spans="1:11" ht="18.95" customHeight="1">
      <c r="A53" s="47" t="s">
        <v>173</v>
      </c>
      <c r="B53" s="45">
        <v>1034</v>
      </c>
      <c r="C53" s="45">
        <f t="shared" si="1"/>
        <v>2417</v>
      </c>
      <c r="D53" s="46">
        <v>1135</v>
      </c>
      <c r="E53" s="46">
        <v>1282</v>
      </c>
      <c r="F53" s="8"/>
      <c r="G53" s="44" t="s">
        <v>343</v>
      </c>
      <c r="H53" s="45">
        <v>607</v>
      </c>
      <c r="I53" s="45">
        <f t="shared" si="0"/>
        <v>1753</v>
      </c>
      <c r="J53" s="46">
        <v>845</v>
      </c>
      <c r="K53" s="46">
        <v>908</v>
      </c>
    </row>
    <row r="54" spans="1:11" ht="18.95" customHeight="1">
      <c r="A54" s="47" t="s">
        <v>175</v>
      </c>
      <c r="B54" s="45">
        <v>553</v>
      </c>
      <c r="C54" s="45">
        <f t="shared" si="1"/>
        <v>1424</v>
      </c>
      <c r="D54" s="46">
        <v>641</v>
      </c>
      <c r="E54" s="46">
        <v>783</v>
      </c>
      <c r="F54" s="8"/>
      <c r="G54" s="44" t="s">
        <v>176</v>
      </c>
      <c r="H54" s="45">
        <v>412</v>
      </c>
      <c r="I54" s="45">
        <f t="shared" si="0"/>
        <v>940</v>
      </c>
      <c r="J54" s="46">
        <v>494</v>
      </c>
      <c r="K54" s="46">
        <v>446</v>
      </c>
    </row>
    <row r="55" spans="1:11" ht="18.95" customHeight="1">
      <c r="A55" s="47" t="s">
        <v>81</v>
      </c>
      <c r="B55" s="45">
        <v>712</v>
      </c>
      <c r="C55" s="45">
        <f t="shared" si="1"/>
        <v>1694</v>
      </c>
      <c r="D55" s="46">
        <v>780</v>
      </c>
      <c r="E55" s="46">
        <v>914</v>
      </c>
      <c r="F55" s="8"/>
      <c r="G55" s="44" t="s">
        <v>177</v>
      </c>
      <c r="H55" s="45">
        <v>565</v>
      </c>
      <c r="I55" s="45">
        <f t="shared" si="0"/>
        <v>1513</v>
      </c>
      <c r="J55" s="46">
        <v>749</v>
      </c>
      <c r="K55" s="46">
        <v>764</v>
      </c>
    </row>
    <row r="56" spans="1:11" ht="18.75" customHeight="1">
      <c r="A56" s="47" t="s">
        <v>83</v>
      </c>
      <c r="B56" s="45">
        <v>937</v>
      </c>
      <c r="C56" s="45">
        <f t="shared" si="1"/>
        <v>2308</v>
      </c>
      <c r="D56" s="46">
        <v>1063</v>
      </c>
      <c r="E56" s="46">
        <v>1245</v>
      </c>
      <c r="F56" s="8"/>
      <c r="G56" s="44" t="s">
        <v>179</v>
      </c>
      <c r="H56" s="45">
        <v>659</v>
      </c>
      <c r="I56" s="45">
        <f>J56+K56</f>
        <v>1623</v>
      </c>
      <c r="J56" s="46">
        <v>814</v>
      </c>
      <c r="K56" s="46">
        <v>809</v>
      </c>
    </row>
    <row r="57" spans="1:11" ht="18.75" customHeight="1">
      <c r="A57" s="47" t="s">
        <v>85</v>
      </c>
      <c r="B57" s="118">
        <v>735</v>
      </c>
      <c r="C57" s="118">
        <f t="shared" si="1"/>
        <v>1649</v>
      </c>
      <c r="D57" s="46">
        <v>762</v>
      </c>
      <c r="E57" s="46">
        <v>887</v>
      </c>
      <c r="F57" s="8"/>
      <c r="G57" s="44" t="s">
        <v>181</v>
      </c>
      <c r="H57" s="118">
        <v>392</v>
      </c>
      <c r="I57" s="118">
        <f>J57+K57</f>
        <v>1133</v>
      </c>
      <c r="J57" s="46">
        <v>573</v>
      </c>
      <c r="K57" s="46">
        <v>560</v>
      </c>
    </row>
    <row r="58" spans="1:11" ht="33" customHeight="1">
      <c r="A58" s="145" t="s">
        <v>345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ht="20.100000000000001" customHeight="1">
      <c r="A59" s="134" t="s">
        <v>79</v>
      </c>
      <c r="B59" s="41"/>
      <c r="C59" s="136" t="s">
        <v>300</v>
      </c>
      <c r="D59" s="137"/>
      <c r="E59" s="138"/>
      <c r="F59" s="8"/>
      <c r="G59" s="134" t="s">
        <v>79</v>
      </c>
      <c r="H59" s="41" t="s">
        <v>78</v>
      </c>
      <c r="I59" s="136" t="s">
        <v>0</v>
      </c>
      <c r="J59" s="137"/>
      <c r="K59" s="138"/>
    </row>
    <row r="60" spans="1:11" ht="20.100000000000001" customHeight="1">
      <c r="A60" s="135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5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9">
        <v>2002</v>
      </c>
      <c r="C61" s="45">
        <f>D61+E61</f>
        <v>4700</v>
      </c>
      <c r="D61" s="100">
        <v>2383</v>
      </c>
      <c r="E61" s="101">
        <v>2317</v>
      </c>
      <c r="F61" s="8"/>
      <c r="G61" s="44" t="s">
        <v>271</v>
      </c>
      <c r="H61" s="45">
        <v>709</v>
      </c>
      <c r="I61" s="45">
        <f>J61+K61</f>
        <v>1614</v>
      </c>
      <c r="J61" s="46">
        <v>815</v>
      </c>
      <c r="K61" s="46">
        <v>799</v>
      </c>
    </row>
    <row r="62" spans="1:11" ht="18.95" customHeight="1">
      <c r="A62" s="44" t="s">
        <v>185</v>
      </c>
      <c r="B62" s="45">
        <v>728</v>
      </c>
      <c r="C62" s="45">
        <f t="shared" ref="C62:C113" si="2">D62+E62</f>
        <v>1569</v>
      </c>
      <c r="D62" s="46">
        <v>780</v>
      </c>
      <c r="E62" s="46">
        <v>789</v>
      </c>
      <c r="F62" s="8"/>
      <c r="G62" s="44" t="s">
        <v>178</v>
      </c>
      <c r="H62" s="45">
        <v>1185</v>
      </c>
      <c r="I62" s="45">
        <f t="shared" ref="I62:I111" si="3">J62+K62</f>
        <v>2996</v>
      </c>
      <c r="J62" s="46">
        <v>1471</v>
      </c>
      <c r="K62" s="46">
        <v>1525</v>
      </c>
    </row>
    <row r="63" spans="1:11" ht="18.95" customHeight="1">
      <c r="A63" s="44" t="s">
        <v>187</v>
      </c>
      <c r="B63" s="45">
        <v>192</v>
      </c>
      <c r="C63" s="45">
        <f t="shared" si="2"/>
        <v>394</v>
      </c>
      <c r="D63" s="46">
        <v>202</v>
      </c>
      <c r="E63" s="46">
        <v>192</v>
      </c>
      <c r="F63" s="8"/>
      <c r="G63" s="44" t="s">
        <v>180</v>
      </c>
      <c r="H63" s="45">
        <v>897</v>
      </c>
      <c r="I63" s="45">
        <f t="shared" si="3"/>
        <v>2437</v>
      </c>
      <c r="J63" s="46">
        <v>1224</v>
      </c>
      <c r="K63" s="46">
        <v>1213</v>
      </c>
    </row>
    <row r="64" spans="1:11" ht="18.95" customHeight="1">
      <c r="A64" s="44" t="s">
        <v>189</v>
      </c>
      <c r="B64" s="45">
        <v>1188</v>
      </c>
      <c r="C64" s="45">
        <f t="shared" si="2"/>
        <v>2599</v>
      </c>
      <c r="D64" s="46">
        <v>1285</v>
      </c>
      <c r="E64" s="46">
        <v>1314</v>
      </c>
      <c r="F64" s="8"/>
      <c r="G64" s="44" t="s">
        <v>182</v>
      </c>
      <c r="H64" s="45">
        <v>952</v>
      </c>
      <c r="I64" s="45">
        <f t="shared" si="3"/>
        <v>2600</v>
      </c>
      <c r="J64" s="46">
        <v>1285</v>
      </c>
      <c r="K64" s="46">
        <v>1315</v>
      </c>
    </row>
    <row r="65" spans="1:11" ht="18.95" customHeight="1">
      <c r="A65" s="44" t="s">
        <v>191</v>
      </c>
      <c r="B65" s="45">
        <v>1126</v>
      </c>
      <c r="C65" s="45">
        <f t="shared" si="2"/>
        <v>2590</v>
      </c>
      <c r="D65" s="46">
        <v>1238</v>
      </c>
      <c r="E65" s="46">
        <v>1352</v>
      </c>
      <c r="F65" s="8"/>
      <c r="G65" s="44" t="s">
        <v>184</v>
      </c>
      <c r="H65" s="45">
        <v>970</v>
      </c>
      <c r="I65" s="45">
        <f t="shared" si="3"/>
        <v>2418</v>
      </c>
      <c r="J65" s="46">
        <v>1154</v>
      </c>
      <c r="K65" s="46">
        <v>1264</v>
      </c>
    </row>
    <row r="66" spans="1:11" ht="18.95" customHeight="1">
      <c r="A66" s="44" t="s">
        <v>193</v>
      </c>
      <c r="B66" s="45">
        <v>683</v>
      </c>
      <c r="C66" s="45">
        <f t="shared" si="2"/>
        <v>1728</v>
      </c>
      <c r="D66" s="46">
        <v>881</v>
      </c>
      <c r="E66" s="46">
        <v>847</v>
      </c>
      <c r="F66" s="8"/>
      <c r="G66" s="44" t="s">
        <v>186</v>
      </c>
      <c r="H66" s="45">
        <v>575</v>
      </c>
      <c r="I66" s="45">
        <f t="shared" si="3"/>
        <v>1148</v>
      </c>
      <c r="J66" s="46">
        <v>576</v>
      </c>
      <c r="K66" s="46">
        <v>572</v>
      </c>
    </row>
    <row r="67" spans="1:11" ht="18.95" customHeight="1">
      <c r="A67" s="44" t="s">
        <v>346</v>
      </c>
      <c r="B67" s="45">
        <v>310</v>
      </c>
      <c r="C67" s="45">
        <f t="shared" si="2"/>
        <v>722</v>
      </c>
      <c r="D67" s="46">
        <v>358</v>
      </c>
      <c r="E67" s="46">
        <v>364</v>
      </c>
      <c r="F67" s="8"/>
      <c r="G67" s="44" t="s">
        <v>188</v>
      </c>
      <c r="H67" s="45">
        <v>717</v>
      </c>
      <c r="I67" s="45">
        <f t="shared" si="3"/>
        <v>1814</v>
      </c>
      <c r="J67" s="46">
        <v>883</v>
      </c>
      <c r="K67" s="46">
        <v>931</v>
      </c>
    </row>
    <row r="68" spans="1:11" ht="18.95" customHeight="1">
      <c r="A68" s="44" t="s">
        <v>347</v>
      </c>
      <c r="B68" s="45">
        <v>324</v>
      </c>
      <c r="C68" s="45">
        <f t="shared" si="2"/>
        <v>861</v>
      </c>
      <c r="D68" s="46">
        <v>423</v>
      </c>
      <c r="E68" s="46">
        <v>438</v>
      </c>
      <c r="F68" s="8"/>
      <c r="G68" s="44" t="s">
        <v>190</v>
      </c>
      <c r="H68" s="45">
        <v>590</v>
      </c>
      <c r="I68" s="45">
        <f t="shared" si="3"/>
        <v>1220</v>
      </c>
      <c r="J68" s="46">
        <v>698</v>
      </c>
      <c r="K68" s="46">
        <v>522</v>
      </c>
    </row>
    <row r="69" spans="1:11" ht="18.95" customHeight="1">
      <c r="A69" s="44" t="s">
        <v>16</v>
      </c>
      <c r="B69" s="45">
        <v>532</v>
      </c>
      <c r="C69" s="45">
        <f t="shared" si="2"/>
        <v>1165</v>
      </c>
      <c r="D69" s="46">
        <v>538</v>
      </c>
      <c r="E69" s="46">
        <v>627</v>
      </c>
      <c r="F69" s="8"/>
      <c r="G69" s="44" t="s">
        <v>192</v>
      </c>
      <c r="H69" s="45">
        <v>283</v>
      </c>
      <c r="I69" s="45">
        <f t="shared" si="3"/>
        <v>634</v>
      </c>
      <c r="J69" s="46">
        <v>320</v>
      </c>
      <c r="K69" s="46">
        <v>314</v>
      </c>
    </row>
    <row r="70" spans="1:11" ht="18.95" customHeight="1">
      <c r="A70" s="44" t="s">
        <v>196</v>
      </c>
      <c r="B70" s="45">
        <v>493</v>
      </c>
      <c r="C70" s="45">
        <f t="shared" si="2"/>
        <v>1273</v>
      </c>
      <c r="D70" s="46">
        <v>610</v>
      </c>
      <c r="E70" s="46">
        <v>663</v>
      </c>
      <c r="F70" s="8"/>
      <c r="G70" s="44" t="s">
        <v>194</v>
      </c>
      <c r="H70" s="45">
        <v>8922</v>
      </c>
      <c r="I70" s="45">
        <f t="shared" si="3"/>
        <v>21710</v>
      </c>
      <c r="J70" s="46">
        <v>10481</v>
      </c>
      <c r="K70" s="46">
        <v>11229</v>
      </c>
    </row>
    <row r="71" spans="1:11" ht="18.95" customHeight="1">
      <c r="A71" s="44" t="s">
        <v>198</v>
      </c>
      <c r="B71" s="45">
        <v>898</v>
      </c>
      <c r="C71" s="45">
        <f t="shared" si="2"/>
        <v>2271</v>
      </c>
      <c r="D71" s="46">
        <v>1076</v>
      </c>
      <c r="E71" s="46">
        <v>1195</v>
      </c>
      <c r="F71" s="8"/>
      <c r="G71" s="44" t="s">
        <v>195</v>
      </c>
      <c r="H71" s="45">
        <v>6</v>
      </c>
      <c r="I71" s="45">
        <f t="shared" si="3"/>
        <v>83</v>
      </c>
      <c r="J71" s="46">
        <v>27</v>
      </c>
      <c r="K71" s="46">
        <v>56</v>
      </c>
    </row>
    <row r="72" spans="1:11" ht="18.95" customHeight="1">
      <c r="A72" s="44" t="s">
        <v>200</v>
      </c>
      <c r="B72" s="45">
        <v>673</v>
      </c>
      <c r="C72" s="45">
        <f t="shared" si="2"/>
        <v>1462</v>
      </c>
      <c r="D72" s="46">
        <v>710</v>
      </c>
      <c r="E72" s="46">
        <v>752</v>
      </c>
      <c r="F72" s="8"/>
      <c r="G72" s="44" t="s">
        <v>197</v>
      </c>
      <c r="H72" s="45">
        <v>946</v>
      </c>
      <c r="I72" s="45">
        <f t="shared" si="3"/>
        <v>2929</v>
      </c>
      <c r="J72" s="46">
        <v>1426</v>
      </c>
      <c r="K72" s="46">
        <v>1503</v>
      </c>
    </row>
    <row r="73" spans="1:11" ht="18.95" customHeight="1">
      <c r="A73" s="44" t="s">
        <v>202</v>
      </c>
      <c r="B73" s="45">
        <v>804</v>
      </c>
      <c r="C73" s="45">
        <f t="shared" si="2"/>
        <v>1948</v>
      </c>
      <c r="D73" s="46">
        <v>895</v>
      </c>
      <c r="E73" s="46">
        <v>1053</v>
      </c>
      <c r="F73" s="8"/>
      <c r="G73" s="44" t="s">
        <v>199</v>
      </c>
      <c r="H73" s="45">
        <v>6149</v>
      </c>
      <c r="I73" s="45">
        <f t="shared" si="3"/>
        <v>13566</v>
      </c>
      <c r="J73" s="46">
        <v>6847</v>
      </c>
      <c r="K73" s="46">
        <v>6719</v>
      </c>
    </row>
    <row r="74" spans="1:11" ht="18.95" customHeight="1">
      <c r="A74" s="44" t="s">
        <v>204</v>
      </c>
      <c r="B74" s="45">
        <v>953</v>
      </c>
      <c r="C74" s="45">
        <f t="shared" si="2"/>
        <v>2237</v>
      </c>
      <c r="D74" s="46">
        <v>1102</v>
      </c>
      <c r="E74" s="46">
        <v>1135</v>
      </c>
      <c r="F74" s="8"/>
      <c r="G74" s="44" t="s">
        <v>201</v>
      </c>
      <c r="H74" s="45">
        <v>819</v>
      </c>
      <c r="I74" s="45">
        <f t="shared" si="3"/>
        <v>1467</v>
      </c>
      <c r="J74" s="46">
        <v>720</v>
      </c>
      <c r="K74" s="46">
        <v>747</v>
      </c>
    </row>
    <row r="75" spans="1:11" ht="18.95" customHeight="1">
      <c r="A75" s="44" t="s">
        <v>206</v>
      </c>
      <c r="B75" s="45">
        <v>1253</v>
      </c>
      <c r="C75" s="45">
        <f t="shared" si="2"/>
        <v>2488</v>
      </c>
      <c r="D75" s="46">
        <v>1178</v>
      </c>
      <c r="E75" s="46">
        <v>1310</v>
      </c>
      <c r="F75" s="8"/>
      <c r="G75" s="44" t="s">
        <v>203</v>
      </c>
      <c r="H75" s="45">
        <v>1126</v>
      </c>
      <c r="I75" s="45">
        <f t="shared" si="3"/>
        <v>1968</v>
      </c>
      <c r="J75" s="46">
        <v>999</v>
      </c>
      <c r="K75" s="46">
        <v>969</v>
      </c>
    </row>
    <row r="76" spans="1:11" ht="18.95" customHeight="1">
      <c r="A76" s="44" t="s">
        <v>208</v>
      </c>
      <c r="B76" s="45">
        <v>731</v>
      </c>
      <c r="C76" s="45">
        <f t="shared" si="2"/>
        <v>1410</v>
      </c>
      <c r="D76" s="46">
        <v>672</v>
      </c>
      <c r="E76" s="46">
        <v>738</v>
      </c>
      <c r="F76" s="8"/>
      <c r="G76" s="44" t="s">
        <v>205</v>
      </c>
      <c r="H76" s="45">
        <v>726</v>
      </c>
      <c r="I76" s="45">
        <f t="shared" si="3"/>
        <v>1634</v>
      </c>
      <c r="J76" s="46">
        <v>795</v>
      </c>
      <c r="K76" s="46">
        <v>839</v>
      </c>
    </row>
    <row r="77" spans="1:11" ht="18.95" customHeight="1">
      <c r="A77" s="44" t="s">
        <v>210</v>
      </c>
      <c r="B77" s="45">
        <v>1079</v>
      </c>
      <c r="C77" s="45">
        <f t="shared" si="2"/>
        <v>2302</v>
      </c>
      <c r="D77" s="46">
        <v>1125</v>
      </c>
      <c r="E77" s="46">
        <v>1177</v>
      </c>
      <c r="F77" s="8"/>
      <c r="G77" s="44" t="s">
        <v>207</v>
      </c>
      <c r="H77" s="45">
        <v>398</v>
      </c>
      <c r="I77" s="45">
        <f t="shared" si="3"/>
        <v>849</v>
      </c>
      <c r="J77" s="46">
        <v>430</v>
      </c>
      <c r="K77" s="46">
        <v>419</v>
      </c>
    </row>
    <row r="78" spans="1:11" ht="18.95" customHeight="1">
      <c r="A78" s="44" t="s">
        <v>212</v>
      </c>
      <c r="B78" s="45">
        <v>317</v>
      </c>
      <c r="C78" s="45">
        <f t="shared" si="2"/>
        <v>742</v>
      </c>
      <c r="D78" s="46">
        <v>343</v>
      </c>
      <c r="E78" s="46">
        <v>399</v>
      </c>
      <c r="F78" s="8"/>
      <c r="G78" s="44" t="s">
        <v>209</v>
      </c>
      <c r="H78" s="45">
        <v>462</v>
      </c>
      <c r="I78" s="45">
        <f t="shared" si="3"/>
        <v>1210</v>
      </c>
      <c r="J78" s="46">
        <v>614</v>
      </c>
      <c r="K78" s="46">
        <v>596</v>
      </c>
    </row>
    <row r="79" spans="1:11" ht="18.95" customHeight="1">
      <c r="A79" s="44" t="s">
        <v>214</v>
      </c>
      <c r="B79" s="45">
        <v>268</v>
      </c>
      <c r="C79" s="45">
        <f t="shared" si="2"/>
        <v>627</v>
      </c>
      <c r="D79" s="46">
        <v>278</v>
      </c>
      <c r="E79" s="46">
        <v>349</v>
      </c>
      <c r="F79" s="8"/>
      <c r="G79" s="44" t="s">
        <v>211</v>
      </c>
      <c r="H79" s="45">
        <v>780</v>
      </c>
      <c r="I79" s="45">
        <f t="shared" si="3"/>
        <v>1678</v>
      </c>
      <c r="J79" s="46">
        <v>897</v>
      </c>
      <c r="K79" s="46">
        <v>781</v>
      </c>
    </row>
    <row r="80" spans="1:11" ht="18.95" customHeight="1">
      <c r="A80" s="44" t="s">
        <v>216</v>
      </c>
      <c r="B80" s="45">
        <v>511</v>
      </c>
      <c r="C80" s="45">
        <f t="shared" si="2"/>
        <v>1177</v>
      </c>
      <c r="D80" s="46">
        <v>512</v>
      </c>
      <c r="E80" s="46">
        <v>665</v>
      </c>
      <c r="F80" s="8"/>
      <c r="G80" s="44" t="s">
        <v>213</v>
      </c>
      <c r="H80" s="45">
        <v>1193</v>
      </c>
      <c r="I80" s="45">
        <f t="shared" si="3"/>
        <v>2652</v>
      </c>
      <c r="J80" s="46">
        <v>1510</v>
      </c>
      <c r="K80" s="46">
        <v>1142</v>
      </c>
    </row>
    <row r="81" spans="1:11" ht="18.95" customHeight="1">
      <c r="A81" s="44" t="s">
        <v>218</v>
      </c>
      <c r="B81" s="45">
        <v>323</v>
      </c>
      <c r="C81" s="45">
        <f t="shared" si="2"/>
        <v>706</v>
      </c>
      <c r="D81" s="46">
        <v>286</v>
      </c>
      <c r="E81" s="46">
        <v>420</v>
      </c>
      <c r="F81" s="8"/>
      <c r="G81" s="44" t="s">
        <v>215</v>
      </c>
      <c r="H81" s="45">
        <v>1221</v>
      </c>
      <c r="I81" s="45">
        <f t="shared" si="3"/>
        <v>2532</v>
      </c>
      <c r="J81" s="46">
        <v>1309</v>
      </c>
      <c r="K81" s="46">
        <v>1223</v>
      </c>
    </row>
    <row r="82" spans="1:11" ht="18.95" customHeight="1">
      <c r="A82" s="44" t="s">
        <v>220</v>
      </c>
      <c r="B82" s="45">
        <v>290</v>
      </c>
      <c r="C82" s="45">
        <f t="shared" si="2"/>
        <v>744</v>
      </c>
      <c r="D82" s="46">
        <v>344</v>
      </c>
      <c r="E82" s="46">
        <v>400</v>
      </c>
      <c r="F82" s="8"/>
      <c r="G82" s="44" t="s">
        <v>217</v>
      </c>
      <c r="H82" s="45">
        <v>989</v>
      </c>
      <c r="I82" s="45">
        <f t="shared" si="3"/>
        <v>2635</v>
      </c>
      <c r="J82" s="46">
        <v>1321</v>
      </c>
      <c r="K82" s="46">
        <v>1314</v>
      </c>
    </row>
    <row r="83" spans="1:11" ht="18.95" customHeight="1">
      <c r="A83" s="47" t="s">
        <v>222</v>
      </c>
      <c r="B83" s="45">
        <v>117</v>
      </c>
      <c r="C83" s="45">
        <f t="shared" si="2"/>
        <v>272</v>
      </c>
      <c r="D83" s="46">
        <v>119</v>
      </c>
      <c r="E83" s="46">
        <v>153</v>
      </c>
      <c r="F83" s="8"/>
      <c r="G83" s="44" t="s">
        <v>219</v>
      </c>
      <c r="H83" s="45">
        <v>976</v>
      </c>
      <c r="I83" s="45">
        <f t="shared" si="3"/>
        <v>2396</v>
      </c>
      <c r="J83" s="46">
        <v>1244</v>
      </c>
      <c r="K83" s="46">
        <v>1152</v>
      </c>
    </row>
    <row r="84" spans="1:11" ht="18.95" customHeight="1">
      <c r="A84" s="47" t="s">
        <v>224</v>
      </c>
      <c r="B84" s="45">
        <v>98</v>
      </c>
      <c r="C84" s="45">
        <f t="shared" si="2"/>
        <v>236</v>
      </c>
      <c r="D84" s="46">
        <v>119</v>
      </c>
      <c r="E84" s="46">
        <v>117</v>
      </c>
      <c r="F84" s="8"/>
      <c r="G84" s="44" t="s">
        <v>221</v>
      </c>
      <c r="H84" s="45">
        <v>770</v>
      </c>
      <c r="I84" s="45">
        <f t="shared" si="3"/>
        <v>1845</v>
      </c>
      <c r="J84" s="46">
        <v>978</v>
      </c>
      <c r="K84" s="46">
        <v>867</v>
      </c>
    </row>
    <row r="85" spans="1:11" ht="18.95" customHeight="1">
      <c r="A85" s="47" t="s">
        <v>226</v>
      </c>
      <c r="B85" s="45">
        <v>49</v>
      </c>
      <c r="C85" s="45">
        <f t="shared" si="2"/>
        <v>111</v>
      </c>
      <c r="D85" s="46">
        <v>55</v>
      </c>
      <c r="E85" s="46">
        <v>56</v>
      </c>
      <c r="F85" s="8"/>
      <c r="G85" s="44" t="s">
        <v>276</v>
      </c>
      <c r="H85" s="45">
        <v>938</v>
      </c>
      <c r="I85" s="45">
        <f t="shared" si="3"/>
        <v>2426</v>
      </c>
      <c r="J85" s="46">
        <v>1249</v>
      </c>
      <c r="K85" s="46">
        <v>1177</v>
      </c>
    </row>
    <row r="86" spans="1:11" ht="18.95" customHeight="1">
      <c r="A86" s="47" t="s">
        <v>275</v>
      </c>
      <c r="B86" s="45">
        <v>758</v>
      </c>
      <c r="C86" s="45">
        <f t="shared" si="2"/>
        <v>1464</v>
      </c>
      <c r="D86" s="46">
        <v>743</v>
      </c>
      <c r="E86" s="46">
        <v>721</v>
      </c>
      <c r="F86" s="8"/>
      <c r="G86" s="44" t="s">
        <v>223</v>
      </c>
      <c r="H86" s="45">
        <v>1508</v>
      </c>
      <c r="I86" s="45">
        <f t="shared" si="3"/>
        <v>3550</v>
      </c>
      <c r="J86" s="46">
        <v>1799</v>
      </c>
      <c r="K86" s="46">
        <v>1751</v>
      </c>
    </row>
    <row r="87" spans="1:11" ht="18.95" customHeight="1">
      <c r="A87" s="47" t="s">
        <v>277</v>
      </c>
      <c r="B87" s="45">
        <v>795</v>
      </c>
      <c r="C87" s="45">
        <f t="shared" si="2"/>
        <v>1454</v>
      </c>
      <c r="D87" s="46">
        <v>692</v>
      </c>
      <c r="E87" s="46">
        <v>762</v>
      </c>
      <c r="F87" s="8"/>
      <c r="G87" s="44" t="s">
        <v>225</v>
      </c>
      <c r="H87" s="45">
        <v>1200</v>
      </c>
      <c r="I87" s="45">
        <f t="shared" si="3"/>
        <v>2578</v>
      </c>
      <c r="J87" s="46">
        <v>1421</v>
      </c>
      <c r="K87" s="46">
        <v>1157</v>
      </c>
    </row>
    <row r="88" spans="1:11" ht="18.95" customHeight="1">
      <c r="A88" s="47" t="s">
        <v>278</v>
      </c>
      <c r="B88" s="45">
        <v>895</v>
      </c>
      <c r="C88" s="45">
        <f t="shared" si="2"/>
        <v>2145</v>
      </c>
      <c r="D88" s="46">
        <v>1051</v>
      </c>
      <c r="E88" s="46">
        <v>1094</v>
      </c>
      <c r="F88" s="8"/>
      <c r="G88" s="44" t="s">
        <v>227</v>
      </c>
      <c r="H88" s="45">
        <v>1321</v>
      </c>
      <c r="I88" s="45">
        <f t="shared" si="3"/>
        <v>2915</v>
      </c>
      <c r="J88" s="46">
        <v>1551</v>
      </c>
      <c r="K88" s="46">
        <v>1364</v>
      </c>
    </row>
    <row r="89" spans="1:11" ht="18.95" customHeight="1">
      <c r="A89" s="47" t="s">
        <v>279</v>
      </c>
      <c r="B89" s="45">
        <v>658</v>
      </c>
      <c r="C89" s="45">
        <f t="shared" si="2"/>
        <v>1509</v>
      </c>
      <c r="D89" s="46">
        <v>777</v>
      </c>
      <c r="E89" s="46">
        <v>732</v>
      </c>
      <c r="F89" s="8"/>
      <c r="G89" s="44" t="s">
        <v>228</v>
      </c>
      <c r="H89" s="45">
        <v>922</v>
      </c>
      <c r="I89" s="45">
        <f t="shared" si="3"/>
        <v>2381</v>
      </c>
      <c r="J89" s="46">
        <v>1217</v>
      </c>
      <c r="K89" s="46">
        <v>1164</v>
      </c>
    </row>
    <row r="90" spans="1:11" ht="18.95" customHeight="1">
      <c r="A90" s="47" t="s">
        <v>280</v>
      </c>
      <c r="B90" s="45">
        <v>696</v>
      </c>
      <c r="C90" s="45">
        <f t="shared" si="2"/>
        <v>1645</v>
      </c>
      <c r="D90" s="46">
        <v>815</v>
      </c>
      <c r="E90" s="46">
        <v>830</v>
      </c>
      <c r="F90" s="8"/>
      <c r="G90" s="44" t="s">
        <v>230</v>
      </c>
      <c r="H90" s="45">
        <v>0</v>
      </c>
      <c r="I90" s="45">
        <f t="shared" si="3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1121</v>
      </c>
      <c r="C91" s="45">
        <f t="shared" si="2"/>
        <v>2769</v>
      </c>
      <c r="D91" s="46">
        <v>1324</v>
      </c>
      <c r="E91" s="46">
        <v>1445</v>
      </c>
      <c r="F91" s="8"/>
      <c r="G91" s="44" t="s">
        <v>232</v>
      </c>
      <c r="H91" s="45">
        <v>307</v>
      </c>
      <c r="I91" s="45">
        <f t="shared" si="3"/>
        <v>926</v>
      </c>
      <c r="J91" s="46">
        <v>468</v>
      </c>
      <c r="K91" s="46">
        <v>458</v>
      </c>
    </row>
    <row r="92" spans="1:11" ht="18.95" customHeight="1">
      <c r="A92" s="47" t="s">
        <v>229</v>
      </c>
      <c r="B92" s="45">
        <v>678</v>
      </c>
      <c r="C92" s="45">
        <f t="shared" si="2"/>
        <v>1407</v>
      </c>
      <c r="D92" s="46">
        <v>680</v>
      </c>
      <c r="E92" s="46">
        <v>727</v>
      </c>
      <c r="F92" s="8"/>
      <c r="G92" s="44" t="s">
        <v>234</v>
      </c>
      <c r="H92" s="45">
        <v>601</v>
      </c>
      <c r="I92" s="45">
        <f t="shared" si="3"/>
        <v>1588</v>
      </c>
      <c r="J92" s="46">
        <v>818</v>
      </c>
      <c r="K92" s="46">
        <v>770</v>
      </c>
    </row>
    <row r="93" spans="1:11" ht="18.95" customHeight="1">
      <c r="A93" s="47" t="s">
        <v>231</v>
      </c>
      <c r="B93" s="45">
        <v>1173</v>
      </c>
      <c r="C93" s="45">
        <f t="shared" si="2"/>
        <v>2606</v>
      </c>
      <c r="D93" s="46">
        <v>1321</v>
      </c>
      <c r="E93" s="46">
        <v>1285</v>
      </c>
      <c r="F93" s="8"/>
      <c r="G93" s="44" t="s">
        <v>236</v>
      </c>
      <c r="H93" s="45">
        <v>691</v>
      </c>
      <c r="I93" s="45">
        <f t="shared" si="3"/>
        <v>1627</v>
      </c>
      <c r="J93" s="46">
        <v>837</v>
      </c>
      <c r="K93" s="46">
        <v>790</v>
      </c>
    </row>
    <row r="94" spans="1:11" ht="18.95" customHeight="1">
      <c r="A94" s="47" t="s">
        <v>233</v>
      </c>
      <c r="B94" s="45">
        <v>774</v>
      </c>
      <c r="C94" s="45">
        <f t="shared" si="2"/>
        <v>1652</v>
      </c>
      <c r="D94" s="46">
        <v>839</v>
      </c>
      <c r="E94" s="46">
        <v>813</v>
      </c>
      <c r="F94" s="8"/>
      <c r="G94" s="44" t="s">
        <v>238</v>
      </c>
      <c r="H94" s="45">
        <v>2294</v>
      </c>
      <c r="I94" s="45">
        <f t="shared" si="3"/>
        <v>4154</v>
      </c>
      <c r="J94" s="46">
        <v>2008</v>
      </c>
      <c r="K94" s="46">
        <v>2146</v>
      </c>
    </row>
    <row r="95" spans="1:11" ht="18.95" customHeight="1">
      <c r="A95" s="47" t="s">
        <v>235</v>
      </c>
      <c r="B95" s="45">
        <v>861</v>
      </c>
      <c r="C95" s="45">
        <f t="shared" si="2"/>
        <v>1896</v>
      </c>
      <c r="D95" s="46">
        <v>962</v>
      </c>
      <c r="E95" s="46">
        <v>934</v>
      </c>
      <c r="F95" s="8"/>
      <c r="G95" s="44" t="s">
        <v>240</v>
      </c>
      <c r="H95" s="45">
        <v>2520</v>
      </c>
      <c r="I95" s="45">
        <f t="shared" si="3"/>
        <v>4268</v>
      </c>
      <c r="J95" s="46">
        <v>2062</v>
      </c>
      <c r="K95" s="46">
        <v>2206</v>
      </c>
    </row>
    <row r="96" spans="1:11" ht="18.95" customHeight="1">
      <c r="A96" s="47" t="s">
        <v>237</v>
      </c>
      <c r="B96" s="45">
        <v>1021</v>
      </c>
      <c r="C96" s="45">
        <f t="shared" si="2"/>
        <v>2355</v>
      </c>
      <c r="D96" s="46">
        <v>1172</v>
      </c>
      <c r="E96" s="46">
        <v>1183</v>
      </c>
      <c r="F96" s="8"/>
      <c r="G96" s="44" t="s">
        <v>242</v>
      </c>
      <c r="H96" s="45">
        <v>1286</v>
      </c>
      <c r="I96" s="45">
        <f t="shared" si="3"/>
        <v>2476</v>
      </c>
      <c r="J96" s="46">
        <v>1254</v>
      </c>
      <c r="K96" s="46">
        <v>1222</v>
      </c>
    </row>
    <row r="97" spans="1:17" ht="18.95" customHeight="1">
      <c r="A97" s="47" t="s">
        <v>239</v>
      </c>
      <c r="B97" s="45">
        <v>783</v>
      </c>
      <c r="C97" s="45">
        <f t="shared" si="2"/>
        <v>2380</v>
      </c>
      <c r="D97" s="46">
        <v>1163</v>
      </c>
      <c r="E97" s="46">
        <v>1217</v>
      </c>
      <c r="F97" s="8"/>
      <c r="G97" s="44" t="s">
        <v>244</v>
      </c>
      <c r="H97" s="45">
        <v>2423</v>
      </c>
      <c r="I97" s="45">
        <f t="shared" si="3"/>
        <v>5374</v>
      </c>
      <c r="J97" s="46">
        <v>2649</v>
      </c>
      <c r="K97" s="46">
        <v>2725</v>
      </c>
    </row>
    <row r="98" spans="1:17" ht="18.95" customHeight="1">
      <c r="A98" s="47" t="s">
        <v>241</v>
      </c>
      <c r="B98" s="45">
        <v>925</v>
      </c>
      <c r="C98" s="45">
        <f t="shared" si="2"/>
        <v>2491</v>
      </c>
      <c r="D98" s="46">
        <v>1252</v>
      </c>
      <c r="E98" s="46">
        <v>1239</v>
      </c>
      <c r="F98" s="8"/>
      <c r="G98" s="44" t="s">
        <v>246</v>
      </c>
      <c r="H98" s="45">
        <v>1502</v>
      </c>
      <c r="I98" s="45">
        <f t="shared" si="3"/>
        <v>3238</v>
      </c>
      <c r="J98" s="46">
        <v>1553</v>
      </c>
      <c r="K98" s="46">
        <v>1685</v>
      </c>
    </row>
    <row r="99" spans="1:17" ht="18.95" customHeight="1">
      <c r="A99" s="47" t="s">
        <v>243</v>
      </c>
      <c r="B99" s="45">
        <v>1036</v>
      </c>
      <c r="C99" s="45">
        <f t="shared" si="2"/>
        <v>2583</v>
      </c>
      <c r="D99" s="46">
        <v>1274</v>
      </c>
      <c r="E99" s="46">
        <v>1309</v>
      </c>
      <c r="F99" s="8"/>
      <c r="G99" s="44" t="s">
        <v>248</v>
      </c>
      <c r="H99" s="45">
        <v>1462</v>
      </c>
      <c r="I99" s="45">
        <f t="shared" si="3"/>
        <v>3128</v>
      </c>
      <c r="J99" s="46">
        <v>1591</v>
      </c>
      <c r="K99" s="46">
        <v>1537</v>
      </c>
    </row>
    <row r="100" spans="1:17" ht="18.95" customHeight="1">
      <c r="A100" s="47" t="s">
        <v>245</v>
      </c>
      <c r="B100" s="45">
        <v>917</v>
      </c>
      <c r="C100" s="45">
        <f t="shared" si="2"/>
        <v>2320</v>
      </c>
      <c r="D100" s="46">
        <v>1145</v>
      </c>
      <c r="E100" s="46">
        <v>1175</v>
      </c>
      <c r="F100" s="8"/>
      <c r="G100" s="44" t="s">
        <v>250</v>
      </c>
      <c r="H100" s="45">
        <v>1546</v>
      </c>
      <c r="I100" s="45">
        <f t="shared" si="3"/>
        <v>3102</v>
      </c>
      <c r="J100" s="46">
        <v>1616</v>
      </c>
      <c r="K100" s="46">
        <v>1486</v>
      </c>
    </row>
    <row r="101" spans="1:17" ht="18.95" customHeight="1">
      <c r="A101" s="47" t="s">
        <v>247</v>
      </c>
      <c r="B101" s="45">
        <v>742</v>
      </c>
      <c r="C101" s="45">
        <f t="shared" si="2"/>
        <v>2085</v>
      </c>
      <c r="D101" s="46">
        <v>1026</v>
      </c>
      <c r="E101" s="46">
        <v>1059</v>
      </c>
      <c r="F101" s="8"/>
      <c r="G101" s="44" t="s">
        <v>27</v>
      </c>
      <c r="H101" s="45">
        <v>5398</v>
      </c>
      <c r="I101" s="45">
        <f t="shared" si="3"/>
        <v>12798</v>
      </c>
      <c r="J101" s="46">
        <v>6366</v>
      </c>
      <c r="K101" s="46">
        <v>6432</v>
      </c>
    </row>
    <row r="102" spans="1:17" ht="18.95" customHeight="1">
      <c r="A102" s="47" t="s">
        <v>249</v>
      </c>
      <c r="B102" s="45">
        <v>704</v>
      </c>
      <c r="C102" s="45">
        <f t="shared" si="2"/>
        <v>1873</v>
      </c>
      <c r="D102" s="46">
        <v>892</v>
      </c>
      <c r="E102" s="46">
        <v>981</v>
      </c>
      <c r="F102" s="8"/>
      <c r="G102" s="44" t="s">
        <v>253</v>
      </c>
      <c r="H102" s="45">
        <v>5480</v>
      </c>
      <c r="I102" s="45">
        <f t="shared" si="3"/>
        <v>12404</v>
      </c>
      <c r="J102" s="46">
        <v>6359</v>
      </c>
      <c r="K102" s="46">
        <v>6045</v>
      </c>
    </row>
    <row r="103" spans="1:17" ht="18.95" customHeight="1">
      <c r="A103" s="47" t="s">
        <v>251</v>
      </c>
      <c r="B103" s="45">
        <v>398</v>
      </c>
      <c r="C103" s="45">
        <f t="shared" si="2"/>
        <v>1065</v>
      </c>
      <c r="D103" s="46">
        <v>520</v>
      </c>
      <c r="E103" s="46">
        <v>545</v>
      </c>
      <c r="F103" s="8"/>
      <c r="G103" s="44" t="s">
        <v>255</v>
      </c>
      <c r="H103" s="45">
        <v>3675</v>
      </c>
      <c r="I103" s="45">
        <f t="shared" si="3"/>
        <v>8216</v>
      </c>
      <c r="J103" s="46">
        <v>4163</v>
      </c>
      <c r="K103" s="46">
        <v>4053</v>
      </c>
    </row>
    <row r="104" spans="1:17" ht="18.95" customHeight="1">
      <c r="A104" s="47" t="s">
        <v>252</v>
      </c>
      <c r="B104" s="45">
        <v>882</v>
      </c>
      <c r="C104" s="45">
        <f t="shared" si="2"/>
        <v>2219</v>
      </c>
      <c r="D104" s="46">
        <v>1066</v>
      </c>
      <c r="E104" s="46">
        <v>1153</v>
      </c>
      <c r="F104" s="8"/>
      <c r="G104" s="44" t="s">
        <v>257</v>
      </c>
      <c r="H104" s="45">
        <v>207</v>
      </c>
      <c r="I104" s="45">
        <f t="shared" si="3"/>
        <v>457</v>
      </c>
      <c r="J104" s="46">
        <v>236</v>
      </c>
      <c r="K104" s="46">
        <v>221</v>
      </c>
    </row>
    <row r="105" spans="1:17" ht="18.95" customHeight="1">
      <c r="A105" s="47" t="s">
        <v>254</v>
      </c>
      <c r="B105" s="45">
        <v>2191</v>
      </c>
      <c r="C105" s="45">
        <f t="shared" si="2"/>
        <v>4076</v>
      </c>
      <c r="D105" s="46">
        <v>1930</v>
      </c>
      <c r="E105" s="46">
        <v>2146</v>
      </c>
      <c r="F105" s="8"/>
      <c r="G105" s="44" t="s">
        <v>259</v>
      </c>
      <c r="H105" s="45">
        <v>1447</v>
      </c>
      <c r="I105" s="45">
        <f t="shared" si="3"/>
        <v>3704</v>
      </c>
      <c r="J105" s="46">
        <v>1859</v>
      </c>
      <c r="K105" s="46">
        <v>1845</v>
      </c>
      <c r="M105" s="6" t="s">
        <v>47</v>
      </c>
    </row>
    <row r="106" spans="1:17" ht="18.95" customHeight="1">
      <c r="A106" s="47" t="s">
        <v>256</v>
      </c>
      <c r="B106" s="45">
        <v>610</v>
      </c>
      <c r="C106" s="45">
        <f t="shared" si="2"/>
        <v>1686</v>
      </c>
      <c r="D106" s="46">
        <v>822</v>
      </c>
      <c r="E106" s="46">
        <v>864</v>
      </c>
      <c r="F106" s="8"/>
      <c r="G106" s="44" t="s">
        <v>261</v>
      </c>
      <c r="H106" s="45">
        <v>1265</v>
      </c>
      <c r="I106" s="45">
        <f t="shared" si="3"/>
        <v>3178</v>
      </c>
      <c r="J106" s="46">
        <v>1666</v>
      </c>
      <c r="K106" s="46">
        <v>1512</v>
      </c>
    </row>
    <row r="107" spans="1:17" ht="18.95" customHeight="1">
      <c r="A107" s="47" t="s">
        <v>258</v>
      </c>
      <c r="B107" s="45">
        <v>537</v>
      </c>
      <c r="C107" s="45">
        <f t="shared" si="2"/>
        <v>1310</v>
      </c>
      <c r="D107" s="46">
        <v>615</v>
      </c>
      <c r="E107" s="46">
        <v>695</v>
      </c>
      <c r="F107" s="8"/>
      <c r="G107" s="44" t="s">
        <v>263</v>
      </c>
      <c r="H107" s="45">
        <v>2068</v>
      </c>
      <c r="I107" s="45">
        <f t="shared" si="3"/>
        <v>4198</v>
      </c>
      <c r="J107" s="46">
        <v>2305</v>
      </c>
      <c r="K107" s="46">
        <v>1893</v>
      </c>
    </row>
    <row r="108" spans="1:17" ht="18.95" customHeight="1">
      <c r="A108" s="47" t="s">
        <v>260</v>
      </c>
      <c r="B108" s="45">
        <v>993</v>
      </c>
      <c r="C108" s="45">
        <f t="shared" si="2"/>
        <v>2004</v>
      </c>
      <c r="D108" s="46">
        <v>955</v>
      </c>
      <c r="E108" s="46">
        <v>1049</v>
      </c>
      <c r="F108" s="8"/>
      <c r="G108" s="44" t="s">
        <v>265</v>
      </c>
      <c r="H108" s="45">
        <v>1209</v>
      </c>
      <c r="I108" s="45">
        <f t="shared" si="3"/>
        <v>2841</v>
      </c>
      <c r="J108" s="46">
        <v>1380</v>
      </c>
      <c r="K108" s="46">
        <v>1461</v>
      </c>
    </row>
    <row r="109" spans="1:17" ht="18.95" customHeight="1">
      <c r="A109" s="47" t="s">
        <v>262</v>
      </c>
      <c r="B109" s="46">
        <v>1387</v>
      </c>
      <c r="C109" s="45">
        <f>D109+E109</f>
        <v>2881</v>
      </c>
      <c r="D109" s="46">
        <v>1371</v>
      </c>
      <c r="E109" s="46">
        <v>1510</v>
      </c>
      <c r="F109" s="8"/>
      <c r="G109" s="44" t="s">
        <v>267</v>
      </c>
      <c r="H109" s="45">
        <v>499</v>
      </c>
      <c r="I109" s="45">
        <f t="shared" si="3"/>
        <v>1560</v>
      </c>
      <c r="J109" s="46">
        <v>757</v>
      </c>
      <c r="K109" s="46">
        <v>803</v>
      </c>
    </row>
    <row r="110" spans="1:17" ht="18.95" customHeight="1">
      <c r="A110" s="44" t="s">
        <v>264</v>
      </c>
      <c r="B110" s="45">
        <v>1157</v>
      </c>
      <c r="C110" s="45">
        <f t="shared" si="2"/>
        <v>2589</v>
      </c>
      <c r="D110" s="46">
        <v>1261</v>
      </c>
      <c r="E110" s="46">
        <v>1328</v>
      </c>
      <c r="F110" s="8"/>
      <c r="G110" s="44" t="s">
        <v>269</v>
      </c>
      <c r="H110" s="48">
        <v>888</v>
      </c>
      <c r="I110" s="118">
        <f t="shared" si="3"/>
        <v>2327</v>
      </c>
      <c r="J110" s="46">
        <v>1163</v>
      </c>
      <c r="K110" s="46">
        <v>1164</v>
      </c>
    </row>
    <row r="111" spans="1:17" ht="18.95" customHeight="1">
      <c r="A111" s="44" t="s">
        <v>266</v>
      </c>
      <c r="B111" s="45">
        <v>1010</v>
      </c>
      <c r="C111" s="45">
        <f t="shared" si="2"/>
        <v>2479</v>
      </c>
      <c r="D111" s="46">
        <v>1201</v>
      </c>
      <c r="E111" s="46">
        <v>1278</v>
      </c>
      <c r="F111" s="8"/>
      <c r="G111" s="44" t="s">
        <v>26</v>
      </c>
      <c r="H111" s="51">
        <v>6285</v>
      </c>
      <c r="I111" s="118">
        <f t="shared" si="3"/>
        <v>15813</v>
      </c>
      <c r="J111" s="46">
        <v>7803</v>
      </c>
      <c r="K111" s="46">
        <v>8010</v>
      </c>
    </row>
    <row r="112" spans="1:17" ht="18.95" customHeight="1">
      <c r="A112" s="44" t="s">
        <v>268</v>
      </c>
      <c r="B112" s="45">
        <v>0</v>
      </c>
      <c r="C112" s="45">
        <f t="shared" si="2"/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8">
        <v>731</v>
      </c>
      <c r="C113" s="118">
        <f t="shared" si="2"/>
        <v>1761</v>
      </c>
      <c r="D113" s="46">
        <v>866</v>
      </c>
      <c r="E113" s="46">
        <v>895</v>
      </c>
      <c r="F113" s="8"/>
      <c r="G113" s="50" t="s">
        <v>282</v>
      </c>
      <c r="H113" s="51">
        <f>SUM(B5:B57)+SUM(B61:B113)+SUM(H5:H57)+SUM(H61:H112)</f>
        <v>189394</v>
      </c>
      <c r="I113" s="51">
        <f t="shared" ref="I113:K113" si="4">SUM(C5:C57)+SUM(C61:C113)+SUM(I5:I57)+SUM(I61:I112)</f>
        <v>433060</v>
      </c>
      <c r="J113" s="51">
        <f t="shared" si="4"/>
        <v>213999</v>
      </c>
      <c r="K113" s="51">
        <f t="shared" si="4"/>
        <v>219061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400" verticalDpi="4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4" t="s">
        <v>283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3" customFormat="1" ht="24" customHeight="1">
      <c r="A2" s="148" t="s">
        <v>352</v>
      </c>
      <c r="B2" s="149"/>
      <c r="C2" s="27"/>
      <c r="G2" s="53"/>
      <c r="H2" s="27"/>
      <c r="I2" s="27"/>
      <c r="J2" s="27"/>
      <c r="K2" s="53"/>
    </row>
    <row r="3" spans="1:11" s="3" customFormat="1" ht="20.100000000000001" customHeight="1">
      <c r="A3" s="150" t="s">
        <v>15</v>
      </c>
      <c r="B3" s="150" t="s">
        <v>3</v>
      </c>
      <c r="C3" s="153" t="s">
        <v>0</v>
      </c>
      <c r="D3" s="154"/>
      <c r="E3" s="155"/>
      <c r="F3" s="153" t="s">
        <v>14</v>
      </c>
      <c r="G3" s="154"/>
      <c r="H3" s="154"/>
      <c r="I3" s="155"/>
      <c r="J3" s="54" t="s">
        <v>1</v>
      </c>
      <c r="K3" s="54" t="s">
        <v>0</v>
      </c>
    </row>
    <row r="4" spans="1:11" s="3" customFormat="1" ht="20.100000000000001" customHeight="1">
      <c r="A4" s="151"/>
      <c r="B4" s="151"/>
      <c r="C4" s="156"/>
      <c r="D4" s="157"/>
      <c r="E4" s="158"/>
      <c r="F4" s="156"/>
      <c r="G4" s="157"/>
      <c r="H4" s="157"/>
      <c r="I4" s="158"/>
      <c r="J4" s="55" t="s">
        <v>4</v>
      </c>
      <c r="K4" s="55" t="s">
        <v>5</v>
      </c>
    </row>
    <row r="5" spans="1:11" s="3" customFormat="1" ht="20.100000000000001" customHeight="1">
      <c r="A5" s="152"/>
      <c r="B5" s="152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8857</v>
      </c>
      <c r="C6" s="29">
        <f>D6+E6</f>
        <v>20006</v>
      </c>
      <c r="D6" s="30">
        <v>9424</v>
      </c>
      <c r="E6" s="30">
        <v>10582</v>
      </c>
      <c r="F6" s="59">
        <v>1</v>
      </c>
      <c r="G6" s="60">
        <f>H6+I6</f>
        <v>-51</v>
      </c>
      <c r="H6" s="60">
        <v>-34</v>
      </c>
      <c r="I6" s="60">
        <v>-17</v>
      </c>
      <c r="J6" s="36">
        <f>C6/B6</f>
        <v>2.2587783673930226</v>
      </c>
      <c r="K6" s="29">
        <f>C6/3.055</f>
        <v>6548.6088379705398</v>
      </c>
    </row>
    <row r="7" spans="1:11" s="3" customFormat="1" ht="20.100000000000001" customHeight="1">
      <c r="A7" s="56" t="s">
        <v>17</v>
      </c>
      <c r="B7" s="29">
        <v>25040</v>
      </c>
      <c r="C7" s="29">
        <f t="shared" ref="C7:C18" si="0">D7+E7</f>
        <v>56952</v>
      </c>
      <c r="D7" s="30">
        <v>27107</v>
      </c>
      <c r="E7" s="30">
        <v>29845</v>
      </c>
      <c r="F7" s="59">
        <v>64</v>
      </c>
      <c r="G7" s="60">
        <f t="shared" ref="G7:G18" si="1">H7+I7</f>
        <v>38</v>
      </c>
      <c r="H7" s="60">
        <v>14</v>
      </c>
      <c r="I7" s="60">
        <v>24</v>
      </c>
      <c r="J7" s="36">
        <f t="shared" ref="J7:J19" si="2">C7/B7</f>
        <v>2.27444089456869</v>
      </c>
      <c r="K7" s="29">
        <f>C7/5.61</f>
        <v>10151.871657754011</v>
      </c>
    </row>
    <row r="8" spans="1:11" s="3" customFormat="1" ht="20.100000000000001" customHeight="1">
      <c r="A8" s="56" t="s">
        <v>18</v>
      </c>
      <c r="B8" s="29">
        <v>18618</v>
      </c>
      <c r="C8" s="29">
        <f t="shared" si="0"/>
        <v>43680</v>
      </c>
      <c r="D8" s="30">
        <v>21466</v>
      </c>
      <c r="E8" s="30">
        <v>22214</v>
      </c>
      <c r="F8" s="59">
        <v>142</v>
      </c>
      <c r="G8" s="60">
        <f t="shared" si="1"/>
        <v>248</v>
      </c>
      <c r="H8" s="60">
        <v>117</v>
      </c>
      <c r="I8" s="60">
        <v>131</v>
      </c>
      <c r="J8" s="36">
        <f t="shared" si="2"/>
        <v>2.3461166612955204</v>
      </c>
      <c r="K8" s="29">
        <f>C8/4.377</f>
        <v>9979.4379712131595</v>
      </c>
    </row>
    <row r="9" spans="1:11" s="3" customFormat="1" ht="20.100000000000001" customHeight="1">
      <c r="A9" s="56" t="s">
        <v>19</v>
      </c>
      <c r="B9" s="29">
        <v>12643</v>
      </c>
      <c r="C9" s="29">
        <f t="shared" si="0"/>
        <v>31275</v>
      </c>
      <c r="D9" s="30">
        <v>15483</v>
      </c>
      <c r="E9" s="30">
        <v>15792</v>
      </c>
      <c r="F9" s="59">
        <v>157</v>
      </c>
      <c r="G9" s="60">
        <f t="shared" si="1"/>
        <v>244</v>
      </c>
      <c r="H9" s="60">
        <v>120</v>
      </c>
      <c r="I9" s="60">
        <v>124</v>
      </c>
      <c r="J9" s="36">
        <f t="shared" si="2"/>
        <v>2.473700862137151</v>
      </c>
      <c r="K9" s="29">
        <f>C9/4.058</f>
        <v>7706.9985214391327</v>
      </c>
    </row>
    <row r="10" spans="1:11" s="3" customFormat="1" ht="20.100000000000001" customHeight="1">
      <c r="A10" s="56" t="s">
        <v>20</v>
      </c>
      <c r="B10" s="29">
        <v>21416</v>
      </c>
      <c r="C10" s="29">
        <f t="shared" si="0"/>
        <v>45686</v>
      </c>
      <c r="D10" s="30">
        <v>22819</v>
      </c>
      <c r="E10" s="30">
        <v>22867</v>
      </c>
      <c r="F10" s="59">
        <v>118</v>
      </c>
      <c r="G10" s="60">
        <f t="shared" si="1"/>
        <v>25</v>
      </c>
      <c r="H10" s="60">
        <v>17</v>
      </c>
      <c r="I10" s="60">
        <v>8</v>
      </c>
      <c r="J10" s="36">
        <f t="shared" si="2"/>
        <v>2.133264848711244</v>
      </c>
      <c r="K10" s="29">
        <f>C10/4.746</f>
        <v>9626.2115465655279</v>
      </c>
    </row>
    <row r="11" spans="1:11" s="3" customFormat="1" ht="20.100000000000001" customHeight="1">
      <c r="A11" s="56" t="s">
        <v>21</v>
      </c>
      <c r="B11" s="29">
        <v>12693</v>
      </c>
      <c r="C11" s="29">
        <f t="shared" si="0"/>
        <v>29905</v>
      </c>
      <c r="D11" s="30">
        <v>14695</v>
      </c>
      <c r="E11" s="30">
        <v>15210</v>
      </c>
      <c r="F11" s="59">
        <v>191</v>
      </c>
      <c r="G11" s="60">
        <f t="shared" si="1"/>
        <v>352</v>
      </c>
      <c r="H11" s="60">
        <v>157</v>
      </c>
      <c r="I11" s="60">
        <v>195</v>
      </c>
      <c r="J11" s="36">
        <f t="shared" si="2"/>
        <v>2.3560230048057984</v>
      </c>
      <c r="K11" s="29">
        <f>C11/3.044</f>
        <v>9824.2444152431017</v>
      </c>
    </row>
    <row r="12" spans="1:11" s="3" customFormat="1" ht="20.100000000000001" customHeight="1">
      <c r="A12" s="56" t="s">
        <v>22</v>
      </c>
      <c r="B12" s="29">
        <v>18385</v>
      </c>
      <c r="C12" s="29">
        <f t="shared" si="0"/>
        <v>41971</v>
      </c>
      <c r="D12" s="30">
        <v>20556</v>
      </c>
      <c r="E12" s="30">
        <v>21415</v>
      </c>
      <c r="F12" s="59">
        <v>44</v>
      </c>
      <c r="G12" s="60">
        <f>H12+I12</f>
        <v>-21</v>
      </c>
      <c r="H12" s="60">
        <v>-35</v>
      </c>
      <c r="I12" s="60">
        <v>14</v>
      </c>
      <c r="J12" s="36">
        <f t="shared" si="2"/>
        <v>2.2828936633124832</v>
      </c>
      <c r="K12" s="29">
        <f>C12/6.089</f>
        <v>6892.9216620134666</v>
      </c>
    </row>
    <row r="13" spans="1:11" s="3" customFormat="1" ht="20.100000000000001" customHeight="1">
      <c r="A13" s="56" t="s">
        <v>23</v>
      </c>
      <c r="B13" s="29">
        <v>13039</v>
      </c>
      <c r="C13" s="29">
        <f t="shared" si="0"/>
        <v>31673</v>
      </c>
      <c r="D13" s="30">
        <v>15294</v>
      </c>
      <c r="E13" s="30">
        <v>16379</v>
      </c>
      <c r="F13" s="59">
        <v>10</v>
      </c>
      <c r="G13" s="60">
        <f t="shared" si="1"/>
        <v>-77</v>
      </c>
      <c r="H13" s="60">
        <v>-63</v>
      </c>
      <c r="I13" s="60">
        <v>-14</v>
      </c>
      <c r="J13" s="36">
        <f t="shared" si="2"/>
        <v>2.4290973234143722</v>
      </c>
      <c r="K13" s="29">
        <f>C13/5.007</f>
        <v>6325.7439584581589</v>
      </c>
    </row>
    <row r="14" spans="1:11" s="3" customFormat="1" ht="20.100000000000001" customHeight="1">
      <c r="A14" s="56" t="s">
        <v>24</v>
      </c>
      <c r="B14" s="29">
        <v>15770</v>
      </c>
      <c r="C14" s="29">
        <f t="shared" si="0"/>
        <v>36384</v>
      </c>
      <c r="D14" s="30">
        <v>18635</v>
      </c>
      <c r="E14" s="30">
        <v>17749</v>
      </c>
      <c r="F14" s="59">
        <v>-10</v>
      </c>
      <c r="G14" s="60">
        <f t="shared" si="1"/>
        <v>-42</v>
      </c>
      <c r="H14" s="60">
        <v>-14</v>
      </c>
      <c r="I14" s="60">
        <v>-28</v>
      </c>
      <c r="J14" s="36">
        <f t="shared" si="2"/>
        <v>2.30716550412175</v>
      </c>
      <c r="K14" s="29">
        <f>C14/7.19</f>
        <v>5060.3616133518772</v>
      </c>
    </row>
    <row r="15" spans="1:11" s="3" customFormat="1" ht="20.100000000000001" customHeight="1">
      <c r="A15" s="56" t="s">
        <v>25</v>
      </c>
      <c r="B15" s="29">
        <v>16209</v>
      </c>
      <c r="C15" s="29">
        <f t="shared" si="0"/>
        <v>32602</v>
      </c>
      <c r="D15" s="30">
        <v>16418</v>
      </c>
      <c r="E15" s="30">
        <v>16184</v>
      </c>
      <c r="F15" s="59">
        <v>115</v>
      </c>
      <c r="G15" s="60">
        <f t="shared" si="1"/>
        <v>65</v>
      </c>
      <c r="H15" s="60">
        <v>60</v>
      </c>
      <c r="I15" s="60">
        <v>5</v>
      </c>
      <c r="J15" s="36">
        <f t="shared" si="2"/>
        <v>2.0113517181812575</v>
      </c>
      <c r="K15" s="29">
        <f>C15/4.272</f>
        <v>7631.5543071161046</v>
      </c>
    </row>
    <row r="16" spans="1:11" s="3" customFormat="1" ht="20.100000000000001" customHeight="1">
      <c r="A16" s="56" t="s">
        <v>26</v>
      </c>
      <c r="B16" s="29">
        <v>4795</v>
      </c>
      <c r="C16" s="29">
        <f t="shared" si="0"/>
        <v>11700</v>
      </c>
      <c r="D16" s="30">
        <v>6084</v>
      </c>
      <c r="E16" s="30">
        <v>5616</v>
      </c>
      <c r="F16" s="59">
        <v>41</v>
      </c>
      <c r="G16" s="60">
        <f t="shared" si="1"/>
        <v>35</v>
      </c>
      <c r="H16" s="60">
        <v>26</v>
      </c>
      <c r="I16" s="60">
        <v>9</v>
      </c>
      <c r="J16" s="36">
        <f t="shared" si="2"/>
        <v>2.4400417101147029</v>
      </c>
      <c r="K16" s="29">
        <f>C16/4.976</f>
        <v>2351.2861736334407</v>
      </c>
    </row>
    <row r="17" spans="1:11" s="3" customFormat="1" ht="20.100000000000001" customHeight="1">
      <c r="A17" s="56" t="s">
        <v>27</v>
      </c>
      <c r="B17" s="29">
        <v>14553</v>
      </c>
      <c r="C17" s="29">
        <f t="shared" si="0"/>
        <v>33418</v>
      </c>
      <c r="D17" s="30">
        <v>16888</v>
      </c>
      <c r="E17" s="30">
        <v>16530</v>
      </c>
      <c r="F17" s="59">
        <v>68</v>
      </c>
      <c r="G17" s="60">
        <f t="shared" si="1"/>
        <v>40</v>
      </c>
      <c r="H17" s="60">
        <v>21</v>
      </c>
      <c r="I17" s="60">
        <v>19</v>
      </c>
      <c r="J17" s="36">
        <f t="shared" si="2"/>
        <v>2.2962962962962963</v>
      </c>
      <c r="K17" s="29">
        <f>C17/5.406</f>
        <v>6181.6500184979659</v>
      </c>
    </row>
    <row r="18" spans="1:11" s="3" customFormat="1" ht="20.100000000000001" customHeight="1">
      <c r="A18" s="56" t="s">
        <v>28</v>
      </c>
      <c r="B18" s="29">
        <v>7376</v>
      </c>
      <c r="C18" s="29">
        <f t="shared" si="0"/>
        <v>17808</v>
      </c>
      <c r="D18" s="30">
        <v>9130</v>
      </c>
      <c r="E18" s="30">
        <v>8678</v>
      </c>
      <c r="F18" s="59">
        <v>5</v>
      </c>
      <c r="G18" s="60">
        <f t="shared" si="1"/>
        <v>-19</v>
      </c>
      <c r="H18" s="60">
        <v>-22</v>
      </c>
      <c r="I18" s="60">
        <v>3</v>
      </c>
      <c r="J18" s="36">
        <f t="shared" si="2"/>
        <v>2.4143167028199568</v>
      </c>
      <c r="K18" s="29">
        <f>C18/11.73</f>
        <v>1518.158567774936</v>
      </c>
    </row>
    <row r="19" spans="1:11" s="3" customFormat="1" ht="20.100000000000001" customHeight="1">
      <c r="A19" s="56" t="s">
        <v>29</v>
      </c>
      <c r="B19" s="29">
        <f t="shared" ref="B19:I19" si="3">SUM(B6:B18)</f>
        <v>189394</v>
      </c>
      <c r="C19" s="29">
        <f t="shared" si="3"/>
        <v>433060</v>
      </c>
      <c r="D19" s="30">
        <f t="shared" si="3"/>
        <v>213999</v>
      </c>
      <c r="E19" s="30">
        <f t="shared" si="3"/>
        <v>219061</v>
      </c>
      <c r="F19" s="61">
        <f t="shared" si="3"/>
        <v>946</v>
      </c>
      <c r="G19" s="62">
        <f t="shared" si="3"/>
        <v>837</v>
      </c>
      <c r="H19" s="62">
        <f>SUM(H6:H18)</f>
        <v>364</v>
      </c>
      <c r="I19" s="62">
        <f t="shared" si="3"/>
        <v>473</v>
      </c>
      <c r="J19" s="36">
        <f t="shared" si="2"/>
        <v>2.2865560683020583</v>
      </c>
      <c r="K19" s="29">
        <f>C19/69.56</f>
        <v>6225.7044278320873</v>
      </c>
    </row>
    <row r="20" spans="1:11" s="3" customFormat="1" ht="18" customHeight="1">
      <c r="G20" s="63"/>
    </row>
    <row r="21" spans="1:11" ht="13.5" customHeight="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topLeftCell="A10" zoomScaleNormal="100" workbookViewId="0">
      <selection activeCell="G75" sqref="G75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3" t="s">
        <v>284</v>
      </c>
      <c r="B1" s="123"/>
      <c r="C1" s="123"/>
      <c r="D1" s="123"/>
      <c r="E1" s="123"/>
      <c r="F1" s="123"/>
      <c r="G1" s="123"/>
      <c r="H1" s="123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18325</v>
      </c>
      <c r="C4" s="93">
        <f>SUM(C5:C9)</f>
        <v>9360</v>
      </c>
      <c r="D4" s="93">
        <f>SUM(D5:D9)</f>
        <v>8965</v>
      </c>
      <c r="E4" s="68" t="s">
        <v>54</v>
      </c>
      <c r="F4" s="13">
        <f t="shared" ref="F4:F61" si="1">SUM(G4:H4)</f>
        <v>21705</v>
      </c>
      <c r="G4" s="93">
        <f>SUM(G5:G9)</f>
        <v>10887</v>
      </c>
      <c r="H4" s="94">
        <f>SUM(H5:H9)</f>
        <v>10818</v>
      </c>
    </row>
    <row r="5" spans="1:37" ht="11.25" customHeight="1">
      <c r="A5" s="69">
        <v>0</v>
      </c>
      <c r="B5" s="13">
        <f t="shared" si="0"/>
        <v>3328</v>
      </c>
      <c r="C5" s="93">
        <v>1702</v>
      </c>
      <c r="D5" s="93">
        <v>1626</v>
      </c>
      <c r="E5" s="69">
        <v>60</v>
      </c>
      <c r="F5" s="13">
        <f t="shared" si="1"/>
        <v>4682</v>
      </c>
      <c r="G5" s="93">
        <v>2432</v>
      </c>
      <c r="H5" s="94">
        <v>2250</v>
      </c>
    </row>
    <row r="6" spans="1:37" ht="11.25" customHeight="1">
      <c r="A6" s="69">
        <v>1</v>
      </c>
      <c r="B6" s="13">
        <f t="shared" si="0"/>
        <v>3556</v>
      </c>
      <c r="C6" s="93">
        <v>1820</v>
      </c>
      <c r="D6" s="93">
        <v>1736</v>
      </c>
      <c r="E6" s="69">
        <v>61</v>
      </c>
      <c r="F6" s="13">
        <f t="shared" si="1"/>
        <v>4229</v>
      </c>
      <c r="G6" s="93">
        <v>2112</v>
      </c>
      <c r="H6" s="94">
        <v>2117</v>
      </c>
    </row>
    <row r="7" spans="1:37" ht="11.25" customHeight="1">
      <c r="A7" s="69">
        <v>2</v>
      </c>
      <c r="B7" s="13">
        <f t="shared" si="0"/>
        <v>3732</v>
      </c>
      <c r="C7" s="93">
        <v>1896</v>
      </c>
      <c r="D7" s="93">
        <v>1836</v>
      </c>
      <c r="E7" s="69">
        <v>62</v>
      </c>
      <c r="F7" s="13">
        <f t="shared" si="1"/>
        <v>4209</v>
      </c>
      <c r="G7" s="93">
        <v>2092</v>
      </c>
      <c r="H7" s="94">
        <v>2117</v>
      </c>
    </row>
    <row r="8" spans="1:37" ht="11.25" customHeight="1">
      <c r="A8" s="69">
        <v>3</v>
      </c>
      <c r="B8" s="13">
        <f t="shared" si="0"/>
        <v>3836</v>
      </c>
      <c r="C8" s="93">
        <v>1989</v>
      </c>
      <c r="D8" s="93">
        <v>1847</v>
      </c>
      <c r="E8" s="69">
        <v>63</v>
      </c>
      <c r="F8" s="13">
        <f t="shared" si="1"/>
        <v>4285</v>
      </c>
      <c r="G8" s="93">
        <v>2127</v>
      </c>
      <c r="H8" s="94">
        <v>2158</v>
      </c>
    </row>
    <row r="9" spans="1:37" ht="11.25" customHeight="1">
      <c r="A9" s="70">
        <v>4</v>
      </c>
      <c r="B9" s="71">
        <f t="shared" si="0"/>
        <v>3873</v>
      </c>
      <c r="C9" s="95">
        <v>1953</v>
      </c>
      <c r="D9" s="95">
        <v>1920</v>
      </c>
      <c r="E9" s="70">
        <v>64</v>
      </c>
      <c r="F9" s="71">
        <f t="shared" si="1"/>
        <v>4300</v>
      </c>
      <c r="G9" s="95">
        <v>2124</v>
      </c>
      <c r="H9" s="96">
        <v>2176</v>
      </c>
    </row>
    <row r="10" spans="1:37" ht="11.25" customHeight="1">
      <c r="A10" s="68" t="s">
        <v>55</v>
      </c>
      <c r="B10" s="13">
        <f t="shared" si="0"/>
        <v>19883</v>
      </c>
      <c r="C10" s="93">
        <f>SUM(C11:C15)</f>
        <v>10190</v>
      </c>
      <c r="D10" s="93">
        <f>SUM(D11:D15)</f>
        <v>9693</v>
      </c>
      <c r="E10" s="68" t="s">
        <v>56</v>
      </c>
      <c r="F10" s="13">
        <f t="shared" si="1"/>
        <v>25587</v>
      </c>
      <c r="G10" s="93">
        <f>SUM(G11:G15)</f>
        <v>12159</v>
      </c>
      <c r="H10" s="94">
        <f>SUM(H11:H15)</f>
        <v>13428</v>
      </c>
    </row>
    <row r="11" spans="1:37" ht="11.25" customHeight="1">
      <c r="A11" s="69">
        <v>5</v>
      </c>
      <c r="B11" s="13">
        <f t="shared" si="0"/>
        <v>3872</v>
      </c>
      <c r="C11" s="93">
        <v>2013</v>
      </c>
      <c r="D11" s="93">
        <v>1859</v>
      </c>
      <c r="E11" s="69">
        <v>65</v>
      </c>
      <c r="F11" s="13">
        <f t="shared" si="1"/>
        <v>4354</v>
      </c>
      <c r="G11" s="93">
        <v>2139</v>
      </c>
      <c r="H11" s="94">
        <v>2215</v>
      </c>
    </row>
    <row r="12" spans="1:37" ht="11.25" customHeight="1">
      <c r="A12" s="69">
        <v>6</v>
      </c>
      <c r="B12" s="13">
        <f t="shared" si="0"/>
        <v>3945</v>
      </c>
      <c r="C12" s="93">
        <v>1979</v>
      </c>
      <c r="D12" s="93">
        <v>1966</v>
      </c>
      <c r="E12" s="69">
        <v>66</v>
      </c>
      <c r="F12" s="13">
        <f t="shared" si="1"/>
        <v>4741</v>
      </c>
      <c r="G12" s="93">
        <v>2263</v>
      </c>
      <c r="H12" s="94">
        <v>2478</v>
      </c>
    </row>
    <row r="13" spans="1:37" ht="11.25" customHeight="1">
      <c r="A13" s="69">
        <v>7</v>
      </c>
      <c r="B13" s="13">
        <f t="shared" si="0"/>
        <v>3981</v>
      </c>
      <c r="C13" s="93">
        <v>2077</v>
      </c>
      <c r="D13" s="93">
        <v>1904</v>
      </c>
      <c r="E13" s="69">
        <v>67</v>
      </c>
      <c r="F13" s="13">
        <f t="shared" si="1"/>
        <v>4998</v>
      </c>
      <c r="G13" s="93">
        <v>2333</v>
      </c>
      <c r="H13" s="94">
        <v>2665</v>
      </c>
    </row>
    <row r="14" spans="1:37" ht="11.25" customHeight="1">
      <c r="A14" s="69">
        <v>8</v>
      </c>
      <c r="B14" s="13">
        <f t="shared" si="0"/>
        <v>3992</v>
      </c>
      <c r="C14" s="93">
        <v>2062</v>
      </c>
      <c r="D14" s="93">
        <v>1930</v>
      </c>
      <c r="E14" s="69">
        <v>68</v>
      </c>
      <c r="F14" s="13">
        <f t="shared" si="1"/>
        <v>5409</v>
      </c>
      <c r="G14" s="93">
        <v>2521</v>
      </c>
      <c r="H14" s="94">
        <v>2888</v>
      </c>
    </row>
    <row r="15" spans="1:37" ht="11.25" customHeight="1">
      <c r="A15" s="70">
        <v>9</v>
      </c>
      <c r="B15" s="71">
        <f t="shared" si="0"/>
        <v>4093</v>
      </c>
      <c r="C15" s="95">
        <v>2059</v>
      </c>
      <c r="D15" s="95">
        <v>2034</v>
      </c>
      <c r="E15" s="70">
        <v>69</v>
      </c>
      <c r="F15" s="71">
        <f t="shared" si="1"/>
        <v>6085</v>
      </c>
      <c r="G15" s="95">
        <v>2903</v>
      </c>
      <c r="H15" s="96">
        <v>3182</v>
      </c>
    </row>
    <row r="16" spans="1:37" ht="11.25" customHeight="1">
      <c r="A16" s="68" t="s">
        <v>57</v>
      </c>
      <c r="B16" s="13">
        <f t="shared" si="0"/>
        <v>20254</v>
      </c>
      <c r="C16" s="93">
        <f>SUM(C17:C21)</f>
        <v>10327</v>
      </c>
      <c r="D16" s="93">
        <f>SUM(D17:D21)</f>
        <v>9927</v>
      </c>
      <c r="E16" s="68" t="s">
        <v>58</v>
      </c>
      <c r="F16" s="13">
        <f t="shared" si="1"/>
        <v>25949</v>
      </c>
      <c r="G16" s="93">
        <f>SUM(G17:G21)</f>
        <v>12037</v>
      </c>
      <c r="H16" s="94">
        <f>SUM(H17:H21)</f>
        <v>13912</v>
      </c>
    </row>
    <row r="17" spans="1:8" ht="11.25" customHeight="1">
      <c r="A17" s="69">
        <v>10</v>
      </c>
      <c r="B17" s="13">
        <f t="shared" si="0"/>
        <v>4122</v>
      </c>
      <c r="C17" s="93">
        <v>2101</v>
      </c>
      <c r="D17" s="93">
        <v>2021</v>
      </c>
      <c r="E17" s="69">
        <v>70</v>
      </c>
      <c r="F17" s="13">
        <f t="shared" si="1"/>
        <v>6197</v>
      </c>
      <c r="G17" s="93">
        <v>2859</v>
      </c>
      <c r="H17" s="94">
        <v>3338</v>
      </c>
    </row>
    <row r="18" spans="1:8" ht="11.25" customHeight="1">
      <c r="A18" s="69">
        <v>11</v>
      </c>
      <c r="B18" s="13">
        <f t="shared" si="0"/>
        <v>4091</v>
      </c>
      <c r="C18" s="93">
        <v>2137</v>
      </c>
      <c r="D18" s="93">
        <v>1954</v>
      </c>
      <c r="E18" s="69">
        <v>71</v>
      </c>
      <c r="F18" s="13">
        <f t="shared" si="1"/>
        <v>6436</v>
      </c>
      <c r="G18" s="93">
        <v>2970</v>
      </c>
      <c r="H18" s="94">
        <v>3466</v>
      </c>
    </row>
    <row r="19" spans="1:8" ht="11.25" customHeight="1">
      <c r="A19" s="69">
        <v>12</v>
      </c>
      <c r="B19" s="13">
        <f t="shared" si="0"/>
        <v>3992</v>
      </c>
      <c r="C19" s="93">
        <v>2010</v>
      </c>
      <c r="D19" s="93">
        <v>1982</v>
      </c>
      <c r="E19" s="69">
        <v>72</v>
      </c>
      <c r="F19" s="13">
        <f t="shared" si="1"/>
        <v>5091</v>
      </c>
      <c r="G19" s="93">
        <v>2391</v>
      </c>
      <c r="H19" s="94">
        <v>2700</v>
      </c>
    </row>
    <row r="20" spans="1:8" ht="11.25" customHeight="1">
      <c r="A20" s="69">
        <v>13</v>
      </c>
      <c r="B20" s="13">
        <f t="shared" si="0"/>
        <v>3915</v>
      </c>
      <c r="C20" s="93">
        <v>2024</v>
      </c>
      <c r="D20" s="93">
        <v>1891</v>
      </c>
      <c r="E20" s="69">
        <v>73</v>
      </c>
      <c r="F20" s="13">
        <f t="shared" si="1"/>
        <v>3840</v>
      </c>
      <c r="G20" s="93">
        <v>1801</v>
      </c>
      <c r="H20" s="94">
        <v>2039</v>
      </c>
    </row>
    <row r="21" spans="1:8" ht="11.25" customHeight="1">
      <c r="A21" s="70">
        <v>14</v>
      </c>
      <c r="B21" s="71">
        <f t="shared" si="0"/>
        <v>4134</v>
      </c>
      <c r="C21" s="95">
        <v>2055</v>
      </c>
      <c r="D21" s="95">
        <v>2079</v>
      </c>
      <c r="E21" s="70">
        <v>74</v>
      </c>
      <c r="F21" s="71">
        <f t="shared" si="1"/>
        <v>4385</v>
      </c>
      <c r="G21" s="95">
        <v>2016</v>
      </c>
      <c r="H21" s="96">
        <v>2369</v>
      </c>
    </row>
    <row r="22" spans="1:8" ht="11.25" customHeight="1">
      <c r="A22" s="68" t="s">
        <v>59</v>
      </c>
      <c r="B22" s="13">
        <f t="shared" si="0"/>
        <v>20681</v>
      </c>
      <c r="C22" s="93">
        <f>SUM(C23:C27)</f>
        <v>10627</v>
      </c>
      <c r="D22" s="93">
        <f>SUM(D23:D27)</f>
        <v>10054</v>
      </c>
      <c r="E22" s="68" t="s">
        <v>60</v>
      </c>
      <c r="F22" s="13">
        <f t="shared" si="1"/>
        <v>22400</v>
      </c>
      <c r="G22" s="93">
        <f>SUM(G23:G27)</f>
        <v>10067</v>
      </c>
      <c r="H22" s="94">
        <f>SUM(H23:H27)</f>
        <v>12333</v>
      </c>
    </row>
    <row r="23" spans="1:8" ht="11.25" customHeight="1">
      <c r="A23" s="69">
        <v>15</v>
      </c>
      <c r="B23" s="13">
        <f t="shared" si="0"/>
        <v>4179</v>
      </c>
      <c r="C23" s="93">
        <v>2118</v>
      </c>
      <c r="D23" s="93">
        <v>2061</v>
      </c>
      <c r="E23" s="69">
        <v>75</v>
      </c>
      <c r="F23" s="13">
        <f t="shared" si="1"/>
        <v>5126</v>
      </c>
      <c r="G23" s="93">
        <v>2314</v>
      </c>
      <c r="H23" s="94">
        <v>2812</v>
      </c>
    </row>
    <row r="24" spans="1:8" ht="11.25" customHeight="1">
      <c r="A24" s="69">
        <v>16</v>
      </c>
      <c r="B24" s="13">
        <f t="shared" si="0"/>
        <v>4038</v>
      </c>
      <c r="C24" s="93">
        <v>2070</v>
      </c>
      <c r="D24" s="93">
        <v>1968</v>
      </c>
      <c r="E24" s="69">
        <v>76</v>
      </c>
      <c r="F24" s="13">
        <f t="shared" si="1"/>
        <v>4612</v>
      </c>
      <c r="G24" s="93">
        <v>2113</v>
      </c>
      <c r="H24" s="94">
        <v>2499</v>
      </c>
    </row>
    <row r="25" spans="1:8" ht="11.25" customHeight="1">
      <c r="A25" s="69">
        <v>17</v>
      </c>
      <c r="B25" s="13">
        <f t="shared" si="0"/>
        <v>3995</v>
      </c>
      <c r="C25" s="93">
        <v>2034</v>
      </c>
      <c r="D25" s="93">
        <v>1961</v>
      </c>
      <c r="E25" s="69">
        <v>77</v>
      </c>
      <c r="F25" s="13">
        <f t="shared" si="1"/>
        <v>4820</v>
      </c>
      <c r="G25" s="93">
        <v>2145</v>
      </c>
      <c r="H25" s="94">
        <v>2675</v>
      </c>
    </row>
    <row r="26" spans="1:8" ht="11.25" customHeight="1">
      <c r="A26" s="69">
        <v>18</v>
      </c>
      <c r="B26" s="13">
        <f t="shared" si="0"/>
        <v>4178</v>
      </c>
      <c r="C26" s="93">
        <v>2168</v>
      </c>
      <c r="D26" s="93">
        <v>2010</v>
      </c>
      <c r="E26" s="69">
        <v>78</v>
      </c>
      <c r="F26" s="13">
        <f t="shared" si="1"/>
        <v>4270</v>
      </c>
      <c r="G26" s="93">
        <v>1914</v>
      </c>
      <c r="H26" s="94">
        <v>2356</v>
      </c>
    </row>
    <row r="27" spans="1:8" ht="11.25" customHeight="1">
      <c r="A27" s="70">
        <v>19</v>
      </c>
      <c r="B27" s="71">
        <f t="shared" si="0"/>
        <v>4291</v>
      </c>
      <c r="C27" s="95">
        <v>2237</v>
      </c>
      <c r="D27" s="95">
        <v>2054</v>
      </c>
      <c r="E27" s="70">
        <v>79</v>
      </c>
      <c r="F27" s="71">
        <f t="shared" si="1"/>
        <v>3572</v>
      </c>
      <c r="G27" s="95">
        <v>1581</v>
      </c>
      <c r="H27" s="96">
        <v>1991</v>
      </c>
    </row>
    <row r="28" spans="1:8" ht="11.25" customHeight="1">
      <c r="A28" s="68" t="s">
        <v>61</v>
      </c>
      <c r="B28" s="13">
        <f t="shared" si="0"/>
        <v>21680</v>
      </c>
      <c r="C28" s="93">
        <f>SUM(C29:C33)</f>
        <v>11347</v>
      </c>
      <c r="D28" s="93">
        <f>SUM(D29:D33)</f>
        <v>10333</v>
      </c>
      <c r="E28" s="68" t="s">
        <v>62</v>
      </c>
      <c r="F28" s="13">
        <f t="shared" si="1"/>
        <v>16130</v>
      </c>
      <c r="G28" s="93">
        <f>SUM(G29:G33)</f>
        <v>6834</v>
      </c>
      <c r="H28" s="94">
        <f>SUM(H29:H33)</f>
        <v>9296</v>
      </c>
    </row>
    <row r="29" spans="1:8" ht="11.25" customHeight="1">
      <c r="A29" s="69">
        <v>20</v>
      </c>
      <c r="B29" s="13">
        <f t="shared" si="0"/>
        <v>4291</v>
      </c>
      <c r="C29" s="93">
        <v>2246</v>
      </c>
      <c r="D29" s="93">
        <v>2045</v>
      </c>
      <c r="E29" s="69">
        <v>80</v>
      </c>
      <c r="F29" s="13">
        <f t="shared" si="1"/>
        <v>3281</v>
      </c>
      <c r="G29" s="93">
        <v>1413</v>
      </c>
      <c r="H29" s="94">
        <v>1868</v>
      </c>
    </row>
    <row r="30" spans="1:8" ht="11.25" customHeight="1">
      <c r="A30" s="69">
        <v>21</v>
      </c>
      <c r="B30" s="13">
        <f t="shared" si="0"/>
        <v>4473</v>
      </c>
      <c r="C30" s="93">
        <v>2318</v>
      </c>
      <c r="D30" s="93">
        <v>2155</v>
      </c>
      <c r="E30" s="69">
        <v>81</v>
      </c>
      <c r="F30" s="13">
        <f t="shared" si="1"/>
        <v>3610</v>
      </c>
      <c r="G30" s="93">
        <v>1566</v>
      </c>
      <c r="H30" s="94">
        <v>2044</v>
      </c>
    </row>
    <row r="31" spans="1:8" ht="11.25" customHeight="1">
      <c r="A31" s="69">
        <v>22</v>
      </c>
      <c r="B31" s="13">
        <f t="shared" si="0"/>
        <v>4300</v>
      </c>
      <c r="C31" s="93">
        <v>2343</v>
      </c>
      <c r="D31" s="93">
        <v>1957</v>
      </c>
      <c r="E31" s="69">
        <v>82</v>
      </c>
      <c r="F31" s="13">
        <f t="shared" si="1"/>
        <v>3277</v>
      </c>
      <c r="G31" s="93">
        <v>1408</v>
      </c>
      <c r="H31" s="94">
        <v>1869</v>
      </c>
    </row>
    <row r="32" spans="1:8" ht="11.25" customHeight="1">
      <c r="A32" s="69">
        <v>23</v>
      </c>
      <c r="B32" s="13">
        <f t="shared" si="0"/>
        <v>4250</v>
      </c>
      <c r="C32" s="93">
        <v>2228</v>
      </c>
      <c r="D32" s="93">
        <v>2022</v>
      </c>
      <c r="E32" s="69">
        <v>83</v>
      </c>
      <c r="F32" s="13">
        <f t="shared" si="1"/>
        <v>3239</v>
      </c>
      <c r="G32" s="93">
        <v>1344</v>
      </c>
      <c r="H32" s="94">
        <v>1895</v>
      </c>
    </row>
    <row r="33" spans="1:8" ht="11.25" customHeight="1">
      <c r="A33" s="70">
        <v>24</v>
      </c>
      <c r="B33" s="71">
        <f t="shared" si="0"/>
        <v>4366</v>
      </c>
      <c r="C33" s="95">
        <v>2212</v>
      </c>
      <c r="D33" s="95">
        <v>2154</v>
      </c>
      <c r="E33" s="70">
        <v>84</v>
      </c>
      <c r="F33" s="71">
        <f t="shared" si="1"/>
        <v>2723</v>
      </c>
      <c r="G33" s="95">
        <v>1103</v>
      </c>
      <c r="H33" s="96">
        <v>1620</v>
      </c>
    </row>
    <row r="34" spans="1:8" ht="11.25" customHeight="1">
      <c r="A34" s="68" t="s">
        <v>63</v>
      </c>
      <c r="B34" s="13">
        <f t="shared" si="0"/>
        <v>21258</v>
      </c>
      <c r="C34" s="93">
        <f>SUM(C35:C39)</f>
        <v>11262</v>
      </c>
      <c r="D34" s="93">
        <f>SUM(D35:D39)</f>
        <v>9996</v>
      </c>
      <c r="E34" s="68" t="s">
        <v>64</v>
      </c>
      <c r="F34" s="13">
        <f t="shared" si="1"/>
        <v>9681</v>
      </c>
      <c r="G34" s="93">
        <f>SUM(G35:G39)</f>
        <v>3535</v>
      </c>
      <c r="H34" s="94">
        <f>SUM(H35:H39)</f>
        <v>6146</v>
      </c>
    </row>
    <row r="35" spans="1:8" ht="11.25" customHeight="1">
      <c r="A35" s="69">
        <v>25</v>
      </c>
      <c r="B35" s="13">
        <f t="shared" si="0"/>
        <v>4273</v>
      </c>
      <c r="C35" s="93">
        <v>2286</v>
      </c>
      <c r="D35" s="93">
        <v>1987</v>
      </c>
      <c r="E35" s="69">
        <v>85</v>
      </c>
      <c r="F35" s="13">
        <f t="shared" si="1"/>
        <v>2352</v>
      </c>
      <c r="G35" s="93">
        <v>927</v>
      </c>
      <c r="H35" s="94">
        <v>1425</v>
      </c>
    </row>
    <row r="36" spans="1:8" ht="11.25" customHeight="1">
      <c r="A36" s="69">
        <v>26</v>
      </c>
      <c r="B36" s="13">
        <f t="shared" si="0"/>
        <v>4272</v>
      </c>
      <c r="C36" s="93">
        <v>2296</v>
      </c>
      <c r="D36" s="93">
        <v>1976</v>
      </c>
      <c r="E36" s="69">
        <v>86</v>
      </c>
      <c r="F36" s="13">
        <f t="shared" si="1"/>
        <v>2239</v>
      </c>
      <c r="G36" s="93">
        <v>840</v>
      </c>
      <c r="H36" s="94">
        <v>1399</v>
      </c>
    </row>
    <row r="37" spans="1:8" ht="11.25" customHeight="1">
      <c r="A37" s="69">
        <v>27</v>
      </c>
      <c r="B37" s="13">
        <f t="shared" si="0"/>
        <v>4192</v>
      </c>
      <c r="C37" s="93">
        <v>2224</v>
      </c>
      <c r="D37" s="93">
        <v>1968</v>
      </c>
      <c r="E37" s="69">
        <v>87</v>
      </c>
      <c r="F37" s="13">
        <f t="shared" si="1"/>
        <v>1941</v>
      </c>
      <c r="G37" s="93">
        <v>692</v>
      </c>
      <c r="H37" s="94">
        <v>1249</v>
      </c>
    </row>
    <row r="38" spans="1:8" ht="11.25" customHeight="1">
      <c r="A38" s="69">
        <v>28</v>
      </c>
      <c r="B38" s="13">
        <f t="shared" si="0"/>
        <v>4212</v>
      </c>
      <c r="C38" s="93">
        <v>2198</v>
      </c>
      <c r="D38" s="93">
        <v>2014</v>
      </c>
      <c r="E38" s="69">
        <v>88</v>
      </c>
      <c r="F38" s="13">
        <f t="shared" si="1"/>
        <v>1702</v>
      </c>
      <c r="G38" s="93">
        <v>571</v>
      </c>
      <c r="H38" s="94">
        <v>1131</v>
      </c>
    </row>
    <row r="39" spans="1:8" ht="11.25" customHeight="1">
      <c r="A39" s="70">
        <v>29</v>
      </c>
      <c r="B39" s="71">
        <f t="shared" si="0"/>
        <v>4309</v>
      </c>
      <c r="C39" s="95">
        <v>2258</v>
      </c>
      <c r="D39" s="95">
        <v>2051</v>
      </c>
      <c r="E39" s="70">
        <v>89</v>
      </c>
      <c r="F39" s="71">
        <f t="shared" si="1"/>
        <v>1447</v>
      </c>
      <c r="G39" s="95">
        <v>505</v>
      </c>
      <c r="H39" s="96">
        <v>942</v>
      </c>
    </row>
    <row r="40" spans="1:8" ht="11.25" customHeight="1">
      <c r="A40" s="68" t="s">
        <v>65</v>
      </c>
      <c r="B40" s="13">
        <f t="shared" si="0"/>
        <v>23725</v>
      </c>
      <c r="C40" s="93">
        <f>SUM(C41:C45)</f>
        <v>12190</v>
      </c>
      <c r="D40" s="93">
        <f>SUM(D41:D45)</f>
        <v>11535</v>
      </c>
      <c r="E40" s="68" t="s">
        <v>66</v>
      </c>
      <c r="F40" s="13">
        <f t="shared" si="1"/>
        <v>4376</v>
      </c>
      <c r="G40" s="93">
        <f>SUM(G41:G45)</f>
        <v>1243</v>
      </c>
      <c r="H40" s="94">
        <f>SUM(H41:H45)</f>
        <v>3133</v>
      </c>
    </row>
    <row r="41" spans="1:8" ht="11.25" customHeight="1">
      <c r="A41" s="69">
        <v>30</v>
      </c>
      <c r="B41" s="13">
        <f t="shared" si="0"/>
        <v>4453</v>
      </c>
      <c r="C41" s="93">
        <v>2328</v>
      </c>
      <c r="D41" s="93">
        <v>2125</v>
      </c>
      <c r="E41" s="69">
        <v>90</v>
      </c>
      <c r="F41" s="13">
        <f t="shared" si="1"/>
        <v>1249</v>
      </c>
      <c r="G41" s="93">
        <v>388</v>
      </c>
      <c r="H41" s="94">
        <v>861</v>
      </c>
    </row>
    <row r="42" spans="1:8" ht="11.25" customHeight="1">
      <c r="A42" s="69">
        <v>31</v>
      </c>
      <c r="B42" s="13">
        <f t="shared" si="0"/>
        <v>4495</v>
      </c>
      <c r="C42" s="93">
        <v>2290</v>
      </c>
      <c r="D42" s="93">
        <v>2205</v>
      </c>
      <c r="E42" s="69">
        <v>91</v>
      </c>
      <c r="F42" s="13">
        <f t="shared" si="1"/>
        <v>1064</v>
      </c>
      <c r="G42" s="93">
        <v>312</v>
      </c>
      <c r="H42" s="94">
        <v>752</v>
      </c>
    </row>
    <row r="43" spans="1:8" ht="11.25" customHeight="1">
      <c r="A43" s="69">
        <v>32</v>
      </c>
      <c r="B43" s="13">
        <f t="shared" si="0"/>
        <v>4653</v>
      </c>
      <c r="C43" s="93">
        <v>2436</v>
      </c>
      <c r="D43" s="93">
        <v>2217</v>
      </c>
      <c r="E43" s="69">
        <v>92</v>
      </c>
      <c r="F43" s="13">
        <f t="shared" si="1"/>
        <v>850</v>
      </c>
      <c r="G43" s="93">
        <v>249</v>
      </c>
      <c r="H43" s="94">
        <v>601</v>
      </c>
    </row>
    <row r="44" spans="1:8" ht="11.25" customHeight="1">
      <c r="A44" s="69">
        <v>33</v>
      </c>
      <c r="B44" s="13">
        <f t="shared" si="0"/>
        <v>4884</v>
      </c>
      <c r="C44" s="93">
        <v>2492</v>
      </c>
      <c r="D44" s="93">
        <v>2392</v>
      </c>
      <c r="E44" s="69">
        <v>93</v>
      </c>
      <c r="F44" s="13">
        <f t="shared" si="1"/>
        <v>697</v>
      </c>
      <c r="G44" s="93">
        <v>166</v>
      </c>
      <c r="H44" s="94">
        <v>531</v>
      </c>
    </row>
    <row r="45" spans="1:8" ht="11.25" customHeight="1">
      <c r="A45" s="70">
        <v>34</v>
      </c>
      <c r="B45" s="71">
        <f t="shared" si="0"/>
        <v>5240</v>
      </c>
      <c r="C45" s="95">
        <v>2644</v>
      </c>
      <c r="D45" s="95">
        <v>2596</v>
      </c>
      <c r="E45" s="70">
        <v>94</v>
      </c>
      <c r="F45" s="71">
        <f t="shared" si="1"/>
        <v>516</v>
      </c>
      <c r="G45" s="95">
        <v>128</v>
      </c>
      <c r="H45" s="96">
        <v>388</v>
      </c>
    </row>
    <row r="46" spans="1:8" ht="11.25" customHeight="1">
      <c r="A46" s="68" t="s">
        <v>67</v>
      </c>
      <c r="B46" s="13">
        <f t="shared" si="0"/>
        <v>28985</v>
      </c>
      <c r="C46" s="93">
        <f>SUM(C47:C51)</f>
        <v>14685</v>
      </c>
      <c r="D46" s="93">
        <f>SUM(D47:D51)</f>
        <v>14300</v>
      </c>
      <c r="E46" s="68" t="s">
        <v>68</v>
      </c>
      <c r="F46" s="13">
        <f t="shared" si="1"/>
        <v>1224</v>
      </c>
      <c r="G46" s="93">
        <f>SUM(G47:G51)</f>
        <v>234</v>
      </c>
      <c r="H46" s="94">
        <f>SUM(H47:H51)</f>
        <v>990</v>
      </c>
    </row>
    <row r="47" spans="1:8" ht="11.25" customHeight="1">
      <c r="A47" s="69">
        <v>35</v>
      </c>
      <c r="B47" s="13">
        <f t="shared" si="0"/>
        <v>5595</v>
      </c>
      <c r="C47" s="93">
        <v>2829</v>
      </c>
      <c r="D47" s="93">
        <v>2766</v>
      </c>
      <c r="E47" s="69">
        <v>95</v>
      </c>
      <c r="F47" s="13">
        <f t="shared" si="1"/>
        <v>407</v>
      </c>
      <c r="G47" s="93">
        <v>87</v>
      </c>
      <c r="H47" s="94">
        <v>320</v>
      </c>
    </row>
    <row r="48" spans="1:8" ht="11.25" customHeight="1">
      <c r="A48" s="69">
        <v>36</v>
      </c>
      <c r="B48" s="13">
        <f t="shared" si="0"/>
        <v>5560</v>
      </c>
      <c r="C48" s="93">
        <v>2822</v>
      </c>
      <c r="D48" s="93">
        <v>2738</v>
      </c>
      <c r="E48" s="69">
        <v>96</v>
      </c>
      <c r="F48" s="13">
        <f t="shared" si="1"/>
        <v>288</v>
      </c>
      <c r="G48" s="93">
        <v>60</v>
      </c>
      <c r="H48" s="94">
        <v>228</v>
      </c>
    </row>
    <row r="49" spans="1:8" ht="11.25" customHeight="1">
      <c r="A49" s="69">
        <v>37</v>
      </c>
      <c r="B49" s="13">
        <f t="shared" si="0"/>
        <v>5619</v>
      </c>
      <c r="C49" s="93">
        <v>2851</v>
      </c>
      <c r="D49" s="93">
        <v>2768</v>
      </c>
      <c r="E49" s="69">
        <v>97</v>
      </c>
      <c r="F49" s="13">
        <f t="shared" si="1"/>
        <v>238</v>
      </c>
      <c r="G49" s="93">
        <v>37</v>
      </c>
      <c r="H49" s="94">
        <v>201</v>
      </c>
    </row>
    <row r="50" spans="1:8" ht="11.25" customHeight="1">
      <c r="A50" s="69">
        <v>38</v>
      </c>
      <c r="B50" s="13">
        <f t="shared" si="0"/>
        <v>5894</v>
      </c>
      <c r="C50" s="93">
        <v>2957</v>
      </c>
      <c r="D50" s="93">
        <v>2937</v>
      </c>
      <c r="E50" s="69">
        <v>98</v>
      </c>
      <c r="F50" s="13">
        <f t="shared" si="1"/>
        <v>169</v>
      </c>
      <c r="G50" s="93">
        <v>28</v>
      </c>
      <c r="H50" s="94">
        <v>141</v>
      </c>
    </row>
    <row r="51" spans="1:8" ht="11.25" customHeight="1">
      <c r="A51" s="70">
        <v>39</v>
      </c>
      <c r="B51" s="71">
        <f t="shared" si="0"/>
        <v>6317</v>
      </c>
      <c r="C51" s="95">
        <v>3226</v>
      </c>
      <c r="D51" s="95">
        <v>3091</v>
      </c>
      <c r="E51" s="70">
        <v>99</v>
      </c>
      <c r="F51" s="71">
        <f t="shared" si="1"/>
        <v>122</v>
      </c>
      <c r="G51" s="95">
        <v>22</v>
      </c>
      <c r="H51" s="96">
        <v>100</v>
      </c>
    </row>
    <row r="52" spans="1:8" ht="11.25" customHeight="1">
      <c r="A52" s="68" t="s">
        <v>69</v>
      </c>
      <c r="B52" s="13">
        <f t="shared" si="0"/>
        <v>34190</v>
      </c>
      <c r="C52" s="93">
        <f>SUM(C53:C57)</f>
        <v>17387</v>
      </c>
      <c r="D52" s="93">
        <f>SUM(D53:D57)</f>
        <v>16803</v>
      </c>
      <c r="E52" s="68" t="s">
        <v>70</v>
      </c>
      <c r="F52" s="13">
        <f t="shared" si="1"/>
        <v>212</v>
      </c>
      <c r="G52" s="93">
        <f>SUM(G53:G57)</f>
        <v>36</v>
      </c>
      <c r="H52" s="94">
        <f>SUM(H53:H57)</f>
        <v>176</v>
      </c>
    </row>
    <row r="53" spans="1:8" ht="11.25" customHeight="1">
      <c r="A53" s="69">
        <v>40</v>
      </c>
      <c r="B53" s="13">
        <f t="shared" si="0"/>
        <v>6308</v>
      </c>
      <c r="C53" s="93">
        <v>3151</v>
      </c>
      <c r="D53" s="93">
        <v>3157</v>
      </c>
      <c r="E53" s="69">
        <v>100</v>
      </c>
      <c r="F53" s="13">
        <f t="shared" si="1"/>
        <v>67</v>
      </c>
      <c r="G53" s="93">
        <v>10</v>
      </c>
      <c r="H53" s="94">
        <v>57</v>
      </c>
    </row>
    <row r="54" spans="1:8" ht="11.25" customHeight="1">
      <c r="A54" s="69">
        <v>41</v>
      </c>
      <c r="B54" s="13">
        <f t="shared" si="0"/>
        <v>6725</v>
      </c>
      <c r="C54" s="93">
        <v>3467</v>
      </c>
      <c r="D54" s="93">
        <v>3258</v>
      </c>
      <c r="E54" s="69">
        <v>101</v>
      </c>
      <c r="F54" s="13">
        <f t="shared" si="1"/>
        <v>64</v>
      </c>
      <c r="G54" s="93">
        <v>13</v>
      </c>
      <c r="H54" s="94">
        <v>51</v>
      </c>
    </row>
    <row r="55" spans="1:8" ht="11.25" customHeight="1">
      <c r="A55" s="69">
        <v>42</v>
      </c>
      <c r="B55" s="13">
        <f t="shared" si="0"/>
        <v>6701</v>
      </c>
      <c r="C55" s="93">
        <v>3458</v>
      </c>
      <c r="D55" s="93">
        <v>3243</v>
      </c>
      <c r="E55" s="69">
        <v>102</v>
      </c>
      <c r="F55" s="13">
        <f t="shared" si="1"/>
        <v>38</v>
      </c>
      <c r="G55" s="93">
        <v>7</v>
      </c>
      <c r="H55" s="94">
        <v>31</v>
      </c>
    </row>
    <row r="56" spans="1:8" ht="11.25" customHeight="1">
      <c r="A56" s="69">
        <v>43</v>
      </c>
      <c r="B56" s="13">
        <f t="shared" si="0"/>
        <v>7081</v>
      </c>
      <c r="C56" s="93">
        <v>3513</v>
      </c>
      <c r="D56" s="93">
        <v>3568</v>
      </c>
      <c r="E56" s="69">
        <v>103</v>
      </c>
      <c r="F56" s="13">
        <f t="shared" si="1"/>
        <v>25</v>
      </c>
      <c r="G56" s="93">
        <v>4</v>
      </c>
      <c r="H56" s="94">
        <v>21</v>
      </c>
    </row>
    <row r="57" spans="1:8" ht="11.25" customHeight="1">
      <c r="A57" s="70">
        <v>44</v>
      </c>
      <c r="B57" s="71">
        <f t="shared" si="0"/>
        <v>7375</v>
      </c>
      <c r="C57" s="95">
        <v>3798</v>
      </c>
      <c r="D57" s="95">
        <v>3577</v>
      </c>
      <c r="E57" s="70">
        <v>104</v>
      </c>
      <c r="F57" s="71">
        <f t="shared" si="1"/>
        <v>18</v>
      </c>
      <c r="G57" s="95">
        <v>2</v>
      </c>
      <c r="H57" s="96">
        <v>16</v>
      </c>
    </row>
    <row r="58" spans="1:8" ht="11.25" customHeight="1">
      <c r="A58" s="68" t="s">
        <v>71</v>
      </c>
      <c r="B58" s="13">
        <f t="shared" si="0"/>
        <v>38660</v>
      </c>
      <c r="C58" s="93">
        <f>SUM(C59:C63)</f>
        <v>19663</v>
      </c>
      <c r="D58" s="93">
        <f>SUM(D59:D63)</f>
        <v>18997</v>
      </c>
      <c r="E58" s="68" t="s">
        <v>285</v>
      </c>
      <c r="F58" s="13">
        <f>SUM(G58:H58)</f>
        <v>17</v>
      </c>
      <c r="G58" s="93">
        <f>SUM(G59:G63)</f>
        <v>1</v>
      </c>
      <c r="H58" s="94">
        <f>SUM(H59:H63)</f>
        <v>16</v>
      </c>
    </row>
    <row r="59" spans="1:8" ht="11.25" customHeight="1">
      <c r="A59" s="69">
        <v>45</v>
      </c>
      <c r="B59" s="13">
        <f t="shared" si="0"/>
        <v>7910</v>
      </c>
      <c r="C59" s="93">
        <v>4011</v>
      </c>
      <c r="D59" s="93">
        <v>3899</v>
      </c>
      <c r="E59" s="69">
        <v>105</v>
      </c>
      <c r="F59" s="13">
        <f t="shared" si="1"/>
        <v>5</v>
      </c>
      <c r="G59" s="93">
        <v>0</v>
      </c>
      <c r="H59" s="94">
        <v>5</v>
      </c>
    </row>
    <row r="60" spans="1:8" ht="11.25" customHeight="1">
      <c r="A60" s="69">
        <v>46</v>
      </c>
      <c r="B60" s="13">
        <f t="shared" si="0"/>
        <v>7953</v>
      </c>
      <c r="C60" s="93">
        <v>4041</v>
      </c>
      <c r="D60" s="93">
        <v>3912</v>
      </c>
      <c r="E60" s="69">
        <v>106</v>
      </c>
      <c r="F60" s="13">
        <f t="shared" si="1"/>
        <v>8</v>
      </c>
      <c r="G60" s="93">
        <v>1</v>
      </c>
      <c r="H60" s="94">
        <v>7</v>
      </c>
    </row>
    <row r="61" spans="1:8" ht="11.25" customHeight="1">
      <c r="A61" s="69">
        <v>47</v>
      </c>
      <c r="B61" s="13">
        <f t="shared" si="0"/>
        <v>7883</v>
      </c>
      <c r="C61" s="93">
        <v>3965</v>
      </c>
      <c r="D61" s="93">
        <v>3918</v>
      </c>
      <c r="E61" s="69">
        <v>107</v>
      </c>
      <c r="F61" s="13">
        <f t="shared" si="1"/>
        <v>4</v>
      </c>
      <c r="G61" s="93">
        <v>0</v>
      </c>
      <c r="H61" s="94">
        <v>4</v>
      </c>
    </row>
    <row r="62" spans="1:8" ht="11.25" customHeight="1">
      <c r="A62" s="69">
        <v>48</v>
      </c>
      <c r="B62" s="13">
        <f t="shared" si="0"/>
        <v>7668</v>
      </c>
      <c r="C62" s="93">
        <v>3896</v>
      </c>
      <c r="D62" s="93">
        <v>3772</v>
      </c>
      <c r="E62" s="69">
        <v>108</v>
      </c>
      <c r="F62" s="13">
        <f>SUM(G62:H62)</f>
        <v>0</v>
      </c>
      <c r="G62" s="93">
        <v>0</v>
      </c>
      <c r="H62" s="94">
        <v>0</v>
      </c>
    </row>
    <row r="63" spans="1:8" ht="11.25" customHeight="1">
      <c r="A63" s="70">
        <v>49</v>
      </c>
      <c r="B63" s="71">
        <f t="shared" si="0"/>
        <v>7246</v>
      </c>
      <c r="C63" s="95">
        <v>3750</v>
      </c>
      <c r="D63" s="95">
        <v>3496</v>
      </c>
      <c r="E63" s="70">
        <v>109</v>
      </c>
      <c r="F63" s="71">
        <f>SUM(G63:H63)</f>
        <v>0</v>
      </c>
      <c r="G63" s="95">
        <v>0</v>
      </c>
      <c r="H63" s="96">
        <v>0</v>
      </c>
    </row>
    <row r="64" spans="1:8" ht="11.25" customHeight="1">
      <c r="A64" s="68" t="s">
        <v>72</v>
      </c>
      <c r="B64" s="13">
        <f t="shared" si="0"/>
        <v>33302</v>
      </c>
      <c r="C64" s="93">
        <f>SUM(C65:C69)</f>
        <v>17380</v>
      </c>
      <c r="D64" s="93">
        <f>SUM(D65:D69)</f>
        <v>15922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7440</v>
      </c>
      <c r="C65" s="93">
        <v>3794</v>
      </c>
      <c r="D65" s="93">
        <v>3646</v>
      </c>
      <c r="E65" s="69" t="s">
        <v>304</v>
      </c>
      <c r="F65" s="72">
        <v>1</v>
      </c>
      <c r="G65" s="14">
        <v>1</v>
      </c>
      <c r="H65" s="73">
        <v>0</v>
      </c>
    </row>
    <row r="66" spans="1:8" ht="11.25" customHeight="1">
      <c r="A66" s="69">
        <v>51</v>
      </c>
      <c r="B66" s="13">
        <f t="shared" si="0"/>
        <v>7231</v>
      </c>
      <c r="C66" s="93">
        <v>3785</v>
      </c>
      <c r="D66" s="93">
        <v>3446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6015</v>
      </c>
      <c r="C67" s="93">
        <v>3215</v>
      </c>
      <c r="D67" s="93">
        <v>2800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6330</v>
      </c>
      <c r="C68" s="93">
        <v>3266</v>
      </c>
      <c r="D68" s="93">
        <v>3064</v>
      </c>
      <c r="E68" s="69" t="s">
        <v>46</v>
      </c>
      <c r="F68" s="72">
        <f>SUM(F72:F74)+F65</f>
        <v>434405</v>
      </c>
      <c r="G68" s="105">
        <f t="shared" ref="G68:H68" si="3">SUM(G72:G74)+G65</f>
        <v>215121</v>
      </c>
      <c r="H68" s="73">
        <f t="shared" si="3"/>
        <v>219284</v>
      </c>
    </row>
    <row r="69" spans="1:8" ht="11.25" customHeight="1">
      <c r="A69" s="70">
        <v>54</v>
      </c>
      <c r="B69" s="71">
        <f t="shared" si="2"/>
        <v>6286</v>
      </c>
      <c r="C69" s="95">
        <v>3320</v>
      </c>
      <c r="D69" s="95">
        <v>2966</v>
      </c>
      <c r="E69" s="70" t="s">
        <v>302</v>
      </c>
      <c r="F69" s="71">
        <v>198740</v>
      </c>
      <c r="G69" s="16"/>
      <c r="H69" s="17"/>
    </row>
    <row r="70" spans="1:8" ht="11.25" customHeight="1">
      <c r="A70" s="68" t="s">
        <v>73</v>
      </c>
      <c r="B70" s="13">
        <f t="shared" si="2"/>
        <v>26180</v>
      </c>
      <c r="C70" s="93">
        <f>SUM(C71:C75)</f>
        <v>13669</v>
      </c>
      <c r="D70" s="93">
        <f>SUM(D71:D75)</f>
        <v>12511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5926</v>
      </c>
      <c r="C71" s="93">
        <v>3104</v>
      </c>
      <c r="D71" s="93">
        <v>2822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5522</v>
      </c>
      <c r="C72" s="93">
        <v>2930</v>
      </c>
      <c r="D72" s="93">
        <v>2592</v>
      </c>
      <c r="E72" s="69" t="s">
        <v>75</v>
      </c>
      <c r="F72" s="106">
        <f>$B$4+$B$10+$B$16</f>
        <v>58462</v>
      </c>
      <c r="G72" s="107">
        <f>$C$4+$C$10+$C$16</f>
        <v>29877</v>
      </c>
      <c r="H72" s="108">
        <f>$D$4+$D$10+$D$16</f>
        <v>28585</v>
      </c>
    </row>
    <row r="73" spans="1:8" ht="11.25" customHeight="1">
      <c r="A73" s="69">
        <v>57</v>
      </c>
      <c r="B73" s="13">
        <f t="shared" si="2"/>
        <v>5106</v>
      </c>
      <c r="C73" s="93">
        <v>2626</v>
      </c>
      <c r="D73" s="93">
        <v>2480</v>
      </c>
      <c r="E73" s="68" t="s">
        <v>76</v>
      </c>
      <c r="F73" s="13">
        <f>$B$22+$B$28+$B$34+$B$40+$B$46+$B$52+$B$58+$B$64+$B$70+$F$4</f>
        <v>270366</v>
      </c>
      <c r="G73" s="14">
        <f>$C$22+$C$28+$C$34+$C$40+$C$46+$C$52+$C$58+$C$64+$C$70+$G$4</f>
        <v>139097</v>
      </c>
      <c r="H73" s="15">
        <f>$D$22+$D$28+$D$34+$D$40+$D$46+$D$52+$D$58+$D$64+$D$70+$H$4</f>
        <v>131269</v>
      </c>
    </row>
    <row r="74" spans="1:8" ht="11.25" customHeight="1">
      <c r="A74" s="69">
        <v>58</v>
      </c>
      <c r="B74" s="13">
        <f t="shared" si="2"/>
        <v>4961</v>
      </c>
      <c r="C74" s="93">
        <v>2599</v>
      </c>
      <c r="D74" s="93">
        <v>2362</v>
      </c>
      <c r="E74" s="68" t="s">
        <v>77</v>
      </c>
      <c r="F74" s="13">
        <f>$F$10+$F$16+$F$22+$F$28+$F$34+$F$40+$F$46+$F$52+$F$58</f>
        <v>105576</v>
      </c>
      <c r="G74" s="14">
        <f>$G$10+$G$16+$G$22+$G$28+$G$34+$G$40+$G$46+$G$52+$G$58</f>
        <v>46146</v>
      </c>
      <c r="H74" s="15">
        <f>$H$10+$H$16+$H$22+$H$28+$H$34+$H$40+$H$46+$H$52+$H$58</f>
        <v>59430</v>
      </c>
    </row>
    <row r="75" spans="1:8" ht="13.5" customHeight="1" thickBot="1">
      <c r="A75" s="76">
        <v>59</v>
      </c>
      <c r="B75" s="77">
        <f t="shared" si="2"/>
        <v>4665</v>
      </c>
      <c r="C75" s="78">
        <v>2410</v>
      </c>
      <c r="D75" s="78">
        <v>2255</v>
      </c>
      <c r="E75" s="79" t="s">
        <v>303</v>
      </c>
      <c r="F75" s="77">
        <f>$F$22+$F$28+$F$34+$F$40+$F$46+$F$52+$F$58</f>
        <v>54040</v>
      </c>
      <c r="G75" s="78">
        <f>$G$22+$G$28+$G$34+$G$40+$G$46+$G$52+$G$58</f>
        <v>21950</v>
      </c>
      <c r="H75" s="80">
        <f>$H$22+$H$28+$H$34+$H$40+$H$46+$H$52+$H$58</f>
        <v>32090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activeCell="J26" sqref="J26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4" t="s">
        <v>286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1" customFormat="1" ht="20.25" customHeight="1">
      <c r="A2" s="160" t="s">
        <v>353</v>
      </c>
      <c r="B2" s="16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1" t="s">
        <v>15</v>
      </c>
      <c r="B3" s="162" t="s">
        <v>30</v>
      </c>
      <c r="C3" s="162" t="s">
        <v>31</v>
      </c>
      <c r="D3" s="162" t="s">
        <v>32</v>
      </c>
      <c r="E3" s="161" t="s">
        <v>33</v>
      </c>
      <c r="F3" s="161"/>
      <c r="G3" s="161"/>
      <c r="H3" s="161"/>
      <c r="I3" s="161" t="s">
        <v>34</v>
      </c>
      <c r="J3" s="161"/>
      <c r="K3" s="161"/>
      <c r="L3" s="161"/>
      <c r="M3" s="162" t="s">
        <v>35</v>
      </c>
      <c r="N3" s="162" t="s">
        <v>29</v>
      </c>
    </row>
    <row r="4" spans="1:14" s="1" customFormat="1" ht="20.100000000000001" customHeight="1">
      <c r="A4" s="161"/>
      <c r="B4" s="162"/>
      <c r="C4" s="162"/>
      <c r="D4" s="162"/>
      <c r="E4" s="161"/>
      <c r="F4" s="161"/>
      <c r="G4" s="161"/>
      <c r="H4" s="161"/>
      <c r="I4" s="161"/>
      <c r="J4" s="161"/>
      <c r="K4" s="161"/>
      <c r="L4" s="161"/>
      <c r="M4" s="162"/>
      <c r="N4" s="162"/>
    </row>
    <row r="5" spans="1:14" s="1" customFormat="1" ht="20.100000000000001" customHeight="1">
      <c r="A5" s="161"/>
      <c r="B5" s="162"/>
      <c r="C5" s="162"/>
      <c r="D5" s="162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2"/>
      <c r="N5" s="162"/>
    </row>
    <row r="6" spans="1:14" s="1" customFormat="1" ht="20.100000000000001" customHeight="1">
      <c r="A6" s="81" t="s">
        <v>16</v>
      </c>
      <c r="B6" s="82">
        <v>7</v>
      </c>
      <c r="C6" s="82">
        <v>16</v>
      </c>
      <c r="D6" s="82">
        <f>B6-C6</f>
        <v>-9</v>
      </c>
      <c r="E6" s="82">
        <v>58</v>
      </c>
      <c r="F6" s="82">
        <v>38</v>
      </c>
      <c r="G6" s="82">
        <v>18</v>
      </c>
      <c r="H6" s="82">
        <f>SUM(E6:G6)</f>
        <v>114</v>
      </c>
      <c r="I6" s="82">
        <v>83</v>
      </c>
      <c r="J6" s="82">
        <v>25</v>
      </c>
      <c r="K6" s="82">
        <v>48</v>
      </c>
      <c r="L6" s="82">
        <f>SUM(I6:K6)</f>
        <v>156</v>
      </c>
      <c r="M6" s="82">
        <f>H6-L6</f>
        <v>-42</v>
      </c>
      <c r="N6" s="82">
        <f>D6+M6</f>
        <v>-51</v>
      </c>
    </row>
    <row r="7" spans="1:14" s="1" customFormat="1" ht="20.100000000000001" customHeight="1">
      <c r="A7" s="81" t="s">
        <v>17</v>
      </c>
      <c r="B7" s="82">
        <v>34</v>
      </c>
      <c r="C7" s="82">
        <v>55</v>
      </c>
      <c r="D7" s="82">
        <f t="shared" ref="D7:D18" si="0">B7-C7</f>
        <v>-21</v>
      </c>
      <c r="E7" s="82">
        <v>283</v>
      </c>
      <c r="F7" s="82">
        <v>135</v>
      </c>
      <c r="G7" s="82">
        <v>101</v>
      </c>
      <c r="H7" s="82">
        <f t="shared" ref="H7:H20" si="1">SUM(E7:G7)</f>
        <v>519</v>
      </c>
      <c r="I7" s="82">
        <v>222</v>
      </c>
      <c r="J7" s="82">
        <v>101</v>
      </c>
      <c r="K7" s="82">
        <v>137</v>
      </c>
      <c r="L7" s="82">
        <f t="shared" ref="L7:L20" si="2">SUM(I7:K7)</f>
        <v>460</v>
      </c>
      <c r="M7" s="82">
        <f t="shared" ref="M7:M20" si="3">H7-L7</f>
        <v>59</v>
      </c>
      <c r="N7" s="82">
        <f t="shared" ref="N7:N18" si="4">D7+M7</f>
        <v>38</v>
      </c>
    </row>
    <row r="8" spans="1:14" s="1" customFormat="1" ht="20.100000000000001" customHeight="1">
      <c r="A8" s="81" t="s">
        <v>18</v>
      </c>
      <c r="B8" s="82">
        <v>28</v>
      </c>
      <c r="C8" s="82">
        <v>26</v>
      </c>
      <c r="D8" s="82">
        <f t="shared" si="0"/>
        <v>2</v>
      </c>
      <c r="E8" s="82">
        <v>261</v>
      </c>
      <c r="F8" s="82">
        <v>230</v>
      </c>
      <c r="G8" s="82">
        <v>94</v>
      </c>
      <c r="H8" s="82">
        <f t="shared" si="1"/>
        <v>585</v>
      </c>
      <c r="I8" s="82">
        <v>168</v>
      </c>
      <c r="J8" s="82">
        <v>96</v>
      </c>
      <c r="K8" s="82">
        <v>75</v>
      </c>
      <c r="L8" s="82">
        <f t="shared" si="2"/>
        <v>339</v>
      </c>
      <c r="M8" s="82">
        <f t="shared" si="3"/>
        <v>246</v>
      </c>
      <c r="N8" s="82">
        <f t="shared" si="4"/>
        <v>248</v>
      </c>
    </row>
    <row r="9" spans="1:14" s="1" customFormat="1" ht="20.100000000000001" customHeight="1">
      <c r="A9" s="81" t="s">
        <v>19</v>
      </c>
      <c r="B9" s="82">
        <v>14</v>
      </c>
      <c r="C9" s="82">
        <v>11</v>
      </c>
      <c r="D9" s="82">
        <f t="shared" si="0"/>
        <v>3</v>
      </c>
      <c r="E9" s="82">
        <v>190</v>
      </c>
      <c r="F9" s="82">
        <v>186</v>
      </c>
      <c r="G9" s="82">
        <v>134</v>
      </c>
      <c r="H9" s="82">
        <f>SUM(E9:G9)</f>
        <v>510</v>
      </c>
      <c r="I9" s="82">
        <v>130</v>
      </c>
      <c r="J9" s="82">
        <v>79</v>
      </c>
      <c r="K9" s="82">
        <v>60</v>
      </c>
      <c r="L9" s="82">
        <f t="shared" si="2"/>
        <v>269</v>
      </c>
      <c r="M9" s="82">
        <f t="shared" si="3"/>
        <v>241</v>
      </c>
      <c r="N9" s="82">
        <f t="shared" si="4"/>
        <v>244</v>
      </c>
    </row>
    <row r="10" spans="1:14" s="1" customFormat="1" ht="20.100000000000001" customHeight="1">
      <c r="A10" s="81" t="s">
        <v>20</v>
      </c>
      <c r="B10" s="82">
        <v>22</v>
      </c>
      <c r="C10" s="82">
        <v>37</v>
      </c>
      <c r="D10" s="82">
        <f t="shared" si="0"/>
        <v>-15</v>
      </c>
      <c r="E10" s="82">
        <v>304</v>
      </c>
      <c r="F10" s="82">
        <v>164</v>
      </c>
      <c r="G10" s="82">
        <v>95</v>
      </c>
      <c r="H10" s="82">
        <f t="shared" si="1"/>
        <v>563</v>
      </c>
      <c r="I10" s="82">
        <v>225</v>
      </c>
      <c r="J10" s="82">
        <v>120</v>
      </c>
      <c r="K10" s="82">
        <v>178</v>
      </c>
      <c r="L10" s="82">
        <f t="shared" si="2"/>
        <v>523</v>
      </c>
      <c r="M10" s="82">
        <f t="shared" si="3"/>
        <v>40</v>
      </c>
      <c r="N10" s="82">
        <f t="shared" si="4"/>
        <v>25</v>
      </c>
    </row>
    <row r="11" spans="1:14" s="1" customFormat="1" ht="20.100000000000001" customHeight="1">
      <c r="A11" s="81" t="s">
        <v>21</v>
      </c>
      <c r="B11" s="82">
        <v>15</v>
      </c>
      <c r="C11" s="82">
        <v>17</v>
      </c>
      <c r="D11" s="82">
        <f t="shared" si="0"/>
        <v>-2</v>
      </c>
      <c r="E11" s="82">
        <v>189</v>
      </c>
      <c r="F11" s="82">
        <v>272</v>
      </c>
      <c r="G11" s="82">
        <v>151</v>
      </c>
      <c r="H11" s="82">
        <f t="shared" si="1"/>
        <v>612</v>
      </c>
      <c r="I11" s="82">
        <v>107</v>
      </c>
      <c r="J11" s="82">
        <v>88</v>
      </c>
      <c r="K11" s="82">
        <v>63</v>
      </c>
      <c r="L11" s="82">
        <f t="shared" si="2"/>
        <v>258</v>
      </c>
      <c r="M11" s="82">
        <f t="shared" si="3"/>
        <v>354</v>
      </c>
      <c r="N11" s="82">
        <f t="shared" si="4"/>
        <v>352</v>
      </c>
    </row>
    <row r="12" spans="1:14" s="1" customFormat="1" ht="20.100000000000001" customHeight="1">
      <c r="A12" s="81" t="s">
        <v>22</v>
      </c>
      <c r="B12" s="82">
        <v>18</v>
      </c>
      <c r="C12" s="82">
        <v>38</v>
      </c>
      <c r="D12" s="82">
        <f>B12-C12</f>
        <v>-20</v>
      </c>
      <c r="E12" s="82">
        <v>138</v>
      </c>
      <c r="F12" s="82">
        <v>71</v>
      </c>
      <c r="G12" s="82">
        <v>87</v>
      </c>
      <c r="H12" s="82">
        <f t="shared" si="1"/>
        <v>296</v>
      </c>
      <c r="I12" s="82">
        <v>150</v>
      </c>
      <c r="J12" s="82">
        <v>82</v>
      </c>
      <c r="K12" s="82">
        <v>65</v>
      </c>
      <c r="L12" s="82">
        <f t="shared" si="2"/>
        <v>297</v>
      </c>
      <c r="M12" s="82">
        <f t="shared" si="3"/>
        <v>-1</v>
      </c>
      <c r="N12" s="82">
        <f t="shared" si="4"/>
        <v>-21</v>
      </c>
    </row>
    <row r="13" spans="1:14" s="1" customFormat="1" ht="20.100000000000001" customHeight="1">
      <c r="A13" s="81" t="s">
        <v>23</v>
      </c>
      <c r="B13" s="82">
        <v>9</v>
      </c>
      <c r="C13" s="82">
        <v>26</v>
      </c>
      <c r="D13" s="82">
        <f t="shared" si="0"/>
        <v>-17</v>
      </c>
      <c r="E13" s="82">
        <v>75</v>
      </c>
      <c r="F13" s="82">
        <v>59</v>
      </c>
      <c r="G13" s="82">
        <v>43</v>
      </c>
      <c r="H13" s="82">
        <f t="shared" si="1"/>
        <v>177</v>
      </c>
      <c r="I13" s="82">
        <v>97</v>
      </c>
      <c r="J13" s="82">
        <v>73</v>
      </c>
      <c r="K13" s="82">
        <v>67</v>
      </c>
      <c r="L13" s="82">
        <f t="shared" si="2"/>
        <v>237</v>
      </c>
      <c r="M13" s="82">
        <f t="shared" si="3"/>
        <v>-60</v>
      </c>
      <c r="N13" s="82">
        <f t="shared" si="4"/>
        <v>-77</v>
      </c>
    </row>
    <row r="14" spans="1:14" s="1" customFormat="1" ht="20.100000000000001" customHeight="1">
      <c r="A14" s="81" t="s">
        <v>24</v>
      </c>
      <c r="B14" s="82">
        <v>18</v>
      </c>
      <c r="C14" s="82">
        <v>29</v>
      </c>
      <c r="D14" s="82">
        <f t="shared" si="0"/>
        <v>-11</v>
      </c>
      <c r="E14" s="82">
        <v>159</v>
      </c>
      <c r="F14" s="82">
        <v>96</v>
      </c>
      <c r="G14" s="82">
        <v>105</v>
      </c>
      <c r="H14" s="82">
        <f t="shared" si="1"/>
        <v>360</v>
      </c>
      <c r="I14" s="82">
        <v>177</v>
      </c>
      <c r="J14" s="82">
        <v>112</v>
      </c>
      <c r="K14" s="82">
        <v>102</v>
      </c>
      <c r="L14" s="82">
        <f t="shared" si="2"/>
        <v>391</v>
      </c>
      <c r="M14" s="82">
        <f t="shared" si="3"/>
        <v>-31</v>
      </c>
      <c r="N14" s="82">
        <f t="shared" si="4"/>
        <v>-42</v>
      </c>
    </row>
    <row r="15" spans="1:14" s="1" customFormat="1" ht="20.100000000000001" customHeight="1">
      <c r="A15" s="81" t="s">
        <v>25</v>
      </c>
      <c r="B15" s="82">
        <v>20</v>
      </c>
      <c r="C15" s="82">
        <v>20</v>
      </c>
      <c r="D15" s="82">
        <f>B15-C15</f>
        <v>0</v>
      </c>
      <c r="E15" s="82">
        <v>300</v>
      </c>
      <c r="F15" s="82">
        <v>120</v>
      </c>
      <c r="G15" s="82">
        <v>62</v>
      </c>
      <c r="H15" s="82">
        <f t="shared" si="1"/>
        <v>482</v>
      </c>
      <c r="I15" s="82">
        <v>179</v>
      </c>
      <c r="J15" s="82">
        <v>127</v>
      </c>
      <c r="K15" s="82">
        <v>111</v>
      </c>
      <c r="L15" s="82">
        <f t="shared" si="2"/>
        <v>417</v>
      </c>
      <c r="M15" s="82">
        <f t="shared" si="3"/>
        <v>65</v>
      </c>
      <c r="N15" s="82">
        <f t="shared" si="4"/>
        <v>65</v>
      </c>
    </row>
    <row r="16" spans="1:14" s="1" customFormat="1" ht="20.100000000000001" customHeight="1">
      <c r="A16" s="81" t="s">
        <v>26</v>
      </c>
      <c r="B16" s="82">
        <v>8</v>
      </c>
      <c r="C16" s="82">
        <v>7</v>
      </c>
      <c r="D16" s="82">
        <f t="shared" si="0"/>
        <v>1</v>
      </c>
      <c r="E16" s="82">
        <v>42</v>
      </c>
      <c r="F16" s="82">
        <v>26</v>
      </c>
      <c r="G16" s="82">
        <v>37</v>
      </c>
      <c r="H16" s="82">
        <f t="shared" si="1"/>
        <v>105</v>
      </c>
      <c r="I16" s="82">
        <v>31</v>
      </c>
      <c r="J16" s="82">
        <v>24</v>
      </c>
      <c r="K16" s="82">
        <v>16</v>
      </c>
      <c r="L16" s="82">
        <f t="shared" si="2"/>
        <v>71</v>
      </c>
      <c r="M16" s="82">
        <f t="shared" si="3"/>
        <v>34</v>
      </c>
      <c r="N16" s="82">
        <f t="shared" si="4"/>
        <v>35</v>
      </c>
    </row>
    <row r="17" spans="1:14" s="1" customFormat="1" ht="20.100000000000001" customHeight="1">
      <c r="A17" s="81" t="s">
        <v>27</v>
      </c>
      <c r="B17" s="82">
        <v>15</v>
      </c>
      <c r="C17" s="82">
        <v>22</v>
      </c>
      <c r="D17" s="82">
        <f t="shared" si="0"/>
        <v>-7</v>
      </c>
      <c r="E17" s="82">
        <v>162</v>
      </c>
      <c r="F17" s="82">
        <v>94</v>
      </c>
      <c r="G17" s="82">
        <v>48</v>
      </c>
      <c r="H17" s="82">
        <f t="shared" si="1"/>
        <v>304</v>
      </c>
      <c r="I17" s="82">
        <v>96</v>
      </c>
      <c r="J17" s="82">
        <v>97</v>
      </c>
      <c r="K17" s="82">
        <v>64</v>
      </c>
      <c r="L17" s="82">
        <f>SUM(I17:K17)</f>
        <v>257</v>
      </c>
      <c r="M17" s="82">
        <f t="shared" si="3"/>
        <v>47</v>
      </c>
      <c r="N17" s="82">
        <f t="shared" si="4"/>
        <v>40</v>
      </c>
    </row>
    <row r="18" spans="1:14" s="1" customFormat="1" ht="20.100000000000001" customHeight="1">
      <c r="A18" s="81" t="s">
        <v>28</v>
      </c>
      <c r="B18" s="82">
        <v>11</v>
      </c>
      <c r="C18" s="82">
        <v>16</v>
      </c>
      <c r="D18" s="82">
        <f t="shared" si="0"/>
        <v>-5</v>
      </c>
      <c r="E18" s="82">
        <v>65</v>
      </c>
      <c r="F18" s="82">
        <v>39</v>
      </c>
      <c r="G18" s="82">
        <v>42</v>
      </c>
      <c r="H18" s="82">
        <f t="shared" si="1"/>
        <v>146</v>
      </c>
      <c r="I18" s="82">
        <v>86</v>
      </c>
      <c r="J18" s="82">
        <v>47</v>
      </c>
      <c r="K18" s="82">
        <v>27</v>
      </c>
      <c r="L18" s="82">
        <f t="shared" si="2"/>
        <v>160</v>
      </c>
      <c r="M18" s="82">
        <f t="shared" si="3"/>
        <v>-14</v>
      </c>
      <c r="N18" s="82">
        <f t="shared" si="4"/>
        <v>-19</v>
      </c>
    </row>
    <row r="19" spans="1:14" s="1" customFormat="1" ht="20.100000000000001" customHeight="1">
      <c r="A19" s="83" t="s">
        <v>48</v>
      </c>
      <c r="B19" s="84">
        <v>127</v>
      </c>
      <c r="C19" s="84">
        <v>165</v>
      </c>
      <c r="D19" s="85">
        <f>B19-C19</f>
        <v>-38</v>
      </c>
      <c r="E19" s="84">
        <v>1188</v>
      </c>
      <c r="F19" s="84">
        <v>785</v>
      </c>
      <c r="G19" s="84">
        <v>514</v>
      </c>
      <c r="H19" s="84">
        <f>SUM(E19:G19)</f>
        <v>2487</v>
      </c>
      <c r="I19" s="84">
        <v>985</v>
      </c>
      <c r="J19" s="84">
        <v>584</v>
      </c>
      <c r="K19" s="84">
        <v>516</v>
      </c>
      <c r="L19" s="84">
        <f t="shared" si="2"/>
        <v>2085</v>
      </c>
      <c r="M19" s="114">
        <f t="shared" si="3"/>
        <v>402</v>
      </c>
      <c r="N19" s="119">
        <f>D19+M19</f>
        <v>364</v>
      </c>
    </row>
    <row r="20" spans="1:14" s="1" customFormat="1" ht="20.100000000000001" customHeight="1">
      <c r="A20" s="83" t="s">
        <v>49</v>
      </c>
      <c r="B20" s="84">
        <v>92</v>
      </c>
      <c r="C20" s="84">
        <v>155</v>
      </c>
      <c r="D20" s="85">
        <f>B20-C20</f>
        <v>-63</v>
      </c>
      <c r="E20" s="84">
        <v>1038</v>
      </c>
      <c r="F20" s="84">
        <v>745</v>
      </c>
      <c r="G20" s="84">
        <v>503</v>
      </c>
      <c r="H20" s="84">
        <f t="shared" si="1"/>
        <v>2286</v>
      </c>
      <c r="I20" s="84">
        <v>766</v>
      </c>
      <c r="J20" s="84">
        <v>487</v>
      </c>
      <c r="K20" s="84">
        <v>497</v>
      </c>
      <c r="L20" s="84">
        <f t="shared" si="2"/>
        <v>1750</v>
      </c>
      <c r="M20" s="114">
        <f t="shared" si="3"/>
        <v>536</v>
      </c>
      <c r="N20" s="119">
        <f>D20+M20</f>
        <v>473</v>
      </c>
    </row>
    <row r="21" spans="1:14" s="1" customFormat="1" ht="19.5" customHeight="1">
      <c r="A21" s="83" t="s">
        <v>50</v>
      </c>
      <c r="B21" s="84">
        <f t="shared" ref="B21:G21" si="5">SUM(B6:B18)</f>
        <v>219</v>
      </c>
      <c r="C21" s="84">
        <f t="shared" si="5"/>
        <v>320</v>
      </c>
      <c r="D21" s="84">
        <f t="shared" si="5"/>
        <v>-101</v>
      </c>
      <c r="E21" s="84">
        <f t="shared" si="5"/>
        <v>2226</v>
      </c>
      <c r="F21" s="84">
        <f t="shared" si="5"/>
        <v>1530</v>
      </c>
      <c r="G21" s="84">
        <f t="shared" si="5"/>
        <v>1017</v>
      </c>
      <c r="H21" s="84">
        <f t="shared" ref="H21:M21" si="6">SUM(H6:H18)</f>
        <v>4773</v>
      </c>
      <c r="I21" s="84">
        <f t="shared" si="6"/>
        <v>1751</v>
      </c>
      <c r="J21" s="84">
        <f t="shared" si="6"/>
        <v>1071</v>
      </c>
      <c r="K21" s="84">
        <f>SUM(K6:K18)</f>
        <v>1013</v>
      </c>
      <c r="L21" s="84">
        <f t="shared" si="6"/>
        <v>3835</v>
      </c>
      <c r="M21" s="84">
        <f t="shared" si="6"/>
        <v>938</v>
      </c>
      <c r="N21" s="120">
        <f>SUM(N6:N18)</f>
        <v>837</v>
      </c>
    </row>
    <row r="22" spans="1:14" s="1" customFormat="1" ht="7.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</row>
    <row r="23" spans="1:14">
      <c r="A23" s="159" t="s">
        <v>287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="80" zoomScaleNormal="80" workbookViewId="0">
      <selection activeCell="F11" sqref="F1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3" t="s">
        <v>288</v>
      </c>
      <c r="C1" s="123"/>
      <c r="D1" s="123"/>
      <c r="E1" s="123"/>
      <c r="F1" s="123"/>
    </row>
    <row r="2" spans="2:6" s="3" customFormat="1" ht="23.25" customHeight="1">
      <c r="B2" s="3" t="s">
        <v>352</v>
      </c>
    </row>
    <row r="3" spans="2:6" s="3" customFormat="1">
      <c r="B3" s="163" t="s">
        <v>39</v>
      </c>
      <c r="C3" s="163" t="s">
        <v>3</v>
      </c>
      <c r="D3" s="166" t="s">
        <v>0</v>
      </c>
      <c r="E3" s="167"/>
      <c r="F3" s="168"/>
    </row>
    <row r="4" spans="2:6" s="3" customFormat="1">
      <c r="B4" s="164"/>
      <c r="C4" s="164"/>
      <c r="D4" s="169"/>
      <c r="E4" s="170"/>
      <c r="F4" s="171"/>
    </row>
    <row r="5" spans="2:6" s="3" customFormat="1" ht="23.25" customHeight="1">
      <c r="B5" s="165"/>
      <c r="C5" s="165"/>
      <c r="D5" s="90" t="s">
        <v>6</v>
      </c>
      <c r="E5" s="90" t="s">
        <v>7</v>
      </c>
      <c r="F5" s="90" t="s">
        <v>8</v>
      </c>
    </row>
    <row r="6" spans="2:6" s="3" customFormat="1" ht="27" customHeight="1">
      <c r="B6" s="91" t="s">
        <v>292</v>
      </c>
      <c r="C6" s="29">
        <v>120</v>
      </c>
      <c r="D6" s="29">
        <f t="shared" ref="D6:D16" si="0">E6+F6</f>
        <v>185</v>
      </c>
      <c r="E6" s="29">
        <v>97</v>
      </c>
      <c r="F6" s="29">
        <v>88</v>
      </c>
    </row>
    <row r="7" spans="2:6" s="3" customFormat="1" ht="27" customHeight="1">
      <c r="B7" s="90" t="s">
        <v>40</v>
      </c>
      <c r="C7" s="29">
        <v>348</v>
      </c>
      <c r="D7" s="29">
        <f t="shared" si="0"/>
        <v>582</v>
      </c>
      <c r="E7" s="29">
        <v>333</v>
      </c>
      <c r="F7" s="29">
        <v>249</v>
      </c>
    </row>
    <row r="8" spans="2:6" s="3" customFormat="1" ht="27" customHeight="1">
      <c r="B8" s="90" t="s">
        <v>293</v>
      </c>
      <c r="C8" s="29">
        <v>305</v>
      </c>
      <c r="D8" s="29">
        <f t="shared" si="0"/>
        <v>487</v>
      </c>
      <c r="E8" s="29">
        <v>367</v>
      </c>
      <c r="F8" s="29">
        <v>120</v>
      </c>
    </row>
    <row r="9" spans="2:6" s="3" customFormat="1" ht="27" customHeight="1">
      <c r="B9" s="90" t="s">
        <v>289</v>
      </c>
      <c r="C9" s="29">
        <v>878</v>
      </c>
      <c r="D9" s="29">
        <f t="shared" si="0"/>
        <v>1234</v>
      </c>
      <c r="E9" s="29">
        <v>576</v>
      </c>
      <c r="F9" s="29">
        <v>658</v>
      </c>
    </row>
    <row r="10" spans="2:6" s="3" customFormat="1" ht="27" customHeight="1">
      <c r="B10" s="90" t="s">
        <v>354</v>
      </c>
      <c r="C10" s="29">
        <v>231</v>
      </c>
      <c r="D10" s="29">
        <f t="shared" si="0"/>
        <v>239</v>
      </c>
      <c r="E10" s="29">
        <v>181</v>
      </c>
      <c r="F10" s="29">
        <v>58</v>
      </c>
    </row>
    <row r="11" spans="2:6" s="3" customFormat="1" ht="27" customHeight="1">
      <c r="B11" s="90" t="s">
        <v>41</v>
      </c>
      <c r="C11" s="29">
        <v>648</v>
      </c>
      <c r="D11" s="29">
        <f t="shared" si="0"/>
        <v>812</v>
      </c>
      <c r="E11" s="29">
        <v>372</v>
      </c>
      <c r="F11" s="29">
        <v>440</v>
      </c>
    </row>
    <row r="12" spans="2:6" s="3" customFormat="1" ht="27" customHeight="1">
      <c r="B12" s="90" t="s">
        <v>42</v>
      </c>
      <c r="C12" s="29">
        <v>274</v>
      </c>
      <c r="D12" s="29">
        <f t="shared" si="0"/>
        <v>507</v>
      </c>
      <c r="E12" s="29">
        <v>262</v>
      </c>
      <c r="F12" s="29">
        <v>245</v>
      </c>
    </row>
    <row r="13" spans="2:6" s="3" customFormat="1" ht="27" customHeight="1">
      <c r="B13" s="90" t="s">
        <v>43</v>
      </c>
      <c r="C13" s="29">
        <v>348</v>
      </c>
      <c r="D13" s="29">
        <f t="shared" si="0"/>
        <v>422</v>
      </c>
      <c r="E13" s="29">
        <v>89</v>
      </c>
      <c r="F13" s="29">
        <v>333</v>
      </c>
    </row>
    <row r="14" spans="2:6" s="3" customFormat="1" ht="27" customHeight="1">
      <c r="B14" s="90" t="s">
        <v>355</v>
      </c>
      <c r="C14" s="29">
        <v>146</v>
      </c>
      <c r="D14" s="29">
        <f t="shared" si="0"/>
        <v>162</v>
      </c>
      <c r="E14" s="29">
        <v>52</v>
      </c>
      <c r="F14" s="29">
        <v>110</v>
      </c>
    </row>
    <row r="15" spans="2:6" s="3" customFormat="1" ht="27" customHeight="1">
      <c r="B15" s="90" t="s">
        <v>44</v>
      </c>
      <c r="C15" s="29">
        <v>180</v>
      </c>
      <c r="D15" s="29">
        <f t="shared" si="0"/>
        <v>196</v>
      </c>
      <c r="E15" s="29">
        <v>136</v>
      </c>
      <c r="F15" s="29">
        <v>60</v>
      </c>
    </row>
    <row r="16" spans="2:6" s="3" customFormat="1" ht="27" customHeight="1">
      <c r="B16" s="56" t="s">
        <v>294</v>
      </c>
      <c r="C16" s="29">
        <v>391</v>
      </c>
      <c r="D16" s="29">
        <f t="shared" si="0"/>
        <v>589</v>
      </c>
      <c r="E16" s="29">
        <v>324</v>
      </c>
      <c r="F16" s="29">
        <v>265</v>
      </c>
    </row>
    <row r="17" spans="2:6" s="3" customFormat="1" ht="27" customHeight="1">
      <c r="B17" s="90" t="s">
        <v>45</v>
      </c>
      <c r="C17" s="29">
        <v>728</v>
      </c>
      <c r="D17" s="29">
        <f t="shared" ref="D17" si="1">E17+F17</f>
        <v>939</v>
      </c>
      <c r="E17" s="29">
        <v>570</v>
      </c>
      <c r="F17" s="29">
        <v>369</v>
      </c>
    </row>
    <row r="18" spans="2:6" s="3" customFormat="1" ht="27" customHeight="1">
      <c r="B18" s="31" t="s">
        <v>46</v>
      </c>
      <c r="C18" s="92">
        <f>SUM(C6:C17)</f>
        <v>4597</v>
      </c>
      <c r="D18" s="92">
        <f>SUM(D6:D17)</f>
        <v>6354</v>
      </c>
      <c r="E18" s="92">
        <f>SUM(E6:E17)</f>
        <v>3359</v>
      </c>
      <c r="F18" s="92">
        <f>SUM(F6:F17)</f>
        <v>2995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/>
  </sheetViews>
  <sheetFormatPr defaultRowHeight="13.5"/>
  <sheetData>
    <row r="1" spans="1:13">
      <c r="B1" t="s">
        <v>307</v>
      </c>
      <c r="C1" t="s">
        <v>308</v>
      </c>
      <c r="D1" t="s">
        <v>309</v>
      </c>
      <c r="E1" t="s">
        <v>310</v>
      </c>
      <c r="F1" t="s">
        <v>311</v>
      </c>
      <c r="G1" t="s">
        <v>312</v>
      </c>
      <c r="H1" t="s">
        <v>313</v>
      </c>
      <c r="I1" t="s">
        <v>314</v>
      </c>
      <c r="J1" t="s">
        <v>315</v>
      </c>
      <c r="K1" t="s">
        <v>316</v>
      </c>
      <c r="L1" t="s">
        <v>317</v>
      </c>
      <c r="M1" t="s">
        <v>318</v>
      </c>
    </row>
    <row r="2" spans="1:13">
      <c r="A2" t="s">
        <v>319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320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321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322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323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324</v>
      </c>
      <c r="B7">
        <v>391320</v>
      </c>
      <c r="C7">
        <v>391488</v>
      </c>
      <c r="D7">
        <v>391434</v>
      </c>
      <c r="E7" s="115">
        <v>391417</v>
      </c>
      <c r="F7" s="115">
        <v>392131</v>
      </c>
      <c r="G7" s="115">
        <v>392479</v>
      </c>
      <c r="H7" s="115">
        <v>392679</v>
      </c>
      <c r="I7" s="115">
        <v>392565</v>
      </c>
      <c r="J7" s="115">
        <v>392759</v>
      </c>
      <c r="K7" s="115">
        <v>392810</v>
      </c>
      <c r="L7" s="115">
        <v>393046</v>
      </c>
      <c r="M7" s="115">
        <v>393344</v>
      </c>
    </row>
    <row r="8" spans="1:13">
      <c r="A8" t="s">
        <v>325</v>
      </c>
      <c r="B8">
        <v>393602</v>
      </c>
      <c r="C8">
        <v>393725</v>
      </c>
      <c r="D8">
        <v>393707</v>
      </c>
      <c r="E8" s="115">
        <v>393301</v>
      </c>
      <c r="F8" s="115">
        <v>394256</v>
      </c>
      <c r="G8" s="115">
        <v>394418</v>
      </c>
      <c r="H8" s="115">
        <v>394656</v>
      </c>
      <c r="I8" s="115">
        <v>394714</v>
      </c>
      <c r="J8" s="115">
        <v>394990</v>
      </c>
      <c r="K8" s="115">
        <v>396014</v>
      </c>
      <c r="L8" s="115">
        <v>396285</v>
      </c>
      <c r="M8" s="115">
        <v>396492</v>
      </c>
    </row>
    <row r="9" spans="1:13">
      <c r="A9" t="s">
        <v>326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327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328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329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330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331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332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333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334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335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336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337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338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348</v>
      </c>
      <c r="B22">
        <v>432095</v>
      </c>
      <c r="C22">
        <v>432053</v>
      </c>
      <c r="D22">
        <v>432223</v>
      </c>
      <c r="E22">
        <v>433060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2019-04-09T09:20:29Z</dcterms:modified>
</cp:coreProperties>
</file>