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16" i="34" l="1"/>
  <c r="D15" i="34"/>
  <c r="D14" i="34"/>
  <c r="D13" i="34"/>
  <c r="D12" i="34"/>
  <c r="D11" i="34"/>
  <c r="D10" i="34"/>
  <c r="D9" i="34"/>
  <c r="D8" i="34"/>
  <c r="D7" i="34"/>
  <c r="D6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 s="1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 s="1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 s="1"/>
  <c r="G18" i="31"/>
  <c r="C18" i="31"/>
  <c r="G17" i="31"/>
  <c r="C17" i="31"/>
  <c r="G16" i="31"/>
  <c r="C16" i="31"/>
  <c r="K16" i="31" s="1"/>
  <c r="G15" i="31"/>
  <c r="C15" i="31"/>
  <c r="J15" i="31" s="1"/>
  <c r="G14" i="31"/>
  <c r="C14" i="31"/>
  <c r="K14" i="31" s="1"/>
  <c r="G13" i="31"/>
  <c r="C13" i="31"/>
  <c r="J13" i="31" s="1"/>
  <c r="G12" i="31"/>
  <c r="C12" i="31"/>
  <c r="G11" i="31"/>
  <c r="C11" i="31"/>
  <c r="G10" i="31"/>
  <c r="C10" i="31"/>
  <c r="G9" i="31"/>
  <c r="C9" i="31"/>
  <c r="J9" i="31" s="1"/>
  <c r="G8" i="31"/>
  <c r="C8" i="31"/>
  <c r="J8" i="31" s="1"/>
  <c r="G7" i="31"/>
  <c r="C7" i="31"/>
  <c r="K7" i="31" s="1"/>
  <c r="G6" i="31"/>
  <c r="C6" i="31"/>
  <c r="J6" i="31"/>
  <c r="J10" i="31"/>
  <c r="K10" i="31"/>
  <c r="J11" i="31"/>
  <c r="K11" i="31"/>
  <c r="J12" i="31"/>
  <c r="J17" i="31"/>
  <c r="K17" i="31"/>
  <c r="J18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J16" i="31" l="1"/>
  <c r="J14" i="31"/>
  <c r="J7" i="31"/>
  <c r="K13" i="31"/>
  <c r="K18" i="31"/>
  <c r="K15" i="31"/>
  <c r="K12" i="31"/>
  <c r="K9" i="31"/>
  <c r="K6" i="31"/>
  <c r="K8" i="31"/>
  <c r="C25" i="2" l="1"/>
  <c r="D17" i="34" l="1"/>
  <c r="K21" i="33" l="1"/>
  <c r="J21" i="33"/>
  <c r="I21" i="33"/>
  <c r="G21" i="33"/>
  <c r="F21" i="33"/>
  <c r="E21" i="33"/>
  <c r="C21" i="33"/>
  <c r="B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D21" i="33"/>
  <c r="L6" i="33"/>
  <c r="H21" i="33"/>
  <c r="L21" i="33" l="1"/>
  <c r="M20" i="33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/>
  <c r="M13" i="33"/>
  <c r="N13" i="33" s="1"/>
  <c r="M12" i="33"/>
  <c r="N12" i="33" s="1"/>
  <c r="M11" i="33"/>
  <c r="N11" i="33"/>
  <c r="M10" i="33"/>
  <c r="N10" i="33" s="1"/>
  <c r="M9" i="33"/>
  <c r="N9" i="33"/>
  <c r="M8" i="33"/>
  <c r="N8" i="33" s="1"/>
  <c r="M7" i="33"/>
  <c r="N7" i="33" s="1"/>
  <c r="M6" i="33"/>
  <c r="N6" i="33" s="1"/>
  <c r="F25" i="2" l="1"/>
  <c r="J25" i="2"/>
  <c r="I25" i="2" l="1"/>
  <c r="J113" i="30" l="1"/>
  <c r="K113" i="30"/>
  <c r="H113" i="30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<sst xmlns="http://schemas.openxmlformats.org/spreadsheetml/2006/main" count="439" uniqueCount="354">
  <si>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</si>
  <si>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</si>
  <si>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</si>
  <si>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</si>
  <si>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</si>
  <si>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</si>
  <si>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</si>
  <si>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</si>
  <si>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</si>
  <si>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</si>
  <si>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</si>
  <si>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</si>
  <si>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</si>
  <si>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</si>
  <si>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</si>
  <si>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</si>
  <si>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</si>
  <si>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</si>
  <si>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</si>
  <si>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</si>
  <si>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</si>
  <si>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</si>
  <si>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</si>
  <si>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</si>
  <si>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</si>
  <si>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</si>
  <si>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</si>
  <si>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</si>
  <si>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</si>
  <si>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</si>
  <si>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</si>
  <si>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</si>
  <si>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</si>
  <si>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</si>
  <si>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</si>
  <si>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</si>
  <si>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</si>
  <si>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</si>
  <si>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</si>
  <si>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</si>
  <si>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</si>
  <si>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</si>
  <si>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</si>
  <si>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</si>
  <si>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</si>
  <si>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</si>
  <si>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</si>
  <si>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</si>
  <si>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</si>
  <si>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</si>
  <si>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</si>
  <si>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</si>
  <si>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</si>
  <si>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</si>
  <si>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</si>
  <si>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</si>
  <si>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</si>
  <si>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</si>
  <si>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</si>
  <si>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</si>
  <si>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</si>
  <si>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</si>
  <si>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</si>
  <si>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</si>
  <si>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</si>
  <si>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</si>
  <si>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</si>
  <si>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</si>
  <si>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</si>
  <si>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</si>
  <si>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</si>
  <si>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</si>
  <si>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</si>
  <si>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</si>
  <si>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</si>
  <si>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</si>
  <si>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</si>
  <si>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</si>
  <si>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</si>
  <si>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</si>
  <si>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</si>
  <si>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</si>
  <si>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</si>
  <si>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</si>
  <si>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</si>
  <si>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</si>
  <si>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</si>
  <si>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</si>
  <si>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</si>
  <si>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</si>
  <si>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</si>
  <si>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</si>
  <si>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</si>
  <si>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</si>
  <si>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</si>
  <si>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</si>
  <si>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</si>
  <si>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</si>
  <si>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</si>
  <si>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</si>
  <si>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</si>
  <si>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</si>
  <si>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</si>
  <si>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</si>
  <si>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</si>
  <si>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</si>
  <si>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</si>
  <si>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</si>
  <si>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</si>
  <si>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</si>
  <si>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</si>
  <si>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</si>
  <si>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</si>
  <si>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</si>
  <si>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</si>
  <si>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</si>
  <si>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</si>
  <si>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</si>
  <si>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</si>
  <si>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</si>
  <si>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</si>
  <si>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</si>
  <si>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</si>
  <si>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</si>
  <si>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</si>
  <si>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</si>
  <si>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</si>
  <si>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</si>
  <si>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</si>
  <si>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</si>
  <si>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</si>
  <si>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</si>
  <si>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</si>
  <si>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</si>
  <si>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</si>
  <si>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</si>
  <si>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</si>
  <si>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</si>
  <si>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</si>
  <si>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</si>
  <si>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</si>
  <si>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</si>
  <si>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</si>
  <si>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</si>
  <si>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</si>
  <si>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</si>
  <si>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</si>
  <si>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</si>
  <si>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</si>
  <si>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</si>
  <si>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</si>
  <si>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</si>
  <si>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</si>
  <si>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</si>
  <si>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</si>
  <si>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</si>
  <si>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</si>
  <si>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</si>
  <si>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</si>
  <si>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</si>
  <si>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</si>
  <si>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</si>
  <si>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</si>
  <si>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</si>
  <si>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</si>
  <si>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</si>
  <si>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</si>
  <si>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</si>
  <si>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</si>
  <si>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</si>
  <si>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</si>
  <si>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</si>
  <si>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</si>
  <si>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</si>
  <si>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</si>
  <si>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</si>
  <si>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</si>
  <si>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</si>
  <si>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</si>
  <si>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</si>
  <si>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</si>
  <si>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</si>
  <si>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</si>
  <si>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</si>
  <si>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</si>
  <si>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</si>
  <si>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</si>
  <si>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</si>
  <si>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</si>
  <si>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</si>
  <si>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</si>
  <si>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</si>
  <si>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</si>
  <si>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</si>
  <si>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</si>
  <si>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</si>
  <si>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</si>
  <si>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</si>
  <si>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</si>
  <si>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</si>
  <si>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</si>
  <si>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</si>
  <si>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</si>
  <si>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</si>
  <si>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</si>
  <si>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</si>
  <si>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</si>
  <si>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</si>
  <si>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</si>
  <si>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</si>
  <si>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</si>
  <si>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</si>
  <si>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</si>
  <si>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</si>
  <si>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</si>
  <si>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</si>
  <si>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</si>
  <si>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</si>
  <si>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</si>
  <si>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</si>
  <si>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</si>
  <si>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</si>
  <si>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</si>
  <si>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</si>
  <si>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</si>
  <si>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</si>
  <si>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</si>
  <si>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</si>
  <si>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</si>
  <si>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</si>
  <si>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</si>
  <si>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</si>
  <si>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</si>
  <si>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</si>
  <si>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</si>
  <si>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</si>
  <si>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</si>
  <si>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</si>
  <si>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</si>
  <si>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</si>
  <si>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</si>
  <si>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</si>
  <si>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</si>
  <si>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</si>
  <si>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</si>
  <si>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</si>
  <si>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</si>
  <si>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</si>
  <si>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</si>
  <si>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</si>
  <si>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</si>
  <si>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</si>
  <si>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</si>
  <si>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</si>
  <si>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</si>
  <si>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</si>
  <si>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</si>
  <si>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</si>
  <si>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</si>
  <si>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</si>
  <si>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</si>
  <si>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</si>
  <si>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</si>
  <si>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</si>
  <si>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</si>
  <si>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</si>
  <si>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</si>
  <si>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</si>
  <si>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</si>
  <si>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</si>
  <si>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</si>
  <si>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</si>
  <si>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</si>
  <si>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</si>
  <si>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</si>
  <si>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</si>
  <si>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</si>
  <si>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</si>
  <si>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</si>
  <si>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</si>
  <si>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</si>
  <si>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</si>
  <si>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</si>
  <si>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</si>
  <si>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</si>
  <si>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</si>
  <si>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</si>
  <si>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</si>
  <si>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</si>
  <si>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</si>
  <si>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</si>
  <si>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</si>
  <si>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</si>
  <si>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</si>
  <si>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</si>
  <si>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</si>
  <si>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</si>
  <si>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</si>
  <si>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</si>
  <si>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</si>
  <si>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</si>
  <si>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</si>
  <si>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</si>
  <si>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</si>
  <si>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</si>
  <si>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</si>
  <si>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</si>
  <si>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</si>
  <si>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</si>
  <si>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</si>
  <si>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</si>
  <si>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</si>
  <si>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</si>
  <si>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</si>
  <si>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</si>
  <si>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</si>
  <si>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</si>
  <si>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</si>
  <si>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</si>
  <si>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</si>
  <si>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</si>
  <si>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</si>
  <si>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</si>
  <si>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</si>
  <si>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</si>
  <si>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</si>
  <si>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</si>
  <si>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</si>
  <si>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</si>
  <si>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</si>
  <si>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</si>
  <si>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</si>
  <si>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</si>
  <si>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</si>
  <si>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</si>
  <si>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</si>
  <si>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</si>
  <si>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</si>
  <si>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</si>
  <si>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</si>
  <si>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</si>
  <si>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</si>
  <si>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</si>
  <si>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</si>
  <si>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</si>
  <si>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</si>
  <si>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</si>
  <si>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</si>
  <si>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</si>
  <si>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</si>
  <si>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</si>
  <si>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</si>
  <si>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2020.5.1</t>
    <phoneticPr fontId="15"/>
  </si>
  <si>
    <t>2020年4月中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</si>
</sst>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9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3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3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3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3" borderId="18" xfId="0" applyFont="1" applyFill="1" applyBorder="1" applyAlignment="1">
      <alignment horizontal="center" vertical="center"/>
    </xf>
    <xf numFmtId="0" fontId="4" fillId="3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3" borderId="21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9" fontId="9" fillId="0" borderId="18" xfId="3" applyNumberFormat="1" applyFont="1" applyFill="1" applyBorder="1" applyAlignment="1">
      <alignment horizontal="right" vertical="center"/>
    </xf>
    <xf numFmtId="179" fontId="9" fillId="0" borderId="18" xfId="3" applyNumberFormat="1" applyFont="1" applyBorder="1" applyAlignment="1">
      <alignment horizontal="right" vertical="center"/>
    </xf>
    <xf numFmtId="0" fontId="12" fillId="3" borderId="30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31" xfId="0" quotePrefix="1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3" borderId="15" xfId="0" applyFont="1" applyFill="1" applyBorder="1" applyAlignment="1">
      <alignment horizontal="distributed" vertical="center"/>
    </xf>
    <xf numFmtId="0" fontId="7" fillId="3" borderId="56" xfId="0" applyFont="1" applyFill="1" applyBorder="1" applyAlignment="1">
      <alignment horizontal="distributed" vertical="center"/>
    </xf>
    <xf numFmtId="0" fontId="7" fillId="3" borderId="60" xfId="0" applyFont="1" applyFill="1" applyBorder="1" applyAlignment="1">
      <alignment horizontal="distributed" vertical="center"/>
    </xf>
    <xf numFmtId="0" fontId="7" fillId="3" borderId="61" xfId="0" applyFont="1" applyFill="1" applyBorder="1" applyAlignment="1">
      <alignment horizontal="distributed" vertical="center"/>
    </xf>
    <xf numFmtId="0" fontId="7" fillId="3" borderId="52" xfId="0" applyFont="1" applyFill="1" applyBorder="1" applyAlignment="1">
      <alignment horizontal="distributed" vertical="center"/>
    </xf>
    <xf numFmtId="0" fontId="7" fillId="3" borderId="53" xfId="0" applyFont="1" applyFill="1" applyBorder="1" applyAlignment="1">
      <alignment horizontal="distributed" vertical="center"/>
    </xf>
    <xf numFmtId="0" fontId="16" fillId="3" borderId="54" xfId="0" applyFont="1" applyFill="1" applyBorder="1" applyAlignment="1">
      <alignment horizontal="distributed" vertical="center"/>
    </xf>
    <xf numFmtId="0" fontId="16" fillId="3" borderId="55" xfId="0" applyFont="1" applyFill="1" applyBorder="1" applyAlignment="1">
      <alignment horizontal="distributed" vertical="center"/>
    </xf>
    <xf numFmtId="0" fontId="7" fillId="3" borderId="54" xfId="0" applyFont="1" applyFill="1" applyBorder="1" applyAlignment="1">
      <alignment horizontal="distributed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52" xfId="0" quotePrefix="1" applyFont="1" applyFill="1" applyBorder="1" applyAlignment="1">
      <alignment horizontal="distributed" vertical="center"/>
    </xf>
    <xf numFmtId="0" fontId="7" fillId="3" borderId="53" xfId="0" quotePrefix="1" applyFont="1" applyFill="1" applyBorder="1" applyAlignment="1">
      <alignment horizontal="distributed" vertical="center"/>
    </xf>
    <xf numFmtId="0" fontId="7" fillId="3" borderId="54" xfId="0" quotePrefix="1" applyFont="1" applyFill="1" applyBorder="1" applyAlignment="1">
      <alignment horizontal="distributed" vertical="center"/>
    </xf>
    <xf numFmtId="0" fontId="7" fillId="3" borderId="33" xfId="0" applyFont="1" applyFill="1" applyBorder="1" applyAlignment="1">
      <alignment horizontal="distributed" vertical="center"/>
    </xf>
    <xf numFmtId="0" fontId="7" fillId="3" borderId="36" xfId="0" applyFont="1" applyFill="1" applyBorder="1" applyAlignment="1">
      <alignment horizontal="distributed" vertical="center"/>
    </xf>
    <xf numFmtId="0" fontId="7" fillId="3" borderId="38" xfId="0" applyFont="1" applyFill="1" applyBorder="1" applyAlignment="1">
      <alignment horizontal="distributed" vertical="center"/>
    </xf>
    <xf numFmtId="0" fontId="7" fillId="3" borderId="44" xfId="0" applyFont="1" applyFill="1" applyBorder="1" applyAlignment="1">
      <alignment horizontal="distributed" vertical="center"/>
    </xf>
    <xf numFmtId="0" fontId="7" fillId="3" borderId="42" xfId="0" applyFont="1" applyFill="1" applyBorder="1" applyAlignment="1">
      <alignment horizontal="distributed" vertical="center"/>
    </xf>
    <xf numFmtId="0" fontId="7" fillId="3" borderId="43" xfId="0" applyFont="1" applyFill="1" applyBorder="1" applyAlignment="1">
      <alignment horizontal="distributed" vertical="center"/>
    </xf>
    <xf numFmtId="0" fontId="7" fillId="3" borderId="45" xfId="0" applyFont="1" applyFill="1" applyBorder="1" applyAlignment="1">
      <alignment horizontal="distributed" vertical="center"/>
    </xf>
    <xf numFmtId="0" fontId="7" fillId="3" borderId="46" xfId="0" applyFont="1" applyFill="1" applyBorder="1" applyAlignment="1">
      <alignment horizontal="distributed" vertical="center"/>
    </xf>
    <xf numFmtId="0" fontId="7" fillId="3" borderId="39" xfId="0" applyFont="1" applyFill="1" applyBorder="1" applyAlignment="1">
      <alignment horizontal="distributed" vertical="center"/>
    </xf>
    <xf numFmtId="0" fontId="7" fillId="3" borderId="51" xfId="0" quotePrefix="1" applyFont="1" applyFill="1" applyBorder="1" applyAlignment="1">
      <alignment horizontal="center" vertical="center"/>
    </xf>
    <xf numFmtId="0" fontId="7" fillId="3" borderId="34" xfId="0" quotePrefix="1" applyFont="1" applyFill="1" applyBorder="1" applyAlignment="1">
      <alignment horizontal="center" vertical="center"/>
    </xf>
    <xf numFmtId="0" fontId="7" fillId="3" borderId="41" xfId="0" quotePrefix="1" applyFont="1" applyFill="1" applyBorder="1" applyAlignment="1">
      <alignment horizontal="center" vertical="center"/>
    </xf>
    <xf numFmtId="0" fontId="7" fillId="3" borderId="25" xfId="0" quotePrefix="1" applyFont="1" applyFill="1" applyBorder="1" applyAlignment="1">
      <alignment horizontal="center" vertical="center"/>
    </xf>
    <xf numFmtId="0" fontId="7" fillId="3" borderId="18" xfId="0" quotePrefix="1" applyFont="1" applyFill="1" applyBorder="1" applyAlignment="1">
      <alignment horizontal="center" vertical="center"/>
    </xf>
    <xf numFmtId="0" fontId="7" fillId="3" borderId="21" xfId="0" quotePrefix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horizontal="center" vertical="center"/>
    </xf>
    <xf numFmtId="0" fontId="7" fillId="3" borderId="35" xfId="0" quotePrefix="1" applyFont="1" applyFill="1" applyBorder="1" applyAlignment="1">
      <alignment horizontal="center" vertical="center"/>
    </xf>
    <xf numFmtId="0" fontId="7" fillId="3" borderId="36" xfId="0" quotePrefix="1" applyFont="1" applyFill="1" applyBorder="1" applyAlignment="1">
      <alignment horizontal="center" vertical="center"/>
    </xf>
    <xf numFmtId="0" fontId="7" fillId="3" borderId="37" xfId="0" quotePrefix="1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806088"/>
        <c:axId val="345806480"/>
      </c:lineChart>
      <c:catAx>
        <c:axId val="345806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806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80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8060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x"/>
            <c:size val="8"/>
            <c:spPr>
              <a:noFill/>
              <a:ln w="15875">
                <a:solidFill>
                  <a:schemeClr val="bg2">
                    <a:lumMod val="50000"/>
                    <a:alpha val="97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807264"/>
        <c:axId val="347496376"/>
      </c:lineChart>
      <c:catAx>
        <c:axId val="34580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4749637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47496376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80726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442706984227"/>
          <c:y val="8.3806621383069269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altLang="en-US"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96768"/>
        <c:axId val="347497552"/>
      </c:lineChart>
      <c:catAx>
        <c:axId val="34749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749755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47497552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7496768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319768</xdr:colOff>
      <xdr:row>58</xdr:row>
      <xdr:rowOff>55789</xdr:rowOff>
    </xdr:from>
    <xdr:to>
      <xdr:col>9</xdr:col>
      <xdr:colOff>285750</xdr:colOff>
      <xdr:row>82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23</xdr:row>
      <xdr:rowOff>152400</xdr:rowOff>
    </xdr:from>
    <xdr:to>
      <xdr:col>9</xdr:col>
      <xdr:colOff>542925</xdr:colOff>
      <xdr:row>42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6" t="s">
        <v>273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3.5" customHeight="1">
      <c r="A2" s="127" t="s">
        <v>2</v>
      </c>
      <c r="B2" s="127" t="s">
        <v>3</v>
      </c>
      <c r="C2" s="130" t="s">
        <v>0</v>
      </c>
      <c r="D2" s="131"/>
      <c r="E2" s="132"/>
      <c r="F2" s="130" t="s">
        <v>272</v>
      </c>
      <c r="G2" s="131"/>
      <c r="H2" s="132"/>
      <c r="I2" s="33" t="s">
        <v>1</v>
      </c>
      <c r="J2" s="33" t="s">
        <v>0</v>
      </c>
    </row>
    <row r="3" spans="1:10" ht="13.5" customHeight="1">
      <c r="A3" s="128"/>
      <c r="B3" s="128"/>
      <c r="C3" s="133"/>
      <c r="D3" s="134"/>
      <c r="E3" s="135"/>
      <c r="F3" s="133"/>
      <c r="G3" s="134"/>
      <c r="H3" s="135"/>
      <c r="I3" s="34" t="s">
        <v>4</v>
      </c>
      <c r="J3" s="37" t="s">
        <v>5</v>
      </c>
    </row>
    <row r="4" spans="1:10" ht="13.5" customHeight="1">
      <c r="A4" s="129"/>
      <c r="B4" s="128"/>
      <c r="C4" s="85" t="s">
        <v>6</v>
      </c>
      <c r="D4" s="85" t="s">
        <v>7</v>
      </c>
      <c r="E4" s="85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90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289</v>
      </c>
      <c r="G5" s="30" t="s">
        <v>289</v>
      </c>
      <c r="H5" s="30" t="s">
        <v>289</v>
      </c>
      <c r="I5" s="36">
        <f>C5/B5</f>
        <v>5.7735507246376816</v>
      </c>
      <c r="J5" s="29">
        <v>503.90973120597965</v>
      </c>
    </row>
    <row r="6" spans="1:10" ht="17.25" customHeight="1">
      <c r="A6" s="90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90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90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90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90">
        <v>17441</v>
      </c>
      <c r="B10" s="30" t="s">
        <v>290</v>
      </c>
      <c r="C10" s="29">
        <v>90971</v>
      </c>
      <c r="D10" s="30" t="s">
        <v>290</v>
      </c>
      <c r="E10" s="30" t="s">
        <v>290</v>
      </c>
      <c r="F10" s="30" t="s">
        <v>290</v>
      </c>
      <c r="G10" s="29">
        <f t="shared" si="3"/>
        <v>31694</v>
      </c>
      <c r="H10" s="32">
        <f t="shared" si="4"/>
        <v>0.53467618131821781</v>
      </c>
      <c r="I10" s="30" t="s">
        <v>290</v>
      </c>
      <c r="J10" s="29">
        <v>1307.6182262469456</v>
      </c>
    </row>
    <row r="11" spans="1:10" ht="17.25" customHeight="1">
      <c r="A11" s="90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290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90">
        <v>20363</v>
      </c>
      <c r="B12" s="29">
        <v>22694</v>
      </c>
      <c r="C12" s="29">
        <f t="shared" ref="C12:C25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90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90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90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90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90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90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90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90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90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91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90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03">
        <v>210032</v>
      </c>
      <c r="E24" s="103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92">
        <v>43952</v>
      </c>
      <c r="B25" s="97">
        <v>192800</v>
      </c>
      <c r="C25" s="98">
        <f>D25+E25</f>
        <v>436040</v>
      </c>
      <c r="D25" s="104">
        <v>215447</v>
      </c>
      <c r="E25" s="104">
        <v>220593</v>
      </c>
      <c r="F25" s="97">
        <f>B25-B24</f>
        <v>12630</v>
      </c>
      <c r="G25" s="97">
        <f>C25-C24</f>
        <v>12146</v>
      </c>
      <c r="H25" s="99">
        <f>G25/C24</f>
        <v>2.8653389762534974E-2</v>
      </c>
      <c r="I25" s="100">
        <f t="shared" si="6"/>
        <v>2.2616182572614107</v>
      </c>
      <c r="J25" s="80">
        <f>C25/69.56</f>
        <v>6268.5451408855661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346</v>
      </c>
    </row>
    <row r="28" spans="1:10" ht="13.5" customHeight="1">
      <c r="A28" s="2" t="s">
        <v>347</v>
      </c>
    </row>
    <row r="29" spans="1:10">
      <c r="A29" s="2" t="s">
        <v>294</v>
      </c>
    </row>
    <row r="31" spans="1:10">
      <c r="A31" s="125" t="s">
        <v>303</v>
      </c>
      <c r="B31" s="125"/>
      <c r="C31" s="125"/>
      <c r="D31" s="125"/>
      <c r="E31" s="125"/>
      <c r="F31" s="125"/>
      <c r="G31" s="125"/>
      <c r="H31" s="125"/>
      <c r="I31" s="125"/>
      <c r="J31" s="125"/>
    </row>
    <row r="58" spans="1:10">
      <c r="A58" s="125" t="s">
        <v>304</v>
      </c>
      <c r="B58" s="125"/>
      <c r="C58" s="125"/>
      <c r="D58" s="125"/>
      <c r="E58" s="125"/>
      <c r="F58" s="125"/>
      <c r="G58" s="125"/>
      <c r="H58" s="125"/>
      <c r="I58" s="125"/>
      <c r="J58" s="125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41" t="s">
        <v>274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18" customHeight="1">
      <c r="A2" s="5" t="s">
        <v>352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6" t="s">
        <v>79</v>
      </c>
      <c r="B3" s="41" t="s">
        <v>78</v>
      </c>
      <c r="C3" s="138" t="s">
        <v>0</v>
      </c>
      <c r="D3" s="139"/>
      <c r="E3" s="140"/>
      <c r="F3" s="8"/>
      <c r="G3" s="136" t="s">
        <v>79</v>
      </c>
      <c r="H3" s="41" t="s">
        <v>78</v>
      </c>
      <c r="I3" s="138" t="s">
        <v>0</v>
      </c>
      <c r="J3" s="139"/>
      <c r="K3" s="140"/>
    </row>
    <row r="4" spans="1:11" ht="17.25" customHeight="1">
      <c r="A4" s="137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7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701</v>
      </c>
      <c r="C5" s="45">
        <f>D5+E5</f>
        <v>1286</v>
      </c>
      <c r="D5" s="101">
        <v>623</v>
      </c>
      <c r="E5" s="46">
        <v>663</v>
      </c>
      <c r="F5" s="8"/>
      <c r="G5" s="47" t="s">
        <v>87</v>
      </c>
      <c r="H5" s="45">
        <v>465</v>
      </c>
      <c r="I5" s="45">
        <f t="shared" ref="I5:I57" si="0">J5+K5</f>
        <v>1120</v>
      </c>
      <c r="J5" s="46">
        <v>519</v>
      </c>
      <c r="K5" s="46">
        <v>601</v>
      </c>
    </row>
    <row r="6" spans="1:11" ht="18.95" customHeight="1">
      <c r="A6" s="44" t="s">
        <v>82</v>
      </c>
      <c r="B6" s="142">
        <v>4555</v>
      </c>
      <c r="C6" s="144">
        <f>D6+E6</f>
        <v>8545</v>
      </c>
      <c r="D6" s="145">
        <v>4045</v>
      </c>
      <c r="E6" s="145">
        <v>4500</v>
      </c>
      <c r="F6" s="8"/>
      <c r="G6" s="47" t="s">
        <v>89</v>
      </c>
      <c r="H6" s="45">
        <v>771</v>
      </c>
      <c r="I6" s="45">
        <f t="shared" si="0"/>
        <v>1931</v>
      </c>
      <c r="J6" s="46">
        <v>951</v>
      </c>
      <c r="K6" s="46">
        <v>980</v>
      </c>
    </row>
    <row r="7" spans="1:11" ht="18.95" customHeight="1">
      <c r="A7" s="44" t="s">
        <v>84</v>
      </c>
      <c r="B7" s="143"/>
      <c r="C7" s="144"/>
      <c r="D7" s="146"/>
      <c r="E7" s="146"/>
      <c r="F7" s="8"/>
      <c r="G7" s="47" t="s">
        <v>91</v>
      </c>
      <c r="H7" s="45">
        <v>512</v>
      </c>
      <c r="I7" s="45">
        <f t="shared" si="0"/>
        <v>1346</v>
      </c>
      <c r="J7" s="46">
        <v>638</v>
      </c>
      <c r="K7" s="46">
        <v>708</v>
      </c>
    </row>
    <row r="8" spans="1:11" ht="18.95" customHeight="1">
      <c r="A8" s="44" t="s">
        <v>86</v>
      </c>
      <c r="B8" s="45">
        <v>623</v>
      </c>
      <c r="C8" s="45">
        <f>D8+E8</f>
        <v>1121</v>
      </c>
      <c r="D8" s="46">
        <v>578</v>
      </c>
      <c r="E8" s="46">
        <v>543</v>
      </c>
      <c r="F8" s="8"/>
      <c r="G8" s="47" t="s">
        <v>93</v>
      </c>
      <c r="H8" s="45">
        <v>912</v>
      </c>
      <c r="I8" s="45">
        <f t="shared" si="0"/>
        <v>2136</v>
      </c>
      <c r="J8" s="46">
        <v>969</v>
      </c>
      <c r="K8" s="46">
        <v>1167</v>
      </c>
    </row>
    <row r="9" spans="1:11" ht="18.95" customHeight="1">
      <c r="A9" s="44" t="s">
        <v>88</v>
      </c>
      <c r="B9" s="45">
        <v>368</v>
      </c>
      <c r="C9" s="45">
        <f t="shared" ref="C9:C56" si="1">D9+E9</f>
        <v>711</v>
      </c>
      <c r="D9" s="46">
        <v>368</v>
      </c>
      <c r="E9" s="46">
        <v>343</v>
      </c>
      <c r="F9" s="8"/>
      <c r="G9" s="47" t="s">
        <v>95</v>
      </c>
      <c r="H9" s="45">
        <v>664</v>
      </c>
      <c r="I9" s="45">
        <f t="shared" si="0"/>
        <v>1472</v>
      </c>
      <c r="J9" s="46">
        <v>694</v>
      </c>
      <c r="K9" s="46">
        <v>778</v>
      </c>
    </row>
    <row r="10" spans="1:11" ht="18.95" customHeight="1">
      <c r="A10" s="44" t="s">
        <v>90</v>
      </c>
      <c r="B10" s="45">
        <v>1082</v>
      </c>
      <c r="C10" s="45">
        <f t="shared" si="1"/>
        <v>1591</v>
      </c>
      <c r="D10" s="46">
        <v>1113</v>
      </c>
      <c r="E10" s="46">
        <v>478</v>
      </c>
      <c r="F10" s="8"/>
      <c r="G10" s="47" t="s">
        <v>97</v>
      </c>
      <c r="H10" s="45">
        <v>545</v>
      </c>
      <c r="I10" s="45">
        <f t="shared" si="0"/>
        <v>1228</v>
      </c>
      <c r="J10" s="46">
        <v>580</v>
      </c>
      <c r="K10" s="46">
        <v>648</v>
      </c>
    </row>
    <row r="11" spans="1:11" ht="18.95" customHeight="1">
      <c r="A11" s="44" t="s">
        <v>92</v>
      </c>
      <c r="B11" s="45">
        <v>680</v>
      </c>
      <c r="C11" s="45">
        <f t="shared" si="1"/>
        <v>1427</v>
      </c>
      <c r="D11" s="46">
        <v>720</v>
      </c>
      <c r="E11" s="46">
        <v>707</v>
      </c>
      <c r="F11" s="8"/>
      <c r="G11" s="47" t="s">
        <v>99</v>
      </c>
      <c r="H11" s="45">
        <v>557</v>
      </c>
      <c r="I11" s="45">
        <f t="shared" si="0"/>
        <v>1381</v>
      </c>
      <c r="J11" s="46">
        <v>646</v>
      </c>
      <c r="K11" s="46">
        <v>735</v>
      </c>
    </row>
    <row r="12" spans="1:11" ht="18.95" customHeight="1">
      <c r="A12" s="44" t="s">
        <v>94</v>
      </c>
      <c r="B12" s="45">
        <v>124</v>
      </c>
      <c r="C12" s="45">
        <f t="shared" si="1"/>
        <v>320</v>
      </c>
      <c r="D12" s="46">
        <v>159</v>
      </c>
      <c r="E12" s="46">
        <v>161</v>
      </c>
      <c r="F12" s="8"/>
      <c r="G12" s="47" t="s">
        <v>101</v>
      </c>
      <c r="H12" s="45">
        <v>592</v>
      </c>
      <c r="I12" s="45">
        <f t="shared" si="0"/>
        <v>1573</v>
      </c>
      <c r="J12" s="46">
        <v>772</v>
      </c>
      <c r="K12" s="46">
        <v>801</v>
      </c>
    </row>
    <row r="13" spans="1:11" ht="18.95" customHeight="1">
      <c r="A13" s="44" t="s">
        <v>96</v>
      </c>
      <c r="B13" s="45">
        <v>694</v>
      </c>
      <c r="C13" s="45">
        <f t="shared" si="1"/>
        <v>1461</v>
      </c>
      <c r="D13" s="46">
        <v>737</v>
      </c>
      <c r="E13" s="46">
        <v>724</v>
      </c>
      <c r="F13" s="8"/>
      <c r="G13" s="47" t="s">
        <v>103</v>
      </c>
      <c r="H13" s="45">
        <v>833</v>
      </c>
      <c r="I13" s="45">
        <f t="shared" si="0"/>
        <v>1866</v>
      </c>
      <c r="J13" s="46">
        <v>908</v>
      </c>
      <c r="K13" s="46">
        <v>958</v>
      </c>
    </row>
    <row r="14" spans="1:11" ht="18.95" customHeight="1">
      <c r="A14" s="44" t="s">
        <v>98</v>
      </c>
      <c r="B14" s="45">
        <v>665</v>
      </c>
      <c r="C14" s="45">
        <f t="shared" si="1"/>
        <v>1353</v>
      </c>
      <c r="D14" s="46">
        <v>644</v>
      </c>
      <c r="E14" s="46">
        <v>709</v>
      </c>
      <c r="F14" s="8"/>
      <c r="G14" s="47" t="s">
        <v>105</v>
      </c>
      <c r="H14" s="45">
        <v>155</v>
      </c>
      <c r="I14" s="45">
        <f t="shared" si="0"/>
        <v>364</v>
      </c>
      <c r="J14" s="46">
        <v>185</v>
      </c>
      <c r="K14" s="46">
        <v>179</v>
      </c>
    </row>
    <row r="15" spans="1:11" ht="18.95" customHeight="1">
      <c r="A15" s="44" t="s">
        <v>100</v>
      </c>
      <c r="B15" s="45">
        <v>850</v>
      </c>
      <c r="C15" s="45">
        <f t="shared" si="1"/>
        <v>1896</v>
      </c>
      <c r="D15" s="46">
        <v>934</v>
      </c>
      <c r="E15" s="46">
        <v>962</v>
      </c>
      <c r="F15" s="8"/>
      <c r="G15" s="47" t="s">
        <v>107</v>
      </c>
      <c r="H15" s="45">
        <v>588</v>
      </c>
      <c r="I15" s="45">
        <f t="shared" si="0"/>
        <v>1424</v>
      </c>
      <c r="J15" s="46">
        <v>707</v>
      </c>
      <c r="K15" s="46">
        <v>717</v>
      </c>
    </row>
    <row r="16" spans="1:11" ht="18.95" customHeight="1">
      <c r="A16" s="44" t="s">
        <v>102</v>
      </c>
      <c r="B16" s="45">
        <v>530</v>
      </c>
      <c r="C16" s="45">
        <f t="shared" si="1"/>
        <v>1075</v>
      </c>
      <c r="D16" s="46">
        <v>555</v>
      </c>
      <c r="E16" s="46">
        <v>520</v>
      </c>
      <c r="F16" s="8"/>
      <c r="G16" s="47" t="s">
        <v>109</v>
      </c>
      <c r="H16" s="45">
        <v>347</v>
      </c>
      <c r="I16" s="45">
        <f t="shared" si="0"/>
        <v>716</v>
      </c>
      <c r="J16" s="46">
        <v>413</v>
      </c>
      <c r="K16" s="46">
        <v>303</v>
      </c>
    </row>
    <row r="17" spans="1:11" ht="18.95" customHeight="1">
      <c r="A17" s="44" t="s">
        <v>104</v>
      </c>
      <c r="B17" s="45">
        <v>1241</v>
      </c>
      <c r="C17" s="45">
        <f t="shared" si="1"/>
        <v>1956</v>
      </c>
      <c r="D17" s="46">
        <v>1007</v>
      </c>
      <c r="E17" s="46">
        <v>949</v>
      </c>
      <c r="F17" s="8"/>
      <c r="G17" s="47" t="s">
        <v>111</v>
      </c>
      <c r="H17" s="45">
        <v>646</v>
      </c>
      <c r="I17" s="45">
        <f t="shared" si="0"/>
        <v>1595</v>
      </c>
      <c r="J17" s="46">
        <v>800</v>
      </c>
      <c r="K17" s="46">
        <v>795</v>
      </c>
    </row>
    <row r="18" spans="1:11" ht="18.95" customHeight="1">
      <c r="A18" s="44" t="s">
        <v>106</v>
      </c>
      <c r="B18" s="45">
        <v>917</v>
      </c>
      <c r="C18" s="45">
        <f t="shared" si="1"/>
        <v>2035</v>
      </c>
      <c r="D18" s="46">
        <v>1011</v>
      </c>
      <c r="E18" s="46">
        <v>1024</v>
      </c>
      <c r="F18" s="8"/>
      <c r="G18" s="47" t="s">
        <v>113</v>
      </c>
      <c r="H18" s="45">
        <v>465</v>
      </c>
      <c r="I18" s="45">
        <f t="shared" si="0"/>
        <v>977</v>
      </c>
      <c r="J18" s="46">
        <v>491</v>
      </c>
      <c r="K18" s="46">
        <v>486</v>
      </c>
    </row>
    <row r="19" spans="1:11" ht="18.95" customHeight="1">
      <c r="A19" s="44" t="s">
        <v>108</v>
      </c>
      <c r="B19" s="45">
        <v>344</v>
      </c>
      <c r="C19" s="45">
        <f t="shared" si="1"/>
        <v>709</v>
      </c>
      <c r="D19" s="46">
        <v>370</v>
      </c>
      <c r="E19" s="46">
        <v>339</v>
      </c>
      <c r="F19" s="8"/>
      <c r="G19" s="47" t="s">
        <v>115</v>
      </c>
      <c r="H19" s="45">
        <v>1252</v>
      </c>
      <c r="I19" s="45">
        <f t="shared" si="0"/>
        <v>2957</v>
      </c>
      <c r="J19" s="46">
        <v>1446</v>
      </c>
      <c r="K19" s="46">
        <v>1511</v>
      </c>
    </row>
    <row r="20" spans="1:11" ht="18.95" customHeight="1">
      <c r="A20" s="44" t="s">
        <v>110</v>
      </c>
      <c r="B20" s="45">
        <v>172</v>
      </c>
      <c r="C20" s="45">
        <f t="shared" si="1"/>
        <v>421</v>
      </c>
      <c r="D20" s="46">
        <v>197</v>
      </c>
      <c r="E20" s="46">
        <v>224</v>
      </c>
      <c r="F20" s="8"/>
      <c r="G20" s="47" t="s">
        <v>117</v>
      </c>
      <c r="H20" s="45">
        <v>983</v>
      </c>
      <c r="I20" s="45">
        <f t="shared" si="0"/>
        <v>2293</v>
      </c>
      <c r="J20" s="46">
        <v>1110</v>
      </c>
      <c r="K20" s="46">
        <v>1183</v>
      </c>
    </row>
    <row r="21" spans="1:11" ht="18.95" customHeight="1">
      <c r="A21" s="44" t="s">
        <v>112</v>
      </c>
      <c r="B21" s="45">
        <v>382</v>
      </c>
      <c r="C21" s="45">
        <f t="shared" si="1"/>
        <v>994</v>
      </c>
      <c r="D21" s="46">
        <v>504</v>
      </c>
      <c r="E21" s="46">
        <v>490</v>
      </c>
      <c r="F21" s="8"/>
      <c r="G21" s="47" t="s">
        <v>119</v>
      </c>
      <c r="H21" s="45">
        <v>740</v>
      </c>
      <c r="I21" s="45">
        <f t="shared" si="0"/>
        <v>1679</v>
      </c>
      <c r="J21" s="46">
        <v>778</v>
      </c>
      <c r="K21" s="46">
        <v>901</v>
      </c>
    </row>
    <row r="22" spans="1:11" ht="18.95" customHeight="1">
      <c r="A22" s="44" t="s">
        <v>114</v>
      </c>
      <c r="B22" s="45">
        <v>857</v>
      </c>
      <c r="C22" s="45">
        <f t="shared" si="1"/>
        <v>1919</v>
      </c>
      <c r="D22" s="46">
        <v>959</v>
      </c>
      <c r="E22" s="46">
        <v>960</v>
      </c>
      <c r="F22" s="8"/>
      <c r="G22" s="47" t="s">
        <v>121</v>
      </c>
      <c r="H22" s="45">
        <v>827</v>
      </c>
      <c r="I22" s="45">
        <f t="shared" si="0"/>
        <v>1967</v>
      </c>
      <c r="J22" s="46">
        <v>943</v>
      </c>
      <c r="K22" s="46">
        <v>1024</v>
      </c>
    </row>
    <row r="23" spans="1:11" ht="18.95" customHeight="1">
      <c r="A23" s="44" t="s">
        <v>116</v>
      </c>
      <c r="B23" s="45">
        <v>674</v>
      </c>
      <c r="C23" s="45">
        <f t="shared" si="1"/>
        <v>1229</v>
      </c>
      <c r="D23" s="46">
        <v>581</v>
      </c>
      <c r="E23" s="46">
        <v>648</v>
      </c>
      <c r="F23" s="8"/>
      <c r="G23" s="47" t="s">
        <v>123</v>
      </c>
      <c r="H23" s="45">
        <v>683</v>
      </c>
      <c r="I23" s="45">
        <f t="shared" si="0"/>
        <v>1770</v>
      </c>
      <c r="J23" s="46">
        <v>892</v>
      </c>
      <c r="K23" s="46">
        <v>878</v>
      </c>
    </row>
    <row r="24" spans="1:11" ht="18.95" customHeight="1">
      <c r="A24" s="44" t="s">
        <v>118</v>
      </c>
      <c r="B24" s="45">
        <v>425</v>
      </c>
      <c r="C24" s="45">
        <f t="shared" si="1"/>
        <v>1107</v>
      </c>
      <c r="D24" s="46">
        <v>499</v>
      </c>
      <c r="E24" s="46">
        <v>608</v>
      </c>
      <c r="F24" s="8"/>
      <c r="G24" s="47" t="s">
        <v>125</v>
      </c>
      <c r="H24" s="45">
        <v>640</v>
      </c>
      <c r="I24" s="45">
        <f t="shared" si="0"/>
        <v>1189</v>
      </c>
      <c r="J24" s="46">
        <v>581</v>
      </c>
      <c r="K24" s="46">
        <v>608</v>
      </c>
    </row>
    <row r="25" spans="1:11" ht="18.95" customHeight="1">
      <c r="A25" s="44" t="s">
        <v>120</v>
      </c>
      <c r="B25" s="45">
        <v>573</v>
      </c>
      <c r="C25" s="45">
        <f t="shared" si="1"/>
        <v>1529</v>
      </c>
      <c r="D25" s="46">
        <v>765</v>
      </c>
      <c r="E25" s="46">
        <v>764</v>
      </c>
      <c r="F25" s="8"/>
      <c r="G25" s="47" t="s">
        <v>127</v>
      </c>
      <c r="H25" s="45">
        <v>939</v>
      </c>
      <c r="I25" s="45">
        <f t="shared" si="0"/>
        <v>1875</v>
      </c>
      <c r="J25" s="46">
        <v>889</v>
      </c>
      <c r="K25" s="46">
        <v>986</v>
      </c>
    </row>
    <row r="26" spans="1:11" ht="18.95" customHeight="1">
      <c r="A26" s="44" t="s">
        <v>122</v>
      </c>
      <c r="B26" s="45">
        <v>463</v>
      </c>
      <c r="C26" s="45">
        <f t="shared" si="1"/>
        <v>1157</v>
      </c>
      <c r="D26" s="46">
        <v>513</v>
      </c>
      <c r="E26" s="46">
        <v>644</v>
      </c>
      <c r="F26" s="8"/>
      <c r="G26" s="47" t="s">
        <v>129</v>
      </c>
      <c r="H26" s="45">
        <v>717</v>
      </c>
      <c r="I26" s="45">
        <f t="shared" si="0"/>
        <v>1684</v>
      </c>
      <c r="J26" s="46">
        <v>798</v>
      </c>
      <c r="K26" s="46">
        <v>886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424</v>
      </c>
      <c r="I27" s="45">
        <f t="shared" si="0"/>
        <v>666</v>
      </c>
      <c r="J27" s="46">
        <v>289</v>
      </c>
      <c r="K27" s="46">
        <v>377</v>
      </c>
    </row>
    <row r="28" spans="1:11" ht="18.95" customHeight="1">
      <c r="A28" s="44" t="s">
        <v>126</v>
      </c>
      <c r="B28" s="45">
        <v>649</v>
      </c>
      <c r="C28" s="45">
        <f t="shared" si="1"/>
        <v>1771</v>
      </c>
      <c r="D28" s="46">
        <v>883</v>
      </c>
      <c r="E28" s="46">
        <v>888</v>
      </c>
      <c r="F28" s="8"/>
      <c r="G28" s="47" t="s">
        <v>133</v>
      </c>
      <c r="H28" s="45">
        <v>574</v>
      </c>
      <c r="I28" s="45">
        <f t="shared" si="0"/>
        <v>1137</v>
      </c>
      <c r="J28" s="46">
        <v>557</v>
      </c>
      <c r="K28" s="46">
        <v>580</v>
      </c>
    </row>
    <row r="29" spans="1:11" ht="18.95" customHeight="1">
      <c r="A29" s="44" t="s">
        <v>128</v>
      </c>
      <c r="B29" s="45">
        <v>426</v>
      </c>
      <c r="C29" s="45">
        <f t="shared" si="1"/>
        <v>1064</v>
      </c>
      <c r="D29" s="46">
        <v>541</v>
      </c>
      <c r="E29" s="46">
        <v>523</v>
      </c>
      <c r="F29" s="8"/>
      <c r="G29" s="47" t="s">
        <v>135</v>
      </c>
      <c r="H29" s="45">
        <v>443</v>
      </c>
      <c r="I29" s="45">
        <f t="shared" si="0"/>
        <v>826</v>
      </c>
      <c r="J29" s="46">
        <v>446</v>
      </c>
      <c r="K29" s="46">
        <v>380</v>
      </c>
    </row>
    <row r="30" spans="1:11" ht="18.95" customHeight="1">
      <c r="A30" s="44" t="s">
        <v>130</v>
      </c>
      <c r="B30" s="45">
        <v>209</v>
      </c>
      <c r="C30" s="45">
        <f t="shared" si="1"/>
        <v>458</v>
      </c>
      <c r="D30" s="86">
        <v>230</v>
      </c>
      <c r="E30" s="46">
        <v>228</v>
      </c>
      <c r="F30" s="8"/>
      <c r="G30" s="47" t="s">
        <v>137</v>
      </c>
      <c r="H30" s="45">
        <v>790</v>
      </c>
      <c r="I30" s="45">
        <f t="shared" si="0"/>
        <v>1932</v>
      </c>
      <c r="J30" s="46">
        <v>1006</v>
      </c>
      <c r="K30" s="46">
        <v>926</v>
      </c>
    </row>
    <row r="31" spans="1:11" ht="18.95" customHeight="1">
      <c r="A31" s="44" t="s">
        <v>132</v>
      </c>
      <c r="B31" s="45">
        <v>2333</v>
      </c>
      <c r="C31" s="45">
        <f t="shared" si="1"/>
        <v>4064</v>
      </c>
      <c r="D31" s="46">
        <v>1923</v>
      </c>
      <c r="E31" s="46">
        <v>2141</v>
      </c>
      <c r="F31" s="8"/>
      <c r="G31" s="44" t="s">
        <v>139</v>
      </c>
      <c r="H31" s="45">
        <v>241</v>
      </c>
      <c r="I31" s="45">
        <f t="shared" si="0"/>
        <v>535</v>
      </c>
      <c r="J31" s="46">
        <v>284</v>
      </c>
      <c r="K31" s="46">
        <v>251</v>
      </c>
    </row>
    <row r="32" spans="1:11" ht="18.95" customHeight="1">
      <c r="A32" s="44" t="s">
        <v>134</v>
      </c>
      <c r="B32" s="45">
        <v>650</v>
      </c>
      <c r="C32" s="45">
        <f t="shared" si="1"/>
        <v>1530</v>
      </c>
      <c r="D32" s="46">
        <v>762</v>
      </c>
      <c r="E32" s="46">
        <v>768</v>
      </c>
      <c r="F32" s="8"/>
      <c r="G32" s="44" t="s">
        <v>141</v>
      </c>
      <c r="H32" s="45">
        <v>548</v>
      </c>
      <c r="I32" s="45">
        <f t="shared" si="0"/>
        <v>1347</v>
      </c>
      <c r="J32" s="46">
        <v>653</v>
      </c>
      <c r="K32" s="46">
        <v>694</v>
      </c>
    </row>
    <row r="33" spans="1:11" ht="18.95" customHeight="1">
      <c r="A33" s="44" t="s">
        <v>136</v>
      </c>
      <c r="B33" s="45">
        <v>283</v>
      </c>
      <c r="C33" s="45">
        <f t="shared" si="1"/>
        <v>656</v>
      </c>
      <c r="D33" s="46">
        <v>333</v>
      </c>
      <c r="E33" s="46">
        <v>323</v>
      </c>
      <c r="F33" s="8"/>
      <c r="G33" s="44" t="s">
        <v>143</v>
      </c>
      <c r="H33" s="45">
        <v>1685</v>
      </c>
      <c r="I33" s="45">
        <f t="shared" si="0"/>
        <v>4101</v>
      </c>
      <c r="J33" s="46">
        <v>1998</v>
      </c>
      <c r="K33" s="46">
        <v>2103</v>
      </c>
    </row>
    <row r="34" spans="1:11" ht="18.95" customHeight="1">
      <c r="A34" s="44" t="s">
        <v>138</v>
      </c>
      <c r="B34" s="45">
        <v>24</v>
      </c>
      <c r="C34" s="45">
        <f t="shared" si="1"/>
        <v>67</v>
      </c>
      <c r="D34" s="46">
        <v>33</v>
      </c>
      <c r="E34" s="46">
        <v>34</v>
      </c>
      <c r="F34" s="8"/>
      <c r="G34" s="44" t="s">
        <v>145</v>
      </c>
      <c r="H34" s="45">
        <v>1034</v>
      </c>
      <c r="I34" s="45">
        <f t="shared" si="0"/>
        <v>2142</v>
      </c>
      <c r="J34" s="46">
        <v>1056</v>
      </c>
      <c r="K34" s="46">
        <v>1086</v>
      </c>
    </row>
    <row r="35" spans="1:11" ht="18.95" customHeight="1">
      <c r="A35" s="44" t="s">
        <v>140</v>
      </c>
      <c r="B35" s="106">
        <v>0</v>
      </c>
      <c r="C35" s="46" t="s">
        <v>300</v>
      </c>
      <c r="D35" s="106">
        <v>0</v>
      </c>
      <c r="E35" s="106">
        <v>0</v>
      </c>
      <c r="F35" s="8"/>
      <c r="G35" s="44" t="s">
        <v>147</v>
      </c>
      <c r="H35" s="45">
        <v>370</v>
      </c>
      <c r="I35" s="45">
        <f t="shared" si="0"/>
        <v>720</v>
      </c>
      <c r="J35" s="46">
        <v>361</v>
      </c>
      <c r="K35" s="46">
        <v>359</v>
      </c>
    </row>
    <row r="36" spans="1:11" ht="18.95" customHeight="1">
      <c r="A36" s="44" t="s">
        <v>142</v>
      </c>
      <c r="B36" s="45">
        <v>783</v>
      </c>
      <c r="C36" s="45">
        <f t="shared" si="1"/>
        <v>1604</v>
      </c>
      <c r="D36" s="46">
        <v>804</v>
      </c>
      <c r="E36" s="46">
        <v>800</v>
      </c>
      <c r="F36" s="8"/>
      <c r="G36" s="44" t="s">
        <v>149</v>
      </c>
      <c r="H36" s="45">
        <v>901</v>
      </c>
      <c r="I36" s="45">
        <f t="shared" si="0"/>
        <v>2104</v>
      </c>
      <c r="J36" s="46">
        <v>1044</v>
      </c>
      <c r="K36" s="46">
        <v>1060</v>
      </c>
    </row>
    <row r="37" spans="1:11" ht="18.95" customHeight="1">
      <c r="A37" s="44" t="s">
        <v>144</v>
      </c>
      <c r="B37" s="45">
        <v>370</v>
      </c>
      <c r="C37" s="45">
        <f t="shared" si="1"/>
        <v>980</v>
      </c>
      <c r="D37" s="46">
        <v>450</v>
      </c>
      <c r="E37" s="46">
        <v>530</v>
      </c>
      <c r="F37" s="8"/>
      <c r="G37" s="44" t="s">
        <v>151</v>
      </c>
      <c r="H37" s="45">
        <v>190</v>
      </c>
      <c r="I37" s="45">
        <f t="shared" si="0"/>
        <v>354</v>
      </c>
      <c r="J37" s="46">
        <v>185</v>
      </c>
      <c r="K37" s="46">
        <v>169</v>
      </c>
    </row>
    <row r="38" spans="1:11" ht="18.95" customHeight="1">
      <c r="A38" s="44" t="s">
        <v>146</v>
      </c>
      <c r="B38" s="45">
        <v>1298</v>
      </c>
      <c r="C38" s="45">
        <f t="shared" si="1"/>
        <v>3128</v>
      </c>
      <c r="D38" s="46">
        <v>1558</v>
      </c>
      <c r="E38" s="46">
        <v>1570</v>
      </c>
      <c r="F38" s="8"/>
      <c r="G38" s="44" t="s">
        <v>153</v>
      </c>
      <c r="H38" s="45">
        <v>913</v>
      </c>
      <c r="I38" s="45">
        <f t="shared" si="0"/>
        <v>1865</v>
      </c>
      <c r="J38" s="46">
        <v>999</v>
      </c>
      <c r="K38" s="46">
        <v>866</v>
      </c>
    </row>
    <row r="39" spans="1:11" ht="18.95" customHeight="1">
      <c r="A39" s="44" t="s">
        <v>148</v>
      </c>
      <c r="B39" s="45">
        <v>845</v>
      </c>
      <c r="C39" s="45">
        <f t="shared" si="1"/>
        <v>2154</v>
      </c>
      <c r="D39" s="46">
        <v>1080</v>
      </c>
      <c r="E39" s="46">
        <v>1074</v>
      </c>
      <c r="F39" s="8"/>
      <c r="G39" s="44" t="s">
        <v>155</v>
      </c>
      <c r="H39" s="45">
        <v>278</v>
      </c>
      <c r="I39" s="45">
        <f t="shared" si="0"/>
        <v>763</v>
      </c>
      <c r="J39" s="46">
        <v>381</v>
      </c>
      <c r="K39" s="46">
        <v>382</v>
      </c>
    </row>
    <row r="40" spans="1:11" ht="18.95" customHeight="1">
      <c r="A40" s="44" t="s">
        <v>150</v>
      </c>
      <c r="B40" s="45">
        <v>585</v>
      </c>
      <c r="C40" s="45">
        <f t="shared" si="1"/>
        <v>1503</v>
      </c>
      <c r="D40" s="46">
        <v>689</v>
      </c>
      <c r="E40" s="46">
        <v>814</v>
      </c>
      <c r="F40" s="8"/>
      <c r="G40" s="44" t="s">
        <v>157</v>
      </c>
      <c r="H40" s="45">
        <v>1050</v>
      </c>
      <c r="I40" s="45">
        <f t="shared" si="0"/>
        <v>2323</v>
      </c>
      <c r="J40" s="46">
        <v>1146</v>
      </c>
      <c r="K40" s="46">
        <v>1177</v>
      </c>
    </row>
    <row r="41" spans="1:11" ht="18.95" customHeight="1">
      <c r="A41" s="44" t="s">
        <v>152</v>
      </c>
      <c r="B41" s="45">
        <v>375</v>
      </c>
      <c r="C41" s="45">
        <f t="shared" si="1"/>
        <v>898</v>
      </c>
      <c r="D41" s="46">
        <v>434</v>
      </c>
      <c r="E41" s="46">
        <v>464</v>
      </c>
      <c r="F41" s="8"/>
      <c r="G41" s="44" t="s">
        <v>158</v>
      </c>
      <c r="H41" s="45">
        <v>581</v>
      </c>
      <c r="I41" s="45">
        <f t="shared" si="0"/>
        <v>1358</v>
      </c>
      <c r="J41" s="46">
        <v>653</v>
      </c>
      <c r="K41" s="46">
        <v>705</v>
      </c>
    </row>
    <row r="42" spans="1:11" ht="18.95" customHeight="1">
      <c r="A42" s="44" t="s">
        <v>154</v>
      </c>
      <c r="B42" s="45">
        <v>450</v>
      </c>
      <c r="C42" s="45">
        <f t="shared" si="1"/>
        <v>1004</v>
      </c>
      <c r="D42" s="46">
        <v>488</v>
      </c>
      <c r="E42" s="46">
        <v>516</v>
      </c>
      <c r="F42" s="8"/>
      <c r="G42" s="44" t="s">
        <v>160</v>
      </c>
      <c r="H42" s="45">
        <v>751</v>
      </c>
      <c r="I42" s="45">
        <f t="shared" si="0"/>
        <v>1714</v>
      </c>
      <c r="J42" s="46">
        <v>867</v>
      </c>
      <c r="K42" s="46">
        <v>847</v>
      </c>
    </row>
    <row r="43" spans="1:11" ht="18.95" customHeight="1">
      <c r="A43" s="44" t="s">
        <v>156</v>
      </c>
      <c r="B43" s="45">
        <v>457</v>
      </c>
      <c r="C43" s="45">
        <f t="shared" si="1"/>
        <v>1089</v>
      </c>
      <c r="D43" s="46">
        <v>548</v>
      </c>
      <c r="E43" s="46">
        <v>541</v>
      </c>
      <c r="F43" s="8"/>
      <c r="G43" s="44" t="s">
        <v>162</v>
      </c>
      <c r="H43" s="45">
        <v>166</v>
      </c>
      <c r="I43" s="45">
        <f t="shared" si="0"/>
        <v>895</v>
      </c>
      <c r="J43" s="46">
        <v>398</v>
      </c>
      <c r="K43" s="46">
        <v>497</v>
      </c>
    </row>
    <row r="44" spans="1:11" ht="18.95" customHeight="1">
      <c r="A44" s="47" t="s">
        <v>17</v>
      </c>
      <c r="B44" s="45">
        <v>225</v>
      </c>
      <c r="C44" s="45">
        <f t="shared" si="1"/>
        <v>621</v>
      </c>
      <c r="D44" s="46">
        <v>272</v>
      </c>
      <c r="E44" s="46">
        <v>349</v>
      </c>
      <c r="F44" s="8"/>
      <c r="G44" s="44" t="s">
        <v>337</v>
      </c>
      <c r="H44" s="45">
        <v>347</v>
      </c>
      <c r="I44" s="45">
        <f t="shared" si="0"/>
        <v>818</v>
      </c>
      <c r="J44" s="46">
        <v>407</v>
      </c>
      <c r="K44" s="46">
        <v>411</v>
      </c>
    </row>
    <row r="45" spans="1:11" ht="18.95" customHeight="1">
      <c r="A45" s="44" t="s">
        <v>159</v>
      </c>
      <c r="B45" s="45">
        <v>1306</v>
      </c>
      <c r="C45" s="45">
        <f t="shared" si="1"/>
        <v>2336</v>
      </c>
      <c r="D45" s="46">
        <v>1130</v>
      </c>
      <c r="E45" s="46">
        <v>1206</v>
      </c>
      <c r="F45" s="8"/>
      <c r="G45" s="44" t="s">
        <v>166</v>
      </c>
      <c r="H45" s="107">
        <v>0</v>
      </c>
      <c r="I45" s="46" t="s">
        <v>300</v>
      </c>
      <c r="J45" s="107">
        <v>0</v>
      </c>
      <c r="K45" s="107">
        <v>0</v>
      </c>
    </row>
    <row r="46" spans="1:11" ht="18.95" customHeight="1">
      <c r="A46" s="47" t="s">
        <v>161</v>
      </c>
      <c r="B46" s="45">
        <v>752</v>
      </c>
      <c r="C46" s="45">
        <f t="shared" si="1"/>
        <v>1528</v>
      </c>
      <c r="D46" s="46">
        <v>668</v>
      </c>
      <c r="E46" s="46">
        <v>860</v>
      </c>
      <c r="F46" s="8"/>
      <c r="G46" s="44" t="s">
        <v>168</v>
      </c>
      <c r="H46" s="45">
        <v>355</v>
      </c>
      <c r="I46" s="45">
        <f t="shared" si="0"/>
        <v>922</v>
      </c>
      <c r="J46" s="46">
        <v>441</v>
      </c>
      <c r="K46" s="46">
        <v>481</v>
      </c>
    </row>
    <row r="47" spans="1:11" ht="18.95" customHeight="1">
      <c r="A47" s="47" t="s">
        <v>163</v>
      </c>
      <c r="B47" s="45">
        <v>670</v>
      </c>
      <c r="C47" s="45">
        <f t="shared" si="1"/>
        <v>1373</v>
      </c>
      <c r="D47" s="46">
        <v>675</v>
      </c>
      <c r="E47" s="46">
        <v>698</v>
      </c>
      <c r="F47" s="8"/>
      <c r="G47" s="44" t="s">
        <v>170</v>
      </c>
      <c r="H47" s="45">
        <v>453</v>
      </c>
      <c r="I47" s="45">
        <f t="shared" si="0"/>
        <v>1081</v>
      </c>
      <c r="J47" s="46">
        <v>534</v>
      </c>
      <c r="K47" s="46">
        <v>547</v>
      </c>
    </row>
    <row r="48" spans="1:11" ht="18.95" customHeight="1">
      <c r="A48" s="47" t="s">
        <v>164</v>
      </c>
      <c r="B48" s="45">
        <v>1014</v>
      </c>
      <c r="C48" s="45">
        <f t="shared" si="1"/>
        <v>2024</v>
      </c>
      <c r="D48" s="46">
        <v>942</v>
      </c>
      <c r="E48" s="46">
        <v>1082</v>
      </c>
      <c r="F48" s="8"/>
      <c r="G48" s="44" t="s">
        <v>172</v>
      </c>
      <c r="H48" s="45">
        <v>263</v>
      </c>
      <c r="I48" s="45">
        <f t="shared" si="0"/>
        <v>737</v>
      </c>
      <c r="J48" s="46">
        <v>323</v>
      </c>
      <c r="K48" s="46">
        <v>414</v>
      </c>
    </row>
    <row r="49" spans="1:11" ht="18.95" customHeight="1">
      <c r="A49" s="47" t="s">
        <v>165</v>
      </c>
      <c r="B49" s="45">
        <v>740</v>
      </c>
      <c r="C49" s="45">
        <f t="shared" si="1"/>
        <v>1558</v>
      </c>
      <c r="D49" s="46">
        <v>741</v>
      </c>
      <c r="E49" s="46">
        <v>817</v>
      </c>
      <c r="F49" s="8"/>
      <c r="G49" s="44" t="s">
        <v>338</v>
      </c>
      <c r="H49" s="45">
        <v>409</v>
      </c>
      <c r="I49" s="45">
        <f t="shared" si="0"/>
        <v>1101</v>
      </c>
      <c r="J49" s="46">
        <v>528</v>
      </c>
      <c r="K49" s="46">
        <v>573</v>
      </c>
    </row>
    <row r="50" spans="1:11" ht="18.95" customHeight="1">
      <c r="A50" s="47" t="s">
        <v>167</v>
      </c>
      <c r="B50" s="45">
        <v>664</v>
      </c>
      <c r="C50" s="45">
        <f t="shared" si="1"/>
        <v>1625</v>
      </c>
      <c r="D50" s="46">
        <v>783</v>
      </c>
      <c r="E50" s="46">
        <v>842</v>
      </c>
      <c r="F50" s="8"/>
      <c r="G50" s="44" t="s">
        <v>339</v>
      </c>
      <c r="H50" s="45">
        <v>44</v>
      </c>
      <c r="I50" s="45">
        <f t="shared" si="0"/>
        <v>109</v>
      </c>
      <c r="J50" s="46">
        <v>48</v>
      </c>
      <c r="K50" s="46">
        <v>61</v>
      </c>
    </row>
    <row r="51" spans="1:11" ht="18.95" customHeight="1">
      <c r="A51" s="47" t="s">
        <v>169</v>
      </c>
      <c r="B51" s="45">
        <v>869</v>
      </c>
      <c r="C51" s="45">
        <f t="shared" si="1"/>
        <v>2102</v>
      </c>
      <c r="D51" s="46">
        <v>1053</v>
      </c>
      <c r="E51" s="46">
        <v>1049</v>
      </c>
      <c r="F51" s="8"/>
      <c r="G51" s="44" t="s">
        <v>174</v>
      </c>
      <c r="H51" s="45">
        <v>329</v>
      </c>
      <c r="I51" s="45">
        <f t="shared" si="0"/>
        <v>1028</v>
      </c>
      <c r="J51" s="46">
        <v>454</v>
      </c>
      <c r="K51" s="46">
        <v>574</v>
      </c>
    </row>
    <row r="52" spans="1:11" ht="18.75" customHeight="1">
      <c r="A52" s="47" t="s">
        <v>171</v>
      </c>
      <c r="B52" s="45">
        <v>893</v>
      </c>
      <c r="C52" s="45">
        <f t="shared" si="1"/>
        <v>2112</v>
      </c>
      <c r="D52" s="46">
        <v>1027</v>
      </c>
      <c r="E52" s="46">
        <v>1085</v>
      </c>
      <c r="F52" s="8"/>
      <c r="G52" s="44" t="s">
        <v>340</v>
      </c>
      <c r="H52" s="45">
        <v>490</v>
      </c>
      <c r="I52" s="45">
        <f t="shared" si="0"/>
        <v>1235</v>
      </c>
      <c r="J52" s="46">
        <v>619</v>
      </c>
      <c r="K52" s="46">
        <v>616</v>
      </c>
    </row>
    <row r="53" spans="1:11" ht="18.95" customHeight="1">
      <c r="A53" s="47" t="s">
        <v>173</v>
      </c>
      <c r="B53" s="45">
        <v>1058</v>
      </c>
      <c r="C53" s="45">
        <f t="shared" si="1"/>
        <v>2441</v>
      </c>
      <c r="D53" s="46">
        <v>1158</v>
      </c>
      <c r="E53" s="46">
        <v>1283</v>
      </c>
      <c r="F53" s="8"/>
      <c r="G53" s="44" t="s">
        <v>341</v>
      </c>
      <c r="H53" s="45">
        <v>609</v>
      </c>
      <c r="I53" s="45">
        <f t="shared" si="0"/>
        <v>1769</v>
      </c>
      <c r="J53" s="46">
        <v>852</v>
      </c>
      <c r="K53" s="46">
        <v>917</v>
      </c>
    </row>
    <row r="54" spans="1:11" ht="18.95" customHeight="1">
      <c r="A54" s="47" t="s">
        <v>175</v>
      </c>
      <c r="B54" s="45">
        <v>556</v>
      </c>
      <c r="C54" s="45">
        <f t="shared" si="1"/>
        <v>1444</v>
      </c>
      <c r="D54" s="46">
        <v>656</v>
      </c>
      <c r="E54" s="46">
        <v>788</v>
      </c>
      <c r="F54" s="8"/>
      <c r="G54" s="44" t="s">
        <v>176</v>
      </c>
      <c r="H54" s="45">
        <v>414</v>
      </c>
      <c r="I54" s="45">
        <f t="shared" si="0"/>
        <v>975</v>
      </c>
      <c r="J54" s="46">
        <v>505</v>
      </c>
      <c r="K54" s="46">
        <v>470</v>
      </c>
    </row>
    <row r="55" spans="1:11" ht="18.95" customHeight="1">
      <c r="A55" s="47" t="s">
        <v>81</v>
      </c>
      <c r="B55" s="45">
        <v>699</v>
      </c>
      <c r="C55" s="45">
        <f t="shared" si="1"/>
        <v>1666</v>
      </c>
      <c r="D55" s="46">
        <v>766</v>
      </c>
      <c r="E55" s="46">
        <v>900</v>
      </c>
      <c r="F55" s="8"/>
      <c r="G55" s="44" t="s">
        <v>177</v>
      </c>
      <c r="H55" s="45">
        <v>583</v>
      </c>
      <c r="I55" s="45">
        <f t="shared" si="0"/>
        <v>1572</v>
      </c>
      <c r="J55" s="46">
        <v>773</v>
      </c>
      <c r="K55" s="46">
        <v>799</v>
      </c>
    </row>
    <row r="56" spans="1:11" ht="18.75" customHeight="1">
      <c r="A56" s="47" t="s">
        <v>83</v>
      </c>
      <c r="B56" s="45">
        <v>949</v>
      </c>
      <c r="C56" s="45">
        <f t="shared" si="1"/>
        <v>2329</v>
      </c>
      <c r="D56" s="46">
        <v>1081</v>
      </c>
      <c r="E56" s="46">
        <v>1248</v>
      </c>
      <c r="F56" s="8"/>
      <c r="G56" s="44" t="s">
        <v>179</v>
      </c>
      <c r="H56" s="45">
        <v>648</v>
      </c>
      <c r="I56" s="45">
        <f t="shared" si="0"/>
        <v>1595</v>
      </c>
      <c r="J56" s="46">
        <v>796</v>
      </c>
      <c r="K56" s="46">
        <v>799</v>
      </c>
    </row>
    <row r="57" spans="1:11" ht="18.75" customHeight="1">
      <c r="A57" s="47" t="s">
        <v>85</v>
      </c>
      <c r="B57" s="105">
        <v>760</v>
      </c>
      <c r="C57" s="105">
        <f>D57+E57</f>
        <v>1664</v>
      </c>
      <c r="D57" s="46">
        <v>761</v>
      </c>
      <c r="E57" s="46">
        <v>903</v>
      </c>
      <c r="F57" s="8"/>
      <c r="G57" s="44" t="s">
        <v>181</v>
      </c>
      <c r="H57" s="105">
        <v>405</v>
      </c>
      <c r="I57" s="105">
        <f t="shared" si="0"/>
        <v>1155</v>
      </c>
      <c r="J57" s="46">
        <v>586</v>
      </c>
      <c r="K57" s="46">
        <v>569</v>
      </c>
    </row>
    <row r="58" spans="1:11" ht="33" customHeight="1">
      <c r="A58" s="147" t="s">
        <v>342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</row>
    <row r="59" spans="1:11" ht="20.100000000000001" customHeight="1">
      <c r="A59" s="136" t="s">
        <v>79</v>
      </c>
      <c r="B59" s="41"/>
      <c r="C59" s="138" t="s">
        <v>299</v>
      </c>
      <c r="D59" s="139"/>
      <c r="E59" s="140"/>
      <c r="F59" s="8"/>
      <c r="G59" s="136" t="s">
        <v>79</v>
      </c>
      <c r="H59" s="41" t="s">
        <v>78</v>
      </c>
      <c r="I59" s="138" t="s">
        <v>0</v>
      </c>
      <c r="J59" s="139"/>
      <c r="K59" s="140"/>
    </row>
    <row r="60" spans="1:11" ht="20.100000000000001" customHeight="1">
      <c r="A60" s="137"/>
      <c r="B60" s="42" t="s">
        <v>301</v>
      </c>
      <c r="C60" s="43" t="s">
        <v>296</v>
      </c>
      <c r="D60" s="43" t="s">
        <v>297</v>
      </c>
      <c r="E60" s="43" t="s">
        <v>298</v>
      </c>
      <c r="F60" s="8"/>
      <c r="G60" s="137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87">
        <v>2015</v>
      </c>
      <c r="C61" s="45">
        <f>D61+E61</f>
        <v>4674</v>
      </c>
      <c r="D61" s="88">
        <v>2380</v>
      </c>
      <c r="E61" s="89">
        <v>2294</v>
      </c>
      <c r="F61" s="8"/>
      <c r="G61" s="44" t="s">
        <v>271</v>
      </c>
      <c r="H61" s="45">
        <v>718</v>
      </c>
      <c r="I61" s="45">
        <f t="shared" ref="I61:I62" si="2">J61+K61</f>
        <v>1648</v>
      </c>
      <c r="J61" s="46">
        <v>825</v>
      </c>
      <c r="K61" s="46">
        <v>823</v>
      </c>
    </row>
    <row r="62" spans="1:11" ht="18.95" customHeight="1">
      <c r="A62" s="44" t="s">
        <v>185</v>
      </c>
      <c r="B62" s="45">
        <v>754</v>
      </c>
      <c r="C62" s="45">
        <f>D62+E62</f>
        <v>1636</v>
      </c>
      <c r="D62" s="46">
        <v>803</v>
      </c>
      <c r="E62" s="46">
        <v>833</v>
      </c>
      <c r="F62" s="8"/>
      <c r="G62" s="44" t="s">
        <v>178</v>
      </c>
      <c r="H62" s="45">
        <v>1191</v>
      </c>
      <c r="I62" s="45">
        <f t="shared" si="2"/>
        <v>2976</v>
      </c>
      <c r="J62" s="46">
        <v>1471</v>
      </c>
      <c r="K62" s="46">
        <v>1505</v>
      </c>
    </row>
    <row r="63" spans="1:11" ht="18.95" customHeight="1">
      <c r="A63" s="44" t="s">
        <v>187</v>
      </c>
      <c r="B63" s="45">
        <v>188</v>
      </c>
      <c r="C63" s="45">
        <f t="shared" ref="C63:C111" si="3">D63+E63</f>
        <v>380</v>
      </c>
      <c r="D63" s="46">
        <v>196</v>
      </c>
      <c r="E63" s="46">
        <v>184</v>
      </c>
      <c r="F63" s="8"/>
      <c r="G63" s="44" t="s">
        <v>180</v>
      </c>
      <c r="H63" s="45">
        <v>920</v>
      </c>
      <c r="I63" s="45">
        <f>J63+K63</f>
        <v>2471</v>
      </c>
      <c r="J63" s="46">
        <v>1241</v>
      </c>
      <c r="K63" s="46">
        <v>1230</v>
      </c>
    </row>
    <row r="64" spans="1:11" ht="18.95" customHeight="1">
      <c r="A64" s="44" t="s">
        <v>189</v>
      </c>
      <c r="B64" s="45">
        <v>1234</v>
      </c>
      <c r="C64" s="45">
        <f t="shared" si="3"/>
        <v>2697</v>
      </c>
      <c r="D64" s="46">
        <v>1320</v>
      </c>
      <c r="E64" s="46">
        <v>1377</v>
      </c>
      <c r="F64" s="8"/>
      <c r="G64" s="44" t="s">
        <v>182</v>
      </c>
      <c r="H64" s="45">
        <v>961</v>
      </c>
      <c r="I64" s="45">
        <f t="shared" ref="I64:I111" si="4">J64+K64</f>
        <v>2608</v>
      </c>
      <c r="J64" s="46">
        <v>1281</v>
      </c>
      <c r="K64" s="46">
        <v>1327</v>
      </c>
    </row>
    <row r="65" spans="1:11" ht="18.95" customHeight="1">
      <c r="A65" s="44" t="s">
        <v>191</v>
      </c>
      <c r="B65" s="45">
        <v>1165</v>
      </c>
      <c r="C65" s="45">
        <f t="shared" si="3"/>
        <v>2641</v>
      </c>
      <c r="D65" s="46">
        <v>1265</v>
      </c>
      <c r="E65" s="46">
        <v>1376</v>
      </c>
      <c r="F65" s="8"/>
      <c r="G65" s="44" t="s">
        <v>184</v>
      </c>
      <c r="H65" s="45">
        <v>982</v>
      </c>
      <c r="I65" s="45">
        <f t="shared" si="4"/>
        <v>2419</v>
      </c>
      <c r="J65" s="46">
        <v>1147</v>
      </c>
      <c r="K65" s="46">
        <v>1272</v>
      </c>
    </row>
    <row r="66" spans="1:11" ht="18.95" customHeight="1">
      <c r="A66" s="44" t="s">
        <v>193</v>
      </c>
      <c r="B66" s="45">
        <v>702</v>
      </c>
      <c r="C66" s="45">
        <f t="shared" si="3"/>
        <v>1767</v>
      </c>
      <c r="D66" s="46">
        <v>903</v>
      </c>
      <c r="E66" s="46">
        <v>864</v>
      </c>
      <c r="F66" s="8"/>
      <c r="G66" s="44" t="s">
        <v>186</v>
      </c>
      <c r="H66" s="45">
        <v>601</v>
      </c>
      <c r="I66" s="45">
        <f t="shared" si="4"/>
        <v>1165</v>
      </c>
      <c r="J66" s="46">
        <v>578</v>
      </c>
      <c r="K66" s="46">
        <v>587</v>
      </c>
    </row>
    <row r="67" spans="1:11" ht="18.95" customHeight="1">
      <c r="A67" s="44" t="s">
        <v>343</v>
      </c>
      <c r="B67" s="45">
        <v>306</v>
      </c>
      <c r="C67" s="45">
        <f t="shared" si="3"/>
        <v>724</v>
      </c>
      <c r="D67" s="46">
        <v>357</v>
      </c>
      <c r="E67" s="46">
        <v>367</v>
      </c>
      <c r="F67" s="8"/>
      <c r="G67" s="44" t="s">
        <v>188</v>
      </c>
      <c r="H67" s="45">
        <v>724</v>
      </c>
      <c r="I67" s="45">
        <f t="shared" si="4"/>
        <v>1784</v>
      </c>
      <c r="J67" s="46">
        <v>872</v>
      </c>
      <c r="K67" s="46">
        <v>912</v>
      </c>
    </row>
    <row r="68" spans="1:11" ht="18.95" customHeight="1">
      <c r="A68" s="44" t="s">
        <v>344</v>
      </c>
      <c r="B68" s="45">
        <v>338</v>
      </c>
      <c r="C68" s="45">
        <f t="shared" si="3"/>
        <v>875</v>
      </c>
      <c r="D68" s="46">
        <v>430</v>
      </c>
      <c r="E68" s="46">
        <v>445</v>
      </c>
      <c r="F68" s="8"/>
      <c r="G68" s="44" t="s">
        <v>190</v>
      </c>
      <c r="H68" s="45">
        <v>570</v>
      </c>
      <c r="I68" s="45">
        <f t="shared" si="4"/>
        <v>1203</v>
      </c>
      <c r="J68" s="46">
        <v>671</v>
      </c>
      <c r="K68" s="46">
        <v>532</v>
      </c>
    </row>
    <row r="69" spans="1:11" ht="18.95" customHeight="1">
      <c r="A69" s="44" t="s">
        <v>16</v>
      </c>
      <c r="B69" s="45">
        <v>524</v>
      </c>
      <c r="C69" s="45">
        <f t="shared" si="3"/>
        <v>1118</v>
      </c>
      <c r="D69" s="46">
        <v>520</v>
      </c>
      <c r="E69" s="46">
        <v>598</v>
      </c>
      <c r="F69" s="8"/>
      <c r="G69" s="44" t="s">
        <v>192</v>
      </c>
      <c r="H69" s="45">
        <v>291</v>
      </c>
      <c r="I69" s="45">
        <f t="shared" si="4"/>
        <v>655</v>
      </c>
      <c r="J69" s="46">
        <v>321</v>
      </c>
      <c r="K69" s="46">
        <v>334</v>
      </c>
    </row>
    <row r="70" spans="1:11" ht="18.95" customHeight="1">
      <c r="A70" s="44" t="s">
        <v>196</v>
      </c>
      <c r="B70" s="45">
        <v>485</v>
      </c>
      <c r="C70" s="45">
        <f t="shared" si="3"/>
        <v>1247</v>
      </c>
      <c r="D70" s="46">
        <v>589</v>
      </c>
      <c r="E70" s="46">
        <v>658</v>
      </c>
      <c r="F70" s="8"/>
      <c r="G70" s="44" t="s">
        <v>194</v>
      </c>
      <c r="H70" s="45">
        <v>9048</v>
      </c>
      <c r="I70" s="45">
        <f t="shared" si="4"/>
        <v>21784</v>
      </c>
      <c r="J70" s="46">
        <v>10519</v>
      </c>
      <c r="K70" s="46">
        <v>11265</v>
      </c>
    </row>
    <row r="71" spans="1:11" ht="18.95" customHeight="1">
      <c r="A71" s="44" t="s">
        <v>198</v>
      </c>
      <c r="B71" s="45">
        <v>905</v>
      </c>
      <c r="C71" s="45">
        <f t="shared" si="3"/>
        <v>2262</v>
      </c>
      <c r="D71" s="46">
        <v>1072</v>
      </c>
      <c r="E71" s="46">
        <v>1190</v>
      </c>
      <c r="F71" s="8"/>
      <c r="G71" s="44" t="s">
        <v>195</v>
      </c>
      <c r="H71" s="45">
        <v>17</v>
      </c>
      <c r="I71" s="45">
        <f t="shared" si="4"/>
        <v>67</v>
      </c>
      <c r="J71" s="46">
        <v>27</v>
      </c>
      <c r="K71" s="46">
        <v>40</v>
      </c>
    </row>
    <row r="72" spans="1:11" ht="18.95" customHeight="1">
      <c r="A72" s="44" t="s">
        <v>200</v>
      </c>
      <c r="B72" s="45">
        <v>679</v>
      </c>
      <c r="C72" s="45">
        <f t="shared" si="3"/>
        <v>1446</v>
      </c>
      <c r="D72" s="46">
        <v>698</v>
      </c>
      <c r="E72" s="46">
        <v>748</v>
      </c>
      <c r="F72" s="8"/>
      <c r="G72" s="44" t="s">
        <v>197</v>
      </c>
      <c r="H72" s="45">
        <v>938</v>
      </c>
      <c r="I72" s="45">
        <f t="shared" si="4"/>
        <v>2928</v>
      </c>
      <c r="J72" s="46">
        <v>1426</v>
      </c>
      <c r="K72" s="46">
        <v>1502</v>
      </c>
    </row>
    <row r="73" spans="1:11" ht="18.95" customHeight="1">
      <c r="A73" s="44" t="s">
        <v>202</v>
      </c>
      <c r="B73" s="45">
        <v>809</v>
      </c>
      <c r="C73" s="45">
        <f t="shared" si="3"/>
        <v>1924</v>
      </c>
      <c r="D73" s="46">
        <v>891</v>
      </c>
      <c r="E73" s="46">
        <v>1033</v>
      </c>
      <c r="F73" s="8"/>
      <c r="G73" s="44" t="s">
        <v>199</v>
      </c>
      <c r="H73" s="45">
        <v>6349</v>
      </c>
      <c r="I73" s="45">
        <f t="shared" si="4"/>
        <v>13813</v>
      </c>
      <c r="J73" s="46">
        <v>7019</v>
      </c>
      <c r="K73" s="46">
        <v>6794</v>
      </c>
    </row>
    <row r="74" spans="1:11" ht="18.95" customHeight="1">
      <c r="A74" s="44" t="s">
        <v>204</v>
      </c>
      <c r="B74" s="45">
        <v>954</v>
      </c>
      <c r="C74" s="45">
        <f t="shared" si="3"/>
        <v>2196</v>
      </c>
      <c r="D74" s="46">
        <v>1079</v>
      </c>
      <c r="E74" s="46">
        <v>1117</v>
      </c>
      <c r="F74" s="8"/>
      <c r="G74" s="44" t="s">
        <v>201</v>
      </c>
      <c r="H74" s="45">
        <v>857</v>
      </c>
      <c r="I74" s="45">
        <f t="shared" si="4"/>
        <v>1491</v>
      </c>
      <c r="J74" s="46">
        <v>736</v>
      </c>
      <c r="K74" s="46">
        <v>755</v>
      </c>
    </row>
    <row r="75" spans="1:11" ht="18.95" customHeight="1">
      <c r="A75" s="44" t="s">
        <v>206</v>
      </c>
      <c r="B75" s="45">
        <v>1237</v>
      </c>
      <c r="C75" s="45">
        <f t="shared" si="3"/>
        <v>2419</v>
      </c>
      <c r="D75" s="46">
        <v>1133</v>
      </c>
      <c r="E75" s="46">
        <v>1286</v>
      </c>
      <c r="F75" s="8"/>
      <c r="G75" s="44" t="s">
        <v>203</v>
      </c>
      <c r="H75" s="45">
        <v>1145</v>
      </c>
      <c r="I75" s="45">
        <f t="shared" si="4"/>
        <v>1980</v>
      </c>
      <c r="J75" s="46">
        <v>1019</v>
      </c>
      <c r="K75" s="46">
        <v>961</v>
      </c>
    </row>
    <row r="76" spans="1:11" ht="18.95" customHeight="1">
      <c r="A76" s="44" t="s">
        <v>208</v>
      </c>
      <c r="B76" s="45">
        <v>737</v>
      </c>
      <c r="C76" s="45">
        <f t="shared" si="3"/>
        <v>1393</v>
      </c>
      <c r="D76" s="46">
        <v>677</v>
      </c>
      <c r="E76" s="46">
        <v>716</v>
      </c>
      <c r="F76" s="8"/>
      <c r="G76" s="44" t="s">
        <v>205</v>
      </c>
      <c r="H76" s="45">
        <v>735</v>
      </c>
      <c r="I76" s="45">
        <f t="shared" si="4"/>
        <v>1620</v>
      </c>
      <c r="J76" s="46">
        <v>789</v>
      </c>
      <c r="K76" s="46">
        <v>831</v>
      </c>
    </row>
    <row r="77" spans="1:11" ht="18.95" customHeight="1">
      <c r="A77" s="44" t="s">
        <v>210</v>
      </c>
      <c r="B77" s="45">
        <v>1107</v>
      </c>
      <c r="C77" s="45">
        <f t="shared" si="3"/>
        <v>2341</v>
      </c>
      <c r="D77" s="46">
        <v>1144</v>
      </c>
      <c r="E77" s="46">
        <v>1197</v>
      </c>
      <c r="F77" s="8"/>
      <c r="G77" s="44" t="s">
        <v>207</v>
      </c>
      <c r="H77" s="45">
        <v>398</v>
      </c>
      <c r="I77" s="45">
        <f t="shared" si="4"/>
        <v>848</v>
      </c>
      <c r="J77" s="46">
        <v>428</v>
      </c>
      <c r="K77" s="46">
        <v>420</v>
      </c>
    </row>
    <row r="78" spans="1:11" ht="18.95" customHeight="1">
      <c r="A78" s="44" t="s">
        <v>212</v>
      </c>
      <c r="B78" s="45">
        <v>315</v>
      </c>
      <c r="C78" s="45">
        <f t="shared" si="3"/>
        <v>745</v>
      </c>
      <c r="D78" s="46">
        <v>345</v>
      </c>
      <c r="E78" s="46">
        <v>400</v>
      </c>
      <c r="F78" s="8"/>
      <c r="G78" s="44" t="s">
        <v>209</v>
      </c>
      <c r="H78" s="45">
        <v>456</v>
      </c>
      <c r="I78" s="45">
        <f t="shared" si="4"/>
        <v>1195</v>
      </c>
      <c r="J78" s="46">
        <v>609</v>
      </c>
      <c r="K78" s="46">
        <v>586</v>
      </c>
    </row>
    <row r="79" spans="1:11" ht="18.95" customHeight="1">
      <c r="A79" s="44" t="s">
        <v>214</v>
      </c>
      <c r="B79" s="45">
        <v>267</v>
      </c>
      <c r="C79" s="45">
        <f t="shared" si="3"/>
        <v>621</v>
      </c>
      <c r="D79" s="46">
        <v>270</v>
      </c>
      <c r="E79" s="46">
        <v>351</v>
      </c>
      <c r="F79" s="8"/>
      <c r="G79" s="44" t="s">
        <v>211</v>
      </c>
      <c r="H79" s="45">
        <v>778</v>
      </c>
      <c r="I79" s="45">
        <f t="shared" si="4"/>
        <v>1649</v>
      </c>
      <c r="J79" s="46">
        <v>885</v>
      </c>
      <c r="K79" s="46">
        <v>764</v>
      </c>
    </row>
    <row r="80" spans="1:11" ht="18.95" customHeight="1">
      <c r="A80" s="44" t="s">
        <v>216</v>
      </c>
      <c r="B80" s="45">
        <v>519</v>
      </c>
      <c r="C80" s="45">
        <f t="shared" si="3"/>
        <v>1202</v>
      </c>
      <c r="D80" s="46">
        <v>527</v>
      </c>
      <c r="E80" s="46">
        <v>675</v>
      </c>
      <c r="F80" s="8"/>
      <c r="G80" s="44" t="s">
        <v>213</v>
      </c>
      <c r="H80" s="45">
        <v>1164</v>
      </c>
      <c r="I80" s="45">
        <f t="shared" si="4"/>
        <v>2590</v>
      </c>
      <c r="J80" s="46">
        <v>1449</v>
      </c>
      <c r="K80" s="46">
        <v>1141</v>
      </c>
    </row>
    <row r="81" spans="1:11" ht="18.95" customHeight="1">
      <c r="A81" s="44" t="s">
        <v>218</v>
      </c>
      <c r="B81" s="45">
        <v>323</v>
      </c>
      <c r="C81" s="45">
        <f t="shared" si="3"/>
        <v>701</v>
      </c>
      <c r="D81" s="46">
        <v>285</v>
      </c>
      <c r="E81" s="46">
        <v>416</v>
      </c>
      <c r="F81" s="8"/>
      <c r="G81" s="44" t="s">
        <v>215</v>
      </c>
      <c r="H81" s="45">
        <v>1238</v>
      </c>
      <c r="I81" s="45">
        <f t="shared" si="4"/>
        <v>2555</v>
      </c>
      <c r="J81" s="46">
        <v>1305</v>
      </c>
      <c r="K81" s="46">
        <v>1250</v>
      </c>
    </row>
    <row r="82" spans="1:11" ht="18.95" customHeight="1">
      <c r="A82" s="44" t="s">
        <v>220</v>
      </c>
      <c r="B82" s="45">
        <v>294</v>
      </c>
      <c r="C82" s="45">
        <f t="shared" si="3"/>
        <v>745</v>
      </c>
      <c r="D82" s="46">
        <v>350</v>
      </c>
      <c r="E82" s="46">
        <v>395</v>
      </c>
      <c r="F82" s="8"/>
      <c r="G82" s="44" t="s">
        <v>217</v>
      </c>
      <c r="H82" s="45">
        <v>1030</v>
      </c>
      <c r="I82" s="45">
        <f t="shared" si="4"/>
        <v>2658</v>
      </c>
      <c r="J82" s="46">
        <v>1337</v>
      </c>
      <c r="K82" s="46">
        <v>1321</v>
      </c>
    </row>
    <row r="83" spans="1:11" ht="18.95" customHeight="1">
      <c r="A83" s="47" t="s">
        <v>222</v>
      </c>
      <c r="B83" s="45">
        <v>122</v>
      </c>
      <c r="C83" s="45">
        <f t="shared" si="3"/>
        <v>275</v>
      </c>
      <c r="D83" s="46">
        <v>115</v>
      </c>
      <c r="E83" s="46">
        <v>160</v>
      </c>
      <c r="F83" s="8"/>
      <c r="G83" s="44" t="s">
        <v>219</v>
      </c>
      <c r="H83" s="45">
        <v>1024</v>
      </c>
      <c r="I83" s="45">
        <f t="shared" si="4"/>
        <v>2394</v>
      </c>
      <c r="J83" s="46">
        <v>1260</v>
      </c>
      <c r="K83" s="46">
        <v>1134</v>
      </c>
    </row>
    <row r="84" spans="1:11" ht="18.95" customHeight="1">
      <c r="A84" s="47" t="s">
        <v>224</v>
      </c>
      <c r="B84" s="45">
        <v>101</v>
      </c>
      <c r="C84" s="45">
        <f t="shared" si="3"/>
        <v>232</v>
      </c>
      <c r="D84" s="46">
        <v>118</v>
      </c>
      <c r="E84" s="46">
        <v>114</v>
      </c>
      <c r="F84" s="8"/>
      <c r="G84" s="44" t="s">
        <v>221</v>
      </c>
      <c r="H84" s="45">
        <v>799</v>
      </c>
      <c r="I84" s="45">
        <f t="shared" si="4"/>
        <v>1860</v>
      </c>
      <c r="J84" s="46">
        <v>1002</v>
      </c>
      <c r="K84" s="46">
        <v>858</v>
      </c>
    </row>
    <row r="85" spans="1:11" ht="18.95" customHeight="1">
      <c r="A85" s="47" t="s">
        <v>226</v>
      </c>
      <c r="B85" s="45">
        <v>47</v>
      </c>
      <c r="C85" s="45">
        <f t="shared" si="3"/>
        <v>106</v>
      </c>
      <c r="D85" s="46">
        <v>52</v>
      </c>
      <c r="E85" s="46">
        <v>54</v>
      </c>
      <c r="F85" s="8"/>
      <c r="G85" s="44" t="s">
        <v>276</v>
      </c>
      <c r="H85" s="45">
        <v>982</v>
      </c>
      <c r="I85" s="45">
        <f t="shared" si="4"/>
        <v>2485</v>
      </c>
      <c r="J85" s="46">
        <v>1261</v>
      </c>
      <c r="K85" s="46">
        <v>1224</v>
      </c>
    </row>
    <row r="86" spans="1:11" ht="18.95" customHeight="1">
      <c r="A86" s="47" t="s">
        <v>275</v>
      </c>
      <c r="B86" s="45">
        <v>759</v>
      </c>
      <c r="C86" s="45">
        <f t="shared" si="3"/>
        <v>1453</v>
      </c>
      <c r="D86" s="46">
        <v>731</v>
      </c>
      <c r="E86" s="46">
        <v>722</v>
      </c>
      <c r="F86" s="8"/>
      <c r="G86" s="44" t="s">
        <v>223</v>
      </c>
      <c r="H86" s="45">
        <v>1513</v>
      </c>
      <c r="I86" s="45">
        <f t="shared" si="4"/>
        <v>3483</v>
      </c>
      <c r="J86" s="46">
        <v>1779</v>
      </c>
      <c r="K86" s="46">
        <v>1704</v>
      </c>
    </row>
    <row r="87" spans="1:11" ht="18.95" customHeight="1">
      <c r="A87" s="47" t="s">
        <v>277</v>
      </c>
      <c r="B87" s="45">
        <v>786</v>
      </c>
      <c r="C87" s="45">
        <f t="shared" si="3"/>
        <v>1448</v>
      </c>
      <c r="D87" s="46">
        <v>689</v>
      </c>
      <c r="E87" s="46">
        <v>759</v>
      </c>
      <c r="F87" s="8"/>
      <c r="G87" s="44" t="s">
        <v>225</v>
      </c>
      <c r="H87" s="45">
        <v>1228</v>
      </c>
      <c r="I87" s="45">
        <f t="shared" si="4"/>
        <v>2600</v>
      </c>
      <c r="J87" s="46">
        <v>1435</v>
      </c>
      <c r="K87" s="46">
        <v>1165</v>
      </c>
    </row>
    <row r="88" spans="1:11" ht="18.95" customHeight="1">
      <c r="A88" s="47" t="s">
        <v>278</v>
      </c>
      <c r="B88" s="45">
        <v>898</v>
      </c>
      <c r="C88" s="45">
        <f t="shared" si="3"/>
        <v>2170</v>
      </c>
      <c r="D88" s="46">
        <v>1052</v>
      </c>
      <c r="E88" s="46">
        <v>1118</v>
      </c>
      <c r="F88" s="8"/>
      <c r="G88" s="44" t="s">
        <v>227</v>
      </c>
      <c r="H88" s="45">
        <v>1348</v>
      </c>
      <c r="I88" s="45">
        <f t="shared" si="4"/>
        <v>2932</v>
      </c>
      <c r="J88" s="46">
        <v>1562</v>
      </c>
      <c r="K88" s="46">
        <v>1370</v>
      </c>
    </row>
    <row r="89" spans="1:11" ht="18.95" customHeight="1">
      <c r="A89" s="47" t="s">
        <v>279</v>
      </c>
      <c r="B89" s="45">
        <v>654</v>
      </c>
      <c r="C89" s="45">
        <f t="shared" si="3"/>
        <v>1516</v>
      </c>
      <c r="D89" s="46">
        <v>771</v>
      </c>
      <c r="E89" s="46">
        <v>745</v>
      </c>
      <c r="F89" s="8"/>
      <c r="G89" s="44" t="s">
        <v>228</v>
      </c>
      <c r="H89" s="45">
        <v>971</v>
      </c>
      <c r="I89" s="45">
        <f t="shared" si="4"/>
        <v>2467</v>
      </c>
      <c r="J89" s="46">
        <v>1255</v>
      </c>
      <c r="K89" s="46">
        <v>1212</v>
      </c>
    </row>
    <row r="90" spans="1:11" ht="18.95" customHeight="1">
      <c r="A90" s="47" t="s">
        <v>280</v>
      </c>
      <c r="B90" s="45">
        <v>713</v>
      </c>
      <c r="C90" s="45">
        <f t="shared" si="3"/>
        <v>1644</v>
      </c>
      <c r="D90" s="46">
        <v>816</v>
      </c>
      <c r="E90" s="46">
        <v>828</v>
      </c>
      <c r="F90" s="8"/>
      <c r="G90" s="44" t="s">
        <v>230</v>
      </c>
      <c r="H90" s="45">
        <v>0</v>
      </c>
      <c r="I90" s="45">
        <f t="shared" si="4"/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1140</v>
      </c>
      <c r="C91" s="45">
        <f t="shared" si="3"/>
        <v>2808</v>
      </c>
      <c r="D91" s="46">
        <v>1350</v>
      </c>
      <c r="E91" s="46">
        <v>1458</v>
      </c>
      <c r="F91" s="8"/>
      <c r="G91" s="44" t="s">
        <v>232</v>
      </c>
      <c r="H91" s="45">
        <v>315</v>
      </c>
      <c r="I91" s="45">
        <f t="shared" si="4"/>
        <v>946</v>
      </c>
      <c r="J91" s="46">
        <v>476</v>
      </c>
      <c r="K91" s="46">
        <v>470</v>
      </c>
    </row>
    <row r="92" spans="1:11" ht="18.95" customHeight="1">
      <c r="A92" s="47" t="s">
        <v>229</v>
      </c>
      <c r="B92" s="45">
        <v>713</v>
      </c>
      <c r="C92" s="45">
        <f t="shared" si="3"/>
        <v>1469</v>
      </c>
      <c r="D92" s="46">
        <v>718</v>
      </c>
      <c r="E92" s="46">
        <v>751</v>
      </c>
      <c r="F92" s="8"/>
      <c r="G92" s="44" t="s">
        <v>234</v>
      </c>
      <c r="H92" s="45">
        <v>596</v>
      </c>
      <c r="I92" s="45">
        <f t="shared" si="4"/>
        <v>1574</v>
      </c>
      <c r="J92" s="46">
        <v>814</v>
      </c>
      <c r="K92" s="46">
        <v>760</v>
      </c>
    </row>
    <row r="93" spans="1:11" ht="18.95" customHeight="1">
      <c r="A93" s="47" t="s">
        <v>231</v>
      </c>
      <c r="B93" s="45">
        <v>1159</v>
      </c>
      <c r="C93" s="45">
        <f t="shared" si="3"/>
        <v>2553</v>
      </c>
      <c r="D93" s="46">
        <v>1288</v>
      </c>
      <c r="E93" s="46">
        <v>1265</v>
      </c>
      <c r="F93" s="8"/>
      <c r="G93" s="44" t="s">
        <v>236</v>
      </c>
      <c r="H93" s="45">
        <v>706</v>
      </c>
      <c r="I93" s="45">
        <f t="shared" si="4"/>
        <v>1664</v>
      </c>
      <c r="J93" s="46">
        <v>849</v>
      </c>
      <c r="K93" s="46">
        <v>815</v>
      </c>
    </row>
    <row r="94" spans="1:11" ht="18.95" customHeight="1">
      <c r="A94" s="47" t="s">
        <v>233</v>
      </c>
      <c r="B94" s="45">
        <v>804</v>
      </c>
      <c r="C94" s="45">
        <f t="shared" si="3"/>
        <v>1682</v>
      </c>
      <c r="D94" s="46">
        <v>855</v>
      </c>
      <c r="E94" s="46">
        <v>827</v>
      </c>
      <c r="F94" s="8"/>
      <c r="G94" s="44" t="s">
        <v>238</v>
      </c>
      <c r="H94" s="45">
        <v>2290</v>
      </c>
      <c r="I94" s="45">
        <f t="shared" si="4"/>
        <v>4131</v>
      </c>
      <c r="J94" s="46">
        <v>1984</v>
      </c>
      <c r="K94" s="46">
        <v>2147</v>
      </c>
    </row>
    <row r="95" spans="1:11" ht="18.95" customHeight="1">
      <c r="A95" s="47" t="s">
        <v>235</v>
      </c>
      <c r="B95" s="45">
        <v>862</v>
      </c>
      <c r="C95" s="45">
        <f t="shared" si="3"/>
        <v>1887</v>
      </c>
      <c r="D95" s="46">
        <v>947</v>
      </c>
      <c r="E95" s="46">
        <v>940</v>
      </c>
      <c r="F95" s="8"/>
      <c r="G95" s="44" t="s">
        <v>240</v>
      </c>
      <c r="H95" s="45">
        <v>2575</v>
      </c>
      <c r="I95" s="45">
        <f t="shared" si="4"/>
        <v>4317</v>
      </c>
      <c r="J95" s="46">
        <v>2115</v>
      </c>
      <c r="K95" s="46">
        <v>2202</v>
      </c>
    </row>
    <row r="96" spans="1:11" ht="18.95" customHeight="1">
      <c r="A96" s="47" t="s">
        <v>237</v>
      </c>
      <c r="B96" s="45">
        <v>1033</v>
      </c>
      <c r="C96" s="45">
        <f t="shared" si="3"/>
        <v>2361</v>
      </c>
      <c r="D96" s="46">
        <v>1158</v>
      </c>
      <c r="E96" s="46">
        <v>1203</v>
      </c>
      <c r="F96" s="8"/>
      <c r="G96" s="44" t="s">
        <v>242</v>
      </c>
      <c r="H96" s="45">
        <v>1350</v>
      </c>
      <c r="I96" s="45">
        <f t="shared" si="4"/>
        <v>2520</v>
      </c>
      <c r="J96" s="46">
        <v>1258</v>
      </c>
      <c r="K96" s="46">
        <v>1262</v>
      </c>
    </row>
    <row r="97" spans="1:17" ht="18.95" customHeight="1">
      <c r="A97" s="47" t="s">
        <v>239</v>
      </c>
      <c r="B97" s="45">
        <v>810</v>
      </c>
      <c r="C97" s="45">
        <f t="shared" si="3"/>
        <v>2454</v>
      </c>
      <c r="D97" s="46">
        <v>1196</v>
      </c>
      <c r="E97" s="46">
        <v>1258</v>
      </c>
      <c r="F97" s="8"/>
      <c r="G97" s="44" t="s">
        <v>244</v>
      </c>
      <c r="H97" s="45">
        <v>2462</v>
      </c>
      <c r="I97" s="45">
        <f t="shared" si="4"/>
        <v>5361</v>
      </c>
      <c r="J97" s="46">
        <v>2645</v>
      </c>
      <c r="K97" s="46">
        <v>2716</v>
      </c>
    </row>
    <row r="98" spans="1:17" ht="18.95" customHeight="1">
      <c r="A98" s="47" t="s">
        <v>241</v>
      </c>
      <c r="B98" s="45">
        <v>947</v>
      </c>
      <c r="C98" s="45">
        <f t="shared" si="3"/>
        <v>2539</v>
      </c>
      <c r="D98" s="46">
        <v>1281</v>
      </c>
      <c r="E98" s="46">
        <v>1258</v>
      </c>
      <c r="F98" s="8"/>
      <c r="G98" s="44" t="s">
        <v>246</v>
      </c>
      <c r="H98" s="45">
        <v>1592</v>
      </c>
      <c r="I98" s="45">
        <f t="shared" si="4"/>
        <v>3363</v>
      </c>
      <c r="J98" s="46">
        <v>1601</v>
      </c>
      <c r="K98" s="46">
        <v>1762</v>
      </c>
    </row>
    <row r="99" spans="1:17" ht="18.95" customHeight="1">
      <c r="A99" s="47" t="s">
        <v>243</v>
      </c>
      <c r="B99" s="45">
        <v>1051</v>
      </c>
      <c r="C99" s="45">
        <f t="shared" si="3"/>
        <v>2625</v>
      </c>
      <c r="D99" s="46">
        <v>1301</v>
      </c>
      <c r="E99" s="46">
        <v>1324</v>
      </c>
      <c r="F99" s="8"/>
      <c r="G99" s="44" t="s">
        <v>248</v>
      </c>
      <c r="H99" s="45">
        <v>1497</v>
      </c>
      <c r="I99" s="45">
        <f t="shared" si="4"/>
        <v>3170</v>
      </c>
      <c r="J99" s="46">
        <v>1632</v>
      </c>
      <c r="K99" s="46">
        <v>1538</v>
      </c>
    </row>
    <row r="100" spans="1:17" ht="18.95" customHeight="1">
      <c r="A100" s="47" t="s">
        <v>245</v>
      </c>
      <c r="B100" s="45">
        <v>930</v>
      </c>
      <c r="C100" s="45">
        <f t="shared" si="3"/>
        <v>2316</v>
      </c>
      <c r="D100" s="46">
        <v>1147</v>
      </c>
      <c r="E100" s="46">
        <v>1169</v>
      </c>
      <c r="F100" s="8"/>
      <c r="G100" s="44" t="s">
        <v>250</v>
      </c>
      <c r="H100" s="45">
        <v>1579</v>
      </c>
      <c r="I100" s="45">
        <f t="shared" si="4"/>
        <v>3151</v>
      </c>
      <c r="J100" s="46">
        <v>1641</v>
      </c>
      <c r="K100" s="46">
        <v>1510</v>
      </c>
    </row>
    <row r="101" spans="1:17" ht="18.95" customHeight="1">
      <c r="A101" s="47" t="s">
        <v>247</v>
      </c>
      <c r="B101" s="45">
        <v>748</v>
      </c>
      <c r="C101" s="45">
        <f t="shared" si="3"/>
        <v>2099</v>
      </c>
      <c r="D101" s="46">
        <v>1028</v>
      </c>
      <c r="E101" s="46">
        <v>1071</v>
      </c>
      <c r="F101" s="8"/>
      <c r="G101" s="44" t="s">
        <v>27</v>
      </c>
      <c r="H101" s="45">
        <v>5458</v>
      </c>
      <c r="I101" s="45">
        <f t="shared" si="4"/>
        <v>12676</v>
      </c>
      <c r="J101" s="46">
        <v>6329</v>
      </c>
      <c r="K101" s="46">
        <v>6347</v>
      </c>
    </row>
    <row r="102" spans="1:17" ht="18.95" customHeight="1">
      <c r="A102" s="47" t="s">
        <v>249</v>
      </c>
      <c r="B102" s="45">
        <v>714</v>
      </c>
      <c r="C102" s="45">
        <f t="shared" si="3"/>
        <v>1854</v>
      </c>
      <c r="D102" s="46">
        <v>887</v>
      </c>
      <c r="E102" s="46">
        <v>967</v>
      </c>
      <c r="F102" s="8"/>
      <c r="G102" s="44" t="s">
        <v>253</v>
      </c>
      <c r="H102" s="45">
        <v>5593</v>
      </c>
      <c r="I102" s="45">
        <f t="shared" si="4"/>
        <v>12538</v>
      </c>
      <c r="J102" s="46">
        <v>6389</v>
      </c>
      <c r="K102" s="46">
        <v>6149</v>
      </c>
    </row>
    <row r="103" spans="1:17" ht="18.95" customHeight="1">
      <c r="A103" s="47" t="s">
        <v>251</v>
      </c>
      <c r="B103" s="45">
        <v>430</v>
      </c>
      <c r="C103" s="45">
        <f t="shared" si="3"/>
        <v>1140</v>
      </c>
      <c r="D103" s="46">
        <v>559</v>
      </c>
      <c r="E103" s="46">
        <v>581</v>
      </c>
      <c r="F103" s="8"/>
      <c r="G103" s="44" t="s">
        <v>255</v>
      </c>
      <c r="H103" s="45">
        <v>3761</v>
      </c>
      <c r="I103" s="45">
        <f t="shared" si="4"/>
        <v>8332</v>
      </c>
      <c r="J103" s="46">
        <v>4194</v>
      </c>
      <c r="K103" s="46">
        <v>4138</v>
      </c>
    </row>
    <row r="104" spans="1:17" ht="18.95" customHeight="1">
      <c r="A104" s="47" t="s">
        <v>252</v>
      </c>
      <c r="B104" s="45">
        <v>876</v>
      </c>
      <c r="C104" s="45">
        <f t="shared" si="3"/>
        <v>2221</v>
      </c>
      <c r="D104" s="46">
        <v>1078</v>
      </c>
      <c r="E104" s="46">
        <v>1143</v>
      </c>
      <c r="F104" s="8"/>
      <c r="G104" s="44" t="s">
        <v>257</v>
      </c>
      <c r="H104" s="45">
        <v>213</v>
      </c>
      <c r="I104" s="45">
        <f t="shared" si="4"/>
        <v>464</v>
      </c>
      <c r="J104" s="46">
        <v>242</v>
      </c>
      <c r="K104" s="46">
        <v>222</v>
      </c>
    </row>
    <row r="105" spans="1:17" ht="18.95" customHeight="1">
      <c r="A105" s="47" t="s">
        <v>254</v>
      </c>
      <c r="B105" s="45">
        <v>2275</v>
      </c>
      <c r="C105" s="45">
        <f t="shared" si="3"/>
        <v>4214</v>
      </c>
      <c r="D105" s="46">
        <v>1987</v>
      </c>
      <c r="E105" s="46">
        <v>2227</v>
      </c>
      <c r="F105" s="8"/>
      <c r="G105" s="44" t="s">
        <v>259</v>
      </c>
      <c r="H105" s="45">
        <v>1454</v>
      </c>
      <c r="I105" s="45">
        <f t="shared" si="4"/>
        <v>3663</v>
      </c>
      <c r="J105" s="46">
        <v>1845</v>
      </c>
      <c r="K105" s="46">
        <v>1818</v>
      </c>
      <c r="M105" s="6" t="s">
        <v>47</v>
      </c>
    </row>
    <row r="106" spans="1:17" ht="18.95" customHeight="1">
      <c r="A106" s="47" t="s">
        <v>256</v>
      </c>
      <c r="B106" s="45">
        <v>607</v>
      </c>
      <c r="C106" s="45">
        <f t="shared" si="3"/>
        <v>1674</v>
      </c>
      <c r="D106" s="46">
        <v>820</v>
      </c>
      <c r="E106" s="46">
        <v>854</v>
      </c>
      <c r="F106" s="8"/>
      <c r="G106" s="44" t="s">
        <v>261</v>
      </c>
      <c r="H106" s="45">
        <v>1265</v>
      </c>
      <c r="I106" s="45">
        <f t="shared" si="4"/>
        <v>3135</v>
      </c>
      <c r="J106" s="46">
        <v>1647</v>
      </c>
      <c r="K106" s="46">
        <v>1488</v>
      </c>
    </row>
    <row r="107" spans="1:17" ht="18.95" customHeight="1">
      <c r="A107" s="47" t="s">
        <v>258</v>
      </c>
      <c r="B107" s="45">
        <v>529</v>
      </c>
      <c r="C107" s="45">
        <f t="shared" si="3"/>
        <v>1285</v>
      </c>
      <c r="D107" s="46">
        <v>604</v>
      </c>
      <c r="E107" s="46">
        <v>681</v>
      </c>
      <c r="F107" s="8"/>
      <c r="G107" s="44" t="s">
        <v>263</v>
      </c>
      <c r="H107" s="45">
        <v>2117</v>
      </c>
      <c r="I107" s="45">
        <f t="shared" si="4"/>
        <v>4217</v>
      </c>
      <c r="J107" s="46">
        <v>2328</v>
      </c>
      <c r="K107" s="46">
        <v>1889</v>
      </c>
    </row>
    <row r="108" spans="1:17" ht="18.95" customHeight="1">
      <c r="A108" s="47" t="s">
        <v>260</v>
      </c>
      <c r="B108" s="45">
        <v>1024</v>
      </c>
      <c r="C108" s="45">
        <f t="shared" si="3"/>
        <v>2030</v>
      </c>
      <c r="D108" s="46">
        <v>955</v>
      </c>
      <c r="E108" s="46">
        <v>1075</v>
      </c>
      <c r="F108" s="8"/>
      <c r="G108" s="44" t="s">
        <v>265</v>
      </c>
      <c r="H108" s="45">
        <v>1191</v>
      </c>
      <c r="I108" s="45">
        <f t="shared" si="4"/>
        <v>2791</v>
      </c>
      <c r="J108" s="46">
        <v>1375</v>
      </c>
      <c r="K108" s="46">
        <v>1416</v>
      </c>
    </row>
    <row r="109" spans="1:17" ht="18.95" customHeight="1">
      <c r="A109" s="47" t="s">
        <v>262</v>
      </c>
      <c r="B109" s="46">
        <v>1438</v>
      </c>
      <c r="C109" s="45">
        <f t="shared" si="3"/>
        <v>2911</v>
      </c>
      <c r="D109" s="46">
        <v>1378</v>
      </c>
      <c r="E109" s="46">
        <v>1533</v>
      </c>
      <c r="F109" s="8"/>
      <c r="G109" s="44" t="s">
        <v>267</v>
      </c>
      <c r="H109" s="45">
        <v>495</v>
      </c>
      <c r="I109" s="45">
        <f t="shared" si="4"/>
        <v>1549</v>
      </c>
      <c r="J109" s="46">
        <v>747</v>
      </c>
      <c r="K109" s="46">
        <v>802</v>
      </c>
    </row>
    <row r="110" spans="1:17" ht="18.95" customHeight="1">
      <c r="A110" s="44" t="s">
        <v>264</v>
      </c>
      <c r="B110" s="45">
        <v>1161</v>
      </c>
      <c r="C110" s="45">
        <f t="shared" si="3"/>
        <v>2607</v>
      </c>
      <c r="D110" s="46">
        <v>1273</v>
      </c>
      <c r="E110" s="46">
        <v>1334</v>
      </c>
      <c r="F110" s="8"/>
      <c r="G110" s="44" t="s">
        <v>269</v>
      </c>
      <c r="H110" s="48">
        <v>894</v>
      </c>
      <c r="I110" s="105">
        <f t="shared" si="4"/>
        <v>2345</v>
      </c>
      <c r="J110" s="46">
        <v>1167</v>
      </c>
      <c r="K110" s="46">
        <v>1178</v>
      </c>
    </row>
    <row r="111" spans="1:17" ht="18.95" customHeight="1">
      <c r="A111" s="44" t="s">
        <v>266</v>
      </c>
      <c r="B111" s="45">
        <v>1040</v>
      </c>
      <c r="C111" s="45">
        <f t="shared" si="3"/>
        <v>2508</v>
      </c>
      <c r="D111" s="46">
        <v>1226</v>
      </c>
      <c r="E111" s="46">
        <v>1282</v>
      </c>
      <c r="F111" s="8"/>
      <c r="G111" s="44" t="s">
        <v>26</v>
      </c>
      <c r="H111" s="51">
        <v>6345</v>
      </c>
      <c r="I111" s="105">
        <f t="shared" si="4"/>
        <v>15698</v>
      </c>
      <c r="J111" s="46">
        <v>7727</v>
      </c>
      <c r="K111" s="46">
        <v>7971</v>
      </c>
    </row>
    <row r="112" spans="1:17" ht="18.95" customHeight="1">
      <c r="A112" s="44" t="s">
        <v>268</v>
      </c>
      <c r="B112" s="45">
        <v>0</v>
      </c>
      <c r="C112" s="45">
        <f>D112+E112</f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05">
        <v>915</v>
      </c>
      <c r="C113" s="105">
        <f t="shared" ref="C113" si="5">D113+E113</f>
        <v>2215</v>
      </c>
      <c r="D113" s="46">
        <v>1069</v>
      </c>
      <c r="E113" s="46">
        <v>1146</v>
      </c>
      <c r="F113" s="8"/>
      <c r="G113" s="50" t="s">
        <v>282</v>
      </c>
      <c r="H113" s="51">
        <f>SUM(B5:B57)+SUM(B61:B113)+SUM(H5:H57)+SUM(H61:H112)</f>
        <v>192800</v>
      </c>
      <c r="I113" s="51">
        <f t="shared" ref="I113:K113" si="6">SUM(C5:C57)+SUM(C61:C113)+SUM(I5:I57)+SUM(I61:I112)</f>
        <v>436040</v>
      </c>
      <c r="J113" s="51">
        <f t="shared" si="6"/>
        <v>215447</v>
      </c>
      <c r="K113" s="51">
        <f t="shared" si="6"/>
        <v>220593</v>
      </c>
      <c r="N113" s="10"/>
      <c r="O113" s="11"/>
      <c r="P113" s="11"/>
      <c r="Q113" s="11"/>
    </row>
    <row r="114" spans="1:17" ht="18.75" customHeight="1">
      <c r="A114" s="39" t="s">
        <v>295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="80" zoomScaleNormal="8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6" t="s">
        <v>283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s="3" customFormat="1" ht="24" customHeight="1">
      <c r="A2" s="150" t="s">
        <v>352</v>
      </c>
      <c r="B2" s="151"/>
      <c r="C2" s="27"/>
      <c r="G2" s="53"/>
      <c r="H2" s="27"/>
      <c r="I2" s="27"/>
      <c r="J2" s="27"/>
      <c r="K2" s="53"/>
    </row>
    <row r="3" spans="1:11" s="3" customFormat="1" ht="20.100000000000001" customHeight="1">
      <c r="A3" s="152" t="s">
        <v>15</v>
      </c>
      <c r="B3" s="152" t="s">
        <v>3</v>
      </c>
      <c r="C3" s="155" t="s">
        <v>0</v>
      </c>
      <c r="D3" s="156"/>
      <c r="E3" s="157"/>
      <c r="F3" s="155" t="s">
        <v>14</v>
      </c>
      <c r="G3" s="156"/>
      <c r="H3" s="156"/>
      <c r="I3" s="157"/>
      <c r="J3" s="54" t="s">
        <v>1</v>
      </c>
      <c r="K3" s="54" t="s">
        <v>0</v>
      </c>
    </row>
    <row r="4" spans="1:11" s="3" customFormat="1" ht="20.100000000000001" customHeight="1">
      <c r="A4" s="153"/>
      <c r="B4" s="153"/>
      <c r="C4" s="158"/>
      <c r="D4" s="159"/>
      <c r="E4" s="160"/>
      <c r="F4" s="158"/>
      <c r="G4" s="159"/>
      <c r="H4" s="159"/>
      <c r="I4" s="160"/>
      <c r="J4" s="55" t="s">
        <v>4</v>
      </c>
      <c r="K4" s="55" t="s">
        <v>5</v>
      </c>
    </row>
    <row r="5" spans="1:11" s="3" customFormat="1" ht="20.100000000000001" customHeight="1">
      <c r="A5" s="154"/>
      <c r="B5" s="154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8901</v>
      </c>
      <c r="C6" s="29">
        <f>SUM(D6,E6)</f>
        <v>19855</v>
      </c>
      <c r="D6" s="30">
        <v>9345</v>
      </c>
      <c r="E6" s="30">
        <v>10510</v>
      </c>
      <c r="F6" s="59">
        <v>19</v>
      </c>
      <c r="G6" s="60">
        <f>SUM(H6,I6)</f>
        <v>-3</v>
      </c>
      <c r="H6" s="60">
        <v>-1</v>
      </c>
      <c r="I6" s="60">
        <v>-2</v>
      </c>
      <c r="J6" s="36">
        <f>C6/B6</f>
        <v>2.2306482417705875</v>
      </c>
      <c r="K6" s="29">
        <f>C6/3.055</f>
        <v>6499.1816693944347</v>
      </c>
    </row>
    <row r="7" spans="1:11" s="3" customFormat="1" ht="20.100000000000001" customHeight="1">
      <c r="A7" s="56" t="s">
        <v>17</v>
      </c>
      <c r="B7" s="29">
        <v>25552</v>
      </c>
      <c r="C7" s="29">
        <f>SUM(D7,E7)</f>
        <v>57470</v>
      </c>
      <c r="D7" s="30">
        <v>27396</v>
      </c>
      <c r="E7" s="30">
        <v>30074</v>
      </c>
      <c r="F7" s="59">
        <v>135</v>
      </c>
      <c r="G7" s="60">
        <f t="shared" ref="G7:G18" si="0">SUM(H7,I7)</f>
        <v>249</v>
      </c>
      <c r="H7" s="60">
        <v>114</v>
      </c>
      <c r="I7" s="60">
        <v>135</v>
      </c>
      <c r="J7" s="36">
        <f t="shared" ref="J7:J19" si="1">C7/B7</f>
        <v>2.2491390106449591</v>
      </c>
      <c r="K7" s="29">
        <f>C7/5.61</f>
        <v>10244.206773618538</v>
      </c>
    </row>
    <row r="8" spans="1:11" s="3" customFormat="1" ht="20.100000000000001" customHeight="1">
      <c r="A8" s="56" t="s">
        <v>18</v>
      </c>
      <c r="B8" s="29">
        <v>18909</v>
      </c>
      <c r="C8" s="29">
        <f t="shared" ref="C8:C18" si="2">SUM(D8,E8)</f>
        <v>44127</v>
      </c>
      <c r="D8" s="30">
        <v>21659</v>
      </c>
      <c r="E8" s="30">
        <v>22468</v>
      </c>
      <c r="F8" s="59">
        <v>56</v>
      </c>
      <c r="G8" s="60">
        <f t="shared" si="0"/>
        <v>48</v>
      </c>
      <c r="H8" s="60">
        <v>31</v>
      </c>
      <c r="I8" s="60">
        <v>17</v>
      </c>
      <c r="J8" s="36">
        <f t="shared" si="1"/>
        <v>2.3336506425511661</v>
      </c>
      <c r="K8" s="29">
        <f>C8/4.377</f>
        <v>10081.562714187801</v>
      </c>
    </row>
    <row r="9" spans="1:11" s="3" customFormat="1" ht="20.100000000000001" customHeight="1">
      <c r="A9" s="56" t="s">
        <v>19</v>
      </c>
      <c r="B9" s="29">
        <v>12879</v>
      </c>
      <c r="C9" s="29">
        <f t="shared" si="2"/>
        <v>31658</v>
      </c>
      <c r="D9" s="30">
        <v>15661</v>
      </c>
      <c r="E9" s="30">
        <v>15997</v>
      </c>
      <c r="F9" s="59">
        <v>43</v>
      </c>
      <c r="G9" s="60">
        <f t="shared" si="0"/>
        <v>45</v>
      </c>
      <c r="H9" s="60">
        <v>20</v>
      </c>
      <c r="I9" s="60">
        <v>25</v>
      </c>
      <c r="J9" s="36">
        <f t="shared" si="1"/>
        <v>2.4581101017159717</v>
      </c>
      <c r="K9" s="29">
        <f>C9/4.058</f>
        <v>7801.3799901429275</v>
      </c>
    </row>
    <row r="10" spans="1:11" s="3" customFormat="1" ht="20.100000000000001" customHeight="1">
      <c r="A10" s="56" t="s">
        <v>20</v>
      </c>
      <c r="B10" s="29">
        <v>21942</v>
      </c>
      <c r="C10" s="29">
        <f t="shared" si="2"/>
        <v>46413</v>
      </c>
      <c r="D10" s="30">
        <v>23205</v>
      </c>
      <c r="E10" s="30">
        <v>23208</v>
      </c>
      <c r="F10" s="59">
        <v>101</v>
      </c>
      <c r="G10" s="60">
        <f t="shared" si="0"/>
        <v>97</v>
      </c>
      <c r="H10" s="60">
        <v>57</v>
      </c>
      <c r="I10" s="60">
        <v>40</v>
      </c>
      <c r="J10" s="36">
        <f t="shared" si="1"/>
        <v>2.1152584085315831</v>
      </c>
      <c r="K10" s="29">
        <f>C10/4.746</f>
        <v>9779.3931731984812</v>
      </c>
    </row>
    <row r="11" spans="1:11" s="3" customFormat="1" ht="20.100000000000001" customHeight="1">
      <c r="A11" s="56" t="s">
        <v>21</v>
      </c>
      <c r="B11" s="29">
        <v>13065</v>
      </c>
      <c r="C11" s="29">
        <f t="shared" si="2"/>
        <v>30485</v>
      </c>
      <c r="D11" s="30">
        <v>14912</v>
      </c>
      <c r="E11" s="30">
        <v>15573</v>
      </c>
      <c r="F11" s="59">
        <v>40</v>
      </c>
      <c r="G11" s="60">
        <f t="shared" si="0"/>
        <v>90</v>
      </c>
      <c r="H11" s="60">
        <v>34</v>
      </c>
      <c r="I11" s="60">
        <v>56</v>
      </c>
      <c r="J11" s="36">
        <f t="shared" si="1"/>
        <v>2.3333333333333335</v>
      </c>
      <c r="K11" s="29">
        <f>C11/3.044</f>
        <v>10014.783180026281</v>
      </c>
    </row>
    <row r="12" spans="1:11" s="3" customFormat="1" ht="20.100000000000001" customHeight="1">
      <c r="A12" s="56" t="s">
        <v>22</v>
      </c>
      <c r="B12" s="29">
        <v>18476</v>
      </c>
      <c r="C12" s="29">
        <f t="shared" si="2"/>
        <v>41799</v>
      </c>
      <c r="D12" s="30">
        <v>20473</v>
      </c>
      <c r="E12" s="30">
        <v>21326</v>
      </c>
      <c r="F12" s="59">
        <v>60</v>
      </c>
      <c r="G12" s="60">
        <f t="shared" si="0"/>
        <v>72</v>
      </c>
      <c r="H12" s="60">
        <v>42</v>
      </c>
      <c r="I12" s="60">
        <v>30</v>
      </c>
      <c r="J12" s="36">
        <f t="shared" si="1"/>
        <v>2.2623403334054992</v>
      </c>
      <c r="K12" s="29">
        <f>C12/6.089</f>
        <v>6864.6740022992281</v>
      </c>
    </row>
    <row r="13" spans="1:11" s="3" customFormat="1" ht="20.100000000000001" customHeight="1">
      <c r="A13" s="56" t="s">
        <v>23</v>
      </c>
      <c r="B13" s="29">
        <v>13180</v>
      </c>
      <c r="C13" s="29">
        <f t="shared" si="2"/>
        <v>31612</v>
      </c>
      <c r="D13" s="30">
        <v>15230</v>
      </c>
      <c r="E13" s="30">
        <v>16382</v>
      </c>
      <c r="F13" s="59">
        <v>34</v>
      </c>
      <c r="G13" s="60">
        <f t="shared" si="0"/>
        <v>29</v>
      </c>
      <c r="H13" s="60">
        <v>16</v>
      </c>
      <c r="I13" s="60">
        <v>13</v>
      </c>
      <c r="J13" s="36">
        <f t="shared" si="1"/>
        <v>2.3984825493171473</v>
      </c>
      <c r="K13" s="29">
        <f>C13/5.007</f>
        <v>6313.561014579589</v>
      </c>
    </row>
    <row r="14" spans="1:11" s="3" customFormat="1" ht="20.100000000000001" customHeight="1">
      <c r="A14" s="56" t="s">
        <v>24</v>
      </c>
      <c r="B14" s="29">
        <v>16269</v>
      </c>
      <c r="C14" s="29">
        <f t="shared" si="2"/>
        <v>36819</v>
      </c>
      <c r="D14" s="30">
        <v>18948</v>
      </c>
      <c r="E14" s="30">
        <v>17871</v>
      </c>
      <c r="F14" s="59">
        <v>92</v>
      </c>
      <c r="G14" s="60">
        <f t="shared" si="0"/>
        <v>100</v>
      </c>
      <c r="H14" s="60">
        <v>70</v>
      </c>
      <c r="I14" s="60">
        <v>30</v>
      </c>
      <c r="J14" s="36">
        <f t="shared" si="1"/>
        <v>2.2631384842338189</v>
      </c>
      <c r="K14" s="29">
        <f>C14/7.19</f>
        <v>5120.8623087621691</v>
      </c>
    </row>
    <row r="15" spans="1:11" s="3" customFormat="1" ht="20.100000000000001" customHeight="1">
      <c r="A15" s="56" t="s">
        <v>25</v>
      </c>
      <c r="B15" s="29">
        <v>16500</v>
      </c>
      <c r="C15" s="29">
        <f t="shared" si="2"/>
        <v>32816</v>
      </c>
      <c r="D15" s="30">
        <v>16490</v>
      </c>
      <c r="E15" s="30">
        <v>16326</v>
      </c>
      <c r="F15" s="59">
        <v>75</v>
      </c>
      <c r="G15" s="60">
        <f t="shared" si="0"/>
        <v>89</v>
      </c>
      <c r="H15" s="60">
        <v>46</v>
      </c>
      <c r="I15" s="60">
        <v>43</v>
      </c>
      <c r="J15" s="36">
        <f t="shared" si="1"/>
        <v>1.9888484848484849</v>
      </c>
      <c r="K15" s="29">
        <f>C15/4.272</f>
        <v>7681.6479400749058</v>
      </c>
    </row>
    <row r="16" spans="1:11" s="3" customFormat="1" ht="20.100000000000001" customHeight="1">
      <c r="A16" s="56" t="s">
        <v>26</v>
      </c>
      <c r="B16" s="29">
        <v>4899</v>
      </c>
      <c r="C16" s="29">
        <f t="shared" si="2"/>
        <v>11740</v>
      </c>
      <c r="D16" s="30">
        <v>6107</v>
      </c>
      <c r="E16" s="30">
        <v>5633</v>
      </c>
      <c r="F16" s="59">
        <v>9</v>
      </c>
      <c r="G16" s="60">
        <f t="shared" si="0"/>
        <v>4</v>
      </c>
      <c r="H16" s="60">
        <v>6</v>
      </c>
      <c r="I16" s="60">
        <v>-2</v>
      </c>
      <c r="J16" s="36">
        <f t="shared" si="1"/>
        <v>2.3964074300877729</v>
      </c>
      <c r="K16" s="29">
        <f>C16/4.976</f>
        <v>2359.3247588424438</v>
      </c>
    </row>
    <row r="17" spans="1:11" s="3" customFormat="1" ht="20.100000000000001" customHeight="1">
      <c r="A17" s="56" t="s">
        <v>27</v>
      </c>
      <c r="B17" s="29">
        <v>14812</v>
      </c>
      <c r="C17" s="29">
        <f t="shared" si="2"/>
        <v>33546</v>
      </c>
      <c r="D17" s="30">
        <v>16912</v>
      </c>
      <c r="E17" s="30">
        <v>16634</v>
      </c>
      <c r="F17" s="59">
        <v>34</v>
      </c>
      <c r="G17" s="60">
        <f t="shared" si="0"/>
        <v>41</v>
      </c>
      <c r="H17" s="60">
        <v>5</v>
      </c>
      <c r="I17" s="60">
        <v>36</v>
      </c>
      <c r="J17" s="36">
        <f t="shared" si="1"/>
        <v>2.2647853092087495</v>
      </c>
      <c r="K17" s="29">
        <f>C17/5.406</f>
        <v>6205.3274139844625</v>
      </c>
    </row>
    <row r="18" spans="1:11" s="3" customFormat="1" ht="20.100000000000001" customHeight="1">
      <c r="A18" s="56" t="s">
        <v>28</v>
      </c>
      <c r="B18" s="29">
        <v>7416</v>
      </c>
      <c r="C18" s="29">
        <f t="shared" si="2"/>
        <v>17700</v>
      </c>
      <c r="D18" s="30">
        <v>9109</v>
      </c>
      <c r="E18" s="30">
        <v>8591</v>
      </c>
      <c r="F18" s="59">
        <v>77</v>
      </c>
      <c r="G18" s="60">
        <f t="shared" si="0"/>
        <v>58</v>
      </c>
      <c r="H18" s="60">
        <v>62</v>
      </c>
      <c r="I18" s="60">
        <v>-4</v>
      </c>
      <c r="J18" s="36">
        <f t="shared" si="1"/>
        <v>2.3867313915857604</v>
      </c>
      <c r="K18" s="29">
        <f>C18/11.73</f>
        <v>1508.9514066496163</v>
      </c>
    </row>
    <row r="19" spans="1:11" s="3" customFormat="1" ht="20.100000000000001" customHeight="1">
      <c r="A19" s="56" t="s">
        <v>29</v>
      </c>
      <c r="B19" s="29">
        <f t="shared" ref="B19:I19" si="3">SUM(B6:B18)</f>
        <v>192800</v>
      </c>
      <c r="C19" s="29">
        <f t="shared" si="3"/>
        <v>436040</v>
      </c>
      <c r="D19" s="30">
        <f t="shared" si="3"/>
        <v>215447</v>
      </c>
      <c r="E19" s="30">
        <f t="shared" si="3"/>
        <v>220593</v>
      </c>
      <c r="F19" s="61">
        <f t="shared" si="3"/>
        <v>775</v>
      </c>
      <c r="G19" s="62">
        <f t="shared" si="3"/>
        <v>919</v>
      </c>
      <c r="H19" s="62">
        <f>SUM(H6:H18)</f>
        <v>502</v>
      </c>
      <c r="I19" s="62">
        <f t="shared" si="3"/>
        <v>417</v>
      </c>
      <c r="J19" s="36">
        <f t="shared" si="1"/>
        <v>2.2616182572614107</v>
      </c>
      <c r="K19" s="29">
        <f>C19/69.56</f>
        <v>6268.5451408855661</v>
      </c>
    </row>
    <row r="20" spans="1:11" s="3" customFormat="1" ht="18" customHeight="1">
      <c r="G20" s="63"/>
    </row>
    <row r="21" spans="1:11" ht="13.5" customHeight="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49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="80" zoomScaleNormal="8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5" t="s">
        <v>284</v>
      </c>
      <c r="B1" s="125"/>
      <c r="C1" s="125"/>
      <c r="D1" s="125"/>
      <c r="E1" s="125"/>
      <c r="F1" s="125"/>
      <c r="G1" s="125"/>
      <c r="H1" s="125"/>
      <c r="AK1" s="4" t="s">
        <v>51</v>
      </c>
    </row>
    <row r="2" spans="1:37" s="2" customFormat="1" ht="14.25" thickBot="1">
      <c r="A2" s="2" t="s">
        <v>352</v>
      </c>
      <c r="F2" s="20"/>
      <c r="G2" s="20"/>
      <c r="H2" s="20"/>
    </row>
    <row r="3" spans="1:37" ht="14.25" customHeight="1" thickBot="1">
      <c r="A3" s="64" t="s">
        <v>52</v>
      </c>
      <c r="B3" s="109" t="s">
        <v>6</v>
      </c>
      <c r="C3" s="109" t="s">
        <v>7</v>
      </c>
      <c r="D3" s="108" t="s">
        <v>8</v>
      </c>
      <c r="E3" s="110" t="s">
        <v>52</v>
      </c>
      <c r="F3" s="109" t="s">
        <v>6</v>
      </c>
      <c r="G3" s="109" t="s">
        <v>7</v>
      </c>
      <c r="H3" s="111" t="s">
        <v>8</v>
      </c>
    </row>
    <row r="4" spans="1:37" ht="11.25" customHeight="1">
      <c r="A4" s="65" t="s">
        <v>53</v>
      </c>
      <c r="B4" s="13">
        <f t="shared" ref="B4:B67" si="0">SUM(C4:D4)</f>
        <v>17992</v>
      </c>
      <c r="C4" s="81">
        <f>SUM(C5:C9)</f>
        <v>9261</v>
      </c>
      <c r="D4" s="81">
        <f>SUM(D5:D9)</f>
        <v>8731</v>
      </c>
      <c r="E4" s="65" t="s">
        <v>54</v>
      </c>
      <c r="F4" s="13">
        <f t="shared" ref="F4:F61" si="1">SUM(G4:H4)</f>
        <v>22108</v>
      </c>
      <c r="G4" s="81">
        <f>SUM(G5:G9)</f>
        <v>11155</v>
      </c>
      <c r="H4" s="82">
        <f>SUM(H5:H9)</f>
        <v>10953</v>
      </c>
    </row>
    <row r="5" spans="1:37" ht="11.25" customHeight="1">
      <c r="A5" s="66">
        <v>0</v>
      </c>
      <c r="B5" s="13">
        <f t="shared" si="0"/>
        <v>3318</v>
      </c>
      <c r="C5" s="81">
        <v>1696</v>
      </c>
      <c r="D5" s="81">
        <v>1622</v>
      </c>
      <c r="E5" s="66">
        <v>60</v>
      </c>
      <c r="F5" s="13">
        <f t="shared" si="1"/>
        <v>4691</v>
      </c>
      <c r="G5" s="81">
        <v>2431</v>
      </c>
      <c r="H5" s="82">
        <v>2260</v>
      </c>
    </row>
    <row r="6" spans="1:37" ht="11.25" customHeight="1">
      <c r="A6" s="66">
        <v>1</v>
      </c>
      <c r="B6" s="13">
        <f t="shared" si="0"/>
        <v>3422</v>
      </c>
      <c r="C6" s="81">
        <v>1775</v>
      </c>
      <c r="D6" s="81">
        <v>1647</v>
      </c>
      <c r="E6" s="66">
        <v>61</v>
      </c>
      <c r="F6" s="13">
        <f t="shared" si="1"/>
        <v>4705</v>
      </c>
      <c r="G6" s="81">
        <v>2434</v>
      </c>
      <c r="H6" s="82">
        <v>2271</v>
      </c>
    </row>
    <row r="7" spans="1:37" ht="11.25" customHeight="1">
      <c r="A7" s="66">
        <v>2</v>
      </c>
      <c r="B7" s="13">
        <f t="shared" si="0"/>
        <v>3623</v>
      </c>
      <c r="C7" s="81">
        <v>1843</v>
      </c>
      <c r="D7" s="81">
        <v>1780</v>
      </c>
      <c r="E7" s="66">
        <v>62</v>
      </c>
      <c r="F7" s="13">
        <f t="shared" si="1"/>
        <v>4233</v>
      </c>
      <c r="G7" s="81">
        <v>2104</v>
      </c>
      <c r="H7" s="82">
        <v>2129</v>
      </c>
    </row>
    <row r="8" spans="1:37" ht="11.25" customHeight="1">
      <c r="A8" s="66">
        <v>3</v>
      </c>
      <c r="B8" s="13">
        <f t="shared" si="0"/>
        <v>3718</v>
      </c>
      <c r="C8" s="81">
        <v>1877</v>
      </c>
      <c r="D8" s="81">
        <v>1841</v>
      </c>
      <c r="E8" s="66">
        <v>63</v>
      </c>
      <c r="F8" s="13">
        <f t="shared" si="1"/>
        <v>4224</v>
      </c>
      <c r="G8" s="81">
        <v>2090</v>
      </c>
      <c r="H8" s="82">
        <v>2134</v>
      </c>
    </row>
    <row r="9" spans="1:37" ht="11.25" customHeight="1">
      <c r="A9" s="67">
        <v>4</v>
      </c>
      <c r="B9" s="68">
        <f t="shared" si="0"/>
        <v>3911</v>
      </c>
      <c r="C9" s="83">
        <v>2070</v>
      </c>
      <c r="D9" s="83">
        <v>1841</v>
      </c>
      <c r="E9" s="67">
        <v>64</v>
      </c>
      <c r="F9" s="68">
        <f t="shared" si="1"/>
        <v>4255</v>
      </c>
      <c r="G9" s="83">
        <v>2096</v>
      </c>
      <c r="H9" s="84">
        <v>2159</v>
      </c>
    </row>
    <row r="10" spans="1:37" ht="11.25" customHeight="1">
      <c r="A10" s="65" t="s">
        <v>55</v>
      </c>
      <c r="B10" s="13">
        <f t="shared" si="0"/>
        <v>19838</v>
      </c>
      <c r="C10" s="81">
        <f>SUM(C11:C15)</f>
        <v>10176</v>
      </c>
      <c r="D10" s="81">
        <f>SUM(D11:D15)</f>
        <v>9662</v>
      </c>
      <c r="E10" s="65" t="s">
        <v>56</v>
      </c>
      <c r="F10" s="13">
        <f t="shared" si="1"/>
        <v>23559</v>
      </c>
      <c r="G10" s="81">
        <f>SUM(G11:G15)</f>
        <v>11250</v>
      </c>
      <c r="H10" s="82">
        <f>SUM(H11:H15)</f>
        <v>12309</v>
      </c>
    </row>
    <row r="11" spans="1:37" ht="11.25" customHeight="1">
      <c r="A11" s="66">
        <v>5</v>
      </c>
      <c r="B11" s="13">
        <f t="shared" si="0"/>
        <v>3898</v>
      </c>
      <c r="C11" s="81">
        <v>1957</v>
      </c>
      <c r="D11" s="81">
        <v>1941</v>
      </c>
      <c r="E11" s="66">
        <v>65</v>
      </c>
      <c r="F11" s="13">
        <f t="shared" si="1"/>
        <v>4282</v>
      </c>
      <c r="G11" s="81">
        <v>2130</v>
      </c>
      <c r="H11" s="82">
        <v>2152</v>
      </c>
    </row>
    <row r="12" spans="1:37" ht="11.25" customHeight="1">
      <c r="A12" s="66">
        <v>6</v>
      </c>
      <c r="B12" s="13">
        <f t="shared" si="0"/>
        <v>3942</v>
      </c>
      <c r="C12" s="81">
        <v>2051</v>
      </c>
      <c r="D12" s="81">
        <v>1891</v>
      </c>
      <c r="E12" s="66">
        <v>66</v>
      </c>
      <c r="F12" s="13">
        <f t="shared" si="1"/>
        <v>4350</v>
      </c>
      <c r="G12" s="81">
        <v>2130</v>
      </c>
      <c r="H12" s="82">
        <v>2220</v>
      </c>
    </row>
    <row r="13" spans="1:37" ht="11.25" customHeight="1">
      <c r="A13" s="66">
        <v>7</v>
      </c>
      <c r="B13" s="13">
        <f t="shared" si="0"/>
        <v>3986</v>
      </c>
      <c r="C13" s="81">
        <v>1993</v>
      </c>
      <c r="D13" s="81">
        <v>1993</v>
      </c>
      <c r="E13" s="66">
        <v>67</v>
      </c>
      <c r="F13" s="13">
        <f t="shared" si="1"/>
        <v>4683</v>
      </c>
      <c r="G13" s="81">
        <v>2227</v>
      </c>
      <c r="H13" s="82">
        <v>2456</v>
      </c>
    </row>
    <row r="14" spans="1:37" ht="11.25" customHeight="1">
      <c r="A14" s="66">
        <v>8</v>
      </c>
      <c r="B14" s="13">
        <f t="shared" si="0"/>
        <v>3982</v>
      </c>
      <c r="C14" s="81">
        <v>2085</v>
      </c>
      <c r="D14" s="81">
        <v>1897</v>
      </c>
      <c r="E14" s="66">
        <v>68</v>
      </c>
      <c r="F14" s="13">
        <f t="shared" si="1"/>
        <v>4928</v>
      </c>
      <c r="G14" s="81">
        <v>2298</v>
      </c>
      <c r="H14" s="82">
        <v>2630</v>
      </c>
    </row>
    <row r="15" spans="1:37" ht="11.25" customHeight="1">
      <c r="A15" s="67">
        <v>9</v>
      </c>
      <c r="B15" s="68">
        <f t="shared" si="0"/>
        <v>4030</v>
      </c>
      <c r="C15" s="83">
        <v>2090</v>
      </c>
      <c r="D15" s="83">
        <v>1940</v>
      </c>
      <c r="E15" s="67">
        <v>69</v>
      </c>
      <c r="F15" s="68">
        <f t="shared" si="1"/>
        <v>5316</v>
      </c>
      <c r="G15" s="83">
        <v>2465</v>
      </c>
      <c r="H15" s="84">
        <v>2851</v>
      </c>
    </row>
    <row r="16" spans="1:37" ht="11.25" customHeight="1">
      <c r="A16" s="65" t="s">
        <v>57</v>
      </c>
      <c r="B16" s="13">
        <f t="shared" si="0"/>
        <v>20367</v>
      </c>
      <c r="C16" s="81">
        <f>SUM(C17:C21)</f>
        <v>10419</v>
      </c>
      <c r="D16" s="81">
        <f>SUM(D17:D21)</f>
        <v>9948</v>
      </c>
      <c r="E16" s="65" t="s">
        <v>58</v>
      </c>
      <c r="F16" s="13">
        <f t="shared" si="1"/>
        <v>27467</v>
      </c>
      <c r="G16" s="81">
        <f>SUM(G17:G21)</f>
        <v>12780</v>
      </c>
      <c r="H16" s="82">
        <f>SUM(H17:H21)</f>
        <v>14687</v>
      </c>
    </row>
    <row r="17" spans="1:8" ht="11.25" customHeight="1">
      <c r="A17" s="66">
        <v>10</v>
      </c>
      <c r="B17" s="13">
        <f t="shared" si="0"/>
        <v>4095</v>
      </c>
      <c r="C17" s="81">
        <v>2051</v>
      </c>
      <c r="D17" s="81">
        <v>2044</v>
      </c>
      <c r="E17" s="66">
        <v>70</v>
      </c>
      <c r="F17" s="13">
        <f t="shared" si="1"/>
        <v>5969</v>
      </c>
      <c r="G17" s="81">
        <v>2833</v>
      </c>
      <c r="H17" s="82">
        <v>3136</v>
      </c>
    </row>
    <row r="18" spans="1:8" ht="11.25" customHeight="1">
      <c r="A18" s="66">
        <v>11</v>
      </c>
      <c r="B18" s="13">
        <f t="shared" si="0"/>
        <v>4140</v>
      </c>
      <c r="C18" s="81">
        <v>2124</v>
      </c>
      <c r="D18" s="81">
        <v>2016</v>
      </c>
      <c r="E18" s="66">
        <v>71</v>
      </c>
      <c r="F18" s="13">
        <f t="shared" si="1"/>
        <v>6164</v>
      </c>
      <c r="G18" s="81">
        <v>2833</v>
      </c>
      <c r="H18" s="82">
        <v>3331</v>
      </c>
    </row>
    <row r="19" spans="1:8" ht="11.25" customHeight="1">
      <c r="A19" s="66">
        <v>12</v>
      </c>
      <c r="B19" s="13">
        <f t="shared" si="0"/>
        <v>4158</v>
      </c>
      <c r="C19" s="81">
        <v>2137</v>
      </c>
      <c r="D19" s="81">
        <v>2021</v>
      </c>
      <c r="E19" s="66">
        <v>72</v>
      </c>
      <c r="F19" s="13">
        <f t="shared" si="1"/>
        <v>6397</v>
      </c>
      <c r="G19" s="81">
        <v>2919</v>
      </c>
      <c r="H19" s="82">
        <v>3478</v>
      </c>
    </row>
    <row r="20" spans="1:8" ht="11.25" customHeight="1">
      <c r="A20" s="66">
        <v>13</v>
      </c>
      <c r="B20" s="13">
        <f t="shared" si="0"/>
        <v>4022</v>
      </c>
      <c r="C20" s="81">
        <v>2051</v>
      </c>
      <c r="D20" s="81">
        <v>1971</v>
      </c>
      <c r="E20" s="66">
        <v>73</v>
      </c>
      <c r="F20" s="13">
        <f t="shared" si="1"/>
        <v>5248</v>
      </c>
      <c r="G20" s="81">
        <v>2464</v>
      </c>
      <c r="H20" s="82">
        <v>2784</v>
      </c>
    </row>
    <row r="21" spans="1:8" ht="11.25" customHeight="1">
      <c r="A21" s="67">
        <v>14</v>
      </c>
      <c r="B21" s="68">
        <f t="shared" si="0"/>
        <v>3952</v>
      </c>
      <c r="C21" s="83">
        <v>2056</v>
      </c>
      <c r="D21" s="83">
        <v>1896</v>
      </c>
      <c r="E21" s="67">
        <v>74</v>
      </c>
      <c r="F21" s="68">
        <f t="shared" si="1"/>
        <v>3689</v>
      </c>
      <c r="G21" s="83">
        <v>1731</v>
      </c>
      <c r="H21" s="84">
        <v>1958</v>
      </c>
    </row>
    <row r="22" spans="1:8" ht="11.25" customHeight="1">
      <c r="A22" s="65" t="s">
        <v>59</v>
      </c>
      <c r="B22" s="13">
        <f t="shared" si="0"/>
        <v>20862</v>
      </c>
      <c r="C22" s="81">
        <f>SUM(C23:C27)</f>
        <v>10648</v>
      </c>
      <c r="D22" s="81">
        <f>SUM(D23:D27)</f>
        <v>10214</v>
      </c>
      <c r="E22" s="65" t="s">
        <v>60</v>
      </c>
      <c r="F22" s="13">
        <f t="shared" si="1"/>
        <v>22765</v>
      </c>
      <c r="G22" s="81">
        <f>SUM(G23:G27)</f>
        <v>10172</v>
      </c>
      <c r="H22" s="82">
        <f>SUM(H23:H27)</f>
        <v>12593</v>
      </c>
    </row>
    <row r="23" spans="1:8" ht="11.25" customHeight="1">
      <c r="A23" s="66">
        <v>15</v>
      </c>
      <c r="B23" s="13">
        <f t="shared" si="0"/>
        <v>4093</v>
      </c>
      <c r="C23" s="81">
        <v>2015</v>
      </c>
      <c r="D23" s="81">
        <v>2078</v>
      </c>
      <c r="E23" s="66">
        <v>75</v>
      </c>
      <c r="F23" s="13">
        <f t="shared" si="1"/>
        <v>4253</v>
      </c>
      <c r="G23" s="81">
        <v>1924</v>
      </c>
      <c r="H23" s="82">
        <v>2329</v>
      </c>
    </row>
    <row r="24" spans="1:8" ht="11.25" customHeight="1">
      <c r="A24" s="66">
        <v>16</v>
      </c>
      <c r="B24" s="13">
        <f t="shared" si="0"/>
        <v>4223</v>
      </c>
      <c r="C24" s="81">
        <v>2152</v>
      </c>
      <c r="D24" s="81">
        <v>2071</v>
      </c>
      <c r="E24" s="66">
        <v>76</v>
      </c>
      <c r="F24" s="13">
        <f t="shared" si="1"/>
        <v>5038</v>
      </c>
      <c r="G24" s="81">
        <v>2257</v>
      </c>
      <c r="H24" s="82">
        <v>2781</v>
      </c>
    </row>
    <row r="25" spans="1:8" ht="11.25" customHeight="1">
      <c r="A25" s="66">
        <v>17</v>
      </c>
      <c r="B25" s="13">
        <f t="shared" si="0"/>
        <v>4044</v>
      </c>
      <c r="C25" s="81">
        <v>2062</v>
      </c>
      <c r="D25" s="81">
        <v>1982</v>
      </c>
      <c r="E25" s="66">
        <v>77</v>
      </c>
      <c r="F25" s="13">
        <f t="shared" si="1"/>
        <v>4538</v>
      </c>
      <c r="G25" s="81">
        <v>2044</v>
      </c>
      <c r="H25" s="82">
        <v>2494</v>
      </c>
    </row>
    <row r="26" spans="1:8" ht="11.25" customHeight="1">
      <c r="A26" s="66">
        <v>18</v>
      </c>
      <c r="B26" s="13">
        <f t="shared" si="0"/>
        <v>4162</v>
      </c>
      <c r="C26" s="81">
        <v>2161</v>
      </c>
      <c r="D26" s="81">
        <v>2001</v>
      </c>
      <c r="E26" s="66">
        <v>78</v>
      </c>
      <c r="F26" s="13">
        <f t="shared" si="1"/>
        <v>4711</v>
      </c>
      <c r="G26" s="81">
        <v>2097</v>
      </c>
      <c r="H26" s="82">
        <v>2614</v>
      </c>
    </row>
    <row r="27" spans="1:8" ht="11.25" customHeight="1">
      <c r="A27" s="67">
        <v>19</v>
      </c>
      <c r="B27" s="68">
        <f t="shared" si="0"/>
        <v>4340</v>
      </c>
      <c r="C27" s="83">
        <v>2258</v>
      </c>
      <c r="D27" s="83">
        <v>2082</v>
      </c>
      <c r="E27" s="67">
        <v>79</v>
      </c>
      <c r="F27" s="68">
        <f t="shared" si="1"/>
        <v>4225</v>
      </c>
      <c r="G27" s="83">
        <v>1850</v>
      </c>
      <c r="H27" s="84">
        <v>2375</v>
      </c>
    </row>
    <row r="28" spans="1:8" ht="11.25" customHeight="1">
      <c r="A28" s="65" t="s">
        <v>61</v>
      </c>
      <c r="B28" s="13">
        <f t="shared" si="0"/>
        <v>21967</v>
      </c>
      <c r="C28" s="81">
        <f>SUM(C29:C33)</f>
        <v>11619</v>
      </c>
      <c r="D28" s="81">
        <f>SUM(D29:D33)</f>
        <v>10348</v>
      </c>
      <c r="E28" s="65" t="s">
        <v>62</v>
      </c>
      <c r="F28" s="13">
        <f t="shared" si="1"/>
        <v>16476</v>
      </c>
      <c r="G28" s="81">
        <f>SUM(G29:G33)</f>
        <v>6986</v>
      </c>
      <c r="H28" s="82">
        <f>SUM(H29:H33)</f>
        <v>9490</v>
      </c>
    </row>
    <row r="29" spans="1:8" ht="11.25" customHeight="1">
      <c r="A29" s="66">
        <v>20</v>
      </c>
      <c r="B29" s="13">
        <f t="shared" si="0"/>
        <v>4404</v>
      </c>
      <c r="C29" s="81">
        <v>2309</v>
      </c>
      <c r="D29" s="81">
        <v>2095</v>
      </c>
      <c r="E29" s="66">
        <v>80</v>
      </c>
      <c r="F29" s="13">
        <f t="shared" si="1"/>
        <v>3546</v>
      </c>
      <c r="G29" s="81">
        <v>1543</v>
      </c>
      <c r="H29" s="82">
        <v>2003</v>
      </c>
    </row>
    <row r="30" spans="1:8" ht="11.25" customHeight="1">
      <c r="A30" s="66">
        <v>21</v>
      </c>
      <c r="B30" s="13">
        <f t="shared" si="0"/>
        <v>4374</v>
      </c>
      <c r="C30" s="81">
        <v>2272</v>
      </c>
      <c r="D30" s="81">
        <v>2102</v>
      </c>
      <c r="E30" s="66">
        <v>81</v>
      </c>
      <c r="F30" s="13">
        <f t="shared" si="1"/>
        <v>3174</v>
      </c>
      <c r="G30" s="81">
        <v>1369</v>
      </c>
      <c r="H30" s="82">
        <v>1805</v>
      </c>
    </row>
    <row r="31" spans="1:8" ht="11.25" customHeight="1">
      <c r="A31" s="66">
        <v>22</v>
      </c>
      <c r="B31" s="13">
        <f t="shared" si="0"/>
        <v>4468</v>
      </c>
      <c r="C31" s="81">
        <v>2335</v>
      </c>
      <c r="D31" s="81">
        <v>2133</v>
      </c>
      <c r="E31" s="66">
        <v>82</v>
      </c>
      <c r="F31" s="13">
        <f t="shared" si="1"/>
        <v>3503</v>
      </c>
      <c r="G31" s="81">
        <v>1492</v>
      </c>
      <c r="H31" s="82">
        <v>2011</v>
      </c>
    </row>
    <row r="32" spans="1:8" ht="11.25" customHeight="1">
      <c r="A32" s="66">
        <v>23</v>
      </c>
      <c r="B32" s="13">
        <f t="shared" si="0"/>
        <v>4441</v>
      </c>
      <c r="C32" s="81">
        <v>2422</v>
      </c>
      <c r="D32" s="81">
        <v>2019</v>
      </c>
      <c r="E32" s="66">
        <v>83</v>
      </c>
      <c r="F32" s="13">
        <f t="shared" si="1"/>
        <v>3180</v>
      </c>
      <c r="G32" s="81">
        <v>1325</v>
      </c>
      <c r="H32" s="82">
        <v>1855</v>
      </c>
    </row>
    <row r="33" spans="1:8" ht="11.25" customHeight="1">
      <c r="A33" s="67">
        <v>24</v>
      </c>
      <c r="B33" s="68">
        <f t="shared" si="0"/>
        <v>4280</v>
      </c>
      <c r="C33" s="83">
        <v>2281</v>
      </c>
      <c r="D33" s="83">
        <v>1999</v>
      </c>
      <c r="E33" s="67">
        <v>84</v>
      </c>
      <c r="F33" s="68">
        <f t="shared" si="1"/>
        <v>3073</v>
      </c>
      <c r="G33" s="83">
        <v>1257</v>
      </c>
      <c r="H33" s="84">
        <v>1816</v>
      </c>
    </row>
    <row r="34" spans="1:8" ht="11.25" customHeight="1">
      <c r="A34" s="65" t="s">
        <v>63</v>
      </c>
      <c r="B34" s="13">
        <f t="shared" si="0"/>
        <v>21447</v>
      </c>
      <c r="C34" s="81">
        <f>SUM(C35:C39)</f>
        <v>11307</v>
      </c>
      <c r="D34" s="81">
        <f>SUM(D35:D39)</f>
        <v>10140</v>
      </c>
      <c r="E34" s="65" t="s">
        <v>64</v>
      </c>
      <c r="F34" s="13">
        <f t="shared" si="1"/>
        <v>10273</v>
      </c>
      <c r="G34" s="81">
        <f>SUM(G35:G39)</f>
        <v>3774</v>
      </c>
      <c r="H34" s="82">
        <f>SUM(H35:H39)</f>
        <v>6499</v>
      </c>
    </row>
    <row r="35" spans="1:8" ht="11.25" customHeight="1">
      <c r="A35" s="66">
        <v>25</v>
      </c>
      <c r="B35" s="13">
        <f t="shared" si="0"/>
        <v>4355</v>
      </c>
      <c r="C35" s="81">
        <v>2279</v>
      </c>
      <c r="D35" s="81">
        <v>2076</v>
      </c>
      <c r="E35" s="66">
        <v>85</v>
      </c>
      <c r="F35" s="13">
        <f t="shared" si="1"/>
        <v>2588</v>
      </c>
      <c r="G35" s="81">
        <v>1024</v>
      </c>
      <c r="H35" s="82">
        <v>1564</v>
      </c>
    </row>
    <row r="36" spans="1:8" ht="11.25" customHeight="1">
      <c r="A36" s="66">
        <v>26</v>
      </c>
      <c r="B36" s="13">
        <f t="shared" si="0"/>
        <v>4323</v>
      </c>
      <c r="C36" s="81">
        <v>2309</v>
      </c>
      <c r="D36" s="81">
        <v>2014</v>
      </c>
      <c r="E36" s="66">
        <v>86</v>
      </c>
      <c r="F36" s="13">
        <f t="shared" si="1"/>
        <v>2231</v>
      </c>
      <c r="G36" s="81">
        <v>858</v>
      </c>
      <c r="H36" s="82">
        <v>1373</v>
      </c>
    </row>
    <row r="37" spans="1:8" ht="11.25" customHeight="1">
      <c r="A37" s="66">
        <v>27</v>
      </c>
      <c r="B37" s="13">
        <f t="shared" si="0"/>
        <v>4268</v>
      </c>
      <c r="C37" s="81">
        <v>2289</v>
      </c>
      <c r="D37" s="81">
        <v>1979</v>
      </c>
      <c r="E37" s="66">
        <v>87</v>
      </c>
      <c r="F37" s="13">
        <f t="shared" si="1"/>
        <v>2109</v>
      </c>
      <c r="G37" s="81">
        <v>774</v>
      </c>
      <c r="H37" s="82">
        <v>1335</v>
      </c>
    </row>
    <row r="38" spans="1:8" ht="11.25" customHeight="1">
      <c r="A38" s="66">
        <v>28</v>
      </c>
      <c r="B38" s="13">
        <f t="shared" si="0"/>
        <v>4311</v>
      </c>
      <c r="C38" s="81">
        <v>2263</v>
      </c>
      <c r="D38" s="81">
        <v>2048</v>
      </c>
      <c r="E38" s="66">
        <v>88</v>
      </c>
      <c r="F38" s="13">
        <f t="shared" si="1"/>
        <v>1773</v>
      </c>
      <c r="G38" s="81">
        <v>622</v>
      </c>
      <c r="H38" s="82">
        <v>1151</v>
      </c>
    </row>
    <row r="39" spans="1:8" ht="11.25" customHeight="1">
      <c r="A39" s="67">
        <v>29</v>
      </c>
      <c r="B39" s="68">
        <f t="shared" si="0"/>
        <v>4190</v>
      </c>
      <c r="C39" s="83">
        <v>2167</v>
      </c>
      <c r="D39" s="83">
        <v>2023</v>
      </c>
      <c r="E39" s="67">
        <v>89</v>
      </c>
      <c r="F39" s="68">
        <f t="shared" si="1"/>
        <v>1572</v>
      </c>
      <c r="G39" s="83">
        <v>496</v>
      </c>
      <c r="H39" s="84">
        <v>1076</v>
      </c>
    </row>
    <row r="40" spans="1:8" ht="11.25" customHeight="1">
      <c r="A40" s="65" t="s">
        <v>65</v>
      </c>
      <c r="B40" s="13">
        <f t="shared" si="0"/>
        <v>23071</v>
      </c>
      <c r="C40" s="81">
        <f>SUM(C41:C45)</f>
        <v>11931</v>
      </c>
      <c r="D40" s="81">
        <f>SUM(D41:D45)</f>
        <v>11140</v>
      </c>
      <c r="E40" s="65" t="s">
        <v>66</v>
      </c>
      <c r="F40" s="13">
        <f t="shared" si="1"/>
        <v>4726</v>
      </c>
      <c r="G40" s="81">
        <f>SUM(G41:G45)</f>
        <v>1399</v>
      </c>
      <c r="H40" s="82">
        <f>SUM(H41:H45)</f>
        <v>3327</v>
      </c>
    </row>
    <row r="41" spans="1:8" ht="11.25" customHeight="1">
      <c r="A41" s="66">
        <v>30</v>
      </c>
      <c r="B41" s="13">
        <f t="shared" si="0"/>
        <v>4332</v>
      </c>
      <c r="C41" s="81">
        <v>2256</v>
      </c>
      <c r="D41" s="81">
        <v>2076</v>
      </c>
      <c r="E41" s="66">
        <v>90</v>
      </c>
      <c r="F41" s="13">
        <f t="shared" si="1"/>
        <v>1334</v>
      </c>
      <c r="G41" s="81">
        <v>450</v>
      </c>
      <c r="H41" s="82">
        <v>884</v>
      </c>
    </row>
    <row r="42" spans="1:8" ht="11.25" customHeight="1">
      <c r="A42" s="66">
        <v>31</v>
      </c>
      <c r="B42" s="13">
        <f t="shared" si="0"/>
        <v>4489</v>
      </c>
      <c r="C42" s="81">
        <v>2356</v>
      </c>
      <c r="D42" s="81">
        <v>2133</v>
      </c>
      <c r="E42" s="66">
        <v>91</v>
      </c>
      <c r="F42" s="13">
        <f t="shared" si="1"/>
        <v>1129</v>
      </c>
      <c r="G42" s="81">
        <v>346</v>
      </c>
      <c r="H42" s="82">
        <v>783</v>
      </c>
    </row>
    <row r="43" spans="1:8" ht="11.25" customHeight="1">
      <c r="A43" s="66">
        <v>32</v>
      </c>
      <c r="B43" s="13">
        <f t="shared" si="0"/>
        <v>4546</v>
      </c>
      <c r="C43" s="81">
        <v>2306</v>
      </c>
      <c r="D43" s="81">
        <v>2240</v>
      </c>
      <c r="E43" s="66">
        <v>92</v>
      </c>
      <c r="F43" s="13">
        <f t="shared" si="1"/>
        <v>950</v>
      </c>
      <c r="G43" s="81">
        <v>263</v>
      </c>
      <c r="H43" s="82">
        <v>687</v>
      </c>
    </row>
    <row r="44" spans="1:8" ht="11.25" customHeight="1">
      <c r="A44" s="66">
        <v>33</v>
      </c>
      <c r="B44" s="13">
        <f t="shared" si="0"/>
        <v>4766</v>
      </c>
      <c r="C44" s="81">
        <v>2510</v>
      </c>
      <c r="D44" s="81">
        <v>2256</v>
      </c>
      <c r="E44" s="66">
        <v>93</v>
      </c>
      <c r="F44" s="13">
        <f t="shared" si="1"/>
        <v>733</v>
      </c>
      <c r="G44" s="81">
        <v>207</v>
      </c>
      <c r="H44" s="82">
        <v>526</v>
      </c>
    </row>
    <row r="45" spans="1:8" ht="11.25" customHeight="1">
      <c r="A45" s="67">
        <v>34</v>
      </c>
      <c r="B45" s="68">
        <f t="shared" si="0"/>
        <v>4938</v>
      </c>
      <c r="C45" s="83">
        <v>2503</v>
      </c>
      <c r="D45" s="83">
        <v>2435</v>
      </c>
      <c r="E45" s="67">
        <v>94</v>
      </c>
      <c r="F45" s="68">
        <f t="shared" si="1"/>
        <v>580</v>
      </c>
      <c r="G45" s="83">
        <v>133</v>
      </c>
      <c r="H45" s="84">
        <v>447</v>
      </c>
    </row>
    <row r="46" spans="1:8" ht="11.25" customHeight="1">
      <c r="A46" s="65" t="s">
        <v>67</v>
      </c>
      <c r="B46" s="13">
        <f t="shared" si="0"/>
        <v>28322</v>
      </c>
      <c r="C46" s="81">
        <f>SUM(C47:C51)</f>
        <v>14286</v>
      </c>
      <c r="D46" s="81">
        <f>SUM(D47:D51)</f>
        <v>14036</v>
      </c>
      <c r="E46" s="65" t="s">
        <v>68</v>
      </c>
      <c r="F46" s="13">
        <f t="shared" si="1"/>
        <v>1278</v>
      </c>
      <c r="G46" s="81">
        <f>SUM(G47:G51)</f>
        <v>250</v>
      </c>
      <c r="H46" s="82">
        <f>SUM(H47:H51)</f>
        <v>1028</v>
      </c>
    </row>
    <row r="47" spans="1:8" ht="11.25" customHeight="1">
      <c r="A47" s="66">
        <v>35</v>
      </c>
      <c r="B47" s="13">
        <f t="shared" si="0"/>
        <v>5308</v>
      </c>
      <c r="C47" s="81">
        <v>2681</v>
      </c>
      <c r="D47" s="81">
        <v>2627</v>
      </c>
      <c r="E47" s="66">
        <v>95</v>
      </c>
      <c r="F47" s="13">
        <f t="shared" si="1"/>
        <v>422</v>
      </c>
      <c r="G47" s="81">
        <v>91</v>
      </c>
      <c r="H47" s="82">
        <v>331</v>
      </c>
    </row>
    <row r="48" spans="1:8" ht="11.25" customHeight="1">
      <c r="A48" s="66">
        <v>36</v>
      </c>
      <c r="B48" s="13">
        <f t="shared" si="0"/>
        <v>5676</v>
      </c>
      <c r="C48" s="81">
        <v>2852</v>
      </c>
      <c r="D48" s="81">
        <v>2824</v>
      </c>
      <c r="E48" s="66">
        <v>96</v>
      </c>
      <c r="F48" s="13">
        <f t="shared" si="1"/>
        <v>329</v>
      </c>
      <c r="G48" s="81">
        <v>66</v>
      </c>
      <c r="H48" s="82">
        <v>263</v>
      </c>
    </row>
    <row r="49" spans="1:8" ht="11.25" customHeight="1">
      <c r="A49" s="66">
        <v>37</v>
      </c>
      <c r="B49" s="13">
        <f t="shared" si="0"/>
        <v>5677</v>
      </c>
      <c r="C49" s="81">
        <v>2914</v>
      </c>
      <c r="D49" s="81">
        <v>2763</v>
      </c>
      <c r="E49" s="66">
        <v>97</v>
      </c>
      <c r="F49" s="13">
        <f t="shared" si="1"/>
        <v>253</v>
      </c>
      <c r="G49" s="81">
        <v>53</v>
      </c>
      <c r="H49" s="82">
        <v>200</v>
      </c>
    </row>
    <row r="50" spans="1:8" ht="11.25" customHeight="1">
      <c r="A50" s="66">
        <v>38</v>
      </c>
      <c r="B50" s="13">
        <f t="shared" si="0"/>
        <v>5735</v>
      </c>
      <c r="C50" s="81">
        <v>2862</v>
      </c>
      <c r="D50" s="81">
        <v>2873</v>
      </c>
      <c r="E50" s="66">
        <v>98</v>
      </c>
      <c r="F50" s="13">
        <f t="shared" si="1"/>
        <v>154</v>
      </c>
      <c r="G50" s="81">
        <v>23</v>
      </c>
      <c r="H50" s="82">
        <v>131</v>
      </c>
    </row>
    <row r="51" spans="1:8" ht="11.25" customHeight="1">
      <c r="A51" s="67">
        <v>39</v>
      </c>
      <c r="B51" s="68">
        <f t="shared" si="0"/>
        <v>5926</v>
      </c>
      <c r="C51" s="83">
        <v>2977</v>
      </c>
      <c r="D51" s="83">
        <v>2949</v>
      </c>
      <c r="E51" s="67">
        <v>99</v>
      </c>
      <c r="F51" s="68">
        <f t="shared" si="1"/>
        <v>120</v>
      </c>
      <c r="G51" s="83">
        <v>17</v>
      </c>
      <c r="H51" s="84">
        <v>103</v>
      </c>
    </row>
    <row r="52" spans="1:8" ht="11.25" customHeight="1">
      <c r="A52" s="65" t="s">
        <v>69</v>
      </c>
      <c r="B52" s="13">
        <f t="shared" si="0"/>
        <v>33340</v>
      </c>
      <c r="C52" s="81">
        <f>SUM(C53:C57)</f>
        <v>16910</v>
      </c>
      <c r="D52" s="81">
        <f>SUM(D53:D57)</f>
        <v>16430</v>
      </c>
      <c r="E52" s="65" t="s">
        <v>70</v>
      </c>
      <c r="F52" s="13">
        <f t="shared" si="1"/>
        <v>230</v>
      </c>
      <c r="G52" s="81">
        <f>SUM(G53:G57)</f>
        <v>36</v>
      </c>
      <c r="H52" s="82">
        <f>SUM(H53:H57)</f>
        <v>194</v>
      </c>
    </row>
    <row r="53" spans="1:8" ht="11.25" customHeight="1">
      <c r="A53" s="66">
        <v>40</v>
      </c>
      <c r="B53" s="13">
        <f t="shared" si="0"/>
        <v>6413</v>
      </c>
      <c r="C53" s="81">
        <v>3288</v>
      </c>
      <c r="D53" s="81">
        <v>3125</v>
      </c>
      <c r="E53" s="66">
        <v>100</v>
      </c>
      <c r="F53" s="13">
        <f t="shared" si="1"/>
        <v>88</v>
      </c>
      <c r="G53" s="81">
        <v>13</v>
      </c>
      <c r="H53" s="82">
        <v>75</v>
      </c>
    </row>
    <row r="54" spans="1:8" ht="11.25" customHeight="1">
      <c r="A54" s="66">
        <v>41</v>
      </c>
      <c r="B54" s="13">
        <f t="shared" si="0"/>
        <v>6342</v>
      </c>
      <c r="C54" s="81">
        <v>3151</v>
      </c>
      <c r="D54" s="81">
        <v>3191</v>
      </c>
      <c r="E54" s="66">
        <v>101</v>
      </c>
      <c r="F54" s="13">
        <f t="shared" si="1"/>
        <v>52</v>
      </c>
      <c r="G54" s="81">
        <v>7</v>
      </c>
      <c r="H54" s="82">
        <v>45</v>
      </c>
    </row>
    <row r="55" spans="1:8" ht="11.25" customHeight="1">
      <c r="A55" s="66">
        <v>42</v>
      </c>
      <c r="B55" s="13">
        <f t="shared" si="0"/>
        <v>6730</v>
      </c>
      <c r="C55" s="81">
        <v>3454</v>
      </c>
      <c r="D55" s="81">
        <v>3276</v>
      </c>
      <c r="E55" s="66">
        <v>102</v>
      </c>
      <c r="F55" s="13">
        <f t="shared" si="1"/>
        <v>52</v>
      </c>
      <c r="G55" s="81">
        <v>11</v>
      </c>
      <c r="H55" s="82">
        <v>41</v>
      </c>
    </row>
    <row r="56" spans="1:8" ht="11.25" customHeight="1">
      <c r="A56" s="66">
        <v>43</v>
      </c>
      <c r="B56" s="13">
        <f t="shared" si="0"/>
        <v>6775</v>
      </c>
      <c r="C56" s="81">
        <v>3494</v>
      </c>
      <c r="D56" s="81">
        <v>3281</v>
      </c>
      <c r="E56" s="66">
        <v>103</v>
      </c>
      <c r="F56" s="13">
        <f t="shared" si="1"/>
        <v>23</v>
      </c>
      <c r="G56" s="81">
        <v>3</v>
      </c>
      <c r="H56" s="82">
        <v>20</v>
      </c>
    </row>
    <row r="57" spans="1:8" ht="11.25" customHeight="1">
      <c r="A57" s="67">
        <v>44</v>
      </c>
      <c r="B57" s="68">
        <f t="shared" si="0"/>
        <v>7080</v>
      </c>
      <c r="C57" s="83">
        <v>3523</v>
      </c>
      <c r="D57" s="83">
        <v>3557</v>
      </c>
      <c r="E57" s="67">
        <v>104</v>
      </c>
      <c r="F57" s="68">
        <f t="shared" si="1"/>
        <v>15</v>
      </c>
      <c r="G57" s="83">
        <v>2</v>
      </c>
      <c r="H57" s="84">
        <v>13</v>
      </c>
    </row>
    <row r="58" spans="1:8" ht="11.25" customHeight="1">
      <c r="A58" s="65" t="s">
        <v>71</v>
      </c>
      <c r="B58" s="13">
        <f t="shared" si="0"/>
        <v>38921</v>
      </c>
      <c r="C58" s="81">
        <f>SUM(C59:C63)</f>
        <v>19714</v>
      </c>
      <c r="D58" s="81">
        <f>SUM(D59:D63)</f>
        <v>19207</v>
      </c>
      <c r="E58" s="65" t="s">
        <v>285</v>
      </c>
      <c r="F58" s="13">
        <f>SUM(G58:H58)</f>
        <v>19</v>
      </c>
      <c r="G58" s="81">
        <f>SUM(G59:G63)</f>
        <v>1</v>
      </c>
      <c r="H58" s="82">
        <f>SUM(H59:H63)</f>
        <v>18</v>
      </c>
    </row>
    <row r="59" spans="1:8" ht="11.25" customHeight="1">
      <c r="A59" s="66">
        <v>45</v>
      </c>
      <c r="B59" s="13">
        <f t="shared" si="0"/>
        <v>7409</v>
      </c>
      <c r="C59" s="81">
        <v>3776</v>
      </c>
      <c r="D59" s="81">
        <v>3633</v>
      </c>
      <c r="E59" s="66">
        <v>105</v>
      </c>
      <c r="F59" s="13">
        <f t="shared" si="1"/>
        <v>11</v>
      </c>
      <c r="G59" s="81">
        <v>1</v>
      </c>
      <c r="H59" s="82">
        <v>10</v>
      </c>
    </row>
    <row r="60" spans="1:8" ht="11.25" customHeight="1">
      <c r="A60" s="66">
        <v>46</v>
      </c>
      <c r="B60" s="13">
        <f t="shared" si="0"/>
        <v>7903</v>
      </c>
      <c r="C60" s="81">
        <v>4022</v>
      </c>
      <c r="D60" s="81">
        <v>3881</v>
      </c>
      <c r="E60" s="66">
        <v>106</v>
      </c>
      <c r="F60" s="13">
        <f t="shared" si="1"/>
        <v>3</v>
      </c>
      <c r="G60" s="81">
        <v>0</v>
      </c>
      <c r="H60" s="82">
        <v>3</v>
      </c>
    </row>
    <row r="61" spans="1:8" ht="11.25" customHeight="1">
      <c r="A61" s="66">
        <v>47</v>
      </c>
      <c r="B61" s="13">
        <f t="shared" si="0"/>
        <v>8023</v>
      </c>
      <c r="C61" s="81">
        <v>4046</v>
      </c>
      <c r="D61" s="81">
        <v>3977</v>
      </c>
      <c r="E61" s="66">
        <v>107</v>
      </c>
      <c r="F61" s="13">
        <f t="shared" si="1"/>
        <v>3</v>
      </c>
      <c r="G61" s="81">
        <v>0</v>
      </c>
      <c r="H61" s="82">
        <v>3</v>
      </c>
    </row>
    <row r="62" spans="1:8" ht="11.25" customHeight="1">
      <c r="A62" s="66">
        <v>48</v>
      </c>
      <c r="B62" s="13">
        <f t="shared" si="0"/>
        <v>7884</v>
      </c>
      <c r="C62" s="81">
        <v>3979</v>
      </c>
      <c r="D62" s="81">
        <v>3905</v>
      </c>
      <c r="E62" s="66">
        <v>108</v>
      </c>
      <c r="F62" s="13">
        <f>SUM(G62:H62)</f>
        <v>2</v>
      </c>
      <c r="G62" s="81">
        <v>0</v>
      </c>
      <c r="H62" s="82">
        <v>2</v>
      </c>
    </row>
    <row r="63" spans="1:8" ht="11.25" customHeight="1">
      <c r="A63" s="67">
        <v>49</v>
      </c>
      <c r="B63" s="68">
        <f t="shared" si="0"/>
        <v>7702</v>
      </c>
      <c r="C63" s="83">
        <v>3891</v>
      </c>
      <c r="D63" s="83">
        <v>3811</v>
      </c>
      <c r="E63" s="67">
        <v>109</v>
      </c>
      <c r="F63" s="68">
        <f>SUM(G63:H63)</f>
        <v>0</v>
      </c>
      <c r="G63" s="83">
        <v>0</v>
      </c>
      <c r="H63" s="84">
        <v>0</v>
      </c>
    </row>
    <row r="64" spans="1:8" ht="11.25" customHeight="1">
      <c r="A64" s="65" t="s">
        <v>72</v>
      </c>
      <c r="B64" s="13">
        <f t="shared" si="0"/>
        <v>34492</v>
      </c>
      <c r="C64" s="81">
        <f>SUM(C65:C69)</f>
        <v>17903</v>
      </c>
      <c r="D64" s="81">
        <f>SUM(D65:D69)</f>
        <v>16589</v>
      </c>
      <c r="E64" s="66"/>
      <c r="F64" s="18"/>
      <c r="G64" s="14"/>
      <c r="H64" s="19"/>
    </row>
    <row r="65" spans="1:8" ht="11.25" customHeight="1">
      <c r="A65" s="66">
        <v>50</v>
      </c>
      <c r="B65" s="13">
        <f t="shared" si="0"/>
        <v>7305</v>
      </c>
      <c r="C65" s="81">
        <v>3746</v>
      </c>
      <c r="D65" s="81">
        <v>3559</v>
      </c>
      <c r="E65" s="66"/>
      <c r="F65" s="69"/>
      <c r="G65" s="14"/>
      <c r="H65" s="70"/>
    </row>
    <row r="66" spans="1:8" ht="11.25" customHeight="1">
      <c r="A66" s="66">
        <v>51</v>
      </c>
      <c r="B66" s="13">
        <f t="shared" si="0"/>
        <v>7432</v>
      </c>
      <c r="C66" s="81">
        <v>3816</v>
      </c>
      <c r="D66" s="81">
        <v>3616</v>
      </c>
      <c r="E66" s="66"/>
      <c r="F66" s="18"/>
      <c r="G66" s="14"/>
      <c r="H66" s="19"/>
    </row>
    <row r="67" spans="1:8" ht="11.25" customHeight="1">
      <c r="A67" s="66">
        <v>52</v>
      </c>
      <c r="B67" s="13">
        <f t="shared" si="0"/>
        <v>7291</v>
      </c>
      <c r="C67" s="81">
        <v>3793</v>
      </c>
      <c r="D67" s="81">
        <v>3498</v>
      </c>
      <c r="E67" s="66"/>
      <c r="F67" s="13"/>
      <c r="G67" s="14"/>
      <c r="H67" s="19"/>
    </row>
    <row r="68" spans="1:8" ht="11.25" customHeight="1">
      <c r="A68" s="66">
        <v>53</v>
      </c>
      <c r="B68" s="13">
        <f t="shared" ref="B68:B75" si="2">SUM(C68:D68)</f>
        <v>6234</v>
      </c>
      <c r="C68" s="81">
        <v>3310</v>
      </c>
      <c r="D68" s="81">
        <v>2924</v>
      </c>
      <c r="E68" s="66" t="s">
        <v>46</v>
      </c>
      <c r="F68" s="69">
        <f>SUM(F72:F74)+F65</f>
        <v>437385</v>
      </c>
      <c r="G68" s="93">
        <f t="shared" ref="G68:H68" si="3">SUM(G72:G74)+G65</f>
        <v>216569</v>
      </c>
      <c r="H68" s="70">
        <f t="shared" si="3"/>
        <v>220816</v>
      </c>
    </row>
    <row r="69" spans="1:8" ht="11.25" customHeight="1">
      <c r="A69" s="67">
        <v>54</v>
      </c>
      <c r="B69" s="68">
        <f t="shared" si="2"/>
        <v>6230</v>
      </c>
      <c r="C69" s="83">
        <v>3238</v>
      </c>
      <c r="D69" s="83">
        <v>2992</v>
      </c>
      <c r="E69" s="67" t="s">
        <v>301</v>
      </c>
      <c r="F69" s="68">
        <v>202146</v>
      </c>
      <c r="G69" s="16"/>
      <c r="H69" s="17"/>
    </row>
    <row r="70" spans="1:8" ht="11.25" customHeight="1">
      <c r="A70" s="65" t="s">
        <v>73</v>
      </c>
      <c r="B70" s="13">
        <f t="shared" si="2"/>
        <v>27865</v>
      </c>
      <c r="C70" s="81">
        <f>SUM(C71:C75)</f>
        <v>14592</v>
      </c>
      <c r="D70" s="81">
        <f>SUM(D71:D75)</f>
        <v>13273</v>
      </c>
      <c r="E70" s="66"/>
      <c r="F70" s="13"/>
      <c r="G70" s="71"/>
      <c r="H70" s="72"/>
    </row>
    <row r="71" spans="1:8" ht="11.25" customHeight="1">
      <c r="A71" s="66">
        <v>55</v>
      </c>
      <c r="B71" s="13">
        <f t="shared" si="2"/>
        <v>6317</v>
      </c>
      <c r="C71" s="81">
        <v>3322</v>
      </c>
      <c r="D71" s="81">
        <v>2995</v>
      </c>
      <c r="E71" s="66" t="s">
        <v>74</v>
      </c>
      <c r="F71" s="69"/>
      <c r="G71" s="14"/>
      <c r="H71" s="15"/>
    </row>
    <row r="72" spans="1:8" ht="11.25" customHeight="1">
      <c r="A72" s="66">
        <v>56</v>
      </c>
      <c r="B72" s="13">
        <f t="shared" si="2"/>
        <v>5892</v>
      </c>
      <c r="C72" s="81">
        <v>3078</v>
      </c>
      <c r="D72" s="81">
        <v>2814</v>
      </c>
      <c r="E72" s="66" t="s">
        <v>75</v>
      </c>
      <c r="F72" s="94">
        <f>$B$4+$B$10+$B$16</f>
        <v>58197</v>
      </c>
      <c r="G72" s="95">
        <f>$C$4+$C$10+$C$16</f>
        <v>29856</v>
      </c>
      <c r="H72" s="96">
        <f>$D$4+$D$10+$D$16</f>
        <v>28341</v>
      </c>
    </row>
    <row r="73" spans="1:8" ht="11.25" customHeight="1">
      <c r="A73" s="66">
        <v>57</v>
      </c>
      <c r="B73" s="13">
        <f t="shared" si="2"/>
        <v>5581</v>
      </c>
      <c r="C73" s="81">
        <v>2946</v>
      </c>
      <c r="D73" s="81">
        <v>2635</v>
      </c>
      <c r="E73" s="65" t="s">
        <v>76</v>
      </c>
      <c r="F73" s="13">
        <f>$B$22+$B$28+$B$34+$B$40+$B$46+$B$52+$B$58+$B$64+$B$70+$F$4</f>
        <v>272395</v>
      </c>
      <c r="G73" s="14">
        <f>$C$22+$C$28+$C$34+$C$40+$C$46+$C$52+$C$58+$C$64+$C$70+$G$4</f>
        <v>140065</v>
      </c>
      <c r="H73" s="15">
        <f>$D$22+$D$28+$D$34+$D$40+$D$46+$D$52+$D$58+$D$64+$D$70+$H$4</f>
        <v>132330</v>
      </c>
    </row>
    <row r="74" spans="1:8" ht="11.25" customHeight="1">
      <c r="A74" s="66">
        <v>58</v>
      </c>
      <c r="B74" s="13">
        <f t="shared" si="2"/>
        <v>5055</v>
      </c>
      <c r="C74" s="81">
        <v>2629</v>
      </c>
      <c r="D74" s="81">
        <v>2426</v>
      </c>
      <c r="E74" s="65" t="s">
        <v>77</v>
      </c>
      <c r="F74" s="13">
        <f>$F$10+$F$16+$F$22+$F$28+$F$34+$F$40+$F$46+$F$52+$F$58</f>
        <v>106793</v>
      </c>
      <c r="G74" s="14">
        <f>$G$10+$G$16+$G$22+$G$28+$G$34+$G$40+$G$46+$G$52+$G$58</f>
        <v>46648</v>
      </c>
      <c r="H74" s="15">
        <f>$H$10+$H$16+$H$22+$H$28+$H$34+$H$40+$H$46+$H$52+$H$58</f>
        <v>60145</v>
      </c>
    </row>
    <row r="75" spans="1:8" ht="13.5" customHeight="1" thickBot="1">
      <c r="A75" s="73">
        <v>59</v>
      </c>
      <c r="B75" s="74">
        <f t="shared" si="2"/>
        <v>5020</v>
      </c>
      <c r="C75" s="75">
        <v>2617</v>
      </c>
      <c r="D75" s="75">
        <v>2403</v>
      </c>
      <c r="E75" s="76" t="s">
        <v>302</v>
      </c>
      <c r="F75" s="74">
        <f>$F$22+$F$28+$F$34+$F$40+$F$46+$F$52+$F$58</f>
        <v>55767</v>
      </c>
      <c r="G75" s="75">
        <f>$G$22+$G$28+$G$34+$G$40+$G$46+$G$52+$G$58</f>
        <v>22618</v>
      </c>
      <c r="H75" s="77">
        <f>$H$22+$H$28+$H$34+$H$40+$H$46+$H$52+$H$58</f>
        <v>33149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="80" zoomScaleNormal="8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6" t="s">
        <v>286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s="1" customFormat="1" ht="20.25" customHeight="1" thickBot="1">
      <c r="A2" s="162" t="s">
        <v>353</v>
      </c>
      <c r="B2" s="162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63" t="s">
        <v>15</v>
      </c>
      <c r="B3" s="166" t="s">
        <v>30</v>
      </c>
      <c r="C3" s="169" t="s">
        <v>31</v>
      </c>
      <c r="D3" s="172" t="s">
        <v>32</v>
      </c>
      <c r="E3" s="175" t="s">
        <v>33</v>
      </c>
      <c r="F3" s="176"/>
      <c r="G3" s="176"/>
      <c r="H3" s="177"/>
      <c r="I3" s="181" t="s">
        <v>34</v>
      </c>
      <c r="J3" s="176"/>
      <c r="K3" s="176"/>
      <c r="L3" s="182"/>
      <c r="M3" s="172" t="s">
        <v>35</v>
      </c>
      <c r="N3" s="185" t="s">
        <v>29</v>
      </c>
    </row>
    <row r="4" spans="1:14" s="1" customFormat="1" ht="20.100000000000001" customHeight="1">
      <c r="A4" s="164"/>
      <c r="B4" s="167"/>
      <c r="C4" s="170"/>
      <c r="D4" s="173"/>
      <c r="E4" s="178"/>
      <c r="F4" s="179"/>
      <c r="G4" s="179"/>
      <c r="H4" s="180"/>
      <c r="I4" s="183"/>
      <c r="J4" s="179"/>
      <c r="K4" s="179"/>
      <c r="L4" s="184"/>
      <c r="M4" s="173"/>
      <c r="N4" s="186"/>
    </row>
    <row r="5" spans="1:14" s="1" customFormat="1" ht="20.100000000000001" customHeight="1" thickBot="1">
      <c r="A5" s="165"/>
      <c r="B5" s="168"/>
      <c r="C5" s="171"/>
      <c r="D5" s="174"/>
      <c r="E5" s="117" t="s">
        <v>36</v>
      </c>
      <c r="F5" s="118" t="s">
        <v>37</v>
      </c>
      <c r="G5" s="118" t="s">
        <v>38</v>
      </c>
      <c r="H5" s="119" t="s">
        <v>29</v>
      </c>
      <c r="I5" s="117" t="s">
        <v>36</v>
      </c>
      <c r="J5" s="118" t="s">
        <v>37</v>
      </c>
      <c r="K5" s="118" t="s">
        <v>38</v>
      </c>
      <c r="L5" s="119" t="s">
        <v>29</v>
      </c>
      <c r="M5" s="174"/>
      <c r="N5" s="187"/>
    </row>
    <row r="6" spans="1:14" s="1" customFormat="1" ht="20.100000000000001" customHeight="1">
      <c r="A6" s="120" t="s">
        <v>16</v>
      </c>
      <c r="B6" s="197">
        <v>8</v>
      </c>
      <c r="C6" s="198">
        <v>26</v>
      </c>
      <c r="D6" s="199">
        <f>B6-C6</f>
        <v>-18</v>
      </c>
      <c r="E6" s="200">
        <v>49</v>
      </c>
      <c r="F6" s="201">
        <v>39</v>
      </c>
      <c r="G6" s="201">
        <v>28</v>
      </c>
      <c r="H6" s="202">
        <f>SUM(E6:G6)</f>
        <v>116</v>
      </c>
      <c r="I6" s="200">
        <v>32</v>
      </c>
      <c r="J6" s="201">
        <v>33</v>
      </c>
      <c r="K6" s="201">
        <v>36</v>
      </c>
      <c r="L6" s="202">
        <f>SUM(I6:K6)</f>
        <v>101</v>
      </c>
      <c r="M6" s="199">
        <f>H6-L6</f>
        <v>15</v>
      </c>
      <c r="N6" s="198">
        <f>D6+M6</f>
        <v>-3</v>
      </c>
    </row>
    <row r="7" spans="1:14" s="1" customFormat="1" ht="20.100000000000001" customHeight="1">
      <c r="A7" s="121" t="s">
        <v>17</v>
      </c>
      <c r="B7" s="203">
        <v>41</v>
      </c>
      <c r="C7" s="204">
        <v>49</v>
      </c>
      <c r="D7" s="205">
        <f t="shared" ref="D7:D18" si="0">B7-C7</f>
        <v>-8</v>
      </c>
      <c r="E7" s="206">
        <v>263</v>
      </c>
      <c r="F7" s="207">
        <v>160</v>
      </c>
      <c r="G7" s="207">
        <v>161</v>
      </c>
      <c r="H7" s="208">
        <f t="shared" ref="H7:H20" si="1">SUM(E7:G7)</f>
        <v>584</v>
      </c>
      <c r="I7" s="206">
        <v>129</v>
      </c>
      <c r="J7" s="207">
        <v>97</v>
      </c>
      <c r="K7" s="207">
        <v>101</v>
      </c>
      <c r="L7" s="208">
        <f t="shared" ref="L7:L20" si="2">SUM(I7:K7)</f>
        <v>327</v>
      </c>
      <c r="M7" s="205">
        <f t="shared" ref="M7:M20" si="3">H7-L7</f>
        <v>257</v>
      </c>
      <c r="N7" s="204">
        <f t="shared" ref="N7:N18" si="4">D7+M7</f>
        <v>249</v>
      </c>
    </row>
    <row r="8" spans="1:14" s="1" customFormat="1" ht="20.100000000000001" customHeight="1">
      <c r="A8" s="121" t="s">
        <v>18</v>
      </c>
      <c r="B8" s="203">
        <v>28</v>
      </c>
      <c r="C8" s="204">
        <v>30</v>
      </c>
      <c r="D8" s="205">
        <f t="shared" si="0"/>
        <v>-2</v>
      </c>
      <c r="E8" s="206">
        <v>158</v>
      </c>
      <c r="F8" s="207">
        <v>87</v>
      </c>
      <c r="G8" s="207">
        <v>44</v>
      </c>
      <c r="H8" s="208">
        <f t="shared" si="1"/>
        <v>289</v>
      </c>
      <c r="I8" s="206">
        <v>79</v>
      </c>
      <c r="J8" s="207">
        <v>81</v>
      </c>
      <c r="K8" s="207">
        <v>79</v>
      </c>
      <c r="L8" s="208">
        <f t="shared" si="2"/>
        <v>239</v>
      </c>
      <c r="M8" s="205">
        <f t="shared" si="3"/>
        <v>50</v>
      </c>
      <c r="N8" s="204">
        <f t="shared" si="4"/>
        <v>48</v>
      </c>
    </row>
    <row r="9" spans="1:14" s="1" customFormat="1" ht="20.100000000000001" customHeight="1">
      <c r="A9" s="121" t="s">
        <v>19</v>
      </c>
      <c r="B9" s="203">
        <v>29</v>
      </c>
      <c r="C9" s="204">
        <v>27</v>
      </c>
      <c r="D9" s="205">
        <f t="shared" si="0"/>
        <v>2</v>
      </c>
      <c r="E9" s="206">
        <v>90</v>
      </c>
      <c r="F9" s="207">
        <v>44</v>
      </c>
      <c r="G9" s="207">
        <v>57</v>
      </c>
      <c r="H9" s="208">
        <f>SUM(E9:G9)</f>
        <v>191</v>
      </c>
      <c r="I9" s="206">
        <v>48</v>
      </c>
      <c r="J9" s="207">
        <v>59</v>
      </c>
      <c r="K9" s="207">
        <v>41</v>
      </c>
      <c r="L9" s="208">
        <f t="shared" si="2"/>
        <v>148</v>
      </c>
      <c r="M9" s="205">
        <f t="shared" si="3"/>
        <v>43</v>
      </c>
      <c r="N9" s="204">
        <f t="shared" si="4"/>
        <v>45</v>
      </c>
    </row>
    <row r="10" spans="1:14" s="1" customFormat="1" ht="20.100000000000001" customHeight="1">
      <c r="A10" s="121" t="s">
        <v>20</v>
      </c>
      <c r="B10" s="203">
        <v>34</v>
      </c>
      <c r="C10" s="204">
        <v>31</v>
      </c>
      <c r="D10" s="205">
        <f t="shared" si="0"/>
        <v>3</v>
      </c>
      <c r="E10" s="206">
        <v>183</v>
      </c>
      <c r="F10" s="207">
        <v>130</v>
      </c>
      <c r="G10" s="207">
        <v>72</v>
      </c>
      <c r="H10" s="208">
        <f t="shared" si="1"/>
        <v>385</v>
      </c>
      <c r="I10" s="206">
        <v>81</v>
      </c>
      <c r="J10" s="207">
        <v>80</v>
      </c>
      <c r="K10" s="207">
        <v>130</v>
      </c>
      <c r="L10" s="208">
        <f t="shared" si="2"/>
        <v>291</v>
      </c>
      <c r="M10" s="205">
        <f t="shared" si="3"/>
        <v>94</v>
      </c>
      <c r="N10" s="204">
        <f t="shared" si="4"/>
        <v>97</v>
      </c>
    </row>
    <row r="11" spans="1:14" s="1" customFormat="1" ht="20.100000000000001" customHeight="1">
      <c r="A11" s="121" t="s">
        <v>21</v>
      </c>
      <c r="B11" s="203">
        <v>26</v>
      </c>
      <c r="C11" s="204">
        <v>19</v>
      </c>
      <c r="D11" s="205">
        <f t="shared" si="0"/>
        <v>7</v>
      </c>
      <c r="E11" s="206">
        <v>102</v>
      </c>
      <c r="F11" s="207">
        <v>54</v>
      </c>
      <c r="G11" s="207">
        <v>63</v>
      </c>
      <c r="H11" s="208">
        <f t="shared" si="1"/>
        <v>219</v>
      </c>
      <c r="I11" s="206">
        <v>50</v>
      </c>
      <c r="J11" s="207">
        <v>59</v>
      </c>
      <c r="K11" s="207">
        <v>27</v>
      </c>
      <c r="L11" s="208">
        <f t="shared" si="2"/>
        <v>136</v>
      </c>
      <c r="M11" s="205">
        <f t="shared" si="3"/>
        <v>83</v>
      </c>
      <c r="N11" s="204">
        <f t="shared" si="4"/>
        <v>90</v>
      </c>
    </row>
    <row r="12" spans="1:14" s="1" customFormat="1" ht="20.100000000000001" customHeight="1">
      <c r="A12" s="121" t="s">
        <v>22</v>
      </c>
      <c r="B12" s="203">
        <v>27</v>
      </c>
      <c r="C12" s="204">
        <v>32</v>
      </c>
      <c r="D12" s="205">
        <f>B12-C12</f>
        <v>-5</v>
      </c>
      <c r="E12" s="206">
        <v>126</v>
      </c>
      <c r="F12" s="207">
        <v>88</v>
      </c>
      <c r="G12" s="207">
        <v>70</v>
      </c>
      <c r="H12" s="208">
        <f t="shared" si="1"/>
        <v>284</v>
      </c>
      <c r="I12" s="206">
        <v>61</v>
      </c>
      <c r="J12" s="207">
        <v>65</v>
      </c>
      <c r="K12" s="207">
        <v>81</v>
      </c>
      <c r="L12" s="208">
        <f t="shared" si="2"/>
        <v>207</v>
      </c>
      <c r="M12" s="205">
        <f t="shared" si="3"/>
        <v>77</v>
      </c>
      <c r="N12" s="204">
        <f t="shared" si="4"/>
        <v>72</v>
      </c>
    </row>
    <row r="13" spans="1:14" s="1" customFormat="1" ht="20.100000000000001" customHeight="1">
      <c r="A13" s="121" t="s">
        <v>23</v>
      </c>
      <c r="B13" s="203">
        <v>21</v>
      </c>
      <c r="C13" s="204">
        <v>26</v>
      </c>
      <c r="D13" s="205">
        <f t="shared" si="0"/>
        <v>-5</v>
      </c>
      <c r="E13" s="206">
        <v>60</v>
      </c>
      <c r="F13" s="207">
        <v>65</v>
      </c>
      <c r="G13" s="207">
        <v>37</v>
      </c>
      <c r="H13" s="208">
        <f t="shared" si="1"/>
        <v>162</v>
      </c>
      <c r="I13" s="206">
        <v>23</v>
      </c>
      <c r="J13" s="207">
        <v>66</v>
      </c>
      <c r="K13" s="207">
        <v>39</v>
      </c>
      <c r="L13" s="208">
        <f t="shared" si="2"/>
        <v>128</v>
      </c>
      <c r="M13" s="205">
        <f t="shared" si="3"/>
        <v>34</v>
      </c>
      <c r="N13" s="204">
        <f t="shared" si="4"/>
        <v>29</v>
      </c>
    </row>
    <row r="14" spans="1:14" s="1" customFormat="1" ht="20.100000000000001" customHeight="1">
      <c r="A14" s="121" t="s">
        <v>24</v>
      </c>
      <c r="B14" s="203">
        <v>26</v>
      </c>
      <c r="C14" s="204">
        <v>27</v>
      </c>
      <c r="D14" s="205">
        <f t="shared" si="0"/>
        <v>-1</v>
      </c>
      <c r="E14" s="206">
        <v>139</v>
      </c>
      <c r="F14" s="207">
        <v>71</v>
      </c>
      <c r="G14" s="207">
        <v>81</v>
      </c>
      <c r="H14" s="208">
        <f t="shared" si="1"/>
        <v>291</v>
      </c>
      <c r="I14" s="206">
        <v>46</v>
      </c>
      <c r="J14" s="207">
        <v>75</v>
      </c>
      <c r="K14" s="207">
        <v>69</v>
      </c>
      <c r="L14" s="208">
        <f t="shared" si="2"/>
        <v>190</v>
      </c>
      <c r="M14" s="205">
        <f t="shared" si="3"/>
        <v>101</v>
      </c>
      <c r="N14" s="204">
        <f t="shared" si="4"/>
        <v>100</v>
      </c>
    </row>
    <row r="15" spans="1:14" s="1" customFormat="1" ht="20.100000000000001" customHeight="1">
      <c r="A15" s="121" t="s">
        <v>25</v>
      </c>
      <c r="B15" s="203">
        <v>37</v>
      </c>
      <c r="C15" s="204">
        <v>20</v>
      </c>
      <c r="D15" s="205">
        <f>B15-C15</f>
        <v>17</v>
      </c>
      <c r="E15" s="206">
        <v>148</v>
      </c>
      <c r="F15" s="207">
        <v>78</v>
      </c>
      <c r="G15" s="207">
        <v>60</v>
      </c>
      <c r="H15" s="208">
        <f t="shared" si="1"/>
        <v>286</v>
      </c>
      <c r="I15" s="206">
        <v>75</v>
      </c>
      <c r="J15" s="207">
        <v>81</v>
      </c>
      <c r="K15" s="207">
        <v>58</v>
      </c>
      <c r="L15" s="208">
        <f t="shared" si="2"/>
        <v>214</v>
      </c>
      <c r="M15" s="205">
        <f t="shared" si="3"/>
        <v>72</v>
      </c>
      <c r="N15" s="204">
        <f t="shared" si="4"/>
        <v>89</v>
      </c>
    </row>
    <row r="16" spans="1:14" s="1" customFormat="1" ht="20.100000000000001" customHeight="1">
      <c r="A16" s="121" t="s">
        <v>26</v>
      </c>
      <c r="B16" s="203">
        <v>8</v>
      </c>
      <c r="C16" s="204">
        <v>7</v>
      </c>
      <c r="D16" s="205">
        <f>B16-C16</f>
        <v>1</v>
      </c>
      <c r="E16" s="206">
        <v>42</v>
      </c>
      <c r="F16" s="207">
        <v>13</v>
      </c>
      <c r="G16" s="207">
        <v>26</v>
      </c>
      <c r="H16" s="208">
        <f t="shared" si="1"/>
        <v>81</v>
      </c>
      <c r="I16" s="206">
        <v>17</v>
      </c>
      <c r="J16" s="207">
        <v>36</v>
      </c>
      <c r="K16" s="207">
        <v>25</v>
      </c>
      <c r="L16" s="208">
        <f t="shared" si="2"/>
        <v>78</v>
      </c>
      <c r="M16" s="205">
        <f t="shared" si="3"/>
        <v>3</v>
      </c>
      <c r="N16" s="204">
        <f t="shared" si="4"/>
        <v>4</v>
      </c>
    </row>
    <row r="17" spans="1:14" s="1" customFormat="1" ht="20.100000000000001" customHeight="1">
      <c r="A17" s="121" t="s">
        <v>27</v>
      </c>
      <c r="B17" s="203">
        <v>14</v>
      </c>
      <c r="C17" s="204">
        <v>22</v>
      </c>
      <c r="D17" s="205">
        <f t="shared" si="0"/>
        <v>-8</v>
      </c>
      <c r="E17" s="206">
        <v>86</v>
      </c>
      <c r="F17" s="207">
        <v>73</v>
      </c>
      <c r="G17" s="207">
        <v>58</v>
      </c>
      <c r="H17" s="208">
        <f t="shared" si="1"/>
        <v>217</v>
      </c>
      <c r="I17" s="206">
        <v>68</v>
      </c>
      <c r="J17" s="207">
        <v>61</v>
      </c>
      <c r="K17" s="207">
        <v>39</v>
      </c>
      <c r="L17" s="208">
        <f>SUM(I17:K17)</f>
        <v>168</v>
      </c>
      <c r="M17" s="205">
        <f t="shared" si="3"/>
        <v>49</v>
      </c>
      <c r="N17" s="204">
        <f t="shared" si="4"/>
        <v>41</v>
      </c>
    </row>
    <row r="18" spans="1:14" s="1" customFormat="1" ht="20.100000000000001" customHeight="1" thickBot="1">
      <c r="A18" s="124" t="s">
        <v>28</v>
      </c>
      <c r="B18" s="209">
        <v>9</v>
      </c>
      <c r="C18" s="210">
        <v>20</v>
      </c>
      <c r="D18" s="211">
        <f t="shared" si="0"/>
        <v>-11</v>
      </c>
      <c r="E18" s="212">
        <v>98</v>
      </c>
      <c r="F18" s="213">
        <v>38</v>
      </c>
      <c r="G18" s="213">
        <v>24</v>
      </c>
      <c r="H18" s="214">
        <f t="shared" si="1"/>
        <v>160</v>
      </c>
      <c r="I18" s="212">
        <v>22</v>
      </c>
      <c r="J18" s="213">
        <v>44</v>
      </c>
      <c r="K18" s="213">
        <v>25</v>
      </c>
      <c r="L18" s="214">
        <f t="shared" si="2"/>
        <v>91</v>
      </c>
      <c r="M18" s="211">
        <f t="shared" si="3"/>
        <v>69</v>
      </c>
      <c r="N18" s="210">
        <f t="shared" si="4"/>
        <v>58</v>
      </c>
    </row>
    <row r="19" spans="1:14" s="1" customFormat="1" ht="20.100000000000001" customHeight="1">
      <c r="A19" s="123" t="s">
        <v>48</v>
      </c>
      <c r="B19" s="215">
        <v>157</v>
      </c>
      <c r="C19" s="216">
        <v>189</v>
      </c>
      <c r="D19" s="217">
        <f>B19-C19</f>
        <v>-32</v>
      </c>
      <c r="E19" s="218">
        <v>871</v>
      </c>
      <c r="F19" s="219">
        <v>490</v>
      </c>
      <c r="G19" s="219">
        <v>417</v>
      </c>
      <c r="H19" s="220">
        <f>SUM(E19:G19)</f>
        <v>1778</v>
      </c>
      <c r="I19" s="218">
        <v>411</v>
      </c>
      <c r="J19" s="219">
        <v>441</v>
      </c>
      <c r="K19" s="219">
        <v>392</v>
      </c>
      <c r="L19" s="220">
        <f t="shared" si="2"/>
        <v>1244</v>
      </c>
      <c r="M19" s="221">
        <f t="shared" si="3"/>
        <v>534</v>
      </c>
      <c r="N19" s="216">
        <f>D19+M19</f>
        <v>502</v>
      </c>
    </row>
    <row r="20" spans="1:14" s="1" customFormat="1" ht="20.100000000000001" customHeight="1" thickBot="1">
      <c r="A20" s="122" t="s">
        <v>49</v>
      </c>
      <c r="B20" s="222">
        <v>151</v>
      </c>
      <c r="C20" s="223">
        <v>147</v>
      </c>
      <c r="D20" s="224">
        <f>B20-C20</f>
        <v>4</v>
      </c>
      <c r="E20" s="225">
        <v>673</v>
      </c>
      <c r="F20" s="226">
        <v>450</v>
      </c>
      <c r="G20" s="226">
        <v>364</v>
      </c>
      <c r="H20" s="227">
        <f t="shared" si="1"/>
        <v>1487</v>
      </c>
      <c r="I20" s="225">
        <v>320</v>
      </c>
      <c r="J20" s="226">
        <v>396</v>
      </c>
      <c r="K20" s="226">
        <v>358</v>
      </c>
      <c r="L20" s="227">
        <f t="shared" si="2"/>
        <v>1074</v>
      </c>
      <c r="M20" s="228">
        <f t="shared" si="3"/>
        <v>413</v>
      </c>
      <c r="N20" s="223">
        <f>D20+M20</f>
        <v>417</v>
      </c>
    </row>
    <row r="21" spans="1:14" s="1" customFormat="1" ht="19.5" customHeight="1" thickBot="1">
      <c r="A21" s="116" t="s">
        <v>50</v>
      </c>
      <c r="B21" s="229">
        <f t="shared" ref="B21:L21" si="5">SUM(B6:B18)</f>
        <v>308</v>
      </c>
      <c r="C21" s="230">
        <f t="shared" si="5"/>
        <v>336</v>
      </c>
      <c r="D21" s="231">
        <f t="shared" si="5"/>
        <v>-28</v>
      </c>
      <c r="E21" s="232">
        <f t="shared" si="5"/>
        <v>1544</v>
      </c>
      <c r="F21" s="233">
        <f t="shared" si="5"/>
        <v>940</v>
      </c>
      <c r="G21" s="233">
        <f t="shared" si="5"/>
        <v>781</v>
      </c>
      <c r="H21" s="234">
        <f t="shared" si="5"/>
        <v>3265</v>
      </c>
      <c r="I21" s="232">
        <f t="shared" si="5"/>
        <v>731</v>
      </c>
      <c r="J21" s="233">
        <f t="shared" si="5"/>
        <v>837</v>
      </c>
      <c r="K21" s="233">
        <f>SUM(K6:K18)</f>
        <v>750</v>
      </c>
      <c r="L21" s="234">
        <f t="shared" si="5"/>
        <v>2318</v>
      </c>
      <c r="M21" s="235">
        <f t="shared" ref="M21" si="6">SUM(M6:M18)</f>
        <v>947</v>
      </c>
      <c r="N21" s="230">
        <f>SUM(N6:N18)</f>
        <v>919</v>
      </c>
    </row>
    <row r="22" spans="1:14" s="1" customFormat="1" ht="7.5" customHeight="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4"/>
      <c r="N22" s="115"/>
    </row>
    <row r="23" spans="1:14">
      <c r="A23" s="161" t="s">
        <v>351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5" t="s">
        <v>287</v>
      </c>
      <c r="C1" s="125"/>
      <c r="D1" s="125"/>
      <c r="E1" s="125"/>
      <c r="F1" s="125"/>
    </row>
    <row r="2" spans="2:6" s="3" customFormat="1" ht="23.25" customHeight="1">
      <c r="B2" s="3" t="s">
        <v>352</v>
      </c>
    </row>
    <row r="3" spans="2:6" s="3" customFormat="1">
      <c r="B3" s="188" t="s">
        <v>39</v>
      </c>
      <c r="C3" s="188" t="s">
        <v>3</v>
      </c>
      <c r="D3" s="191" t="s">
        <v>0</v>
      </c>
      <c r="E3" s="192"/>
      <c r="F3" s="193"/>
    </row>
    <row r="4" spans="2:6" s="3" customFormat="1">
      <c r="B4" s="189"/>
      <c r="C4" s="189"/>
      <c r="D4" s="194"/>
      <c r="E4" s="195"/>
      <c r="F4" s="196"/>
    </row>
    <row r="5" spans="2:6" s="3" customFormat="1" ht="23.25" customHeight="1">
      <c r="B5" s="190"/>
      <c r="C5" s="190"/>
      <c r="D5" s="78" t="s">
        <v>6</v>
      </c>
      <c r="E5" s="78" t="s">
        <v>7</v>
      </c>
      <c r="F5" s="78" t="s">
        <v>8</v>
      </c>
    </row>
    <row r="6" spans="2:6" s="3" customFormat="1" ht="27" customHeight="1">
      <c r="B6" s="79" t="s">
        <v>291</v>
      </c>
      <c r="C6" s="29">
        <v>121</v>
      </c>
      <c r="D6" s="29">
        <f>E6+F6</f>
        <v>178</v>
      </c>
      <c r="E6" s="29">
        <v>95</v>
      </c>
      <c r="F6" s="29">
        <v>83</v>
      </c>
    </row>
    <row r="7" spans="2:6" s="3" customFormat="1" ht="27" customHeight="1">
      <c r="B7" s="78" t="s">
        <v>40</v>
      </c>
      <c r="C7" s="29">
        <v>364</v>
      </c>
      <c r="D7" s="29">
        <f t="shared" ref="D7:D16" si="0">E7+F7</f>
        <v>597</v>
      </c>
      <c r="E7" s="29">
        <v>344</v>
      </c>
      <c r="F7" s="29">
        <v>253</v>
      </c>
    </row>
    <row r="8" spans="2:6" s="3" customFormat="1" ht="27" customHeight="1">
      <c r="B8" s="78" t="s">
        <v>292</v>
      </c>
      <c r="C8" s="29">
        <v>334</v>
      </c>
      <c r="D8" s="29">
        <f t="shared" si="0"/>
        <v>552</v>
      </c>
      <c r="E8" s="29">
        <v>410</v>
      </c>
      <c r="F8" s="29">
        <v>142</v>
      </c>
    </row>
    <row r="9" spans="2:6" s="3" customFormat="1" ht="27" customHeight="1">
      <c r="B9" s="78" t="s">
        <v>288</v>
      </c>
      <c r="C9" s="29">
        <v>947</v>
      </c>
      <c r="D9" s="29">
        <f t="shared" si="0"/>
        <v>1295</v>
      </c>
      <c r="E9" s="29">
        <v>603</v>
      </c>
      <c r="F9" s="29">
        <v>692</v>
      </c>
    </row>
    <row r="10" spans="2:6" s="3" customFormat="1" ht="27" customHeight="1">
      <c r="B10" s="78" t="s">
        <v>348</v>
      </c>
      <c r="C10" s="29">
        <v>268</v>
      </c>
      <c r="D10" s="29">
        <f t="shared" si="0"/>
        <v>280</v>
      </c>
      <c r="E10" s="29">
        <v>204</v>
      </c>
      <c r="F10" s="29">
        <v>76</v>
      </c>
    </row>
    <row r="11" spans="2:6" s="3" customFormat="1" ht="27" customHeight="1">
      <c r="B11" s="78" t="s">
        <v>41</v>
      </c>
      <c r="C11" s="29">
        <v>671</v>
      </c>
      <c r="D11" s="29">
        <f t="shared" si="0"/>
        <v>834</v>
      </c>
      <c r="E11" s="29">
        <v>382</v>
      </c>
      <c r="F11" s="29">
        <v>452</v>
      </c>
    </row>
    <row r="12" spans="2:6" s="3" customFormat="1" ht="27" customHeight="1">
      <c r="B12" s="78" t="s">
        <v>42</v>
      </c>
      <c r="C12" s="29">
        <v>282</v>
      </c>
      <c r="D12" s="29">
        <f t="shared" si="0"/>
        <v>505</v>
      </c>
      <c r="E12" s="29">
        <v>264</v>
      </c>
      <c r="F12" s="29">
        <v>241</v>
      </c>
    </row>
    <row r="13" spans="2:6" s="3" customFormat="1" ht="27" customHeight="1">
      <c r="B13" s="78" t="s">
        <v>43</v>
      </c>
      <c r="C13" s="29">
        <v>353</v>
      </c>
      <c r="D13" s="29">
        <f t="shared" si="0"/>
        <v>423</v>
      </c>
      <c r="E13" s="29">
        <v>100</v>
      </c>
      <c r="F13" s="29">
        <v>323</v>
      </c>
    </row>
    <row r="14" spans="2:6" s="3" customFormat="1" ht="27" customHeight="1">
      <c r="B14" s="78" t="s">
        <v>349</v>
      </c>
      <c r="C14" s="29">
        <v>148</v>
      </c>
      <c r="D14" s="29">
        <f t="shared" si="0"/>
        <v>168</v>
      </c>
      <c r="E14" s="29">
        <v>55</v>
      </c>
      <c r="F14" s="29">
        <v>113</v>
      </c>
    </row>
    <row r="15" spans="2:6" s="3" customFormat="1" ht="27" customHeight="1">
      <c r="B15" s="78" t="s">
        <v>44</v>
      </c>
      <c r="C15" s="29">
        <v>191</v>
      </c>
      <c r="D15" s="29">
        <f>E15+F15</f>
        <v>207</v>
      </c>
      <c r="E15" s="29">
        <v>149</v>
      </c>
      <c r="F15" s="29">
        <v>58</v>
      </c>
    </row>
    <row r="16" spans="2:6" s="3" customFormat="1" ht="27" customHeight="1">
      <c r="B16" s="56" t="s">
        <v>293</v>
      </c>
      <c r="C16" s="29">
        <v>523</v>
      </c>
      <c r="D16" s="29">
        <f t="shared" si="0"/>
        <v>731</v>
      </c>
      <c r="E16" s="29">
        <v>426</v>
      </c>
      <c r="F16" s="29">
        <v>305</v>
      </c>
    </row>
    <row r="17" spans="2:6" s="3" customFormat="1" ht="27" customHeight="1">
      <c r="B17" s="78" t="s">
        <v>45</v>
      </c>
      <c r="C17" s="29">
        <v>815</v>
      </c>
      <c r="D17" s="29">
        <f t="shared" ref="D7:D17" si="1">E17+F17</f>
        <v>1045</v>
      </c>
      <c r="E17" s="29">
        <v>634</v>
      </c>
      <c r="F17" s="29">
        <v>411</v>
      </c>
    </row>
    <row r="18" spans="2:6" s="3" customFormat="1" ht="27" customHeight="1">
      <c r="B18" s="31" t="s">
        <v>46</v>
      </c>
      <c r="C18" s="80">
        <f>SUM(C6:C17)</f>
        <v>5017</v>
      </c>
      <c r="D18" s="80">
        <f>SUM(D6:D17)</f>
        <v>6815</v>
      </c>
      <c r="E18" s="80">
        <f>SUM(E6:E17)</f>
        <v>3666</v>
      </c>
      <c r="F18" s="80">
        <f>SUM(F6:F17)</f>
        <v>3149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3"/>
  <sheetViews>
    <sheetView zoomScaleNormal="100" workbookViewId="0">
      <selection activeCell="F23" sqref="F23"/>
    </sheetView>
  </sheetViews>
  <sheetFormatPr defaultRowHeight="13.5"/>
  <sheetData>
    <row r="1" spans="1:13">
      <c r="B1" t="s">
        <v>305</v>
      </c>
      <c r="C1" t="s">
        <v>306</v>
      </c>
      <c r="D1" t="s">
        <v>307</v>
      </c>
      <c r="E1" t="s">
        <v>308</v>
      </c>
      <c r="F1" t="s">
        <v>309</v>
      </c>
      <c r="G1" t="s">
        <v>310</v>
      </c>
      <c r="H1" t="s">
        <v>311</v>
      </c>
      <c r="I1" t="s">
        <v>312</v>
      </c>
      <c r="J1" t="s">
        <v>313</v>
      </c>
      <c r="K1" t="s">
        <v>314</v>
      </c>
      <c r="L1" t="s">
        <v>315</v>
      </c>
      <c r="M1" t="s">
        <v>316</v>
      </c>
    </row>
    <row r="2" spans="1:13">
      <c r="A2" t="s">
        <v>317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322</v>
      </c>
      <c r="B7">
        <v>391320</v>
      </c>
      <c r="C7">
        <v>391488</v>
      </c>
      <c r="D7">
        <v>391434</v>
      </c>
      <c r="E7" s="102">
        <v>391417</v>
      </c>
      <c r="F7" s="102">
        <v>392131</v>
      </c>
      <c r="G7" s="102">
        <v>392479</v>
      </c>
      <c r="H7" s="102">
        <v>392679</v>
      </c>
      <c r="I7" s="102">
        <v>392565</v>
      </c>
      <c r="J7" s="102">
        <v>392759</v>
      </c>
      <c r="K7" s="102">
        <v>392810</v>
      </c>
      <c r="L7" s="102">
        <v>393046</v>
      </c>
      <c r="M7" s="102">
        <v>393344</v>
      </c>
    </row>
    <row r="8" spans="1:13">
      <c r="A8" t="s">
        <v>323</v>
      </c>
      <c r="B8">
        <v>393602</v>
      </c>
      <c r="C8">
        <v>393725</v>
      </c>
      <c r="D8">
        <v>393707</v>
      </c>
      <c r="E8" s="102">
        <v>393301</v>
      </c>
      <c r="F8" s="102">
        <v>394256</v>
      </c>
      <c r="G8" s="102">
        <v>394418</v>
      </c>
      <c r="H8" s="102">
        <v>394656</v>
      </c>
      <c r="I8" s="102">
        <v>394714</v>
      </c>
      <c r="J8" s="102">
        <v>394990</v>
      </c>
      <c r="K8" s="102">
        <v>396014</v>
      </c>
      <c r="L8" s="102">
        <v>396285</v>
      </c>
      <c r="M8" s="102">
        <v>396492</v>
      </c>
    </row>
    <row r="9" spans="1:13">
      <c r="A9" t="s">
        <v>324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350</v>
      </c>
      <c r="B23">
        <v>434769</v>
      </c>
      <c r="C23">
        <v>434698</v>
      </c>
      <c r="D23">
        <v>434752</v>
      </c>
      <c r="E23">
        <v>435121</v>
      </c>
      <c r="F23">
        <v>436040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2020-05-08T08:05:04Z</dcterms:modified>
</cp:coreProperties>
</file>