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C18" i="31" l="1"/>
  <c r="C17" i="31"/>
  <c r="C16" i="31"/>
  <c r="C15" i="31"/>
  <c r="C14" i="31"/>
  <c r="C13" i="31"/>
  <c r="C12" i="31"/>
  <c r="C11" i="31"/>
  <c r="C10" i="31"/>
  <c r="C9" i="31"/>
  <c r="C8" i="31"/>
  <c r="C7" i="31"/>
  <c r="C6" i="31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C57" i="30"/>
  <c r="I56" i="30"/>
  <c r="C56" i="30"/>
  <c r="I55" i="30"/>
  <c r="C55" i="30"/>
  <c r="I54" i="30"/>
  <c r="C54" i="30"/>
  <c r="I53" i="30"/>
  <c r="C53" i="30"/>
  <c r="I52" i="30"/>
  <c r="C52" i="30"/>
  <c r="I51" i="30"/>
  <c r="C51" i="30"/>
  <c r="I50" i="30"/>
  <c r="C50" i="30"/>
  <c r="I49" i="30"/>
  <c r="C49" i="30"/>
  <c r="I48" i="30"/>
  <c r="C48" i="30"/>
  <c r="I47" i="30"/>
  <c r="C47" i="30"/>
  <c r="I46" i="30"/>
  <c r="C46" i="30"/>
  <c r="I45" i="30"/>
  <c r="C45" i="30"/>
  <c r="I44" i="30"/>
  <c r="C44" i="30"/>
  <c r="I43" i="30"/>
  <c r="C43" i="30"/>
  <c r="I42" i="30"/>
  <c r="C42" i="30"/>
  <c r="I41" i="30"/>
  <c r="C41" i="30"/>
  <c r="I40" i="30"/>
  <c r="C40" i="30"/>
  <c r="I39" i="30"/>
  <c r="C39" i="30"/>
  <c r="I38" i="30"/>
  <c r="C38" i="30"/>
  <c r="I37" i="30"/>
  <c r="C37" i="30"/>
  <c r="I36" i="30"/>
  <c r="C36" i="30"/>
  <c r="I35" i="30"/>
  <c r="I34" i="30"/>
  <c r="C34" i="30"/>
  <c r="I33" i="30"/>
  <c r="C33" i="30"/>
  <c r="I32" i="30"/>
  <c r="C32" i="30"/>
  <c r="I31" i="30"/>
  <c r="C31" i="30"/>
  <c r="I30" i="30"/>
  <c r="C30" i="30"/>
  <c r="I29" i="30"/>
  <c r="C29" i="30"/>
  <c r="I28" i="30"/>
  <c r="C28" i="30"/>
  <c r="I27" i="30"/>
  <c r="C27" i="30"/>
  <c r="I26" i="30"/>
  <c r="C26" i="30"/>
  <c r="I25" i="30"/>
  <c r="C25" i="30"/>
  <c r="I24" i="30"/>
  <c r="C24" i="30"/>
  <c r="I23" i="30"/>
  <c r="C23" i="30"/>
  <c r="I22" i="30"/>
  <c r="C22" i="30"/>
  <c r="I21" i="30"/>
  <c r="C21" i="30"/>
  <c r="I20" i="30"/>
  <c r="C20" i="30"/>
  <c r="I19" i="30"/>
  <c r="C19" i="30"/>
  <c r="I18" i="30"/>
  <c r="C18" i="30"/>
  <c r="I17" i="30"/>
  <c r="C17" i="30"/>
  <c r="I16" i="30"/>
  <c r="C16" i="30"/>
  <c r="I15" i="30"/>
  <c r="C15" i="30"/>
  <c r="I14" i="30"/>
  <c r="C14" i="30"/>
  <c r="I13" i="30"/>
  <c r="C13" i="30"/>
  <c r="I12" i="30"/>
  <c r="C12" i="30"/>
  <c r="I11" i="30"/>
  <c r="C11" i="30"/>
  <c r="I10" i="30"/>
  <c r="C10" i="30"/>
  <c r="I9" i="30"/>
  <c r="C9" i="30"/>
  <c r="I8" i="30"/>
  <c r="C8" i="30"/>
  <c r="I7" i="30"/>
  <c r="I6" i="30"/>
  <c r="C6" i="30"/>
  <c r="I5" i="30"/>
  <c r="C5" i="30"/>
  <c r="C26" i="2" l="1"/>
  <c r="C25" i="2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B75" i="32"/>
  <c r="B74" i="32"/>
  <c r="B73" i="32"/>
  <c r="B72" i="32"/>
  <c r="B71" i="32"/>
  <c r="D70" i="32"/>
  <c r="C70" i="32"/>
  <c r="B70" i="32"/>
  <c r="B69" i="32"/>
  <c r="B68" i="32"/>
  <c r="B67" i="32"/>
  <c r="B66" i="32"/>
  <c r="F65" i="32"/>
  <c r="B65" i="32"/>
  <c r="H64" i="32"/>
  <c r="G64" i="32"/>
  <c r="F64" i="32"/>
  <c r="D64" i="32"/>
  <c r="C64" i="32"/>
  <c r="B64" i="32"/>
  <c r="F63" i="32"/>
  <c r="B63" i="32"/>
  <c r="F62" i="32"/>
  <c r="B62" i="32"/>
  <c r="F61" i="32"/>
  <c r="B61" i="32"/>
  <c r="F60" i="32"/>
  <c r="B60" i="32"/>
  <c r="F59" i="32"/>
  <c r="B59" i="32"/>
  <c r="H58" i="32"/>
  <c r="G58" i="32"/>
  <c r="F58" i="32"/>
  <c r="D58" i="32"/>
  <c r="B58" i="32" s="1"/>
  <c r="C58" i="32"/>
  <c r="F57" i="32"/>
  <c r="B57" i="32"/>
  <c r="F56" i="32"/>
  <c r="B56" i="32"/>
  <c r="F55" i="32"/>
  <c r="B55" i="32"/>
  <c r="F54" i="32"/>
  <c r="B54" i="32"/>
  <c r="F53" i="32"/>
  <c r="B53" i="32"/>
  <c r="H52" i="32"/>
  <c r="G52" i="32"/>
  <c r="F52" i="32" s="1"/>
  <c r="D52" i="32"/>
  <c r="C52" i="32"/>
  <c r="B52" i="32"/>
  <c r="F51" i="32"/>
  <c r="B51" i="32"/>
  <c r="F50" i="32"/>
  <c r="B50" i="32"/>
  <c r="F49" i="32"/>
  <c r="B49" i="32"/>
  <c r="F48" i="32"/>
  <c r="B48" i="32"/>
  <c r="F47" i="32"/>
  <c r="B47" i="32"/>
  <c r="H46" i="32"/>
  <c r="G46" i="32"/>
  <c r="F46" i="32"/>
  <c r="D46" i="32"/>
  <c r="C46" i="32"/>
  <c r="B46" i="32"/>
  <c r="F45" i="32"/>
  <c r="B45" i="32"/>
  <c r="F44" i="32"/>
  <c r="B44" i="32"/>
  <c r="F43" i="32"/>
  <c r="B43" i="32"/>
  <c r="F42" i="32"/>
  <c r="B42" i="32"/>
  <c r="F41" i="32"/>
  <c r="B41" i="32"/>
  <c r="H40" i="32"/>
  <c r="G40" i="32"/>
  <c r="F40" i="32"/>
  <c r="D40" i="32"/>
  <c r="B40" i="32" s="1"/>
  <c r="C40" i="32"/>
  <c r="F39" i="32"/>
  <c r="B39" i="32"/>
  <c r="F38" i="32"/>
  <c r="B38" i="32"/>
  <c r="F37" i="32"/>
  <c r="B37" i="32"/>
  <c r="F36" i="32"/>
  <c r="B36" i="32"/>
  <c r="F35" i="32"/>
  <c r="B35" i="32"/>
  <c r="H34" i="32"/>
  <c r="G34" i="32"/>
  <c r="F34" i="32" s="1"/>
  <c r="D34" i="32"/>
  <c r="C34" i="32"/>
  <c r="B34" i="32"/>
  <c r="F33" i="32"/>
  <c r="B33" i="32"/>
  <c r="F32" i="32"/>
  <c r="B32" i="32"/>
  <c r="F31" i="32"/>
  <c r="B31" i="32"/>
  <c r="F30" i="32"/>
  <c r="B30" i="32"/>
  <c r="F29" i="32"/>
  <c r="B29" i="32"/>
  <c r="H28" i="32"/>
  <c r="G28" i="32"/>
  <c r="F28" i="32"/>
  <c r="D28" i="32"/>
  <c r="C28" i="32"/>
  <c r="G73" i="32" s="1"/>
  <c r="B28" i="32"/>
  <c r="F27" i="32"/>
  <c r="B27" i="32"/>
  <c r="F26" i="32"/>
  <c r="B26" i="32"/>
  <c r="F25" i="32"/>
  <c r="B25" i="32"/>
  <c r="F24" i="32"/>
  <c r="B24" i="32"/>
  <c r="F23" i="32"/>
  <c r="B23" i="32"/>
  <c r="H22" i="32"/>
  <c r="H75" i="32" s="1"/>
  <c r="G22" i="32"/>
  <c r="G75" i="32" s="1"/>
  <c r="F22" i="32"/>
  <c r="D22" i="32"/>
  <c r="B22" i="32" s="1"/>
  <c r="C22" i="32"/>
  <c r="F21" i="32"/>
  <c r="B21" i="32"/>
  <c r="F20" i="32"/>
  <c r="B20" i="32"/>
  <c r="F19" i="32"/>
  <c r="B19" i="32"/>
  <c r="F18" i="32"/>
  <c r="B18" i="32"/>
  <c r="F17" i="32"/>
  <c r="B17" i="32"/>
  <c r="H16" i="32"/>
  <c r="G16" i="32"/>
  <c r="F16" i="32" s="1"/>
  <c r="D16" i="32"/>
  <c r="C16" i="32"/>
  <c r="B16" i="32"/>
  <c r="F15" i="32"/>
  <c r="B15" i="32"/>
  <c r="F14" i="32"/>
  <c r="B14" i="32"/>
  <c r="F13" i="32"/>
  <c r="B13" i="32"/>
  <c r="F12" i="32"/>
  <c r="B12" i="32"/>
  <c r="F11" i="32"/>
  <c r="B11" i="32"/>
  <c r="H10" i="32"/>
  <c r="H74" i="32" s="1"/>
  <c r="G10" i="32"/>
  <c r="G74" i="32" s="1"/>
  <c r="F10" i="32"/>
  <c r="F74" i="32" s="1"/>
  <c r="D10" i="32"/>
  <c r="C10" i="32"/>
  <c r="B10" i="32"/>
  <c r="F9" i="32"/>
  <c r="B9" i="32"/>
  <c r="F8" i="32"/>
  <c r="B8" i="32"/>
  <c r="F7" i="32"/>
  <c r="B7" i="32"/>
  <c r="F6" i="32"/>
  <c r="B6" i="32"/>
  <c r="F5" i="32"/>
  <c r="B5" i="32"/>
  <c r="H4" i="32"/>
  <c r="G4" i="32"/>
  <c r="F4" i="32"/>
  <c r="D4" i="32"/>
  <c r="H72" i="32" s="1"/>
  <c r="C4" i="32"/>
  <c r="G72" i="32" s="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F73" i="32" l="1"/>
  <c r="G68" i="32"/>
  <c r="F75" i="32"/>
  <c r="H73" i="32"/>
  <c r="H68" i="32" s="1"/>
  <c r="B4" i="32"/>
  <c r="F72" i="32" s="1"/>
  <c r="F68" i="32" s="1"/>
  <c r="H24" i="2" l="1"/>
  <c r="G24" i="2"/>
  <c r="F25" i="2"/>
  <c r="F26" i="2"/>
  <c r="J25" i="2"/>
  <c r="J26" i="2"/>
  <c r="G25" i="2" l="1"/>
  <c r="H25" i="2" s="1"/>
  <c r="I25" i="2"/>
  <c r="G26" i="2"/>
  <c r="H26" i="2" s="1"/>
  <c r="I26" i="2"/>
  <c r="C18" i="34"/>
  <c r="I21" i="33"/>
  <c r="H113" i="30"/>
  <c r="L20" i="33" l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J113" i="30" l="1"/>
  <c r="K113" i="30"/>
  <c r="D16" i="34" l="1"/>
  <c r="D15" i="34"/>
  <c r="D14" i="34"/>
  <c r="D13" i="34"/>
  <c r="D12" i="34"/>
  <c r="D11" i="34"/>
  <c r="D10" i="34"/>
  <c r="D9" i="34"/>
  <c r="D8" i="34"/>
  <c r="D7" i="34"/>
  <c r="D6" i="34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D17" i="34" l="1"/>
  <c r="K21" i="33" l="1"/>
  <c r="J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 s="1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I113" i="30" l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  <c r="F18" i="34" l="1"/>
  <c r="E18" i="34"/>
  <c r="D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<sst xmlns="http://schemas.openxmlformats.org/spreadsheetml/2006/main" count="444" uniqueCount="357">
  <si>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</si>
  <si>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</si>
  <si>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</si>
  <si>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</si>
  <si>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</si>
  <si>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</si>
  <si>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</si>
  <si>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</si>
  <si>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</si>
  <si>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</si>
  <si>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</si>
  <si>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</si>
  <si>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</si>
  <si>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</si>
  <si>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</si>
  <si>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</si>
  <si>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</si>
  <si>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</si>
  <si>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</si>
  <si>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</si>
  <si>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</si>
  <si>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</si>
  <si>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</si>
  <si>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</si>
  <si>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</si>
  <si>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</si>
  <si>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</si>
  <si>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</si>
  <si>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</si>
  <si>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</si>
  <si>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</si>
  <si>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</si>
  <si>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</si>
  <si>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</si>
  <si>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</si>
  <si>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</si>
  <si>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</si>
  <si>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</si>
  <si>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</si>
  <si>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</si>
  <si>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</si>
  <si>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</si>
  <si>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</si>
  <si>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</si>
  <si>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</si>
  <si>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</si>
  <si>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</si>
  <si>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</si>
  <si>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</si>
  <si>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</si>
  <si>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</si>
  <si>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</si>
  <si>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</si>
  <si>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</si>
  <si>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</si>
  <si>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</si>
  <si>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</si>
  <si>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</si>
  <si>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</si>
  <si>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</si>
  <si>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</si>
  <si>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</si>
  <si>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</si>
  <si>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</si>
  <si>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</si>
  <si>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</si>
  <si>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</si>
  <si>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</si>
  <si>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</si>
  <si>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</si>
  <si>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</si>
  <si>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</si>
  <si>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</si>
  <si>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</si>
  <si>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</si>
  <si>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</si>
  <si>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</si>
  <si>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</si>
  <si>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</si>
  <si>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</si>
  <si>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</si>
  <si>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</si>
  <si>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</si>
  <si>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</si>
  <si>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</si>
  <si>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</si>
  <si>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</si>
  <si>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</si>
  <si>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</si>
  <si>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</si>
  <si>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</si>
  <si>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</si>
  <si>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</si>
  <si>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</si>
  <si>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</si>
  <si>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</si>
  <si>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</si>
  <si>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</si>
  <si>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</si>
  <si>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</si>
  <si>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</si>
  <si>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</si>
  <si>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</si>
  <si>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</si>
  <si>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</si>
  <si>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</si>
  <si>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</si>
  <si>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</si>
  <si>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</si>
  <si>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</si>
  <si>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</si>
  <si>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</si>
  <si>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</si>
  <si>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</si>
  <si>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</si>
  <si>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</si>
  <si>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</si>
  <si>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</si>
  <si>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</si>
  <si>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</si>
  <si>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</si>
  <si>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</si>
  <si>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</si>
  <si>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</si>
  <si>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</si>
  <si>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</si>
  <si>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</si>
  <si>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</si>
  <si>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</si>
  <si>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</si>
  <si>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</si>
  <si>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</si>
  <si>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</si>
  <si>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</si>
  <si>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</si>
  <si>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</si>
  <si>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</si>
  <si>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</si>
  <si>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</si>
  <si>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</si>
  <si>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</si>
  <si>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</si>
  <si>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</si>
  <si>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</si>
  <si>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</si>
  <si>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</si>
  <si>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</si>
  <si>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</si>
  <si>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</si>
  <si>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</si>
  <si>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</si>
  <si>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</si>
  <si>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</si>
  <si>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</si>
  <si>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</si>
  <si>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</si>
  <si>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</si>
  <si>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</si>
  <si>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</si>
  <si>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</si>
  <si>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</si>
  <si>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</si>
  <si>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</si>
  <si>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</si>
  <si>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</si>
  <si>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</si>
  <si>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</si>
  <si>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</si>
  <si>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</si>
  <si>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</si>
  <si>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</si>
  <si>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</si>
  <si>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</si>
  <si>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</si>
  <si>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</si>
  <si>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</si>
  <si>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</si>
  <si>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</si>
  <si>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</si>
  <si>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</si>
  <si>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</si>
  <si>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</si>
  <si>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</si>
  <si>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</si>
  <si>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</si>
  <si>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</si>
  <si>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</si>
  <si>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</si>
  <si>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</si>
  <si>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</si>
  <si>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</si>
  <si>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</si>
  <si>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</si>
  <si>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</si>
  <si>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</si>
  <si>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</si>
  <si>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</si>
  <si>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</si>
  <si>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</si>
  <si>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</si>
  <si>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</si>
  <si>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</si>
  <si>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</si>
  <si>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</si>
  <si>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</si>
  <si>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</si>
  <si>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</si>
  <si>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</si>
  <si>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</si>
  <si>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</si>
  <si>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</si>
  <si>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</si>
  <si>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</si>
  <si>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</si>
  <si>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</si>
  <si>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</si>
  <si>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</si>
  <si>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</si>
  <si>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</si>
  <si>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</si>
  <si>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</si>
  <si>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</si>
  <si>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</si>
  <si>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</si>
  <si>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</si>
  <si>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</si>
  <si>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</si>
  <si>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</si>
  <si>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</si>
  <si>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</si>
  <si>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</si>
  <si>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</si>
  <si>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</si>
  <si>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</si>
  <si>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</si>
  <si>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</si>
  <si>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</si>
  <si>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</si>
  <si>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</si>
  <si>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</si>
  <si>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</si>
  <si>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</si>
  <si>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</si>
  <si>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</si>
  <si>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</si>
  <si>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</si>
  <si>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</si>
  <si>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</si>
  <si>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</si>
  <si>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</si>
  <si>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</si>
  <si>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</si>
  <si>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</si>
  <si>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</si>
  <si>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</si>
  <si>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</si>
  <si>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</si>
  <si>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</si>
  <si>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</si>
  <si>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</si>
  <si>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</si>
  <si>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</si>
  <si>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</si>
  <si>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</si>
  <si>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</si>
  <si>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</si>
  <si>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</si>
  <si>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</si>
  <si>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</si>
  <si>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</si>
  <si>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</si>
  <si>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</si>
  <si>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</si>
  <si>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</si>
  <si>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</si>
  <si>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</si>
  <si>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</si>
  <si>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</si>
  <si>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</si>
  <si>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</si>
  <si>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</si>
  <si>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</si>
  <si>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</si>
  <si>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</si>
  <si>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</si>
  <si>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</si>
  <si>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</si>
  <si>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</si>
  <si>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</si>
  <si>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</si>
  <si>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</si>
  <si>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</si>
  <si>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</si>
  <si>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</si>
  <si>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</si>
  <si>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</si>
  <si>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</si>
  <si>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</si>
  <si>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</si>
  <si>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</si>
  <si>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</si>
  <si>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</si>
  <si>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</si>
  <si>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</si>
  <si>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</si>
  <si>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</si>
  <si>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</si>
  <si>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</si>
  <si>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</si>
  <si>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</si>
  <si>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</si>
  <si>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</si>
  <si>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</si>
  <si>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</si>
  <si>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</si>
  <si>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</si>
  <si>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</si>
  <si>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</si>
  <si>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</si>
  <si>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</si>
  <si>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</si>
  <si>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</si>
  <si>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</si>
  <si>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</si>
  <si>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</si>
  <si>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</si>
  <si>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</si>
  <si>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</si>
  <si>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</si>
  <si>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</si>
  <si>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</si>
  <si>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</si>
  <si>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</si>
  <si>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</si>
  <si>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</si>
  <si>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</si>
  <si>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</si>
  <si>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</si>
  <si>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</si>
  <si>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</si>
  <si>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</si>
  <si>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前回調査に対する増加</t>
    <phoneticPr fontId="5"/>
  </si>
  <si>
    <t>渡内４丁目</t>
  </si>
  <si>
    <t>渡内５丁目</t>
  </si>
  <si>
    <t>柄沢１丁目</t>
  </si>
  <si>
    <t>柄沢２丁目</t>
  </si>
  <si>
    <t>2021.9.1</t>
    <phoneticPr fontId="15"/>
  </si>
  <si>
    <t>2021.9.1</t>
    <phoneticPr fontId="15"/>
  </si>
  <si>
    <t>2021年8月中</t>
    <phoneticPr fontId="15"/>
  </si>
  <si>
    <t>110歳～</t>
  </si>
  <si>
    <t>75歳以上　</t>
  </si>
  <si>
    <t>ベトナム</t>
    <phoneticPr fontId="15"/>
  </si>
  <si>
    <r>
      <t>　　2020年10月1日以降の人口は，令和2年国勢調査結果の</t>
    </r>
    <r>
      <rPr>
        <b/>
        <u/>
        <sz val="11"/>
        <rFont val="ＭＳ 明朝"/>
        <family val="1"/>
        <charset val="128"/>
      </rPr>
      <t>確定値</t>
    </r>
    <r>
      <rPr>
        <b/>
        <sz val="11"/>
        <rFont val="ＭＳ 明朝"/>
        <family val="1"/>
        <charset val="128"/>
      </rPr>
      <t>によるものです。</t>
    </r>
    <rPh sb="12" eb="14">
      <t>イコウ</t>
    </rPh>
    <rPh sb="19" eb="21">
      <t>レイワ</t>
    </rPh>
    <rPh sb="30" eb="33">
      <t>カクテイチ</t>
    </rPh>
    <phoneticPr fontId="5"/>
  </si>
  <si>
    <t>藤沢市の町丁字別人口と世帯</t>
    <rPh sb="0" eb="3">
      <t>フジサワシ</t>
    </rPh>
    <phoneticPr fontId="6"/>
  </si>
  <si>
    <t>◆立石4丁目は，世帯数が少ないため秘匿しています。人口と世帯数は，立石3丁目に含めて集計しています。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rPh sb="42" eb="44">
      <t>シュウケイ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</si>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</sst>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"/>
    <numFmt numFmtId="178" formatCode="\X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3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178" fontId="9" fillId="0" borderId="18" xfId="3" applyNumberFormat="1" applyFont="1" applyFill="1" applyBorder="1" applyAlignment="1">
      <alignment horizontal="right"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6" xfId="0" applyFont="1" applyFill="1" applyBorder="1" applyAlignment="1">
      <alignment horizontal="distributed" vertical="center"/>
    </xf>
    <xf numFmtId="0" fontId="7" fillId="2" borderId="60" xfId="0" applyFont="1" applyFill="1" applyBorder="1" applyAlignment="1">
      <alignment horizontal="distributed" vertical="center"/>
    </xf>
    <xf numFmtId="0" fontId="7" fillId="2" borderId="61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16" fillId="2" borderId="54" xfId="0" applyFont="1" applyFill="1" applyBorder="1" applyAlignment="1">
      <alignment horizontal="distributed" vertical="center"/>
    </xf>
    <xf numFmtId="0" fontId="16" fillId="2" borderId="5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38" fontId="7" fillId="0" borderId="3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38" fontId="7" fillId="0" borderId="68" xfId="2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38" fontId="7" fillId="0" borderId="46" xfId="2" applyFont="1" applyBorder="1" applyAlignment="1">
      <alignment vertical="center"/>
    </xf>
    <xf numFmtId="38" fontId="7" fillId="0" borderId="58" xfId="2" applyFont="1" applyBorder="1" applyAlignment="1">
      <alignment vertical="center"/>
    </xf>
    <xf numFmtId="38" fontId="7" fillId="0" borderId="64" xfId="2" applyFont="1" applyBorder="1" applyAlignment="1">
      <alignment vertical="center"/>
    </xf>
    <xf numFmtId="38" fontId="7" fillId="0" borderId="65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56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20" fillId="0" borderId="48" xfId="2" applyFont="1" applyFill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2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48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38" fontId="20" fillId="0" borderId="39" xfId="2" applyFont="1" applyFill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8" fontId="16" fillId="0" borderId="39" xfId="2" applyFont="1" applyBorder="1" applyAlignment="1">
      <alignment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20" fillId="0" borderId="47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6" xfId="2" applyFont="1" applyBorder="1" applyAlignment="1">
      <alignment vertical="center"/>
    </xf>
    <xf numFmtId="38" fontId="16" fillId="0" borderId="67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53" xfId="0" quotePrefix="1" applyFont="1" applyFill="1" applyBorder="1" applyAlignment="1">
      <alignment horizontal="distributed" vertical="center"/>
    </xf>
    <xf numFmtId="0" fontId="7" fillId="2" borderId="54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2"/>
          <c:order val="0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noFill/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960144"/>
        <c:axId val="324960536"/>
      </c:lineChart>
      <c:catAx>
        <c:axId val="32496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324960536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24960536"/>
        <c:scaling>
          <c:orientation val="minMax"/>
          <c:max val="445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60144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8.3806740830059512E-2"/>
          <c:w val="0.131266953464027"/>
          <c:h val="0.50658572873312846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96878</c:v>
              </c:pt>
              <c:pt idx="1">
                <c:v>109101</c:v>
              </c:pt>
              <c:pt idx="2">
                <c:v>124601</c:v>
              </c:pt>
              <c:pt idx="3">
                <c:v>175183</c:v>
              </c:pt>
              <c:pt idx="4">
                <c:v>228978</c:v>
              </c:pt>
              <c:pt idx="5">
                <c:v>265975</c:v>
              </c:pt>
              <c:pt idx="6">
                <c:v>300248</c:v>
              </c:pt>
              <c:pt idx="7">
                <c:v>328387</c:v>
              </c:pt>
              <c:pt idx="8">
                <c:v>350330</c:v>
              </c:pt>
              <c:pt idx="9">
                <c:v>368651</c:v>
              </c:pt>
              <c:pt idx="10">
                <c:v>379185</c:v>
              </c:pt>
              <c:pt idx="11">
                <c:v>396014</c:v>
              </c:pt>
              <c:pt idx="12">
                <c:v>409657</c:v>
              </c:pt>
              <c:pt idx="13">
                <c:v>423894</c:v>
              </c:pt>
              <c:pt idx="14">
                <c:v>436905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19800</c:v>
              </c:pt>
              <c:pt idx="1">
                <c:v>22694</c:v>
              </c:pt>
              <c:pt idx="2">
                <c:v>28089</c:v>
              </c:pt>
              <c:pt idx="3">
                <c:v>43908</c:v>
              </c:pt>
              <c:pt idx="4">
                <c:v>62169</c:v>
              </c:pt>
              <c:pt idx="5">
                <c:v>77281</c:v>
              </c:pt>
              <c:pt idx="6">
                <c:v>96757</c:v>
              </c:pt>
              <c:pt idx="7">
                <c:v>108775</c:v>
              </c:pt>
              <c:pt idx="8">
                <c:v>124261</c:v>
              </c:pt>
              <c:pt idx="9">
                <c:v>137993</c:v>
              </c:pt>
              <c:pt idx="10">
                <c:v>148455</c:v>
              </c:pt>
              <c:pt idx="11">
                <c:v>161232</c:v>
              </c:pt>
              <c:pt idx="12">
                <c:v>171981</c:v>
              </c:pt>
              <c:pt idx="13">
                <c:v>180170</c:v>
              </c:pt>
              <c:pt idx="14">
                <c:v>193204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956616"/>
        <c:axId val="324955048"/>
      </c:lineChart>
      <c:catAx>
        <c:axId val="324956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4955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4955048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49566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2"/>
          <c:order val="0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960928"/>
        <c:axId val="324957792"/>
      </c:lineChart>
      <c:catAx>
        <c:axId val="32496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5779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24957792"/>
        <c:scaling>
          <c:orientation val="minMax"/>
          <c:max val="445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6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319768</xdr:colOff>
      <xdr:row>59</xdr:row>
      <xdr:rowOff>55789</xdr:rowOff>
    </xdr:from>
    <xdr:to>
      <xdr:col>9</xdr:col>
      <xdr:colOff>285750</xdr:colOff>
      <xdr:row>83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32</xdr:row>
      <xdr:rowOff>66675</xdr:rowOff>
    </xdr:from>
    <xdr:to>
      <xdr:col>9</xdr:col>
      <xdr:colOff>295275</xdr:colOff>
      <xdr:row>56</xdr:row>
      <xdr:rowOff>114300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24</xdr:row>
      <xdr:rowOff>133350</xdr:rowOff>
    </xdr:from>
    <xdr:to>
      <xdr:col>9</xdr:col>
      <xdr:colOff>542925</xdr:colOff>
      <xdr:row>42</xdr:row>
      <xdr:rowOff>152400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69" t="s">
        <v>272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3.5" customHeight="1">
      <c r="A2" s="170" t="s">
        <v>2</v>
      </c>
      <c r="B2" s="170" t="s">
        <v>3</v>
      </c>
      <c r="C2" s="173" t="s">
        <v>0</v>
      </c>
      <c r="D2" s="174"/>
      <c r="E2" s="175"/>
      <c r="F2" s="173" t="s">
        <v>341</v>
      </c>
      <c r="G2" s="174"/>
      <c r="H2" s="175"/>
      <c r="I2" s="32" t="s">
        <v>1</v>
      </c>
      <c r="J2" s="32" t="s">
        <v>0</v>
      </c>
    </row>
    <row r="3" spans="1:10" ht="13.5" customHeight="1">
      <c r="A3" s="171"/>
      <c r="B3" s="171"/>
      <c r="C3" s="176"/>
      <c r="D3" s="177"/>
      <c r="E3" s="178"/>
      <c r="F3" s="176"/>
      <c r="G3" s="177"/>
      <c r="H3" s="178"/>
      <c r="I3" s="33" t="s">
        <v>4</v>
      </c>
      <c r="J3" s="36" t="s">
        <v>5</v>
      </c>
    </row>
    <row r="4" spans="1:10" ht="13.5" customHeight="1">
      <c r="A4" s="172"/>
      <c r="B4" s="171"/>
      <c r="C4" s="84" t="s">
        <v>6</v>
      </c>
      <c r="D4" s="84" t="s">
        <v>7</v>
      </c>
      <c r="E4" s="84" t="s">
        <v>8</v>
      </c>
      <c r="F4" s="30" t="s">
        <v>9</v>
      </c>
      <c r="G4" s="30" t="s">
        <v>10</v>
      </c>
      <c r="H4" s="30" t="s">
        <v>11</v>
      </c>
      <c r="I4" s="34" t="s">
        <v>12</v>
      </c>
      <c r="J4" s="37" t="s">
        <v>13</v>
      </c>
    </row>
    <row r="5" spans="1:10" ht="17.25" customHeight="1">
      <c r="A5" s="89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286</v>
      </c>
      <c r="G5" s="29" t="s">
        <v>286</v>
      </c>
      <c r="H5" s="29" t="s">
        <v>286</v>
      </c>
      <c r="I5" s="35">
        <f>C5/B5</f>
        <v>5.7735507246376816</v>
      </c>
      <c r="J5" s="28">
        <v>503.90973120597965</v>
      </c>
    </row>
    <row r="6" spans="1:10" ht="17.25" customHeight="1">
      <c r="A6" s="89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577.59091562455092</v>
      </c>
    </row>
    <row r="7" spans="1:10" ht="17.25" customHeight="1">
      <c r="A7" s="89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6" si="3">C7-C6</f>
        <v>4950</v>
      </c>
      <c r="H7" s="31">
        <f t="shared" ref="H7:H26" si="4">G7/C6</f>
        <v>0.12318642211880645</v>
      </c>
      <c r="I7" s="35">
        <f t="shared" si="1"/>
        <v>5.6240498442367599</v>
      </c>
      <c r="J7" s="28">
        <v>648.74227396866468</v>
      </c>
    </row>
    <row r="8" spans="1:10" ht="17.25" customHeight="1">
      <c r="A8" s="89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730.17105074026165</v>
      </c>
    </row>
    <row r="9" spans="1:10" ht="17.25" customHeight="1">
      <c r="A9" s="89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852.04829667960337</v>
      </c>
    </row>
    <row r="10" spans="1:10" ht="17.25" customHeight="1">
      <c r="A10" s="89">
        <v>17441</v>
      </c>
      <c r="B10" s="29" t="s">
        <v>287</v>
      </c>
      <c r="C10" s="28">
        <v>90971</v>
      </c>
      <c r="D10" s="29" t="s">
        <v>287</v>
      </c>
      <c r="E10" s="29" t="s">
        <v>287</v>
      </c>
      <c r="F10" s="29" t="s">
        <v>287</v>
      </c>
      <c r="G10" s="28">
        <f t="shared" si="3"/>
        <v>31694</v>
      </c>
      <c r="H10" s="31">
        <f t="shared" si="4"/>
        <v>0.53467618131821781</v>
      </c>
      <c r="I10" s="29" t="s">
        <v>287</v>
      </c>
      <c r="J10" s="28">
        <v>1307.6182262469456</v>
      </c>
    </row>
    <row r="11" spans="1:10" ht="17.25" customHeight="1">
      <c r="A11" s="89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287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1392.5255138709215</v>
      </c>
    </row>
    <row r="12" spans="1:10" ht="17.25" customHeight="1">
      <c r="A12" s="89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6" si="6">C12/B12</f>
        <v>4.8074821538732708</v>
      </c>
      <c r="J12" s="28">
        <v>1568.2190599396292</v>
      </c>
    </row>
    <row r="13" spans="1:10" ht="17.25" customHeight="1">
      <c r="A13" s="89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v>1791.0162426333191</v>
      </c>
    </row>
    <row r="14" spans="1:10" ht="17.25" customHeight="1">
      <c r="A14" s="89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v>2518.0825068276558</v>
      </c>
    </row>
    <row r="15" spans="1:10" ht="17.25" customHeight="1">
      <c r="A15" s="89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v>3291.3324708926266</v>
      </c>
    </row>
    <row r="16" spans="1:10" ht="17.25" customHeight="1">
      <c r="A16" s="89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v>3823.127784964784</v>
      </c>
    </row>
    <row r="17" spans="1:10" ht="17.25" customHeight="1">
      <c r="A17" s="89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v>4315.7682909299992</v>
      </c>
    </row>
    <row r="18" spans="1:10" ht="17.25" customHeight="1">
      <c r="A18" s="89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v>4720.2386085956596</v>
      </c>
    </row>
    <row r="19" spans="1:10" ht="17.25" customHeight="1">
      <c r="A19" s="89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v>5035.647549230991</v>
      </c>
    </row>
    <row r="20" spans="1:10" ht="17.25" customHeight="1">
      <c r="A20" s="89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v>5298.9938191749325</v>
      </c>
    </row>
    <row r="21" spans="1:10" s="20" customFormat="1" ht="17.25" customHeight="1">
      <c r="A21" s="89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v>5450.4096593359209</v>
      </c>
    </row>
    <row r="22" spans="1:10" s="20" customFormat="1" ht="17.25" customHeight="1">
      <c r="A22" s="90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v>5692.3099036941212</v>
      </c>
    </row>
    <row r="23" spans="1:10" s="20" customFormat="1" ht="17.25" customHeight="1">
      <c r="A23" s="89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v>5888.4145464999283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2">
        <v>210032</v>
      </c>
      <c r="E24" s="102">
        <v>213862</v>
      </c>
      <c r="F24" s="28">
        <f t="shared" ref="F24:F26" si="8">B24-B23</f>
        <v>8189</v>
      </c>
      <c r="G24" s="28">
        <f t="shared" si="3"/>
        <v>14237</v>
      </c>
      <c r="H24" s="31">
        <f t="shared" si="4"/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s="20" customFormat="1" ht="17.25" customHeight="1">
      <c r="A25" s="27">
        <v>44105</v>
      </c>
      <c r="B25" s="28">
        <v>193204</v>
      </c>
      <c r="C25" s="28">
        <f>SUM(D25:E25)</f>
        <v>436905</v>
      </c>
      <c r="D25" s="102">
        <v>215596</v>
      </c>
      <c r="E25" s="102">
        <v>221309</v>
      </c>
      <c r="F25" s="28">
        <f t="shared" si="8"/>
        <v>13034</v>
      </c>
      <c r="G25" s="28">
        <f t="shared" si="3"/>
        <v>13011</v>
      </c>
      <c r="H25" s="31">
        <f t="shared" si="4"/>
        <v>3.0693994253280302E-2</v>
      </c>
      <c r="I25" s="35">
        <f t="shared" si="6"/>
        <v>2.2613662243017743</v>
      </c>
      <c r="J25" s="28">
        <f>C25/69.56</f>
        <v>6280.9804485336399</v>
      </c>
    </row>
    <row r="26" spans="1:10" ht="17.25" customHeight="1">
      <c r="A26" s="91">
        <v>44440</v>
      </c>
      <c r="B26" s="96">
        <v>196870</v>
      </c>
      <c r="C26" s="97">
        <f>SUM(D26:E26)</f>
        <v>440454</v>
      </c>
      <c r="D26" s="103">
        <v>217398</v>
      </c>
      <c r="E26" s="103">
        <v>223056</v>
      </c>
      <c r="F26" s="96">
        <f t="shared" si="8"/>
        <v>3666</v>
      </c>
      <c r="G26" s="96">
        <f t="shared" si="3"/>
        <v>3549</v>
      </c>
      <c r="H26" s="98">
        <f t="shared" si="4"/>
        <v>8.1230473443883681E-3</v>
      </c>
      <c r="I26" s="99">
        <f t="shared" si="6"/>
        <v>2.237283486564738</v>
      </c>
      <c r="J26" s="79">
        <f>C26/69.56</f>
        <v>6332.0011500862565</v>
      </c>
    </row>
    <row r="27" spans="1:10">
      <c r="A27" s="21"/>
      <c r="B27" s="22"/>
      <c r="C27" s="22"/>
      <c r="D27" s="22"/>
      <c r="E27" s="22"/>
      <c r="F27" s="23"/>
      <c r="G27" s="23"/>
      <c r="H27" s="23"/>
      <c r="I27" s="24"/>
      <c r="J27" s="22"/>
    </row>
    <row r="28" spans="1:10">
      <c r="A28" s="2" t="s">
        <v>334</v>
      </c>
    </row>
    <row r="29" spans="1:10" ht="13.5" customHeight="1">
      <c r="A29" s="2" t="s">
        <v>335</v>
      </c>
    </row>
    <row r="30" spans="1:10">
      <c r="A30" s="4" t="s">
        <v>352</v>
      </c>
    </row>
    <row r="32" spans="1:10">
      <c r="A32" s="168" t="s">
        <v>296</v>
      </c>
      <c r="B32" s="168"/>
      <c r="C32" s="168"/>
      <c r="D32" s="168"/>
      <c r="E32" s="168"/>
      <c r="F32" s="168"/>
      <c r="G32" s="168"/>
      <c r="H32" s="168"/>
      <c r="I32" s="168"/>
      <c r="J32" s="168"/>
    </row>
    <row r="59" spans="1:10">
      <c r="A59" s="168" t="s">
        <v>297</v>
      </c>
      <c r="B59" s="168"/>
      <c r="C59" s="168"/>
      <c r="D59" s="168"/>
      <c r="E59" s="168"/>
      <c r="F59" s="168"/>
      <c r="G59" s="168"/>
      <c r="H59" s="168"/>
      <c r="I59" s="168"/>
      <c r="J59" s="168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4" t="s">
        <v>353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8" customHeight="1">
      <c r="A2" s="5" t="s">
        <v>346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79" t="s">
        <v>79</v>
      </c>
      <c r="B3" s="40" t="s">
        <v>78</v>
      </c>
      <c r="C3" s="181" t="s">
        <v>0</v>
      </c>
      <c r="D3" s="182"/>
      <c r="E3" s="183"/>
      <c r="F3" s="8"/>
      <c r="G3" s="179" t="s">
        <v>79</v>
      </c>
      <c r="H3" s="40" t="s">
        <v>78</v>
      </c>
      <c r="I3" s="181" t="s">
        <v>0</v>
      </c>
      <c r="J3" s="182"/>
      <c r="K3" s="183"/>
    </row>
    <row r="4" spans="1:11" ht="17.25" customHeight="1">
      <c r="A4" s="180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80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80</v>
      </c>
      <c r="B5" s="44">
        <v>752</v>
      </c>
      <c r="C5" s="44">
        <f>D5+E5</f>
        <v>1340</v>
      </c>
      <c r="D5" s="100">
        <v>644</v>
      </c>
      <c r="E5" s="45">
        <v>696</v>
      </c>
      <c r="F5" s="8"/>
      <c r="G5" s="46" t="s">
        <v>87</v>
      </c>
      <c r="H5" s="44">
        <v>488</v>
      </c>
      <c r="I5" s="44">
        <f t="shared" ref="I5:I57" si="0">J5+K5</f>
        <v>1143</v>
      </c>
      <c r="J5" s="45">
        <v>534</v>
      </c>
      <c r="K5" s="45">
        <v>609</v>
      </c>
    </row>
    <row r="6" spans="1:11" ht="18.95" customHeight="1">
      <c r="A6" s="43" t="s">
        <v>82</v>
      </c>
      <c r="B6" s="185">
        <v>4898</v>
      </c>
      <c r="C6" s="187">
        <f>D6+E6</f>
        <v>8875</v>
      </c>
      <c r="D6" s="188">
        <v>4216</v>
      </c>
      <c r="E6" s="188">
        <v>4659</v>
      </c>
      <c r="F6" s="8"/>
      <c r="G6" s="46" t="s">
        <v>89</v>
      </c>
      <c r="H6" s="44">
        <v>759</v>
      </c>
      <c r="I6" s="44">
        <f t="shared" si="0"/>
        <v>1919</v>
      </c>
      <c r="J6" s="45">
        <v>947</v>
      </c>
      <c r="K6" s="45">
        <v>972</v>
      </c>
    </row>
    <row r="7" spans="1:11" ht="18.95" customHeight="1">
      <c r="A7" s="43" t="s">
        <v>84</v>
      </c>
      <c r="B7" s="186"/>
      <c r="C7" s="187"/>
      <c r="D7" s="189"/>
      <c r="E7" s="189"/>
      <c r="F7" s="8"/>
      <c r="G7" s="46" t="s">
        <v>91</v>
      </c>
      <c r="H7" s="44">
        <v>508</v>
      </c>
      <c r="I7" s="44">
        <f t="shared" si="0"/>
        <v>1381</v>
      </c>
      <c r="J7" s="45">
        <v>654</v>
      </c>
      <c r="K7" s="45">
        <v>727</v>
      </c>
    </row>
    <row r="8" spans="1:11" ht="18.95" customHeight="1">
      <c r="A8" s="43" t="s">
        <v>86</v>
      </c>
      <c r="B8" s="44">
        <v>629</v>
      </c>
      <c r="C8" s="44">
        <f>D8+E8</f>
        <v>1132</v>
      </c>
      <c r="D8" s="45">
        <v>585</v>
      </c>
      <c r="E8" s="45">
        <v>547</v>
      </c>
      <c r="F8" s="8"/>
      <c r="G8" s="46" t="s">
        <v>93</v>
      </c>
      <c r="H8" s="44">
        <v>966</v>
      </c>
      <c r="I8" s="44">
        <f t="shared" si="0"/>
        <v>2223</v>
      </c>
      <c r="J8" s="45">
        <v>1024</v>
      </c>
      <c r="K8" s="45">
        <v>1199</v>
      </c>
    </row>
    <row r="9" spans="1:11" ht="18.95" customHeight="1">
      <c r="A9" s="43" t="s">
        <v>88</v>
      </c>
      <c r="B9" s="44">
        <v>354</v>
      </c>
      <c r="C9" s="44">
        <f t="shared" ref="C9:C56" si="1">D9+E9</f>
        <v>682</v>
      </c>
      <c r="D9" s="45">
        <v>342</v>
      </c>
      <c r="E9" s="45">
        <v>340</v>
      </c>
      <c r="F9" s="8"/>
      <c r="G9" s="46" t="s">
        <v>95</v>
      </c>
      <c r="H9" s="44">
        <v>655</v>
      </c>
      <c r="I9" s="44">
        <f t="shared" si="0"/>
        <v>1479</v>
      </c>
      <c r="J9" s="45">
        <v>688</v>
      </c>
      <c r="K9" s="45">
        <v>791</v>
      </c>
    </row>
    <row r="10" spans="1:11" ht="18.95" customHeight="1">
      <c r="A10" s="43" t="s">
        <v>90</v>
      </c>
      <c r="B10" s="44">
        <v>1091</v>
      </c>
      <c r="C10" s="44">
        <f t="shared" si="1"/>
        <v>1592</v>
      </c>
      <c r="D10" s="45">
        <v>1106</v>
      </c>
      <c r="E10" s="45">
        <v>486</v>
      </c>
      <c r="F10" s="8"/>
      <c r="G10" s="46" t="s">
        <v>97</v>
      </c>
      <c r="H10" s="44">
        <v>532</v>
      </c>
      <c r="I10" s="44">
        <f t="shared" si="0"/>
        <v>1178</v>
      </c>
      <c r="J10" s="45">
        <v>554</v>
      </c>
      <c r="K10" s="45">
        <v>624</v>
      </c>
    </row>
    <row r="11" spans="1:11" ht="18.95" customHeight="1">
      <c r="A11" s="43" t="s">
        <v>92</v>
      </c>
      <c r="B11" s="44">
        <v>642</v>
      </c>
      <c r="C11" s="44">
        <f t="shared" si="1"/>
        <v>1377</v>
      </c>
      <c r="D11" s="45">
        <v>679</v>
      </c>
      <c r="E11" s="45">
        <v>698</v>
      </c>
      <c r="F11" s="8"/>
      <c r="G11" s="46" t="s">
        <v>99</v>
      </c>
      <c r="H11" s="44">
        <v>569</v>
      </c>
      <c r="I11" s="44">
        <f t="shared" si="0"/>
        <v>1371</v>
      </c>
      <c r="J11" s="45">
        <v>643</v>
      </c>
      <c r="K11" s="45">
        <v>728</v>
      </c>
    </row>
    <row r="12" spans="1:11" ht="18.95" customHeight="1">
      <c r="A12" s="43" t="s">
        <v>94</v>
      </c>
      <c r="B12" s="44">
        <v>163</v>
      </c>
      <c r="C12" s="44">
        <f t="shared" si="1"/>
        <v>395</v>
      </c>
      <c r="D12" s="45">
        <v>192</v>
      </c>
      <c r="E12" s="45">
        <v>203</v>
      </c>
      <c r="F12" s="8"/>
      <c r="G12" s="46" t="s">
        <v>101</v>
      </c>
      <c r="H12" s="44">
        <v>601</v>
      </c>
      <c r="I12" s="44">
        <f t="shared" si="0"/>
        <v>1567</v>
      </c>
      <c r="J12" s="45">
        <v>763</v>
      </c>
      <c r="K12" s="45">
        <v>804</v>
      </c>
    </row>
    <row r="13" spans="1:11" ht="18.95" customHeight="1">
      <c r="A13" s="43" t="s">
        <v>96</v>
      </c>
      <c r="B13" s="44">
        <v>741</v>
      </c>
      <c r="C13" s="44">
        <f t="shared" si="1"/>
        <v>1530</v>
      </c>
      <c r="D13" s="45">
        <v>766</v>
      </c>
      <c r="E13" s="45">
        <v>764</v>
      </c>
      <c r="F13" s="8"/>
      <c r="G13" s="46" t="s">
        <v>103</v>
      </c>
      <c r="H13" s="44">
        <v>835</v>
      </c>
      <c r="I13" s="44">
        <f t="shared" si="0"/>
        <v>1864</v>
      </c>
      <c r="J13" s="45">
        <v>910</v>
      </c>
      <c r="K13" s="45">
        <v>954</v>
      </c>
    </row>
    <row r="14" spans="1:11" ht="18.95" customHeight="1">
      <c r="A14" s="43" t="s">
        <v>98</v>
      </c>
      <c r="B14" s="44">
        <v>673</v>
      </c>
      <c r="C14" s="44">
        <f t="shared" si="1"/>
        <v>1346</v>
      </c>
      <c r="D14" s="45">
        <v>648</v>
      </c>
      <c r="E14" s="45">
        <v>698</v>
      </c>
      <c r="F14" s="8"/>
      <c r="G14" s="46" t="s">
        <v>105</v>
      </c>
      <c r="H14" s="44">
        <v>160</v>
      </c>
      <c r="I14" s="44">
        <f t="shared" si="0"/>
        <v>355</v>
      </c>
      <c r="J14" s="45">
        <v>184</v>
      </c>
      <c r="K14" s="45">
        <v>171</v>
      </c>
    </row>
    <row r="15" spans="1:11" ht="18.95" customHeight="1">
      <c r="A15" s="43" t="s">
        <v>100</v>
      </c>
      <c r="B15" s="44">
        <v>876</v>
      </c>
      <c r="C15" s="44">
        <f t="shared" si="1"/>
        <v>1903</v>
      </c>
      <c r="D15" s="45">
        <v>928</v>
      </c>
      <c r="E15" s="45">
        <v>975</v>
      </c>
      <c r="F15" s="8"/>
      <c r="G15" s="46" t="s">
        <v>107</v>
      </c>
      <c r="H15" s="44">
        <v>606</v>
      </c>
      <c r="I15" s="44">
        <f t="shared" si="0"/>
        <v>1407</v>
      </c>
      <c r="J15" s="45">
        <v>702</v>
      </c>
      <c r="K15" s="45">
        <v>705</v>
      </c>
    </row>
    <row r="16" spans="1:11" ht="18.95" customHeight="1">
      <c r="A16" s="43" t="s">
        <v>102</v>
      </c>
      <c r="B16" s="44">
        <v>605</v>
      </c>
      <c r="C16" s="44">
        <f t="shared" si="1"/>
        <v>1250</v>
      </c>
      <c r="D16" s="45">
        <v>658</v>
      </c>
      <c r="E16" s="45">
        <v>592</v>
      </c>
      <c r="F16" s="8"/>
      <c r="G16" s="46" t="s">
        <v>109</v>
      </c>
      <c r="H16" s="44">
        <v>292</v>
      </c>
      <c r="I16" s="44">
        <f t="shared" si="0"/>
        <v>727</v>
      </c>
      <c r="J16" s="45">
        <v>376</v>
      </c>
      <c r="K16" s="45">
        <v>351</v>
      </c>
    </row>
    <row r="17" spans="1:11" ht="18.95" customHeight="1">
      <c r="A17" s="43" t="s">
        <v>104</v>
      </c>
      <c r="B17" s="44">
        <v>1264</v>
      </c>
      <c r="C17" s="44">
        <f t="shared" si="1"/>
        <v>2058</v>
      </c>
      <c r="D17" s="45">
        <v>1032</v>
      </c>
      <c r="E17" s="45">
        <v>1026</v>
      </c>
      <c r="F17" s="8"/>
      <c r="G17" s="46" t="s">
        <v>111</v>
      </c>
      <c r="H17" s="44">
        <v>647</v>
      </c>
      <c r="I17" s="44">
        <f t="shared" si="0"/>
        <v>1551</v>
      </c>
      <c r="J17" s="45">
        <v>778</v>
      </c>
      <c r="K17" s="45">
        <v>773</v>
      </c>
    </row>
    <row r="18" spans="1:11" ht="18.95" customHeight="1">
      <c r="A18" s="43" t="s">
        <v>106</v>
      </c>
      <c r="B18" s="44">
        <v>911</v>
      </c>
      <c r="C18" s="44">
        <f t="shared" si="1"/>
        <v>2035</v>
      </c>
      <c r="D18" s="45">
        <v>1000</v>
      </c>
      <c r="E18" s="45">
        <v>1035</v>
      </c>
      <c r="F18" s="8"/>
      <c r="G18" s="46" t="s">
        <v>113</v>
      </c>
      <c r="H18" s="44">
        <v>528</v>
      </c>
      <c r="I18" s="44">
        <f t="shared" si="0"/>
        <v>1039</v>
      </c>
      <c r="J18" s="45">
        <v>522</v>
      </c>
      <c r="K18" s="45">
        <v>517</v>
      </c>
    </row>
    <row r="19" spans="1:11" ht="18.95" customHeight="1">
      <c r="A19" s="43" t="s">
        <v>108</v>
      </c>
      <c r="B19" s="44">
        <v>351</v>
      </c>
      <c r="C19" s="44">
        <f t="shared" si="1"/>
        <v>701</v>
      </c>
      <c r="D19" s="45">
        <v>365</v>
      </c>
      <c r="E19" s="45">
        <v>336</v>
      </c>
      <c r="F19" s="8"/>
      <c r="G19" s="46" t="s">
        <v>115</v>
      </c>
      <c r="H19" s="44">
        <v>1307</v>
      </c>
      <c r="I19" s="44">
        <f t="shared" si="0"/>
        <v>3010</v>
      </c>
      <c r="J19" s="45">
        <v>1445</v>
      </c>
      <c r="K19" s="45">
        <v>1565</v>
      </c>
    </row>
    <row r="20" spans="1:11" ht="18.95" customHeight="1">
      <c r="A20" s="43" t="s">
        <v>110</v>
      </c>
      <c r="B20" s="44">
        <v>181</v>
      </c>
      <c r="C20" s="44">
        <f t="shared" si="1"/>
        <v>440</v>
      </c>
      <c r="D20" s="45">
        <v>209</v>
      </c>
      <c r="E20" s="45">
        <v>231</v>
      </c>
      <c r="F20" s="8"/>
      <c r="G20" s="46" t="s">
        <v>117</v>
      </c>
      <c r="H20" s="44">
        <v>1064</v>
      </c>
      <c r="I20" s="44">
        <f t="shared" si="0"/>
        <v>2353</v>
      </c>
      <c r="J20" s="45">
        <v>1143</v>
      </c>
      <c r="K20" s="45">
        <v>1210</v>
      </c>
    </row>
    <row r="21" spans="1:11" ht="18.95" customHeight="1">
      <c r="A21" s="43" t="s">
        <v>112</v>
      </c>
      <c r="B21" s="44">
        <v>430</v>
      </c>
      <c r="C21" s="44">
        <f t="shared" si="1"/>
        <v>1065</v>
      </c>
      <c r="D21" s="45">
        <v>554</v>
      </c>
      <c r="E21" s="45">
        <v>511</v>
      </c>
      <c r="F21" s="8"/>
      <c r="G21" s="46" t="s">
        <v>119</v>
      </c>
      <c r="H21" s="44">
        <v>794</v>
      </c>
      <c r="I21" s="44">
        <f t="shared" si="0"/>
        <v>1740</v>
      </c>
      <c r="J21" s="45">
        <v>810</v>
      </c>
      <c r="K21" s="45">
        <v>930</v>
      </c>
    </row>
    <row r="22" spans="1:11" ht="18.95" customHeight="1">
      <c r="A22" s="43" t="s">
        <v>114</v>
      </c>
      <c r="B22" s="44">
        <v>898</v>
      </c>
      <c r="C22" s="44">
        <f t="shared" si="1"/>
        <v>1982</v>
      </c>
      <c r="D22" s="45">
        <v>997</v>
      </c>
      <c r="E22" s="45">
        <v>985</v>
      </c>
      <c r="F22" s="8"/>
      <c r="G22" s="46" t="s">
        <v>121</v>
      </c>
      <c r="H22" s="44">
        <v>848</v>
      </c>
      <c r="I22" s="44">
        <f t="shared" si="0"/>
        <v>1984</v>
      </c>
      <c r="J22" s="45">
        <v>955</v>
      </c>
      <c r="K22" s="45">
        <v>1029</v>
      </c>
    </row>
    <row r="23" spans="1:11" ht="18.95" customHeight="1">
      <c r="A23" s="43" t="s">
        <v>116</v>
      </c>
      <c r="B23" s="44">
        <v>679</v>
      </c>
      <c r="C23" s="44">
        <f t="shared" si="1"/>
        <v>1156</v>
      </c>
      <c r="D23" s="45">
        <v>553</v>
      </c>
      <c r="E23" s="45">
        <v>603</v>
      </c>
      <c r="F23" s="8"/>
      <c r="G23" s="46" t="s">
        <v>123</v>
      </c>
      <c r="H23" s="44">
        <v>696</v>
      </c>
      <c r="I23" s="44">
        <f t="shared" si="0"/>
        <v>1779</v>
      </c>
      <c r="J23" s="45">
        <v>902</v>
      </c>
      <c r="K23" s="45">
        <v>877</v>
      </c>
    </row>
    <row r="24" spans="1:11" ht="18.95" customHeight="1">
      <c r="A24" s="43" t="s">
        <v>118</v>
      </c>
      <c r="B24" s="44">
        <v>438</v>
      </c>
      <c r="C24" s="44">
        <f t="shared" si="1"/>
        <v>1118</v>
      </c>
      <c r="D24" s="45">
        <v>500</v>
      </c>
      <c r="E24" s="45">
        <v>618</v>
      </c>
      <c r="F24" s="8"/>
      <c r="G24" s="46" t="s">
        <v>125</v>
      </c>
      <c r="H24" s="44">
        <v>743</v>
      </c>
      <c r="I24" s="44">
        <f t="shared" si="0"/>
        <v>1279</v>
      </c>
      <c r="J24" s="45">
        <v>634</v>
      </c>
      <c r="K24" s="45">
        <v>645</v>
      </c>
    </row>
    <row r="25" spans="1:11" ht="18.95" customHeight="1">
      <c r="A25" s="43" t="s">
        <v>120</v>
      </c>
      <c r="B25" s="44">
        <v>607</v>
      </c>
      <c r="C25" s="44">
        <f t="shared" si="1"/>
        <v>1561</v>
      </c>
      <c r="D25" s="45">
        <v>798</v>
      </c>
      <c r="E25" s="45">
        <v>763</v>
      </c>
      <c r="F25" s="8"/>
      <c r="G25" s="46" t="s">
        <v>127</v>
      </c>
      <c r="H25" s="44">
        <v>1135</v>
      </c>
      <c r="I25" s="44">
        <f t="shared" si="0"/>
        <v>2243</v>
      </c>
      <c r="J25" s="45">
        <v>1062</v>
      </c>
      <c r="K25" s="45">
        <v>1181</v>
      </c>
    </row>
    <row r="26" spans="1:11" ht="18.95" customHeight="1">
      <c r="A26" s="43" t="s">
        <v>122</v>
      </c>
      <c r="B26" s="44">
        <v>447</v>
      </c>
      <c r="C26" s="44">
        <f t="shared" si="1"/>
        <v>1131</v>
      </c>
      <c r="D26" s="45">
        <v>507</v>
      </c>
      <c r="E26" s="45">
        <v>624</v>
      </c>
      <c r="F26" s="8"/>
      <c r="G26" s="46" t="s">
        <v>129</v>
      </c>
      <c r="H26" s="44">
        <v>739</v>
      </c>
      <c r="I26" s="44">
        <f t="shared" si="0"/>
        <v>1730</v>
      </c>
      <c r="J26" s="45">
        <v>816</v>
      </c>
      <c r="K26" s="45">
        <v>914</v>
      </c>
    </row>
    <row r="27" spans="1:11" ht="18.95" customHeight="1">
      <c r="A27" s="43" t="s">
        <v>124</v>
      </c>
      <c r="B27" s="44">
        <v>0</v>
      </c>
      <c r="C27" s="44">
        <f t="shared" si="1"/>
        <v>0</v>
      </c>
      <c r="D27" s="45">
        <v>0</v>
      </c>
      <c r="E27" s="45">
        <v>0</v>
      </c>
      <c r="F27" s="8"/>
      <c r="G27" s="46" t="s">
        <v>131</v>
      </c>
      <c r="H27" s="44">
        <v>440</v>
      </c>
      <c r="I27" s="44">
        <f t="shared" si="0"/>
        <v>694</v>
      </c>
      <c r="J27" s="45">
        <v>307</v>
      </c>
      <c r="K27" s="45">
        <v>387</v>
      </c>
    </row>
    <row r="28" spans="1:11" ht="18.95" customHeight="1">
      <c r="A28" s="43" t="s">
        <v>126</v>
      </c>
      <c r="B28" s="44">
        <v>657</v>
      </c>
      <c r="C28" s="44">
        <f t="shared" si="1"/>
        <v>1760</v>
      </c>
      <c r="D28" s="45">
        <v>868</v>
      </c>
      <c r="E28" s="45">
        <v>892</v>
      </c>
      <c r="F28" s="8"/>
      <c r="G28" s="46" t="s">
        <v>133</v>
      </c>
      <c r="H28" s="44">
        <v>601</v>
      </c>
      <c r="I28" s="44">
        <f t="shared" si="0"/>
        <v>1270</v>
      </c>
      <c r="J28" s="45">
        <v>599</v>
      </c>
      <c r="K28" s="45">
        <v>671</v>
      </c>
    </row>
    <row r="29" spans="1:11" ht="18.95" customHeight="1">
      <c r="A29" s="43" t="s">
        <v>128</v>
      </c>
      <c r="B29" s="44">
        <v>422</v>
      </c>
      <c r="C29" s="44">
        <f t="shared" si="1"/>
        <v>1045</v>
      </c>
      <c r="D29" s="45">
        <v>545</v>
      </c>
      <c r="E29" s="45">
        <v>500</v>
      </c>
      <c r="F29" s="8"/>
      <c r="G29" s="46" t="s">
        <v>135</v>
      </c>
      <c r="H29" s="44">
        <v>455</v>
      </c>
      <c r="I29" s="44">
        <f t="shared" si="0"/>
        <v>815</v>
      </c>
      <c r="J29" s="45">
        <v>433</v>
      </c>
      <c r="K29" s="45">
        <v>382</v>
      </c>
    </row>
    <row r="30" spans="1:11" ht="18.95" customHeight="1">
      <c r="A30" s="43" t="s">
        <v>130</v>
      </c>
      <c r="B30" s="44">
        <v>207</v>
      </c>
      <c r="C30" s="44">
        <f t="shared" si="1"/>
        <v>456</v>
      </c>
      <c r="D30" s="85">
        <v>225</v>
      </c>
      <c r="E30" s="45">
        <v>231</v>
      </c>
      <c r="F30" s="8"/>
      <c r="G30" s="46" t="s">
        <v>137</v>
      </c>
      <c r="H30" s="44">
        <v>794</v>
      </c>
      <c r="I30" s="44">
        <f t="shared" si="0"/>
        <v>1910</v>
      </c>
      <c r="J30" s="45">
        <v>989</v>
      </c>
      <c r="K30" s="45">
        <v>921</v>
      </c>
    </row>
    <row r="31" spans="1:11" ht="18.95" customHeight="1">
      <c r="A31" s="43" t="s">
        <v>132</v>
      </c>
      <c r="B31" s="44">
        <v>2335</v>
      </c>
      <c r="C31" s="44">
        <f t="shared" si="1"/>
        <v>4028</v>
      </c>
      <c r="D31" s="45">
        <v>1902</v>
      </c>
      <c r="E31" s="45">
        <v>2126</v>
      </c>
      <c r="F31" s="8"/>
      <c r="G31" s="43" t="s">
        <v>139</v>
      </c>
      <c r="H31" s="44">
        <v>235</v>
      </c>
      <c r="I31" s="44">
        <f t="shared" si="0"/>
        <v>507</v>
      </c>
      <c r="J31" s="45">
        <v>267</v>
      </c>
      <c r="K31" s="45">
        <v>240</v>
      </c>
    </row>
    <row r="32" spans="1:11" ht="18.95" customHeight="1">
      <c r="A32" s="43" t="s">
        <v>134</v>
      </c>
      <c r="B32" s="44">
        <v>682</v>
      </c>
      <c r="C32" s="44">
        <f t="shared" si="1"/>
        <v>1612</v>
      </c>
      <c r="D32" s="45">
        <v>807</v>
      </c>
      <c r="E32" s="45">
        <v>805</v>
      </c>
      <c r="F32" s="8"/>
      <c r="G32" s="43" t="s">
        <v>141</v>
      </c>
      <c r="H32" s="44">
        <v>549</v>
      </c>
      <c r="I32" s="44">
        <f t="shared" si="0"/>
        <v>1350</v>
      </c>
      <c r="J32" s="45">
        <v>653</v>
      </c>
      <c r="K32" s="45">
        <v>697</v>
      </c>
    </row>
    <row r="33" spans="1:11" ht="18.95" customHeight="1">
      <c r="A33" s="43" t="s">
        <v>136</v>
      </c>
      <c r="B33" s="44">
        <v>279</v>
      </c>
      <c r="C33" s="44">
        <f t="shared" si="1"/>
        <v>646</v>
      </c>
      <c r="D33" s="45">
        <v>329</v>
      </c>
      <c r="E33" s="45">
        <v>317</v>
      </c>
      <c r="F33" s="8"/>
      <c r="G33" s="43" t="s">
        <v>143</v>
      </c>
      <c r="H33" s="44">
        <v>1673</v>
      </c>
      <c r="I33" s="44">
        <f t="shared" si="0"/>
        <v>4035</v>
      </c>
      <c r="J33" s="45">
        <v>1976</v>
      </c>
      <c r="K33" s="45">
        <v>2059</v>
      </c>
    </row>
    <row r="34" spans="1:11" ht="18.95" customHeight="1">
      <c r="A34" s="43" t="s">
        <v>138</v>
      </c>
      <c r="B34" s="44">
        <v>26</v>
      </c>
      <c r="C34" s="44">
        <f t="shared" si="1"/>
        <v>67</v>
      </c>
      <c r="D34" s="45">
        <v>35</v>
      </c>
      <c r="E34" s="45">
        <v>32</v>
      </c>
      <c r="F34" s="8"/>
      <c r="G34" s="43" t="s">
        <v>145</v>
      </c>
      <c r="H34" s="44">
        <v>1090</v>
      </c>
      <c r="I34" s="44">
        <f t="shared" si="0"/>
        <v>2262</v>
      </c>
      <c r="J34" s="45">
        <v>1106</v>
      </c>
      <c r="K34" s="45">
        <v>1156</v>
      </c>
    </row>
    <row r="35" spans="1:11" ht="18.95" customHeight="1">
      <c r="A35" s="43" t="s">
        <v>140</v>
      </c>
      <c r="B35" s="105" t="s">
        <v>294</v>
      </c>
      <c r="C35" s="45" t="s">
        <v>294</v>
      </c>
      <c r="D35" s="105" t="s">
        <v>294</v>
      </c>
      <c r="E35" s="105" t="s">
        <v>294</v>
      </c>
      <c r="F35" s="8"/>
      <c r="G35" s="43" t="s">
        <v>147</v>
      </c>
      <c r="H35" s="44">
        <v>427</v>
      </c>
      <c r="I35" s="44">
        <f t="shared" si="0"/>
        <v>764</v>
      </c>
      <c r="J35" s="45">
        <v>379</v>
      </c>
      <c r="K35" s="45">
        <v>385</v>
      </c>
    </row>
    <row r="36" spans="1:11" ht="18.95" customHeight="1">
      <c r="A36" s="43" t="s">
        <v>142</v>
      </c>
      <c r="B36" s="44">
        <v>755</v>
      </c>
      <c r="C36" s="44">
        <f t="shared" si="1"/>
        <v>1553</v>
      </c>
      <c r="D36" s="45">
        <v>779</v>
      </c>
      <c r="E36" s="45">
        <v>774</v>
      </c>
      <c r="F36" s="8"/>
      <c r="G36" s="43" t="s">
        <v>149</v>
      </c>
      <c r="H36" s="44">
        <v>904</v>
      </c>
      <c r="I36" s="44">
        <f t="shared" si="0"/>
        <v>2113</v>
      </c>
      <c r="J36" s="45">
        <v>1049</v>
      </c>
      <c r="K36" s="45">
        <v>1064</v>
      </c>
    </row>
    <row r="37" spans="1:11" ht="18.95" customHeight="1">
      <c r="A37" s="43" t="s">
        <v>144</v>
      </c>
      <c r="B37" s="44">
        <v>372</v>
      </c>
      <c r="C37" s="44">
        <f t="shared" si="1"/>
        <v>975</v>
      </c>
      <c r="D37" s="45">
        <v>462</v>
      </c>
      <c r="E37" s="45">
        <v>513</v>
      </c>
      <c r="F37" s="8"/>
      <c r="G37" s="43" t="s">
        <v>151</v>
      </c>
      <c r="H37" s="44">
        <v>204</v>
      </c>
      <c r="I37" s="44">
        <f t="shared" si="0"/>
        <v>346</v>
      </c>
      <c r="J37" s="45">
        <v>178</v>
      </c>
      <c r="K37" s="45">
        <v>168</v>
      </c>
    </row>
    <row r="38" spans="1:11" ht="18.95" customHeight="1">
      <c r="A38" s="43" t="s">
        <v>146</v>
      </c>
      <c r="B38" s="44">
        <v>1304</v>
      </c>
      <c r="C38" s="44">
        <f t="shared" si="1"/>
        <v>3089</v>
      </c>
      <c r="D38" s="45">
        <v>1543</v>
      </c>
      <c r="E38" s="45">
        <v>1546</v>
      </c>
      <c r="F38" s="8"/>
      <c r="G38" s="43" t="s">
        <v>153</v>
      </c>
      <c r="H38" s="44">
        <v>1003</v>
      </c>
      <c r="I38" s="44">
        <f t="shared" si="0"/>
        <v>1933</v>
      </c>
      <c r="J38" s="45">
        <v>1022</v>
      </c>
      <c r="K38" s="45">
        <v>911</v>
      </c>
    </row>
    <row r="39" spans="1:11" ht="18.95" customHeight="1">
      <c r="A39" s="43" t="s">
        <v>148</v>
      </c>
      <c r="B39" s="44">
        <v>864</v>
      </c>
      <c r="C39" s="44">
        <f t="shared" si="1"/>
        <v>2141</v>
      </c>
      <c r="D39" s="45">
        <v>1093</v>
      </c>
      <c r="E39" s="45">
        <v>1048</v>
      </c>
      <c r="F39" s="8"/>
      <c r="G39" s="43" t="s">
        <v>155</v>
      </c>
      <c r="H39" s="44">
        <v>338</v>
      </c>
      <c r="I39" s="44">
        <f t="shared" si="0"/>
        <v>840</v>
      </c>
      <c r="J39" s="45">
        <v>434</v>
      </c>
      <c r="K39" s="45">
        <v>406</v>
      </c>
    </row>
    <row r="40" spans="1:11" ht="18.95" customHeight="1">
      <c r="A40" s="43" t="s">
        <v>150</v>
      </c>
      <c r="B40" s="44">
        <v>596</v>
      </c>
      <c r="C40" s="44">
        <f t="shared" si="1"/>
        <v>1474</v>
      </c>
      <c r="D40" s="45">
        <v>678</v>
      </c>
      <c r="E40" s="45">
        <v>796</v>
      </c>
      <c r="F40" s="8"/>
      <c r="G40" s="43" t="s">
        <v>157</v>
      </c>
      <c r="H40" s="44">
        <v>1034</v>
      </c>
      <c r="I40" s="44">
        <f t="shared" si="0"/>
        <v>2300</v>
      </c>
      <c r="J40" s="45">
        <v>1151</v>
      </c>
      <c r="K40" s="45">
        <v>1149</v>
      </c>
    </row>
    <row r="41" spans="1:11" ht="18.95" customHeight="1">
      <c r="A41" s="43" t="s">
        <v>152</v>
      </c>
      <c r="B41" s="44">
        <v>346</v>
      </c>
      <c r="C41" s="44">
        <f t="shared" si="1"/>
        <v>827</v>
      </c>
      <c r="D41" s="45">
        <v>411</v>
      </c>
      <c r="E41" s="45">
        <v>416</v>
      </c>
      <c r="F41" s="8"/>
      <c r="G41" s="43" t="s">
        <v>158</v>
      </c>
      <c r="H41" s="44">
        <v>580</v>
      </c>
      <c r="I41" s="44">
        <f t="shared" si="0"/>
        <v>1324</v>
      </c>
      <c r="J41" s="45">
        <v>629</v>
      </c>
      <c r="K41" s="45">
        <v>695</v>
      </c>
    </row>
    <row r="42" spans="1:11" ht="18.95" customHeight="1">
      <c r="A42" s="43" t="s">
        <v>154</v>
      </c>
      <c r="B42" s="44">
        <v>456</v>
      </c>
      <c r="C42" s="44">
        <f t="shared" si="1"/>
        <v>1013</v>
      </c>
      <c r="D42" s="45">
        <v>492</v>
      </c>
      <c r="E42" s="45">
        <v>521</v>
      </c>
      <c r="F42" s="8"/>
      <c r="G42" s="43" t="s">
        <v>160</v>
      </c>
      <c r="H42" s="44">
        <v>722</v>
      </c>
      <c r="I42" s="44">
        <f t="shared" si="0"/>
        <v>1682</v>
      </c>
      <c r="J42" s="45">
        <v>862</v>
      </c>
      <c r="K42" s="45">
        <v>820</v>
      </c>
    </row>
    <row r="43" spans="1:11" ht="18.95" customHeight="1">
      <c r="A43" s="43" t="s">
        <v>156</v>
      </c>
      <c r="B43" s="44">
        <v>442</v>
      </c>
      <c r="C43" s="44">
        <f t="shared" si="1"/>
        <v>1054</v>
      </c>
      <c r="D43" s="45">
        <v>523</v>
      </c>
      <c r="E43" s="45">
        <v>531</v>
      </c>
      <c r="F43" s="8"/>
      <c r="G43" s="43" t="s">
        <v>162</v>
      </c>
      <c r="H43" s="44">
        <v>166</v>
      </c>
      <c r="I43" s="44">
        <f t="shared" si="0"/>
        <v>892</v>
      </c>
      <c r="J43" s="45">
        <v>391</v>
      </c>
      <c r="K43" s="45">
        <v>501</v>
      </c>
    </row>
    <row r="44" spans="1:11" ht="18.95" customHeight="1">
      <c r="A44" s="46" t="s">
        <v>17</v>
      </c>
      <c r="B44" s="44">
        <v>218</v>
      </c>
      <c r="C44" s="44">
        <f t="shared" si="1"/>
        <v>595</v>
      </c>
      <c r="D44" s="45">
        <v>257</v>
      </c>
      <c r="E44" s="45">
        <v>338</v>
      </c>
      <c r="F44" s="8"/>
      <c r="G44" s="43" t="s">
        <v>330</v>
      </c>
      <c r="H44" s="44">
        <v>350</v>
      </c>
      <c r="I44" s="44">
        <f t="shared" si="0"/>
        <v>825</v>
      </c>
      <c r="J44" s="45">
        <v>426</v>
      </c>
      <c r="K44" s="45">
        <v>399</v>
      </c>
    </row>
    <row r="45" spans="1:11" ht="18.95" customHeight="1">
      <c r="A45" s="43" t="s">
        <v>159</v>
      </c>
      <c r="B45" s="44">
        <v>1416</v>
      </c>
      <c r="C45" s="44">
        <f t="shared" si="1"/>
        <v>2455</v>
      </c>
      <c r="D45" s="45">
        <v>1186</v>
      </c>
      <c r="E45" s="45">
        <v>1269</v>
      </c>
      <c r="F45" s="8"/>
      <c r="G45" s="43" t="s">
        <v>166</v>
      </c>
      <c r="H45" s="167">
        <v>8</v>
      </c>
      <c r="I45" s="167">
        <f t="shared" si="0"/>
        <v>23</v>
      </c>
      <c r="J45" s="45">
        <v>13</v>
      </c>
      <c r="K45" s="45">
        <v>10</v>
      </c>
    </row>
    <row r="46" spans="1:11" ht="18.95" customHeight="1">
      <c r="A46" s="46" t="s">
        <v>161</v>
      </c>
      <c r="B46" s="44">
        <v>902</v>
      </c>
      <c r="C46" s="44">
        <f t="shared" si="1"/>
        <v>1828</v>
      </c>
      <c r="D46" s="45">
        <v>817</v>
      </c>
      <c r="E46" s="45">
        <v>1011</v>
      </c>
      <c r="F46" s="8"/>
      <c r="G46" s="43" t="s">
        <v>168</v>
      </c>
      <c r="H46" s="44">
        <v>345</v>
      </c>
      <c r="I46" s="44">
        <f t="shared" si="0"/>
        <v>896</v>
      </c>
      <c r="J46" s="45">
        <v>434</v>
      </c>
      <c r="K46" s="45">
        <v>462</v>
      </c>
    </row>
    <row r="47" spans="1:11" ht="18.95" customHeight="1">
      <c r="A47" s="46" t="s">
        <v>163</v>
      </c>
      <c r="B47" s="44">
        <v>660</v>
      </c>
      <c r="C47" s="44">
        <f t="shared" si="1"/>
        <v>1339</v>
      </c>
      <c r="D47" s="45">
        <v>667</v>
      </c>
      <c r="E47" s="45">
        <v>672</v>
      </c>
      <c r="F47" s="8"/>
      <c r="G47" s="43" t="s">
        <v>170</v>
      </c>
      <c r="H47" s="44">
        <v>431</v>
      </c>
      <c r="I47" s="44">
        <f t="shared" si="0"/>
        <v>1060</v>
      </c>
      <c r="J47" s="45">
        <v>516</v>
      </c>
      <c r="K47" s="45">
        <v>544</v>
      </c>
    </row>
    <row r="48" spans="1:11" ht="18.95" customHeight="1">
      <c r="A48" s="46" t="s">
        <v>164</v>
      </c>
      <c r="B48" s="44">
        <v>984</v>
      </c>
      <c r="C48" s="44">
        <f t="shared" si="1"/>
        <v>1924</v>
      </c>
      <c r="D48" s="45">
        <v>896</v>
      </c>
      <c r="E48" s="45">
        <v>1028</v>
      </c>
      <c r="F48" s="8"/>
      <c r="G48" s="43" t="s">
        <v>172</v>
      </c>
      <c r="H48" s="44">
        <v>282</v>
      </c>
      <c r="I48" s="44">
        <f t="shared" si="0"/>
        <v>775</v>
      </c>
      <c r="J48" s="45">
        <v>350</v>
      </c>
      <c r="K48" s="45">
        <v>425</v>
      </c>
    </row>
    <row r="49" spans="1:11" ht="18.95" customHeight="1">
      <c r="A49" s="46" t="s">
        <v>165</v>
      </c>
      <c r="B49" s="44">
        <v>758</v>
      </c>
      <c r="C49" s="44">
        <f t="shared" si="1"/>
        <v>1553</v>
      </c>
      <c r="D49" s="45">
        <v>735</v>
      </c>
      <c r="E49" s="45">
        <v>818</v>
      </c>
      <c r="F49" s="8"/>
      <c r="G49" s="43" t="s">
        <v>342</v>
      </c>
      <c r="H49" s="44">
        <v>389</v>
      </c>
      <c r="I49" s="44">
        <f t="shared" si="0"/>
        <v>1050</v>
      </c>
      <c r="J49" s="45">
        <v>505</v>
      </c>
      <c r="K49" s="45">
        <v>545</v>
      </c>
    </row>
    <row r="50" spans="1:11" ht="18.95" customHeight="1">
      <c r="A50" s="46" t="s">
        <v>167</v>
      </c>
      <c r="B50" s="44">
        <v>668</v>
      </c>
      <c r="C50" s="44">
        <f t="shared" si="1"/>
        <v>1608</v>
      </c>
      <c r="D50" s="45">
        <v>766</v>
      </c>
      <c r="E50" s="45">
        <v>842</v>
      </c>
      <c r="F50" s="8"/>
      <c r="G50" s="43" t="s">
        <v>343</v>
      </c>
      <c r="H50" s="44">
        <v>44</v>
      </c>
      <c r="I50" s="44">
        <f t="shared" si="0"/>
        <v>110</v>
      </c>
      <c r="J50" s="45">
        <v>53</v>
      </c>
      <c r="K50" s="45">
        <v>57</v>
      </c>
    </row>
    <row r="51" spans="1:11" ht="18.95" customHeight="1">
      <c r="A51" s="46" t="s">
        <v>169</v>
      </c>
      <c r="B51" s="44">
        <v>903</v>
      </c>
      <c r="C51" s="44">
        <f t="shared" si="1"/>
        <v>2108</v>
      </c>
      <c r="D51" s="45">
        <v>1051</v>
      </c>
      <c r="E51" s="45">
        <v>1057</v>
      </c>
      <c r="F51" s="8"/>
      <c r="G51" s="43" t="s">
        <v>174</v>
      </c>
      <c r="H51" s="44">
        <v>417</v>
      </c>
      <c r="I51" s="44">
        <f t="shared" si="0"/>
        <v>1013</v>
      </c>
      <c r="J51" s="45">
        <v>481</v>
      </c>
      <c r="K51" s="45">
        <v>532</v>
      </c>
    </row>
    <row r="52" spans="1:11" ht="18.75" customHeight="1">
      <c r="A52" s="46" t="s">
        <v>171</v>
      </c>
      <c r="B52" s="44">
        <v>895</v>
      </c>
      <c r="C52" s="44">
        <f t="shared" si="1"/>
        <v>2123</v>
      </c>
      <c r="D52" s="45">
        <v>1006</v>
      </c>
      <c r="E52" s="45">
        <v>1117</v>
      </c>
      <c r="F52" s="8"/>
      <c r="G52" s="43" t="s">
        <v>344</v>
      </c>
      <c r="H52" s="44">
        <v>478</v>
      </c>
      <c r="I52" s="44">
        <f t="shared" si="0"/>
        <v>1265</v>
      </c>
      <c r="J52" s="45">
        <v>621</v>
      </c>
      <c r="K52" s="45">
        <v>644</v>
      </c>
    </row>
    <row r="53" spans="1:11" ht="18.95" customHeight="1">
      <c r="A53" s="46" t="s">
        <v>173</v>
      </c>
      <c r="B53" s="44">
        <v>1074</v>
      </c>
      <c r="C53" s="44">
        <f t="shared" si="1"/>
        <v>2457</v>
      </c>
      <c r="D53" s="45">
        <v>1144</v>
      </c>
      <c r="E53" s="45">
        <v>1313</v>
      </c>
      <c r="F53" s="8"/>
      <c r="G53" s="43" t="s">
        <v>345</v>
      </c>
      <c r="H53" s="44">
        <v>638</v>
      </c>
      <c r="I53" s="44">
        <f t="shared" si="0"/>
        <v>1832</v>
      </c>
      <c r="J53" s="45">
        <v>868</v>
      </c>
      <c r="K53" s="45">
        <v>964</v>
      </c>
    </row>
    <row r="54" spans="1:11" ht="18.95" customHeight="1">
      <c r="A54" s="46" t="s">
        <v>175</v>
      </c>
      <c r="B54" s="44">
        <v>555</v>
      </c>
      <c r="C54" s="44">
        <f t="shared" si="1"/>
        <v>1501</v>
      </c>
      <c r="D54" s="45">
        <v>668</v>
      </c>
      <c r="E54" s="45">
        <v>833</v>
      </c>
      <c r="F54" s="8"/>
      <c r="G54" s="43" t="s">
        <v>176</v>
      </c>
      <c r="H54" s="44">
        <v>423</v>
      </c>
      <c r="I54" s="44">
        <f t="shared" si="0"/>
        <v>995</v>
      </c>
      <c r="J54" s="45">
        <v>507</v>
      </c>
      <c r="K54" s="45">
        <v>488</v>
      </c>
    </row>
    <row r="55" spans="1:11" ht="18.95" customHeight="1">
      <c r="A55" s="46" t="s">
        <v>81</v>
      </c>
      <c r="B55" s="44">
        <v>740</v>
      </c>
      <c r="C55" s="44">
        <f t="shared" si="1"/>
        <v>1682</v>
      </c>
      <c r="D55" s="45">
        <v>786</v>
      </c>
      <c r="E55" s="45">
        <v>896</v>
      </c>
      <c r="F55" s="8"/>
      <c r="G55" s="43" t="s">
        <v>177</v>
      </c>
      <c r="H55" s="44">
        <v>594</v>
      </c>
      <c r="I55" s="44">
        <f t="shared" si="0"/>
        <v>1545</v>
      </c>
      <c r="J55" s="45">
        <v>768</v>
      </c>
      <c r="K55" s="45">
        <v>777</v>
      </c>
    </row>
    <row r="56" spans="1:11" ht="18.75" customHeight="1">
      <c r="A56" s="46" t="s">
        <v>83</v>
      </c>
      <c r="B56" s="44">
        <v>947</v>
      </c>
      <c r="C56" s="44">
        <f t="shared" si="1"/>
        <v>2309</v>
      </c>
      <c r="D56" s="45">
        <v>1064</v>
      </c>
      <c r="E56" s="45">
        <v>1245</v>
      </c>
      <c r="F56" s="8"/>
      <c r="G56" s="43" t="s">
        <v>179</v>
      </c>
      <c r="H56" s="44">
        <v>681</v>
      </c>
      <c r="I56" s="44">
        <f t="shared" si="0"/>
        <v>1641</v>
      </c>
      <c r="J56" s="45">
        <v>812</v>
      </c>
      <c r="K56" s="45">
        <v>829</v>
      </c>
    </row>
    <row r="57" spans="1:11" ht="18.75" customHeight="1">
      <c r="A57" s="46" t="s">
        <v>85</v>
      </c>
      <c r="B57" s="104">
        <v>790</v>
      </c>
      <c r="C57" s="104">
        <f>D57+E57</f>
        <v>1655</v>
      </c>
      <c r="D57" s="45">
        <v>774</v>
      </c>
      <c r="E57" s="45">
        <v>881</v>
      </c>
      <c r="F57" s="8"/>
      <c r="G57" s="43" t="s">
        <v>181</v>
      </c>
      <c r="H57" s="104">
        <v>410</v>
      </c>
      <c r="I57" s="104">
        <f t="shared" si="0"/>
        <v>1158</v>
      </c>
      <c r="J57" s="45">
        <v>579</v>
      </c>
      <c r="K57" s="45">
        <v>579</v>
      </c>
    </row>
    <row r="58" spans="1:11" ht="33" customHeight="1">
      <c r="A58" s="190" t="s">
        <v>354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</row>
    <row r="59" spans="1:11" ht="20.100000000000001" customHeight="1">
      <c r="A59" s="179" t="s">
        <v>79</v>
      </c>
      <c r="B59" s="40"/>
      <c r="C59" s="181" t="s">
        <v>293</v>
      </c>
      <c r="D59" s="182"/>
      <c r="E59" s="183"/>
      <c r="F59" s="8"/>
      <c r="G59" s="179" t="s">
        <v>79</v>
      </c>
      <c r="H59" s="40" t="s">
        <v>78</v>
      </c>
      <c r="I59" s="181" t="s">
        <v>0</v>
      </c>
      <c r="J59" s="182"/>
      <c r="K59" s="183"/>
    </row>
    <row r="60" spans="1:11" ht="20.100000000000001" customHeight="1">
      <c r="A60" s="180"/>
      <c r="B60" s="41" t="s">
        <v>295</v>
      </c>
      <c r="C60" s="42" t="s">
        <v>290</v>
      </c>
      <c r="D60" s="42" t="s">
        <v>291</v>
      </c>
      <c r="E60" s="42" t="s">
        <v>292</v>
      </c>
      <c r="F60" s="8"/>
      <c r="G60" s="180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183</v>
      </c>
      <c r="B61" s="86">
        <v>2010</v>
      </c>
      <c r="C61" s="44">
        <f>D61+E61</f>
        <v>4643</v>
      </c>
      <c r="D61" s="87">
        <v>2346</v>
      </c>
      <c r="E61" s="88">
        <v>2297</v>
      </c>
      <c r="F61" s="8"/>
      <c r="G61" s="43" t="s">
        <v>271</v>
      </c>
      <c r="H61" s="44">
        <v>725</v>
      </c>
      <c r="I61" s="44">
        <f t="shared" ref="I61:I62" si="2">J61+K61</f>
        <v>1643</v>
      </c>
      <c r="J61" s="45">
        <v>815</v>
      </c>
      <c r="K61" s="45">
        <v>828</v>
      </c>
    </row>
    <row r="62" spans="1:11" ht="18.95" customHeight="1">
      <c r="A62" s="43" t="s">
        <v>185</v>
      </c>
      <c r="B62" s="44">
        <v>799</v>
      </c>
      <c r="C62" s="44">
        <f>D62+E62</f>
        <v>1673</v>
      </c>
      <c r="D62" s="45">
        <v>810</v>
      </c>
      <c r="E62" s="45">
        <v>863</v>
      </c>
      <c r="F62" s="8"/>
      <c r="G62" s="43" t="s">
        <v>178</v>
      </c>
      <c r="H62" s="44">
        <v>1228</v>
      </c>
      <c r="I62" s="44">
        <f t="shared" si="2"/>
        <v>3000</v>
      </c>
      <c r="J62" s="45">
        <v>1483</v>
      </c>
      <c r="K62" s="45">
        <v>1517</v>
      </c>
    </row>
    <row r="63" spans="1:11" ht="18.95" customHeight="1">
      <c r="A63" s="43" t="s">
        <v>187</v>
      </c>
      <c r="B63" s="44">
        <v>178</v>
      </c>
      <c r="C63" s="44">
        <f t="shared" ref="C63:C111" si="3">D63+E63</f>
        <v>382</v>
      </c>
      <c r="D63" s="45">
        <v>208</v>
      </c>
      <c r="E63" s="45">
        <v>174</v>
      </c>
      <c r="F63" s="8"/>
      <c r="G63" s="43" t="s">
        <v>180</v>
      </c>
      <c r="H63" s="44">
        <v>918</v>
      </c>
      <c r="I63" s="44">
        <f>J63+K63</f>
        <v>2513</v>
      </c>
      <c r="J63" s="45">
        <v>1252</v>
      </c>
      <c r="K63" s="45">
        <v>1261</v>
      </c>
    </row>
    <row r="64" spans="1:11" ht="18.95" customHeight="1">
      <c r="A64" s="43" t="s">
        <v>189</v>
      </c>
      <c r="B64" s="44">
        <v>1300</v>
      </c>
      <c r="C64" s="44">
        <f t="shared" si="3"/>
        <v>2778</v>
      </c>
      <c r="D64" s="45">
        <v>1358</v>
      </c>
      <c r="E64" s="45">
        <v>1420</v>
      </c>
      <c r="F64" s="8"/>
      <c r="G64" s="43" t="s">
        <v>182</v>
      </c>
      <c r="H64" s="44">
        <v>990</v>
      </c>
      <c r="I64" s="44">
        <f t="shared" ref="I64:I111" si="4">J64+K64</f>
        <v>2678</v>
      </c>
      <c r="J64" s="45">
        <v>1306</v>
      </c>
      <c r="K64" s="45">
        <v>1372</v>
      </c>
    </row>
    <row r="65" spans="1:11" ht="18.95" customHeight="1">
      <c r="A65" s="43" t="s">
        <v>191</v>
      </c>
      <c r="B65" s="44">
        <v>1180</v>
      </c>
      <c r="C65" s="44">
        <f t="shared" si="3"/>
        <v>2698</v>
      </c>
      <c r="D65" s="45">
        <v>1294</v>
      </c>
      <c r="E65" s="45">
        <v>1404</v>
      </c>
      <c r="F65" s="8"/>
      <c r="G65" s="43" t="s">
        <v>184</v>
      </c>
      <c r="H65" s="44">
        <v>1007</v>
      </c>
      <c r="I65" s="44">
        <f t="shared" si="4"/>
        <v>2456</v>
      </c>
      <c r="J65" s="45">
        <v>1189</v>
      </c>
      <c r="K65" s="45">
        <v>1267</v>
      </c>
    </row>
    <row r="66" spans="1:11" ht="18.95" customHeight="1">
      <c r="A66" s="43" t="s">
        <v>193</v>
      </c>
      <c r="B66" s="44">
        <v>676</v>
      </c>
      <c r="C66" s="44">
        <f t="shared" si="3"/>
        <v>1708</v>
      </c>
      <c r="D66" s="45">
        <v>858</v>
      </c>
      <c r="E66" s="45">
        <v>850</v>
      </c>
      <c r="F66" s="8"/>
      <c r="G66" s="43" t="s">
        <v>186</v>
      </c>
      <c r="H66" s="44">
        <v>584</v>
      </c>
      <c r="I66" s="44">
        <f t="shared" si="4"/>
        <v>1164</v>
      </c>
      <c r="J66" s="45">
        <v>569</v>
      </c>
      <c r="K66" s="45">
        <v>595</v>
      </c>
    </row>
    <row r="67" spans="1:11" ht="18.95" customHeight="1">
      <c r="A67" s="43" t="s">
        <v>331</v>
      </c>
      <c r="B67" s="44">
        <v>301</v>
      </c>
      <c r="C67" s="44">
        <f t="shared" si="3"/>
        <v>772</v>
      </c>
      <c r="D67" s="45">
        <v>360</v>
      </c>
      <c r="E67" s="45">
        <v>412</v>
      </c>
      <c r="F67" s="8"/>
      <c r="G67" s="43" t="s">
        <v>188</v>
      </c>
      <c r="H67" s="44">
        <v>719</v>
      </c>
      <c r="I67" s="44">
        <f t="shared" si="4"/>
        <v>1738</v>
      </c>
      <c r="J67" s="45">
        <v>851</v>
      </c>
      <c r="K67" s="45">
        <v>887</v>
      </c>
    </row>
    <row r="68" spans="1:11" ht="18.95" customHeight="1">
      <c r="A68" s="43" t="s">
        <v>332</v>
      </c>
      <c r="B68" s="44">
        <v>319</v>
      </c>
      <c r="C68" s="44">
        <f t="shared" si="3"/>
        <v>935</v>
      </c>
      <c r="D68" s="45">
        <v>451</v>
      </c>
      <c r="E68" s="45">
        <v>484</v>
      </c>
      <c r="F68" s="8"/>
      <c r="G68" s="43" t="s">
        <v>190</v>
      </c>
      <c r="H68" s="44">
        <v>572</v>
      </c>
      <c r="I68" s="44">
        <f t="shared" si="4"/>
        <v>1219</v>
      </c>
      <c r="J68" s="45">
        <v>667</v>
      </c>
      <c r="K68" s="45">
        <v>552</v>
      </c>
    </row>
    <row r="69" spans="1:11" ht="18.95" customHeight="1">
      <c r="A69" s="43" t="s">
        <v>16</v>
      </c>
      <c r="B69" s="44">
        <v>529</v>
      </c>
      <c r="C69" s="44">
        <f t="shared" si="3"/>
        <v>1157</v>
      </c>
      <c r="D69" s="45">
        <v>552</v>
      </c>
      <c r="E69" s="45">
        <v>605</v>
      </c>
      <c r="F69" s="8"/>
      <c r="G69" s="43" t="s">
        <v>192</v>
      </c>
      <c r="H69" s="44">
        <v>273</v>
      </c>
      <c r="I69" s="44">
        <f t="shared" si="4"/>
        <v>628</v>
      </c>
      <c r="J69" s="45">
        <v>313</v>
      </c>
      <c r="K69" s="45">
        <v>315</v>
      </c>
    </row>
    <row r="70" spans="1:11" ht="18.95" customHeight="1">
      <c r="A70" s="43" t="s">
        <v>196</v>
      </c>
      <c r="B70" s="44">
        <v>503</v>
      </c>
      <c r="C70" s="44">
        <f t="shared" si="3"/>
        <v>1283</v>
      </c>
      <c r="D70" s="45">
        <v>591</v>
      </c>
      <c r="E70" s="45">
        <v>692</v>
      </c>
      <c r="F70" s="8"/>
      <c r="G70" s="43" t="s">
        <v>194</v>
      </c>
      <c r="H70" s="44">
        <v>9161</v>
      </c>
      <c r="I70" s="44">
        <f t="shared" si="4"/>
        <v>21959</v>
      </c>
      <c r="J70" s="45">
        <v>10567</v>
      </c>
      <c r="K70" s="45">
        <v>11392</v>
      </c>
    </row>
    <row r="71" spans="1:11" ht="18.95" customHeight="1">
      <c r="A71" s="43" t="s">
        <v>198</v>
      </c>
      <c r="B71" s="44">
        <v>936</v>
      </c>
      <c r="C71" s="44">
        <f t="shared" si="3"/>
        <v>2260</v>
      </c>
      <c r="D71" s="45">
        <v>1089</v>
      </c>
      <c r="E71" s="45">
        <v>1171</v>
      </c>
      <c r="F71" s="8"/>
      <c r="G71" s="43" t="s">
        <v>195</v>
      </c>
      <c r="H71" s="44">
        <v>16</v>
      </c>
      <c r="I71" s="44">
        <f t="shared" si="4"/>
        <v>43</v>
      </c>
      <c r="J71" s="45">
        <v>23</v>
      </c>
      <c r="K71" s="45">
        <v>20</v>
      </c>
    </row>
    <row r="72" spans="1:11" ht="18.95" customHeight="1">
      <c r="A72" s="43" t="s">
        <v>200</v>
      </c>
      <c r="B72" s="44">
        <v>664</v>
      </c>
      <c r="C72" s="44">
        <f t="shared" si="3"/>
        <v>1437</v>
      </c>
      <c r="D72" s="45">
        <v>682</v>
      </c>
      <c r="E72" s="45">
        <v>755</v>
      </c>
      <c r="F72" s="8"/>
      <c r="G72" s="43" t="s">
        <v>197</v>
      </c>
      <c r="H72" s="44">
        <v>985</v>
      </c>
      <c r="I72" s="44">
        <f t="shared" si="4"/>
        <v>2934</v>
      </c>
      <c r="J72" s="45">
        <v>1431</v>
      </c>
      <c r="K72" s="45">
        <v>1503</v>
      </c>
    </row>
    <row r="73" spans="1:11" ht="18.95" customHeight="1">
      <c r="A73" s="43" t="s">
        <v>202</v>
      </c>
      <c r="B73" s="44">
        <v>848</v>
      </c>
      <c r="C73" s="44">
        <f t="shared" si="3"/>
        <v>1939</v>
      </c>
      <c r="D73" s="45">
        <v>908</v>
      </c>
      <c r="E73" s="45">
        <v>1031</v>
      </c>
      <c r="F73" s="8"/>
      <c r="G73" s="43" t="s">
        <v>199</v>
      </c>
      <c r="H73" s="44">
        <v>6343</v>
      </c>
      <c r="I73" s="44">
        <f t="shared" si="4"/>
        <v>13829</v>
      </c>
      <c r="J73" s="45">
        <v>6966</v>
      </c>
      <c r="K73" s="45">
        <v>6863</v>
      </c>
    </row>
    <row r="74" spans="1:11" ht="18.95" customHeight="1">
      <c r="A74" s="43" t="s">
        <v>204</v>
      </c>
      <c r="B74" s="44">
        <v>938</v>
      </c>
      <c r="C74" s="44">
        <f t="shared" si="3"/>
        <v>2237</v>
      </c>
      <c r="D74" s="45">
        <v>1101</v>
      </c>
      <c r="E74" s="45">
        <v>1136</v>
      </c>
      <c r="F74" s="8"/>
      <c r="G74" s="43" t="s">
        <v>201</v>
      </c>
      <c r="H74" s="44">
        <v>875</v>
      </c>
      <c r="I74" s="44">
        <f t="shared" si="4"/>
        <v>1524</v>
      </c>
      <c r="J74" s="45">
        <v>776</v>
      </c>
      <c r="K74" s="45">
        <v>748</v>
      </c>
    </row>
    <row r="75" spans="1:11" ht="18.95" customHeight="1">
      <c r="A75" s="43" t="s">
        <v>206</v>
      </c>
      <c r="B75" s="44">
        <v>1259</v>
      </c>
      <c r="C75" s="44">
        <f t="shared" si="3"/>
        <v>2399</v>
      </c>
      <c r="D75" s="45">
        <v>1125</v>
      </c>
      <c r="E75" s="45">
        <v>1274</v>
      </c>
      <c r="F75" s="8"/>
      <c r="G75" s="43" t="s">
        <v>203</v>
      </c>
      <c r="H75" s="44">
        <v>1187</v>
      </c>
      <c r="I75" s="44">
        <f t="shared" si="4"/>
        <v>2029</v>
      </c>
      <c r="J75" s="45">
        <v>1039</v>
      </c>
      <c r="K75" s="45">
        <v>990</v>
      </c>
    </row>
    <row r="76" spans="1:11" ht="18.95" customHeight="1">
      <c r="A76" s="43" t="s">
        <v>208</v>
      </c>
      <c r="B76" s="44">
        <v>778</v>
      </c>
      <c r="C76" s="44">
        <f t="shared" si="3"/>
        <v>1458</v>
      </c>
      <c r="D76" s="45">
        <v>701</v>
      </c>
      <c r="E76" s="45">
        <v>757</v>
      </c>
      <c r="F76" s="8"/>
      <c r="G76" s="43" t="s">
        <v>205</v>
      </c>
      <c r="H76" s="44">
        <v>737</v>
      </c>
      <c r="I76" s="44">
        <f t="shared" si="4"/>
        <v>1650</v>
      </c>
      <c r="J76" s="45">
        <v>796</v>
      </c>
      <c r="K76" s="45">
        <v>854</v>
      </c>
    </row>
    <row r="77" spans="1:11" ht="18.95" customHeight="1">
      <c r="A77" s="43" t="s">
        <v>210</v>
      </c>
      <c r="B77" s="44">
        <v>1170</v>
      </c>
      <c r="C77" s="44">
        <f t="shared" si="3"/>
        <v>2373</v>
      </c>
      <c r="D77" s="45">
        <v>1165</v>
      </c>
      <c r="E77" s="45">
        <v>1208</v>
      </c>
      <c r="F77" s="8"/>
      <c r="G77" s="43" t="s">
        <v>207</v>
      </c>
      <c r="H77" s="44">
        <v>428</v>
      </c>
      <c r="I77" s="44">
        <f t="shared" si="4"/>
        <v>880</v>
      </c>
      <c r="J77" s="45">
        <v>440</v>
      </c>
      <c r="K77" s="45">
        <v>440</v>
      </c>
    </row>
    <row r="78" spans="1:11" ht="18.95" customHeight="1">
      <c r="A78" s="43" t="s">
        <v>212</v>
      </c>
      <c r="B78" s="44">
        <v>300</v>
      </c>
      <c r="C78" s="44">
        <f t="shared" si="3"/>
        <v>706</v>
      </c>
      <c r="D78" s="45">
        <v>329</v>
      </c>
      <c r="E78" s="45">
        <v>377</v>
      </c>
      <c r="F78" s="8"/>
      <c r="G78" s="43" t="s">
        <v>209</v>
      </c>
      <c r="H78" s="44">
        <v>454</v>
      </c>
      <c r="I78" s="44">
        <f t="shared" si="4"/>
        <v>1246</v>
      </c>
      <c r="J78" s="45">
        <v>638</v>
      </c>
      <c r="K78" s="45">
        <v>608</v>
      </c>
    </row>
    <row r="79" spans="1:11" ht="18.95" customHeight="1">
      <c r="A79" s="43" t="s">
        <v>214</v>
      </c>
      <c r="B79" s="44">
        <v>266</v>
      </c>
      <c r="C79" s="44">
        <f t="shared" si="3"/>
        <v>602</v>
      </c>
      <c r="D79" s="45">
        <v>253</v>
      </c>
      <c r="E79" s="45">
        <v>349</v>
      </c>
      <c r="F79" s="8"/>
      <c r="G79" s="43" t="s">
        <v>211</v>
      </c>
      <c r="H79" s="44">
        <v>767</v>
      </c>
      <c r="I79" s="44">
        <f t="shared" si="4"/>
        <v>1641</v>
      </c>
      <c r="J79" s="45">
        <v>867</v>
      </c>
      <c r="K79" s="45">
        <v>774</v>
      </c>
    </row>
    <row r="80" spans="1:11" ht="18.95" customHeight="1">
      <c r="A80" s="43" t="s">
        <v>216</v>
      </c>
      <c r="B80" s="44">
        <v>509</v>
      </c>
      <c r="C80" s="44">
        <f t="shared" si="3"/>
        <v>1180</v>
      </c>
      <c r="D80" s="45">
        <v>516</v>
      </c>
      <c r="E80" s="45">
        <v>664</v>
      </c>
      <c r="F80" s="8"/>
      <c r="G80" s="43" t="s">
        <v>213</v>
      </c>
      <c r="H80" s="44">
        <v>1109</v>
      </c>
      <c r="I80" s="44">
        <f t="shared" si="4"/>
        <v>2528</v>
      </c>
      <c r="J80" s="45">
        <v>1398</v>
      </c>
      <c r="K80" s="45">
        <v>1130</v>
      </c>
    </row>
    <row r="81" spans="1:11" ht="18.95" customHeight="1">
      <c r="A81" s="43" t="s">
        <v>218</v>
      </c>
      <c r="B81" s="44">
        <v>319</v>
      </c>
      <c r="C81" s="44">
        <f t="shared" si="3"/>
        <v>690</v>
      </c>
      <c r="D81" s="45">
        <v>283</v>
      </c>
      <c r="E81" s="45">
        <v>407</v>
      </c>
      <c r="F81" s="8"/>
      <c r="G81" s="43" t="s">
        <v>215</v>
      </c>
      <c r="H81" s="44">
        <v>1305</v>
      </c>
      <c r="I81" s="44">
        <f t="shared" si="4"/>
        <v>2699</v>
      </c>
      <c r="J81" s="45">
        <v>1390</v>
      </c>
      <c r="K81" s="45">
        <v>1309</v>
      </c>
    </row>
    <row r="82" spans="1:11" ht="18.95" customHeight="1">
      <c r="A82" s="43" t="s">
        <v>220</v>
      </c>
      <c r="B82" s="44">
        <v>328</v>
      </c>
      <c r="C82" s="44">
        <f t="shared" si="3"/>
        <v>790</v>
      </c>
      <c r="D82" s="45">
        <v>370</v>
      </c>
      <c r="E82" s="45">
        <v>420</v>
      </c>
      <c r="F82" s="8"/>
      <c r="G82" s="43" t="s">
        <v>217</v>
      </c>
      <c r="H82" s="44">
        <v>1116</v>
      </c>
      <c r="I82" s="44">
        <f t="shared" si="4"/>
        <v>2773</v>
      </c>
      <c r="J82" s="45">
        <v>1387</v>
      </c>
      <c r="K82" s="45">
        <v>1386</v>
      </c>
    </row>
    <row r="83" spans="1:11" ht="18.95" customHeight="1">
      <c r="A83" s="46" t="s">
        <v>222</v>
      </c>
      <c r="B83" s="44">
        <v>116</v>
      </c>
      <c r="C83" s="44">
        <f t="shared" si="3"/>
        <v>287</v>
      </c>
      <c r="D83" s="45">
        <v>132</v>
      </c>
      <c r="E83" s="45">
        <v>155</v>
      </c>
      <c r="F83" s="8"/>
      <c r="G83" s="43" t="s">
        <v>219</v>
      </c>
      <c r="H83" s="44">
        <v>1052</v>
      </c>
      <c r="I83" s="44">
        <f t="shared" si="4"/>
        <v>2364</v>
      </c>
      <c r="J83" s="45">
        <v>1245</v>
      </c>
      <c r="K83" s="45">
        <v>1119</v>
      </c>
    </row>
    <row r="84" spans="1:11" ht="18.95" customHeight="1">
      <c r="A84" s="46" t="s">
        <v>224</v>
      </c>
      <c r="B84" s="44">
        <v>85</v>
      </c>
      <c r="C84" s="44">
        <f t="shared" si="3"/>
        <v>202</v>
      </c>
      <c r="D84" s="45">
        <v>104</v>
      </c>
      <c r="E84" s="45">
        <v>98</v>
      </c>
      <c r="F84" s="8"/>
      <c r="G84" s="43" t="s">
        <v>221</v>
      </c>
      <c r="H84" s="44">
        <v>741</v>
      </c>
      <c r="I84" s="44">
        <f t="shared" si="4"/>
        <v>1765</v>
      </c>
      <c r="J84" s="45">
        <v>923</v>
      </c>
      <c r="K84" s="45">
        <v>842</v>
      </c>
    </row>
    <row r="85" spans="1:11" ht="18.95" customHeight="1">
      <c r="A85" s="46" t="s">
        <v>226</v>
      </c>
      <c r="B85" s="44">
        <v>51</v>
      </c>
      <c r="C85" s="44">
        <f t="shared" si="3"/>
        <v>97</v>
      </c>
      <c r="D85" s="45">
        <v>49</v>
      </c>
      <c r="E85" s="45">
        <v>48</v>
      </c>
      <c r="F85" s="8"/>
      <c r="G85" s="43" t="s">
        <v>274</v>
      </c>
      <c r="H85" s="44">
        <v>986</v>
      </c>
      <c r="I85" s="44">
        <f t="shared" si="4"/>
        <v>2458</v>
      </c>
      <c r="J85" s="45">
        <v>1248</v>
      </c>
      <c r="K85" s="45">
        <v>1210</v>
      </c>
    </row>
    <row r="86" spans="1:11" ht="18.95" customHeight="1">
      <c r="A86" s="46" t="s">
        <v>273</v>
      </c>
      <c r="B86" s="44">
        <v>757</v>
      </c>
      <c r="C86" s="44">
        <f t="shared" si="3"/>
        <v>1448</v>
      </c>
      <c r="D86" s="45">
        <v>714</v>
      </c>
      <c r="E86" s="45">
        <v>734</v>
      </c>
      <c r="F86" s="8"/>
      <c r="G86" s="43" t="s">
        <v>223</v>
      </c>
      <c r="H86" s="44">
        <v>1507</v>
      </c>
      <c r="I86" s="44">
        <f t="shared" si="4"/>
        <v>3506</v>
      </c>
      <c r="J86" s="45">
        <v>1793</v>
      </c>
      <c r="K86" s="45">
        <v>1713</v>
      </c>
    </row>
    <row r="87" spans="1:11" ht="18.95" customHeight="1">
      <c r="A87" s="46" t="s">
        <v>275</v>
      </c>
      <c r="B87" s="44">
        <v>854</v>
      </c>
      <c r="C87" s="44">
        <f t="shared" si="3"/>
        <v>1514</v>
      </c>
      <c r="D87" s="45">
        <v>728</v>
      </c>
      <c r="E87" s="45">
        <v>786</v>
      </c>
      <c r="F87" s="8"/>
      <c r="G87" s="43" t="s">
        <v>225</v>
      </c>
      <c r="H87" s="44">
        <v>1266</v>
      </c>
      <c r="I87" s="44">
        <f t="shared" si="4"/>
        <v>2702</v>
      </c>
      <c r="J87" s="45">
        <v>1480</v>
      </c>
      <c r="K87" s="45">
        <v>1222</v>
      </c>
    </row>
    <row r="88" spans="1:11" ht="18.95" customHeight="1">
      <c r="A88" s="46" t="s">
        <v>276</v>
      </c>
      <c r="B88" s="44">
        <v>961</v>
      </c>
      <c r="C88" s="44">
        <f t="shared" si="3"/>
        <v>2228</v>
      </c>
      <c r="D88" s="45">
        <v>1069</v>
      </c>
      <c r="E88" s="45">
        <v>1159</v>
      </c>
      <c r="F88" s="8"/>
      <c r="G88" s="43" t="s">
        <v>227</v>
      </c>
      <c r="H88" s="44">
        <v>1411</v>
      </c>
      <c r="I88" s="44">
        <f t="shared" si="4"/>
        <v>3005</v>
      </c>
      <c r="J88" s="45">
        <v>1579</v>
      </c>
      <c r="K88" s="45">
        <v>1426</v>
      </c>
    </row>
    <row r="89" spans="1:11" ht="18.95" customHeight="1">
      <c r="A89" s="46" t="s">
        <v>277</v>
      </c>
      <c r="B89" s="44">
        <v>659</v>
      </c>
      <c r="C89" s="44">
        <f t="shared" si="3"/>
        <v>1546</v>
      </c>
      <c r="D89" s="45">
        <v>778</v>
      </c>
      <c r="E89" s="45">
        <v>768</v>
      </c>
      <c r="F89" s="8"/>
      <c r="G89" s="43" t="s">
        <v>228</v>
      </c>
      <c r="H89" s="44">
        <v>970</v>
      </c>
      <c r="I89" s="44">
        <f t="shared" si="4"/>
        <v>2470</v>
      </c>
      <c r="J89" s="45">
        <v>1266</v>
      </c>
      <c r="K89" s="45">
        <v>1204</v>
      </c>
    </row>
    <row r="90" spans="1:11" ht="18.95" customHeight="1">
      <c r="A90" s="46" t="s">
        <v>278</v>
      </c>
      <c r="B90" s="44">
        <v>703</v>
      </c>
      <c r="C90" s="44">
        <f t="shared" si="3"/>
        <v>1650</v>
      </c>
      <c r="D90" s="45">
        <v>817</v>
      </c>
      <c r="E90" s="45">
        <v>833</v>
      </c>
      <c r="F90" s="8"/>
      <c r="G90" s="43" t="s">
        <v>230</v>
      </c>
      <c r="H90" s="44">
        <v>0</v>
      </c>
      <c r="I90" s="44">
        <f t="shared" si="4"/>
        <v>0</v>
      </c>
      <c r="J90" s="45">
        <v>0</v>
      </c>
      <c r="K90" s="45">
        <v>0</v>
      </c>
    </row>
    <row r="91" spans="1:11" ht="18.95" customHeight="1">
      <c r="A91" s="46" t="s">
        <v>279</v>
      </c>
      <c r="B91" s="44">
        <v>1073</v>
      </c>
      <c r="C91" s="44">
        <f t="shared" si="3"/>
        <v>2679</v>
      </c>
      <c r="D91" s="45">
        <v>1295</v>
      </c>
      <c r="E91" s="45">
        <v>1384</v>
      </c>
      <c r="F91" s="8"/>
      <c r="G91" s="43" t="s">
        <v>232</v>
      </c>
      <c r="H91" s="44">
        <v>367</v>
      </c>
      <c r="I91" s="44">
        <f t="shared" si="4"/>
        <v>943</v>
      </c>
      <c r="J91" s="45">
        <v>470</v>
      </c>
      <c r="K91" s="45">
        <v>473</v>
      </c>
    </row>
    <row r="92" spans="1:11" ht="18.95" customHeight="1">
      <c r="A92" s="46" t="s">
        <v>229</v>
      </c>
      <c r="B92" s="44">
        <v>707</v>
      </c>
      <c r="C92" s="44">
        <f t="shared" si="3"/>
        <v>1437</v>
      </c>
      <c r="D92" s="45">
        <v>724</v>
      </c>
      <c r="E92" s="45">
        <v>713</v>
      </c>
      <c r="F92" s="8"/>
      <c r="G92" s="43" t="s">
        <v>234</v>
      </c>
      <c r="H92" s="44">
        <v>638</v>
      </c>
      <c r="I92" s="44">
        <f t="shared" si="4"/>
        <v>1575</v>
      </c>
      <c r="J92" s="45">
        <v>801</v>
      </c>
      <c r="K92" s="45">
        <v>774</v>
      </c>
    </row>
    <row r="93" spans="1:11" ht="18.95" customHeight="1">
      <c r="A93" s="46" t="s">
        <v>231</v>
      </c>
      <c r="B93" s="44">
        <v>1236</v>
      </c>
      <c r="C93" s="44">
        <f t="shared" si="3"/>
        <v>2665</v>
      </c>
      <c r="D93" s="45">
        <v>1334</v>
      </c>
      <c r="E93" s="45">
        <v>1331</v>
      </c>
      <c r="F93" s="8"/>
      <c r="G93" s="43" t="s">
        <v>236</v>
      </c>
      <c r="H93" s="44">
        <v>695</v>
      </c>
      <c r="I93" s="44">
        <f t="shared" si="4"/>
        <v>1698</v>
      </c>
      <c r="J93" s="45">
        <v>860</v>
      </c>
      <c r="K93" s="45">
        <v>838</v>
      </c>
    </row>
    <row r="94" spans="1:11" ht="18.95" customHeight="1">
      <c r="A94" s="46" t="s">
        <v>233</v>
      </c>
      <c r="B94" s="44">
        <v>846</v>
      </c>
      <c r="C94" s="44">
        <f t="shared" si="3"/>
        <v>1740</v>
      </c>
      <c r="D94" s="45">
        <v>877</v>
      </c>
      <c r="E94" s="45">
        <v>863</v>
      </c>
      <c r="F94" s="8"/>
      <c r="G94" s="43" t="s">
        <v>238</v>
      </c>
      <c r="H94" s="44">
        <v>2432</v>
      </c>
      <c r="I94" s="44">
        <f t="shared" si="4"/>
        <v>4327</v>
      </c>
      <c r="J94" s="45">
        <v>2106</v>
      </c>
      <c r="K94" s="45">
        <v>2221</v>
      </c>
    </row>
    <row r="95" spans="1:11" ht="18.95" customHeight="1">
      <c r="A95" s="46" t="s">
        <v>235</v>
      </c>
      <c r="B95" s="44">
        <v>868</v>
      </c>
      <c r="C95" s="44">
        <f t="shared" si="3"/>
        <v>1856</v>
      </c>
      <c r="D95" s="45">
        <v>959</v>
      </c>
      <c r="E95" s="45">
        <v>897</v>
      </c>
      <c r="F95" s="8"/>
      <c r="G95" s="43" t="s">
        <v>240</v>
      </c>
      <c r="H95" s="44">
        <v>2536</v>
      </c>
      <c r="I95" s="44">
        <f t="shared" si="4"/>
        <v>4216</v>
      </c>
      <c r="J95" s="45">
        <v>2098</v>
      </c>
      <c r="K95" s="45">
        <v>2118</v>
      </c>
    </row>
    <row r="96" spans="1:11" ht="18.95" customHeight="1">
      <c r="A96" s="46" t="s">
        <v>237</v>
      </c>
      <c r="B96" s="44">
        <v>1068</v>
      </c>
      <c r="C96" s="44">
        <f t="shared" si="3"/>
        <v>2317</v>
      </c>
      <c r="D96" s="45">
        <v>1138</v>
      </c>
      <c r="E96" s="45">
        <v>1179</v>
      </c>
      <c r="F96" s="8"/>
      <c r="G96" s="43" t="s">
        <v>242</v>
      </c>
      <c r="H96" s="44">
        <v>1378</v>
      </c>
      <c r="I96" s="44">
        <f t="shared" si="4"/>
        <v>2541</v>
      </c>
      <c r="J96" s="45">
        <v>1277</v>
      </c>
      <c r="K96" s="45">
        <v>1264</v>
      </c>
    </row>
    <row r="97" spans="1:17" ht="18.95" customHeight="1">
      <c r="A97" s="46" t="s">
        <v>239</v>
      </c>
      <c r="B97" s="44">
        <v>849</v>
      </c>
      <c r="C97" s="44">
        <f t="shared" si="3"/>
        <v>2641</v>
      </c>
      <c r="D97" s="45">
        <v>1251</v>
      </c>
      <c r="E97" s="45">
        <v>1390</v>
      </c>
      <c r="F97" s="8"/>
      <c r="G97" s="43" t="s">
        <v>244</v>
      </c>
      <c r="H97" s="44">
        <v>2550</v>
      </c>
      <c r="I97" s="44">
        <f t="shared" si="4"/>
        <v>5401</v>
      </c>
      <c r="J97" s="45">
        <v>2678</v>
      </c>
      <c r="K97" s="45">
        <v>2723</v>
      </c>
    </row>
    <row r="98" spans="1:17" ht="18.95" customHeight="1">
      <c r="A98" s="46" t="s">
        <v>241</v>
      </c>
      <c r="B98" s="44">
        <v>950</v>
      </c>
      <c r="C98" s="44">
        <f t="shared" si="3"/>
        <v>2516</v>
      </c>
      <c r="D98" s="45">
        <v>1258</v>
      </c>
      <c r="E98" s="45">
        <v>1258</v>
      </c>
      <c r="F98" s="8"/>
      <c r="G98" s="43" t="s">
        <v>246</v>
      </c>
      <c r="H98" s="44">
        <v>1713</v>
      </c>
      <c r="I98" s="44">
        <f t="shared" si="4"/>
        <v>3393</v>
      </c>
      <c r="J98" s="45">
        <v>1687</v>
      </c>
      <c r="K98" s="45">
        <v>1706</v>
      </c>
    </row>
    <row r="99" spans="1:17" ht="18.95" customHeight="1">
      <c r="A99" s="46" t="s">
        <v>243</v>
      </c>
      <c r="B99" s="44">
        <v>1048</v>
      </c>
      <c r="C99" s="44">
        <f t="shared" si="3"/>
        <v>2601</v>
      </c>
      <c r="D99" s="45">
        <v>1271</v>
      </c>
      <c r="E99" s="45">
        <v>1330</v>
      </c>
      <c r="F99" s="8"/>
      <c r="G99" s="43" t="s">
        <v>248</v>
      </c>
      <c r="H99" s="44">
        <v>1500</v>
      </c>
      <c r="I99" s="44">
        <f t="shared" si="4"/>
        <v>3201</v>
      </c>
      <c r="J99" s="45">
        <v>1661</v>
      </c>
      <c r="K99" s="45">
        <v>1540</v>
      </c>
    </row>
    <row r="100" spans="1:17" ht="18.95" customHeight="1">
      <c r="A100" s="46" t="s">
        <v>245</v>
      </c>
      <c r="B100" s="44">
        <v>927</v>
      </c>
      <c r="C100" s="44">
        <f t="shared" si="3"/>
        <v>2248</v>
      </c>
      <c r="D100" s="45">
        <v>1116</v>
      </c>
      <c r="E100" s="45">
        <v>1132</v>
      </c>
      <c r="F100" s="8"/>
      <c r="G100" s="43" t="s">
        <v>250</v>
      </c>
      <c r="H100" s="44">
        <v>1616</v>
      </c>
      <c r="I100" s="44">
        <f t="shared" si="4"/>
        <v>3167</v>
      </c>
      <c r="J100" s="45">
        <v>1634</v>
      </c>
      <c r="K100" s="45">
        <v>1533</v>
      </c>
    </row>
    <row r="101" spans="1:17" ht="18.95" customHeight="1">
      <c r="A101" s="46" t="s">
        <v>247</v>
      </c>
      <c r="B101" s="44">
        <v>764</v>
      </c>
      <c r="C101" s="44">
        <f t="shared" si="3"/>
        <v>2102</v>
      </c>
      <c r="D101" s="45">
        <v>1051</v>
      </c>
      <c r="E101" s="45">
        <v>1051</v>
      </c>
      <c r="F101" s="8"/>
      <c r="G101" s="43" t="s">
        <v>27</v>
      </c>
      <c r="H101" s="44">
        <v>5512</v>
      </c>
      <c r="I101" s="44">
        <f t="shared" si="4"/>
        <v>12597</v>
      </c>
      <c r="J101" s="45">
        <v>6255</v>
      </c>
      <c r="K101" s="45">
        <v>6342</v>
      </c>
    </row>
    <row r="102" spans="1:17" ht="18.95" customHeight="1">
      <c r="A102" s="46" t="s">
        <v>249</v>
      </c>
      <c r="B102" s="44">
        <v>759</v>
      </c>
      <c r="C102" s="44">
        <f t="shared" si="3"/>
        <v>1846</v>
      </c>
      <c r="D102" s="45">
        <v>876</v>
      </c>
      <c r="E102" s="45">
        <v>970</v>
      </c>
      <c r="F102" s="8"/>
      <c r="G102" s="43" t="s">
        <v>253</v>
      </c>
      <c r="H102" s="44">
        <v>5623</v>
      </c>
      <c r="I102" s="44">
        <f t="shared" si="4"/>
        <v>12484</v>
      </c>
      <c r="J102" s="45">
        <v>6364</v>
      </c>
      <c r="K102" s="45">
        <v>6120</v>
      </c>
    </row>
    <row r="103" spans="1:17" ht="18.95" customHeight="1">
      <c r="A103" s="46" t="s">
        <v>251</v>
      </c>
      <c r="B103" s="44">
        <v>455</v>
      </c>
      <c r="C103" s="44">
        <f t="shared" si="3"/>
        <v>1179</v>
      </c>
      <c r="D103" s="45">
        <v>575</v>
      </c>
      <c r="E103" s="45">
        <v>604</v>
      </c>
      <c r="F103" s="8"/>
      <c r="G103" s="43" t="s">
        <v>255</v>
      </c>
      <c r="H103" s="44">
        <v>3750</v>
      </c>
      <c r="I103" s="44">
        <f t="shared" si="4"/>
        <v>8199</v>
      </c>
      <c r="J103" s="45">
        <v>4126</v>
      </c>
      <c r="K103" s="45">
        <v>4073</v>
      </c>
    </row>
    <row r="104" spans="1:17" ht="18.95" customHeight="1">
      <c r="A104" s="46" t="s">
        <v>252</v>
      </c>
      <c r="B104" s="44">
        <v>874</v>
      </c>
      <c r="C104" s="44">
        <f t="shared" si="3"/>
        <v>2218</v>
      </c>
      <c r="D104" s="45">
        <v>1077</v>
      </c>
      <c r="E104" s="45">
        <v>1141</v>
      </c>
      <c r="F104" s="8"/>
      <c r="G104" s="43" t="s">
        <v>257</v>
      </c>
      <c r="H104" s="44">
        <v>276</v>
      </c>
      <c r="I104" s="44">
        <f t="shared" si="4"/>
        <v>561</v>
      </c>
      <c r="J104" s="45">
        <v>297</v>
      </c>
      <c r="K104" s="45">
        <v>264</v>
      </c>
    </row>
    <row r="105" spans="1:17" ht="18.95" customHeight="1">
      <c r="A105" s="46" t="s">
        <v>254</v>
      </c>
      <c r="B105" s="44">
        <v>2309</v>
      </c>
      <c r="C105" s="44">
        <f t="shared" si="3"/>
        <v>4243</v>
      </c>
      <c r="D105" s="45">
        <v>1988</v>
      </c>
      <c r="E105" s="45">
        <v>2255</v>
      </c>
      <c r="F105" s="8"/>
      <c r="G105" s="43" t="s">
        <v>259</v>
      </c>
      <c r="H105" s="44">
        <v>1438</v>
      </c>
      <c r="I105" s="44">
        <f t="shared" si="4"/>
        <v>3686</v>
      </c>
      <c r="J105" s="45">
        <v>1848</v>
      </c>
      <c r="K105" s="45">
        <v>1838</v>
      </c>
      <c r="M105" s="6" t="s">
        <v>47</v>
      </c>
    </row>
    <row r="106" spans="1:17" ht="18.95" customHeight="1">
      <c r="A106" s="46" t="s">
        <v>256</v>
      </c>
      <c r="B106" s="44">
        <v>600</v>
      </c>
      <c r="C106" s="44">
        <f t="shared" si="3"/>
        <v>1641</v>
      </c>
      <c r="D106" s="45">
        <v>804</v>
      </c>
      <c r="E106" s="45">
        <v>837</v>
      </c>
      <c r="F106" s="8"/>
      <c r="G106" s="43" t="s">
        <v>261</v>
      </c>
      <c r="H106" s="44">
        <v>1273</v>
      </c>
      <c r="I106" s="44">
        <f t="shared" si="4"/>
        <v>3161</v>
      </c>
      <c r="J106" s="45">
        <v>1642</v>
      </c>
      <c r="K106" s="45">
        <v>1519</v>
      </c>
    </row>
    <row r="107" spans="1:17" ht="18.95" customHeight="1">
      <c r="A107" s="46" t="s">
        <v>258</v>
      </c>
      <c r="B107" s="44">
        <v>512</v>
      </c>
      <c r="C107" s="44">
        <f t="shared" si="3"/>
        <v>1254</v>
      </c>
      <c r="D107" s="45">
        <v>595</v>
      </c>
      <c r="E107" s="45">
        <v>659</v>
      </c>
      <c r="F107" s="8"/>
      <c r="G107" s="43" t="s">
        <v>263</v>
      </c>
      <c r="H107" s="44">
        <v>2068</v>
      </c>
      <c r="I107" s="44">
        <f t="shared" si="4"/>
        <v>4336</v>
      </c>
      <c r="J107" s="45">
        <v>2387</v>
      </c>
      <c r="K107" s="45">
        <v>1949</v>
      </c>
    </row>
    <row r="108" spans="1:17" ht="18.95" customHeight="1">
      <c r="A108" s="46" t="s">
        <v>260</v>
      </c>
      <c r="B108" s="44">
        <v>1057</v>
      </c>
      <c r="C108" s="44">
        <f t="shared" si="3"/>
        <v>2066</v>
      </c>
      <c r="D108" s="45">
        <v>979</v>
      </c>
      <c r="E108" s="45">
        <v>1087</v>
      </c>
      <c r="F108" s="8"/>
      <c r="G108" s="43" t="s">
        <v>265</v>
      </c>
      <c r="H108" s="44">
        <v>1196</v>
      </c>
      <c r="I108" s="44">
        <f t="shared" si="4"/>
        <v>2714</v>
      </c>
      <c r="J108" s="45">
        <v>1341</v>
      </c>
      <c r="K108" s="45">
        <v>1373</v>
      </c>
    </row>
    <row r="109" spans="1:17" ht="18.95" customHeight="1">
      <c r="A109" s="46" t="s">
        <v>262</v>
      </c>
      <c r="B109" s="45">
        <v>1495</v>
      </c>
      <c r="C109" s="44">
        <f t="shared" si="3"/>
        <v>3128</v>
      </c>
      <c r="D109" s="45">
        <v>1458</v>
      </c>
      <c r="E109" s="45">
        <v>1670</v>
      </c>
      <c r="F109" s="8"/>
      <c r="G109" s="43" t="s">
        <v>267</v>
      </c>
      <c r="H109" s="44">
        <v>510</v>
      </c>
      <c r="I109" s="44">
        <f t="shared" si="4"/>
        <v>1531</v>
      </c>
      <c r="J109" s="45">
        <v>759</v>
      </c>
      <c r="K109" s="45">
        <v>772</v>
      </c>
    </row>
    <row r="110" spans="1:17" ht="18.95" customHeight="1">
      <c r="A110" s="43" t="s">
        <v>264</v>
      </c>
      <c r="B110" s="44">
        <v>1212</v>
      </c>
      <c r="C110" s="44">
        <f t="shared" si="3"/>
        <v>2649</v>
      </c>
      <c r="D110" s="45">
        <v>1311</v>
      </c>
      <c r="E110" s="45">
        <v>1338</v>
      </c>
      <c r="F110" s="8"/>
      <c r="G110" s="43" t="s">
        <v>269</v>
      </c>
      <c r="H110" s="47">
        <v>898</v>
      </c>
      <c r="I110" s="104">
        <f t="shared" si="4"/>
        <v>2370</v>
      </c>
      <c r="J110" s="45">
        <v>1192</v>
      </c>
      <c r="K110" s="45">
        <v>1178</v>
      </c>
    </row>
    <row r="111" spans="1:17" ht="18.95" customHeight="1">
      <c r="A111" s="43" t="s">
        <v>266</v>
      </c>
      <c r="B111" s="44">
        <v>1026</v>
      </c>
      <c r="C111" s="44">
        <f t="shared" si="3"/>
        <v>2519</v>
      </c>
      <c r="D111" s="45">
        <v>1236</v>
      </c>
      <c r="E111" s="45">
        <v>1283</v>
      </c>
      <c r="F111" s="8"/>
      <c r="G111" s="43" t="s">
        <v>26</v>
      </c>
      <c r="H111" s="50">
        <v>6266</v>
      </c>
      <c r="I111" s="104">
        <f t="shared" si="4"/>
        <v>15545</v>
      </c>
      <c r="J111" s="45">
        <v>7649</v>
      </c>
      <c r="K111" s="45">
        <v>7896</v>
      </c>
      <c r="N111" s="162"/>
    </row>
    <row r="112" spans="1:17" ht="18.95" customHeight="1">
      <c r="A112" s="43" t="s">
        <v>268</v>
      </c>
      <c r="B112" s="44">
        <v>0</v>
      </c>
      <c r="C112" s="44">
        <f>D112+E112</f>
        <v>0</v>
      </c>
      <c r="D112" s="45">
        <v>0</v>
      </c>
      <c r="E112" s="45">
        <v>0</v>
      </c>
      <c r="F112" s="8"/>
      <c r="G112" s="43"/>
      <c r="H112" s="47"/>
      <c r="I112" s="47"/>
      <c r="J112" s="48"/>
      <c r="K112" s="48"/>
      <c r="N112" s="163"/>
      <c r="O112" s="10"/>
      <c r="P112" s="10"/>
      <c r="Q112" s="10"/>
    </row>
    <row r="113" spans="1:17" ht="18.95" customHeight="1">
      <c r="A113" s="43" t="s">
        <v>270</v>
      </c>
      <c r="B113" s="104">
        <v>1212</v>
      </c>
      <c r="C113" s="104">
        <f t="shared" ref="C113" si="5">D113+E113</f>
        <v>3054</v>
      </c>
      <c r="D113" s="45">
        <v>1463</v>
      </c>
      <c r="E113" s="45">
        <v>1591</v>
      </c>
      <c r="F113" s="8"/>
      <c r="G113" s="49" t="s">
        <v>280</v>
      </c>
      <c r="H113" s="50">
        <f>SUM(B5:B57)+SUM(B61:B113)+SUM(H5:H57)+SUM(H61:H112)</f>
        <v>196870</v>
      </c>
      <c r="I113" s="50">
        <f t="shared" ref="I113:K113" si="6">SUM(C5:C57)+SUM(C61:C113)+SUM(I5:I57)+SUM(I61:I112)</f>
        <v>440454</v>
      </c>
      <c r="J113" s="50">
        <f t="shared" si="6"/>
        <v>217398</v>
      </c>
      <c r="K113" s="50">
        <f t="shared" si="6"/>
        <v>223056</v>
      </c>
      <c r="N113" s="163"/>
      <c r="O113" s="10"/>
      <c r="P113" s="10"/>
      <c r="Q113" s="10"/>
    </row>
    <row r="114" spans="1:17" ht="18.75" customHeight="1">
      <c r="A114" s="38" t="s">
        <v>355</v>
      </c>
      <c r="B114" s="38"/>
      <c r="C114" s="9"/>
      <c r="D114" s="38"/>
      <c r="E114" s="38"/>
      <c r="F114" s="38"/>
      <c r="G114" s="38"/>
      <c r="H114" s="38"/>
      <c r="K114" s="51"/>
      <c r="N114" s="162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69" t="s">
        <v>356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s="3" customFormat="1" ht="24" customHeight="1">
      <c r="A2" s="191" t="s">
        <v>346</v>
      </c>
      <c r="B2" s="192"/>
      <c r="C2" s="26"/>
      <c r="G2" s="52"/>
      <c r="H2" s="26"/>
      <c r="I2" s="26"/>
      <c r="J2" s="26"/>
      <c r="K2" s="166"/>
    </row>
    <row r="3" spans="1:11" s="3" customFormat="1" ht="20.100000000000001" customHeight="1">
      <c r="A3" s="193" t="s">
        <v>15</v>
      </c>
      <c r="B3" s="193" t="s">
        <v>3</v>
      </c>
      <c r="C3" s="196" t="s">
        <v>0</v>
      </c>
      <c r="D3" s="197"/>
      <c r="E3" s="198"/>
      <c r="F3" s="196" t="s">
        <v>14</v>
      </c>
      <c r="G3" s="197"/>
      <c r="H3" s="197"/>
      <c r="I3" s="198"/>
      <c r="J3" s="53" t="s">
        <v>1</v>
      </c>
      <c r="K3" s="53" t="s">
        <v>0</v>
      </c>
    </row>
    <row r="4" spans="1:11" s="3" customFormat="1" ht="20.100000000000001" customHeight="1">
      <c r="A4" s="194"/>
      <c r="B4" s="194"/>
      <c r="C4" s="199"/>
      <c r="D4" s="200"/>
      <c r="E4" s="201"/>
      <c r="F4" s="199"/>
      <c r="G4" s="200"/>
      <c r="H4" s="200"/>
      <c r="I4" s="201"/>
      <c r="J4" s="54" t="s">
        <v>4</v>
      </c>
      <c r="K4" s="54" t="s">
        <v>5</v>
      </c>
    </row>
    <row r="5" spans="1:11" s="3" customFormat="1" ht="20.100000000000001" customHeight="1">
      <c r="A5" s="195"/>
      <c r="B5" s="195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12</v>
      </c>
      <c r="K5" s="57" t="s">
        <v>13</v>
      </c>
    </row>
    <row r="6" spans="1:11" s="3" customFormat="1" ht="20.100000000000001" customHeight="1">
      <c r="A6" s="55" t="s">
        <v>16</v>
      </c>
      <c r="B6" s="28">
        <v>9070</v>
      </c>
      <c r="C6" s="28">
        <f>SUM(D6,E6)</f>
        <v>19940</v>
      </c>
      <c r="D6" s="29">
        <v>9398</v>
      </c>
      <c r="E6" s="29">
        <v>10542</v>
      </c>
      <c r="F6" s="58">
        <v>6</v>
      </c>
      <c r="G6" s="59">
        <f>SUM(H6,I6)</f>
        <v>8</v>
      </c>
      <c r="H6" s="59">
        <v>3</v>
      </c>
      <c r="I6" s="59">
        <v>5</v>
      </c>
      <c r="J6" s="35">
        <f>C6/B6</f>
        <v>2.1984564498346195</v>
      </c>
      <c r="K6" s="28">
        <f>C6/3.055</f>
        <v>6527.0049099836333</v>
      </c>
    </row>
    <row r="7" spans="1:11" s="3" customFormat="1" ht="20.100000000000001" customHeight="1">
      <c r="A7" s="55" t="s">
        <v>17</v>
      </c>
      <c r="B7" s="28">
        <v>26579</v>
      </c>
      <c r="C7" s="28">
        <f>SUM(D7,E7)</f>
        <v>58771</v>
      </c>
      <c r="D7" s="29">
        <v>27962</v>
      </c>
      <c r="E7" s="29">
        <v>30809</v>
      </c>
      <c r="F7" s="58">
        <v>2</v>
      </c>
      <c r="G7" s="59">
        <f t="shared" ref="G7:G18" si="0">SUM(H7,I7)</f>
        <v>1</v>
      </c>
      <c r="H7" s="59">
        <v>-3</v>
      </c>
      <c r="I7" s="59">
        <v>4</v>
      </c>
      <c r="J7" s="35">
        <f t="shared" ref="J7:J19" si="1">C7/B7</f>
        <v>2.2111817600361188</v>
      </c>
      <c r="K7" s="28">
        <f>C7/5.61</f>
        <v>10476.114081996435</v>
      </c>
    </row>
    <row r="8" spans="1:11" s="3" customFormat="1" ht="20.100000000000001" customHeight="1">
      <c r="A8" s="55" t="s">
        <v>18</v>
      </c>
      <c r="B8" s="28">
        <v>19267</v>
      </c>
      <c r="C8" s="28">
        <f t="shared" ref="C8:C18" si="2">SUM(D8,E8)</f>
        <v>44315</v>
      </c>
      <c r="D8" s="29">
        <v>21700</v>
      </c>
      <c r="E8" s="29">
        <v>22615</v>
      </c>
      <c r="F8" s="58">
        <v>43</v>
      </c>
      <c r="G8" s="59">
        <f t="shared" si="0"/>
        <v>70</v>
      </c>
      <c r="H8" s="59">
        <v>37</v>
      </c>
      <c r="I8" s="59">
        <v>33</v>
      </c>
      <c r="J8" s="35">
        <f t="shared" si="1"/>
        <v>2.300046711994602</v>
      </c>
      <c r="K8" s="28">
        <f>C8/4.377</f>
        <v>10124.514507653645</v>
      </c>
    </row>
    <row r="9" spans="1:11" s="3" customFormat="1" ht="20.100000000000001" customHeight="1">
      <c r="A9" s="55" t="s">
        <v>19</v>
      </c>
      <c r="B9" s="28">
        <v>13144</v>
      </c>
      <c r="C9" s="28">
        <f t="shared" si="2"/>
        <v>31910</v>
      </c>
      <c r="D9" s="29">
        <v>15775</v>
      </c>
      <c r="E9" s="29">
        <v>16135</v>
      </c>
      <c r="F9" s="58">
        <v>16</v>
      </c>
      <c r="G9" s="59">
        <f t="shared" si="0"/>
        <v>34</v>
      </c>
      <c r="H9" s="59">
        <v>20</v>
      </c>
      <c r="I9" s="59">
        <v>14</v>
      </c>
      <c r="J9" s="35">
        <f t="shared" si="1"/>
        <v>2.4277236762020693</v>
      </c>
      <c r="K9" s="28">
        <f>C9/4.058</f>
        <v>7863.4795465746674</v>
      </c>
    </row>
    <row r="10" spans="1:11" s="3" customFormat="1" ht="20.100000000000001" customHeight="1">
      <c r="A10" s="55" t="s">
        <v>20</v>
      </c>
      <c r="B10" s="28">
        <v>22677</v>
      </c>
      <c r="C10" s="28">
        <f t="shared" si="2"/>
        <v>47168</v>
      </c>
      <c r="D10" s="29">
        <v>23484</v>
      </c>
      <c r="E10" s="29">
        <v>23684</v>
      </c>
      <c r="F10" s="58">
        <v>2</v>
      </c>
      <c r="G10" s="59">
        <f t="shared" si="0"/>
        <v>24</v>
      </c>
      <c r="H10" s="59">
        <v>11</v>
      </c>
      <c r="I10" s="59">
        <v>13</v>
      </c>
      <c r="J10" s="35">
        <f t="shared" si="1"/>
        <v>2.0799929443929974</v>
      </c>
      <c r="K10" s="28">
        <f>C10/4.746</f>
        <v>9938.4745048461846</v>
      </c>
    </row>
    <row r="11" spans="1:11" s="3" customFormat="1" ht="20.100000000000001" customHeight="1">
      <c r="A11" s="55" t="s">
        <v>21</v>
      </c>
      <c r="B11" s="28">
        <v>13530</v>
      </c>
      <c r="C11" s="28">
        <f t="shared" si="2"/>
        <v>31709</v>
      </c>
      <c r="D11" s="29">
        <v>15487</v>
      </c>
      <c r="E11" s="29">
        <v>16222</v>
      </c>
      <c r="F11" s="58">
        <v>62</v>
      </c>
      <c r="G11" s="59">
        <f t="shared" si="0"/>
        <v>136</v>
      </c>
      <c r="H11" s="59">
        <v>67</v>
      </c>
      <c r="I11" s="59">
        <v>69</v>
      </c>
      <c r="J11" s="35">
        <f t="shared" si="1"/>
        <v>2.3436067997043608</v>
      </c>
      <c r="K11" s="28">
        <f>C11/3.044</f>
        <v>10416.885676741131</v>
      </c>
    </row>
    <row r="12" spans="1:11" s="3" customFormat="1" ht="20.100000000000001" customHeight="1">
      <c r="A12" s="55" t="s">
        <v>22</v>
      </c>
      <c r="B12" s="28">
        <v>18669</v>
      </c>
      <c r="C12" s="28">
        <f t="shared" si="2"/>
        <v>41668</v>
      </c>
      <c r="D12" s="29">
        <v>20476</v>
      </c>
      <c r="E12" s="29">
        <v>21192</v>
      </c>
      <c r="F12" s="58">
        <v>37</v>
      </c>
      <c r="G12" s="59">
        <f t="shared" si="0"/>
        <v>28</v>
      </c>
      <c r="H12" s="59">
        <v>12</v>
      </c>
      <c r="I12" s="59">
        <v>16</v>
      </c>
      <c r="J12" s="35">
        <f t="shared" si="1"/>
        <v>2.2319352938025605</v>
      </c>
      <c r="K12" s="28">
        <f>C12/6.089</f>
        <v>6843.1597963540808</v>
      </c>
    </row>
    <row r="13" spans="1:11" s="3" customFormat="1" ht="20.100000000000001" customHeight="1">
      <c r="A13" s="55" t="s">
        <v>23</v>
      </c>
      <c r="B13" s="28">
        <v>13229</v>
      </c>
      <c r="C13" s="28">
        <f t="shared" si="2"/>
        <v>31637</v>
      </c>
      <c r="D13" s="29">
        <v>15211</v>
      </c>
      <c r="E13" s="29">
        <v>16426</v>
      </c>
      <c r="F13" s="58">
        <v>5</v>
      </c>
      <c r="G13" s="59">
        <f t="shared" si="0"/>
        <v>-3</v>
      </c>
      <c r="H13" s="59">
        <v>-2</v>
      </c>
      <c r="I13" s="59">
        <v>-1</v>
      </c>
      <c r="J13" s="35">
        <f t="shared" si="1"/>
        <v>2.3914883967042107</v>
      </c>
      <c r="K13" s="28">
        <f>C13/5.007</f>
        <v>6318.5540243658879</v>
      </c>
    </row>
    <row r="14" spans="1:11" s="3" customFormat="1" ht="20.100000000000001" customHeight="1">
      <c r="A14" s="55" t="s">
        <v>24</v>
      </c>
      <c r="B14" s="28">
        <v>16402</v>
      </c>
      <c r="C14" s="28">
        <f t="shared" si="2"/>
        <v>36905</v>
      </c>
      <c r="D14" s="29">
        <v>18844</v>
      </c>
      <c r="E14" s="29">
        <v>18061</v>
      </c>
      <c r="F14" s="58">
        <v>0</v>
      </c>
      <c r="G14" s="59">
        <f t="shared" si="0"/>
        <v>-3</v>
      </c>
      <c r="H14" s="59">
        <v>-12</v>
      </c>
      <c r="I14" s="59">
        <v>9</v>
      </c>
      <c r="J14" s="35">
        <f t="shared" si="1"/>
        <v>2.2500304840873064</v>
      </c>
      <c r="K14" s="28">
        <f>C14/7.19</f>
        <v>5132.8233657858136</v>
      </c>
    </row>
    <row r="15" spans="1:11" s="3" customFormat="1" ht="20.100000000000001" customHeight="1">
      <c r="A15" s="55" t="s">
        <v>25</v>
      </c>
      <c r="B15" s="28">
        <v>17021</v>
      </c>
      <c r="C15" s="28">
        <f t="shared" si="2"/>
        <v>33428</v>
      </c>
      <c r="D15" s="29">
        <v>16945</v>
      </c>
      <c r="E15" s="29">
        <v>16483</v>
      </c>
      <c r="F15" s="58">
        <v>22</v>
      </c>
      <c r="G15" s="59">
        <f t="shared" si="0"/>
        <v>28</v>
      </c>
      <c r="H15" s="59">
        <v>15</v>
      </c>
      <c r="I15" s="59">
        <v>13</v>
      </c>
      <c r="J15" s="35">
        <f t="shared" si="1"/>
        <v>1.9639269138123494</v>
      </c>
      <c r="K15" s="28">
        <f>C15/4.272</f>
        <v>7824.9063670411979</v>
      </c>
    </row>
    <row r="16" spans="1:11" s="3" customFormat="1" ht="20.100000000000001" customHeight="1">
      <c r="A16" s="55" t="s">
        <v>26</v>
      </c>
      <c r="B16" s="28">
        <v>5014</v>
      </c>
      <c r="C16" s="28">
        <f t="shared" si="2"/>
        <v>11925</v>
      </c>
      <c r="D16" s="29">
        <v>6202</v>
      </c>
      <c r="E16" s="29">
        <v>5723</v>
      </c>
      <c r="F16" s="58">
        <v>-2</v>
      </c>
      <c r="G16" s="59">
        <f t="shared" si="0"/>
        <v>-3</v>
      </c>
      <c r="H16" s="59">
        <v>-6</v>
      </c>
      <c r="I16" s="59">
        <v>3</v>
      </c>
      <c r="J16" s="35">
        <f t="shared" si="1"/>
        <v>2.378340646190666</v>
      </c>
      <c r="K16" s="28">
        <f>C16/4.976</f>
        <v>2396.5032154340838</v>
      </c>
    </row>
    <row r="17" spans="1:11" s="3" customFormat="1" ht="20.100000000000001" customHeight="1">
      <c r="A17" s="55" t="s">
        <v>27</v>
      </c>
      <c r="B17" s="28">
        <v>14885</v>
      </c>
      <c r="C17" s="28">
        <f t="shared" si="2"/>
        <v>33280</v>
      </c>
      <c r="D17" s="29">
        <v>16745</v>
      </c>
      <c r="E17" s="29">
        <v>16535</v>
      </c>
      <c r="F17" s="58">
        <v>10</v>
      </c>
      <c r="G17" s="59">
        <f t="shared" si="0"/>
        <v>-21</v>
      </c>
      <c r="H17" s="59">
        <v>-18</v>
      </c>
      <c r="I17" s="59">
        <v>-3</v>
      </c>
      <c r="J17" s="35">
        <f t="shared" si="1"/>
        <v>2.2358078602620086</v>
      </c>
      <c r="K17" s="28">
        <f>C17/5.406</f>
        <v>6156.1228264890869</v>
      </c>
    </row>
    <row r="18" spans="1:11" s="3" customFormat="1" ht="20.100000000000001" customHeight="1">
      <c r="A18" s="55" t="s">
        <v>28</v>
      </c>
      <c r="B18" s="28">
        <v>7383</v>
      </c>
      <c r="C18" s="28">
        <f t="shared" si="2"/>
        <v>17798</v>
      </c>
      <c r="D18" s="29">
        <v>9169</v>
      </c>
      <c r="E18" s="29">
        <v>8629</v>
      </c>
      <c r="F18" s="58">
        <v>4</v>
      </c>
      <c r="G18" s="59">
        <f t="shared" si="0"/>
        <v>-4</v>
      </c>
      <c r="H18" s="59">
        <v>-4</v>
      </c>
      <c r="I18" s="59">
        <v>0</v>
      </c>
      <c r="J18" s="35">
        <f t="shared" si="1"/>
        <v>2.4106731680888527</v>
      </c>
      <c r="K18" s="28">
        <f>C18/11.73</f>
        <v>1517.3060528559249</v>
      </c>
    </row>
    <row r="19" spans="1:11" s="3" customFormat="1" ht="20.100000000000001" customHeight="1">
      <c r="A19" s="55" t="s">
        <v>29</v>
      </c>
      <c r="B19" s="28">
        <f t="shared" ref="B19:I19" si="3">SUM(B6:B18)</f>
        <v>196870</v>
      </c>
      <c r="C19" s="28">
        <f t="shared" si="3"/>
        <v>440454</v>
      </c>
      <c r="D19" s="29">
        <f t="shared" si="3"/>
        <v>217398</v>
      </c>
      <c r="E19" s="29">
        <f t="shared" si="3"/>
        <v>223056</v>
      </c>
      <c r="F19" s="60">
        <f t="shared" si="3"/>
        <v>207</v>
      </c>
      <c r="G19" s="61">
        <f t="shared" si="3"/>
        <v>295</v>
      </c>
      <c r="H19" s="61">
        <f>SUM(H6:H18)</f>
        <v>120</v>
      </c>
      <c r="I19" s="61">
        <f t="shared" si="3"/>
        <v>175</v>
      </c>
      <c r="J19" s="35">
        <f t="shared" si="1"/>
        <v>2.237283486564738</v>
      </c>
      <c r="K19" s="28">
        <f>C19/69.56</f>
        <v>6332.0011500862565</v>
      </c>
    </row>
    <row r="20" spans="1:11" s="3" customFormat="1" ht="18" customHeight="1">
      <c r="A20" s="3" t="s">
        <v>355</v>
      </c>
      <c r="G20" s="62"/>
    </row>
    <row r="21" spans="1:11" ht="13.5" customHeight="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68" t="s">
        <v>281</v>
      </c>
      <c r="B1" s="168"/>
      <c r="C1" s="168"/>
      <c r="D1" s="168"/>
      <c r="E1" s="168"/>
      <c r="F1" s="168"/>
      <c r="G1" s="168"/>
      <c r="H1" s="168"/>
      <c r="AK1" s="4" t="s">
        <v>51</v>
      </c>
    </row>
    <row r="2" spans="1:37" s="2" customFormat="1" ht="14.25" thickBot="1">
      <c r="A2" s="2" t="s">
        <v>347</v>
      </c>
      <c r="F2" s="19"/>
      <c r="G2" s="19"/>
      <c r="H2" s="19"/>
    </row>
    <row r="3" spans="1:37" ht="14.25" customHeight="1" thickBot="1">
      <c r="A3" s="63" t="s">
        <v>52</v>
      </c>
      <c r="B3" s="107" t="s">
        <v>6</v>
      </c>
      <c r="C3" s="107" t="s">
        <v>7</v>
      </c>
      <c r="D3" s="106" t="s">
        <v>8</v>
      </c>
      <c r="E3" s="108" t="s">
        <v>52</v>
      </c>
      <c r="F3" s="107" t="s">
        <v>6</v>
      </c>
      <c r="G3" s="107" t="s">
        <v>7</v>
      </c>
      <c r="H3" s="109" t="s">
        <v>8</v>
      </c>
    </row>
    <row r="4" spans="1:37" ht="11.25" customHeight="1">
      <c r="A4" s="64" t="s">
        <v>53</v>
      </c>
      <c r="B4" s="12">
        <f t="shared" ref="B4:B10" si="0">SUM(C4:D4)</f>
        <v>17480</v>
      </c>
      <c r="C4" s="80">
        <f>SUM(C5:C9)</f>
        <v>8977</v>
      </c>
      <c r="D4" s="80">
        <f>SUM(D5:D9)</f>
        <v>8503</v>
      </c>
      <c r="E4" s="64" t="s">
        <v>54</v>
      </c>
      <c r="F4" s="12">
        <f t="shared" ref="F4:F61" si="1">SUM(G4:H4)</f>
        <v>22894</v>
      </c>
      <c r="G4" s="80">
        <f>SUM(G5:G9)</f>
        <v>11677</v>
      </c>
      <c r="H4" s="81">
        <f>SUM(H5:H9)</f>
        <v>11217</v>
      </c>
    </row>
    <row r="5" spans="1:37" ht="11.25" customHeight="1">
      <c r="A5" s="65">
        <v>0</v>
      </c>
      <c r="B5" s="12">
        <f t="shared" si="0"/>
        <v>3081</v>
      </c>
      <c r="C5" s="80">
        <v>1635</v>
      </c>
      <c r="D5" s="80">
        <v>1446</v>
      </c>
      <c r="E5" s="65">
        <v>60</v>
      </c>
      <c r="F5" s="12">
        <f t="shared" si="1"/>
        <v>4918</v>
      </c>
      <c r="G5" s="80">
        <v>2510</v>
      </c>
      <c r="H5" s="81">
        <v>2408</v>
      </c>
    </row>
    <row r="6" spans="1:37" ht="11.25" customHeight="1">
      <c r="A6" s="65">
        <v>1</v>
      </c>
      <c r="B6" s="12">
        <f t="shared" si="0"/>
        <v>3454</v>
      </c>
      <c r="C6" s="80">
        <v>1760</v>
      </c>
      <c r="D6" s="80">
        <v>1694</v>
      </c>
      <c r="E6" s="65">
        <v>61</v>
      </c>
      <c r="F6" s="12">
        <f t="shared" si="1"/>
        <v>4807</v>
      </c>
      <c r="G6" s="80">
        <v>2478</v>
      </c>
      <c r="H6" s="81">
        <v>2329</v>
      </c>
    </row>
    <row r="7" spans="1:37" ht="11.25" customHeight="1">
      <c r="A7" s="65">
        <v>2</v>
      </c>
      <c r="B7" s="12">
        <f t="shared" si="0"/>
        <v>3494</v>
      </c>
      <c r="C7" s="80">
        <v>1820</v>
      </c>
      <c r="D7" s="80">
        <v>1674</v>
      </c>
      <c r="E7" s="65">
        <v>62</v>
      </c>
      <c r="F7" s="12">
        <f t="shared" si="1"/>
        <v>4689</v>
      </c>
      <c r="G7" s="80">
        <v>2446</v>
      </c>
      <c r="H7" s="81">
        <v>2243</v>
      </c>
    </row>
    <row r="8" spans="1:37" ht="11.25" customHeight="1">
      <c r="A8" s="65">
        <v>3</v>
      </c>
      <c r="B8" s="12">
        <f t="shared" si="0"/>
        <v>3732</v>
      </c>
      <c r="C8" s="80">
        <v>1862</v>
      </c>
      <c r="D8" s="80">
        <v>1870</v>
      </c>
      <c r="E8" s="65">
        <v>63</v>
      </c>
      <c r="F8" s="12">
        <f t="shared" si="1"/>
        <v>4357</v>
      </c>
      <c r="G8" s="80">
        <v>2188</v>
      </c>
      <c r="H8" s="81">
        <v>2169</v>
      </c>
    </row>
    <row r="9" spans="1:37" ht="11.25" customHeight="1">
      <c r="A9" s="66">
        <v>4</v>
      </c>
      <c r="B9" s="67">
        <f t="shared" si="0"/>
        <v>3719</v>
      </c>
      <c r="C9" s="82">
        <v>1900</v>
      </c>
      <c r="D9" s="82">
        <v>1819</v>
      </c>
      <c r="E9" s="66">
        <v>64</v>
      </c>
      <c r="F9" s="67">
        <f t="shared" si="1"/>
        <v>4123</v>
      </c>
      <c r="G9" s="82">
        <v>2055</v>
      </c>
      <c r="H9" s="83">
        <v>2068</v>
      </c>
    </row>
    <row r="10" spans="1:37" ht="11.25" customHeight="1">
      <c r="A10" s="64" t="s">
        <v>55</v>
      </c>
      <c r="B10" s="12">
        <f t="shared" si="0"/>
        <v>19878</v>
      </c>
      <c r="C10" s="80">
        <f>SUM(C11:C15)</f>
        <v>10228</v>
      </c>
      <c r="D10" s="80">
        <f>SUM(D11:D15)</f>
        <v>9650</v>
      </c>
      <c r="E10" s="64" t="s">
        <v>56</v>
      </c>
      <c r="F10" s="12">
        <f t="shared" si="1"/>
        <v>22048</v>
      </c>
      <c r="G10" s="80">
        <f>SUM(G11:G15)</f>
        <v>10652</v>
      </c>
      <c r="H10" s="81">
        <f>SUM(H11:H15)</f>
        <v>11396</v>
      </c>
    </row>
    <row r="11" spans="1:37" ht="11.25" customHeight="1">
      <c r="A11" s="65">
        <v>5</v>
      </c>
      <c r="B11" s="12">
        <f t="shared" ref="B11:B74" si="2">SUM(C11:D11)</f>
        <v>4006</v>
      </c>
      <c r="C11" s="80">
        <v>2076</v>
      </c>
      <c r="D11" s="80">
        <v>1930</v>
      </c>
      <c r="E11" s="65">
        <v>65</v>
      </c>
      <c r="F11" s="12">
        <f t="shared" si="1"/>
        <v>4262</v>
      </c>
      <c r="G11" s="80">
        <v>2084</v>
      </c>
      <c r="H11" s="81">
        <v>2178</v>
      </c>
    </row>
    <row r="12" spans="1:37" ht="11.25" customHeight="1">
      <c r="A12" s="65">
        <v>6</v>
      </c>
      <c r="B12" s="12">
        <f t="shared" si="2"/>
        <v>3931</v>
      </c>
      <c r="C12" s="80">
        <v>1999</v>
      </c>
      <c r="D12" s="80">
        <v>1932</v>
      </c>
      <c r="E12" s="65">
        <v>66</v>
      </c>
      <c r="F12" s="12">
        <f t="shared" si="1"/>
        <v>4266</v>
      </c>
      <c r="G12" s="80">
        <v>2107</v>
      </c>
      <c r="H12" s="81">
        <v>2159</v>
      </c>
    </row>
    <row r="13" spans="1:37" ht="11.25" customHeight="1">
      <c r="A13" s="65">
        <v>7</v>
      </c>
      <c r="B13" s="12">
        <f t="shared" si="2"/>
        <v>3926</v>
      </c>
      <c r="C13" s="80">
        <v>2054</v>
      </c>
      <c r="D13" s="80">
        <v>1872</v>
      </c>
      <c r="E13" s="65">
        <v>67</v>
      </c>
      <c r="F13" s="12">
        <f t="shared" si="1"/>
        <v>4183</v>
      </c>
      <c r="G13" s="80">
        <v>2029</v>
      </c>
      <c r="H13" s="81">
        <v>2154</v>
      </c>
    </row>
    <row r="14" spans="1:37" ht="11.25" customHeight="1">
      <c r="A14" s="65">
        <v>8</v>
      </c>
      <c r="B14" s="12">
        <f t="shared" si="2"/>
        <v>4014</v>
      </c>
      <c r="C14" s="80">
        <v>2032</v>
      </c>
      <c r="D14" s="80">
        <v>1982</v>
      </c>
      <c r="E14" s="65">
        <v>68</v>
      </c>
      <c r="F14" s="12">
        <f t="shared" si="1"/>
        <v>4569</v>
      </c>
      <c r="G14" s="80">
        <v>2157</v>
      </c>
      <c r="H14" s="81">
        <v>2412</v>
      </c>
    </row>
    <row r="15" spans="1:37" ht="11.25" customHeight="1">
      <c r="A15" s="66">
        <v>9</v>
      </c>
      <c r="B15" s="67">
        <f t="shared" si="2"/>
        <v>4001</v>
      </c>
      <c r="C15" s="82">
        <v>2067</v>
      </c>
      <c r="D15" s="82">
        <v>1934</v>
      </c>
      <c r="E15" s="66">
        <v>69</v>
      </c>
      <c r="F15" s="67">
        <f t="shared" si="1"/>
        <v>4768</v>
      </c>
      <c r="G15" s="82">
        <v>2275</v>
      </c>
      <c r="H15" s="83">
        <v>2493</v>
      </c>
    </row>
    <row r="16" spans="1:37" ht="11.25" customHeight="1">
      <c r="A16" s="64" t="s">
        <v>57</v>
      </c>
      <c r="B16" s="12">
        <f t="shared" si="2"/>
        <v>20628</v>
      </c>
      <c r="C16" s="80">
        <f>SUM(C17:C21)</f>
        <v>10555</v>
      </c>
      <c r="D16" s="80">
        <f>SUM(D17:D21)</f>
        <v>10073</v>
      </c>
      <c r="E16" s="64" t="s">
        <v>58</v>
      </c>
      <c r="F16" s="12">
        <f t="shared" si="1"/>
        <v>28908</v>
      </c>
      <c r="G16" s="80">
        <f>SUM(G17:G21)</f>
        <v>13323</v>
      </c>
      <c r="H16" s="81">
        <f>SUM(H17:H21)</f>
        <v>15585</v>
      </c>
    </row>
    <row r="17" spans="1:8" ht="11.25" customHeight="1">
      <c r="A17" s="65">
        <v>10</v>
      </c>
      <c r="B17" s="12">
        <f t="shared" si="2"/>
        <v>4087</v>
      </c>
      <c r="C17" s="80">
        <v>2132</v>
      </c>
      <c r="D17" s="80">
        <v>1955</v>
      </c>
      <c r="E17" s="65">
        <v>70</v>
      </c>
      <c r="F17" s="12">
        <f t="shared" si="1"/>
        <v>5185</v>
      </c>
      <c r="G17" s="80">
        <v>2402</v>
      </c>
      <c r="H17" s="81">
        <v>2783</v>
      </c>
    </row>
    <row r="18" spans="1:8" ht="11.25" customHeight="1">
      <c r="A18" s="65">
        <v>11</v>
      </c>
      <c r="B18" s="12">
        <f t="shared" si="2"/>
        <v>4101</v>
      </c>
      <c r="C18" s="80">
        <v>2045</v>
      </c>
      <c r="D18" s="80">
        <v>2056</v>
      </c>
      <c r="E18" s="65">
        <v>71</v>
      </c>
      <c r="F18" s="12">
        <f t="shared" si="1"/>
        <v>5630</v>
      </c>
      <c r="G18" s="80">
        <v>2615</v>
      </c>
      <c r="H18" s="81">
        <v>3015</v>
      </c>
    </row>
    <row r="19" spans="1:8" ht="11.25" customHeight="1">
      <c r="A19" s="65">
        <v>12</v>
      </c>
      <c r="B19" s="12">
        <f t="shared" si="2"/>
        <v>4192</v>
      </c>
      <c r="C19" s="80">
        <v>2165</v>
      </c>
      <c r="D19" s="80">
        <v>2027</v>
      </c>
      <c r="E19" s="65">
        <v>72</v>
      </c>
      <c r="F19" s="12">
        <f t="shared" si="1"/>
        <v>6108</v>
      </c>
      <c r="G19" s="80">
        <v>2825</v>
      </c>
      <c r="H19" s="81">
        <v>3283</v>
      </c>
    </row>
    <row r="20" spans="1:8" ht="11.25" customHeight="1">
      <c r="A20" s="65">
        <v>13</v>
      </c>
      <c r="B20" s="12">
        <f t="shared" si="2"/>
        <v>4138</v>
      </c>
      <c r="C20" s="80">
        <v>2106</v>
      </c>
      <c r="D20" s="80">
        <v>2032</v>
      </c>
      <c r="E20" s="65">
        <v>73</v>
      </c>
      <c r="F20" s="12">
        <f t="shared" si="1"/>
        <v>6129</v>
      </c>
      <c r="G20" s="80">
        <v>2804</v>
      </c>
      <c r="H20" s="81">
        <v>3325</v>
      </c>
    </row>
    <row r="21" spans="1:8" ht="11.25" customHeight="1">
      <c r="A21" s="66">
        <v>14</v>
      </c>
      <c r="B21" s="67">
        <f t="shared" si="2"/>
        <v>4110</v>
      </c>
      <c r="C21" s="82">
        <v>2107</v>
      </c>
      <c r="D21" s="82">
        <v>2003</v>
      </c>
      <c r="E21" s="66">
        <v>74</v>
      </c>
      <c r="F21" s="67">
        <f t="shared" si="1"/>
        <v>5856</v>
      </c>
      <c r="G21" s="82">
        <v>2677</v>
      </c>
      <c r="H21" s="83">
        <v>3179</v>
      </c>
    </row>
    <row r="22" spans="1:8" ht="11.25" customHeight="1">
      <c r="A22" s="64" t="s">
        <v>59</v>
      </c>
      <c r="B22" s="12">
        <f t="shared" si="2"/>
        <v>20682</v>
      </c>
      <c r="C22" s="80">
        <f>SUM(C23:C27)</f>
        <v>10610</v>
      </c>
      <c r="D22" s="80">
        <f>SUM(D23:D27)</f>
        <v>10072</v>
      </c>
      <c r="E22" s="64" t="s">
        <v>60</v>
      </c>
      <c r="F22" s="12">
        <f t="shared" si="1"/>
        <v>21762</v>
      </c>
      <c r="G22" s="80">
        <f>SUM(G23:G27)</f>
        <v>9796</v>
      </c>
      <c r="H22" s="81">
        <f>SUM(H23:H27)</f>
        <v>11966</v>
      </c>
    </row>
    <row r="23" spans="1:8" ht="11.25" customHeight="1">
      <c r="A23" s="65">
        <v>15</v>
      </c>
      <c r="B23" s="12">
        <f t="shared" si="2"/>
        <v>3948</v>
      </c>
      <c r="C23" s="80">
        <v>2060</v>
      </c>
      <c r="D23" s="80">
        <v>1888</v>
      </c>
      <c r="E23" s="65">
        <v>75</v>
      </c>
      <c r="F23" s="12">
        <f t="shared" si="1"/>
        <v>3768</v>
      </c>
      <c r="G23" s="80">
        <v>1774</v>
      </c>
      <c r="H23" s="81">
        <v>1994</v>
      </c>
    </row>
    <row r="24" spans="1:8" ht="11.25" customHeight="1">
      <c r="A24" s="65">
        <v>16</v>
      </c>
      <c r="B24" s="12">
        <f t="shared" si="2"/>
        <v>4052</v>
      </c>
      <c r="C24" s="80">
        <v>2022</v>
      </c>
      <c r="D24" s="80">
        <v>2030</v>
      </c>
      <c r="E24" s="65">
        <v>76</v>
      </c>
      <c r="F24" s="12">
        <f t="shared" si="1"/>
        <v>3977</v>
      </c>
      <c r="G24" s="80">
        <v>1800</v>
      </c>
      <c r="H24" s="81">
        <v>2177</v>
      </c>
    </row>
    <row r="25" spans="1:8" ht="11.25" customHeight="1">
      <c r="A25" s="65">
        <v>17</v>
      </c>
      <c r="B25" s="12">
        <f t="shared" si="2"/>
        <v>4170</v>
      </c>
      <c r="C25" s="80">
        <v>2112</v>
      </c>
      <c r="D25" s="80">
        <v>2058</v>
      </c>
      <c r="E25" s="65">
        <v>77</v>
      </c>
      <c r="F25" s="12">
        <f t="shared" si="1"/>
        <v>4872</v>
      </c>
      <c r="G25" s="80">
        <v>2185</v>
      </c>
      <c r="H25" s="81">
        <v>2687</v>
      </c>
    </row>
    <row r="26" spans="1:8" ht="11.25" customHeight="1">
      <c r="A26" s="65">
        <v>18</v>
      </c>
      <c r="B26" s="12">
        <f t="shared" si="2"/>
        <v>4214</v>
      </c>
      <c r="C26" s="80">
        <v>2157</v>
      </c>
      <c r="D26" s="80">
        <v>2057</v>
      </c>
      <c r="E26" s="65">
        <v>78</v>
      </c>
      <c r="F26" s="12">
        <f t="shared" si="1"/>
        <v>4518</v>
      </c>
      <c r="G26" s="80">
        <v>2016</v>
      </c>
      <c r="H26" s="81">
        <v>2502</v>
      </c>
    </row>
    <row r="27" spans="1:8" ht="11.25" customHeight="1">
      <c r="A27" s="66">
        <v>19</v>
      </c>
      <c r="B27" s="67">
        <f t="shared" si="2"/>
        <v>4298</v>
      </c>
      <c r="C27" s="82">
        <v>2259</v>
      </c>
      <c r="D27" s="82">
        <v>2039</v>
      </c>
      <c r="E27" s="66">
        <v>79</v>
      </c>
      <c r="F27" s="67">
        <f t="shared" si="1"/>
        <v>4627</v>
      </c>
      <c r="G27" s="82">
        <v>2021</v>
      </c>
      <c r="H27" s="83">
        <v>2606</v>
      </c>
    </row>
    <row r="28" spans="1:8" ht="11.25" customHeight="1">
      <c r="A28" s="64" t="s">
        <v>61</v>
      </c>
      <c r="B28" s="12">
        <f t="shared" si="2"/>
        <v>22078</v>
      </c>
      <c r="C28" s="80">
        <f>SUM(C29:C33)</f>
        <v>11560</v>
      </c>
      <c r="D28" s="80">
        <f>SUM(D29:D33)</f>
        <v>10518</v>
      </c>
      <c r="E28" s="64" t="s">
        <v>62</v>
      </c>
      <c r="F28" s="12">
        <f t="shared" si="1"/>
        <v>17355</v>
      </c>
      <c r="G28" s="80">
        <f>SUM(G29:G33)</f>
        <v>7392</v>
      </c>
      <c r="H28" s="81">
        <f>SUM(H29:H33)</f>
        <v>9963</v>
      </c>
    </row>
    <row r="29" spans="1:8" ht="11.25" customHeight="1">
      <c r="A29" s="65">
        <v>20</v>
      </c>
      <c r="B29" s="12">
        <f t="shared" si="2"/>
        <v>4251</v>
      </c>
      <c r="C29" s="80">
        <v>2175</v>
      </c>
      <c r="D29" s="80">
        <v>2076</v>
      </c>
      <c r="E29" s="65">
        <v>80</v>
      </c>
      <c r="F29" s="12">
        <f t="shared" si="1"/>
        <v>4280</v>
      </c>
      <c r="G29" s="80">
        <v>1865</v>
      </c>
      <c r="H29" s="81">
        <v>2415</v>
      </c>
    </row>
    <row r="30" spans="1:8" ht="11.25" customHeight="1">
      <c r="A30" s="65">
        <v>21</v>
      </c>
      <c r="B30" s="12">
        <f t="shared" si="2"/>
        <v>4414</v>
      </c>
      <c r="C30" s="80">
        <v>2366</v>
      </c>
      <c r="D30" s="80">
        <v>2048</v>
      </c>
      <c r="E30" s="65">
        <v>81</v>
      </c>
      <c r="F30" s="12">
        <f t="shared" si="1"/>
        <v>3686</v>
      </c>
      <c r="G30" s="80">
        <v>1605</v>
      </c>
      <c r="H30" s="81">
        <v>2081</v>
      </c>
    </row>
    <row r="31" spans="1:8" ht="11.25" customHeight="1">
      <c r="A31" s="65">
        <v>22</v>
      </c>
      <c r="B31" s="12">
        <f t="shared" si="2"/>
        <v>4463</v>
      </c>
      <c r="C31" s="80">
        <v>2316</v>
      </c>
      <c r="D31" s="80">
        <v>2147</v>
      </c>
      <c r="E31" s="65">
        <v>82</v>
      </c>
      <c r="F31" s="12">
        <f t="shared" si="1"/>
        <v>3055</v>
      </c>
      <c r="G31" s="80">
        <v>1304</v>
      </c>
      <c r="H31" s="81">
        <v>1751</v>
      </c>
    </row>
    <row r="32" spans="1:8" ht="11.25" customHeight="1">
      <c r="A32" s="65">
        <v>23</v>
      </c>
      <c r="B32" s="12">
        <f t="shared" si="2"/>
        <v>4405</v>
      </c>
      <c r="C32" s="80">
        <v>2262</v>
      </c>
      <c r="D32" s="80">
        <v>2143</v>
      </c>
      <c r="E32" s="65">
        <v>83</v>
      </c>
      <c r="F32" s="12">
        <f t="shared" si="1"/>
        <v>3255</v>
      </c>
      <c r="G32" s="80">
        <v>1337</v>
      </c>
      <c r="H32" s="81">
        <v>1918</v>
      </c>
    </row>
    <row r="33" spans="1:8" ht="11.25" customHeight="1">
      <c r="A33" s="66">
        <v>24</v>
      </c>
      <c r="B33" s="67">
        <f t="shared" si="2"/>
        <v>4545</v>
      </c>
      <c r="C33" s="82">
        <v>2441</v>
      </c>
      <c r="D33" s="82">
        <v>2104</v>
      </c>
      <c r="E33" s="66">
        <v>84</v>
      </c>
      <c r="F33" s="67">
        <f t="shared" si="1"/>
        <v>3079</v>
      </c>
      <c r="G33" s="82">
        <v>1281</v>
      </c>
      <c r="H33" s="83">
        <v>1798</v>
      </c>
    </row>
    <row r="34" spans="1:8" ht="11.25" customHeight="1">
      <c r="A34" s="64" t="s">
        <v>63</v>
      </c>
      <c r="B34" s="12">
        <f t="shared" si="2"/>
        <v>22394</v>
      </c>
      <c r="C34" s="80">
        <f>SUM(C35:C39)</f>
        <v>11893</v>
      </c>
      <c r="D34" s="80">
        <f>SUM(D35:D39)</f>
        <v>10501</v>
      </c>
      <c r="E34" s="64" t="s">
        <v>64</v>
      </c>
      <c r="F34" s="12">
        <f t="shared" si="1"/>
        <v>11230</v>
      </c>
      <c r="G34" s="80">
        <f>SUM(G35:G39)</f>
        <v>4236</v>
      </c>
      <c r="H34" s="81">
        <f>SUM(H35:H39)</f>
        <v>6994</v>
      </c>
    </row>
    <row r="35" spans="1:8" ht="11.25" customHeight="1">
      <c r="A35" s="65">
        <v>25</v>
      </c>
      <c r="B35" s="12">
        <f t="shared" si="2"/>
        <v>4487</v>
      </c>
      <c r="C35" s="80">
        <v>2421</v>
      </c>
      <c r="D35" s="80">
        <v>2066</v>
      </c>
      <c r="E35" s="65">
        <v>85</v>
      </c>
      <c r="F35" s="12">
        <f t="shared" si="1"/>
        <v>2963</v>
      </c>
      <c r="G35" s="80">
        <v>1175</v>
      </c>
      <c r="H35" s="81">
        <v>1788</v>
      </c>
    </row>
    <row r="36" spans="1:8" ht="11.25" customHeight="1">
      <c r="A36" s="65">
        <v>26</v>
      </c>
      <c r="B36" s="12">
        <f t="shared" si="2"/>
        <v>4462</v>
      </c>
      <c r="C36" s="80">
        <v>2330</v>
      </c>
      <c r="D36" s="80">
        <v>2132</v>
      </c>
      <c r="E36" s="65">
        <v>86</v>
      </c>
      <c r="F36" s="12">
        <f t="shared" si="1"/>
        <v>2514</v>
      </c>
      <c r="G36" s="80">
        <v>954</v>
      </c>
      <c r="H36" s="81">
        <v>1560</v>
      </c>
    </row>
    <row r="37" spans="1:8" ht="11.25" customHeight="1">
      <c r="A37" s="65">
        <v>27</v>
      </c>
      <c r="B37" s="12">
        <f t="shared" si="2"/>
        <v>4518</v>
      </c>
      <c r="C37" s="80">
        <v>2378</v>
      </c>
      <c r="D37" s="80">
        <v>2140</v>
      </c>
      <c r="E37" s="65">
        <v>87</v>
      </c>
      <c r="F37" s="12">
        <f t="shared" si="1"/>
        <v>2149</v>
      </c>
      <c r="G37" s="80">
        <v>829</v>
      </c>
      <c r="H37" s="81">
        <v>1320</v>
      </c>
    </row>
    <row r="38" spans="1:8" ht="11.25" customHeight="1">
      <c r="A38" s="65">
        <v>28</v>
      </c>
      <c r="B38" s="12">
        <f t="shared" si="2"/>
        <v>4439</v>
      </c>
      <c r="C38" s="80">
        <v>2406</v>
      </c>
      <c r="D38" s="80">
        <v>2033</v>
      </c>
      <c r="E38" s="65">
        <v>88</v>
      </c>
      <c r="F38" s="12">
        <f t="shared" si="1"/>
        <v>1945</v>
      </c>
      <c r="G38" s="80">
        <v>679</v>
      </c>
      <c r="H38" s="81">
        <v>1266</v>
      </c>
    </row>
    <row r="39" spans="1:8" ht="11.25" customHeight="1">
      <c r="A39" s="66">
        <v>29</v>
      </c>
      <c r="B39" s="67">
        <f t="shared" si="2"/>
        <v>4488</v>
      </c>
      <c r="C39" s="82">
        <v>2358</v>
      </c>
      <c r="D39" s="82">
        <v>2130</v>
      </c>
      <c r="E39" s="66">
        <v>89</v>
      </c>
      <c r="F39" s="67">
        <f t="shared" si="1"/>
        <v>1659</v>
      </c>
      <c r="G39" s="82">
        <v>599</v>
      </c>
      <c r="H39" s="83">
        <v>1060</v>
      </c>
    </row>
    <row r="40" spans="1:8" ht="11.25" customHeight="1">
      <c r="A40" s="64" t="s">
        <v>65</v>
      </c>
      <c r="B40" s="12">
        <f t="shared" si="2"/>
        <v>23160</v>
      </c>
      <c r="C40" s="80">
        <f>SUM(C41:C45)</f>
        <v>11951</v>
      </c>
      <c r="D40" s="80">
        <f>SUM(D41:D45)</f>
        <v>11209</v>
      </c>
      <c r="E40" s="64" t="s">
        <v>66</v>
      </c>
      <c r="F40" s="12">
        <f t="shared" si="1"/>
        <v>5140</v>
      </c>
      <c r="G40" s="80">
        <f>SUM(G41:G45)</f>
        <v>1516</v>
      </c>
      <c r="H40" s="81">
        <f>SUM(H41:H45)</f>
        <v>3624</v>
      </c>
    </row>
    <row r="41" spans="1:8" ht="11.25" customHeight="1">
      <c r="A41" s="65">
        <v>30</v>
      </c>
      <c r="B41" s="12">
        <f t="shared" si="2"/>
        <v>4431</v>
      </c>
      <c r="C41" s="80">
        <v>2319</v>
      </c>
      <c r="D41" s="80">
        <v>2112</v>
      </c>
      <c r="E41" s="65">
        <v>90</v>
      </c>
      <c r="F41" s="12">
        <f t="shared" si="1"/>
        <v>1453</v>
      </c>
      <c r="G41" s="80">
        <v>439</v>
      </c>
      <c r="H41" s="81">
        <v>1014</v>
      </c>
    </row>
    <row r="42" spans="1:8" ht="11.25" customHeight="1">
      <c r="A42" s="65">
        <v>31</v>
      </c>
      <c r="B42" s="12">
        <f t="shared" si="2"/>
        <v>4562</v>
      </c>
      <c r="C42" s="80">
        <v>2339</v>
      </c>
      <c r="D42" s="80">
        <v>2223</v>
      </c>
      <c r="E42" s="65">
        <v>91</v>
      </c>
      <c r="F42" s="12">
        <f t="shared" si="1"/>
        <v>1210</v>
      </c>
      <c r="G42" s="80">
        <v>376</v>
      </c>
      <c r="H42" s="81">
        <v>834</v>
      </c>
    </row>
    <row r="43" spans="1:8" ht="11.25" customHeight="1">
      <c r="A43" s="65">
        <v>32</v>
      </c>
      <c r="B43" s="12">
        <f t="shared" si="2"/>
        <v>4613</v>
      </c>
      <c r="C43" s="80">
        <v>2384</v>
      </c>
      <c r="D43" s="80">
        <v>2229</v>
      </c>
      <c r="E43" s="65">
        <v>92</v>
      </c>
      <c r="F43" s="12">
        <f t="shared" si="1"/>
        <v>973</v>
      </c>
      <c r="G43" s="80">
        <v>293</v>
      </c>
      <c r="H43" s="81">
        <v>680</v>
      </c>
    </row>
    <row r="44" spans="1:8" ht="11.25" customHeight="1">
      <c r="A44" s="65">
        <v>33</v>
      </c>
      <c r="B44" s="12">
        <f t="shared" si="2"/>
        <v>4670</v>
      </c>
      <c r="C44" s="80">
        <v>2378</v>
      </c>
      <c r="D44" s="80">
        <v>2292</v>
      </c>
      <c r="E44" s="65">
        <v>93</v>
      </c>
      <c r="F44" s="12">
        <f t="shared" si="1"/>
        <v>853</v>
      </c>
      <c r="G44" s="80">
        <v>234</v>
      </c>
      <c r="H44" s="81">
        <v>619</v>
      </c>
    </row>
    <row r="45" spans="1:8" ht="11.25" customHeight="1">
      <c r="A45" s="66">
        <v>34</v>
      </c>
      <c r="B45" s="67">
        <f t="shared" si="2"/>
        <v>4884</v>
      </c>
      <c r="C45" s="82">
        <v>2531</v>
      </c>
      <c r="D45" s="82">
        <v>2353</v>
      </c>
      <c r="E45" s="66">
        <v>94</v>
      </c>
      <c r="F45" s="67">
        <f t="shared" si="1"/>
        <v>651</v>
      </c>
      <c r="G45" s="82">
        <v>174</v>
      </c>
      <c r="H45" s="83">
        <v>477</v>
      </c>
    </row>
    <row r="46" spans="1:8" ht="11.25" customHeight="1">
      <c r="A46" s="64" t="s">
        <v>67</v>
      </c>
      <c r="B46" s="12">
        <f t="shared" si="2"/>
        <v>27865</v>
      </c>
      <c r="C46" s="80">
        <f>SUM(C47:C51)</f>
        <v>14110</v>
      </c>
      <c r="D46" s="80">
        <f>SUM(D47:D51)</f>
        <v>13755</v>
      </c>
      <c r="E46" s="64" t="s">
        <v>68</v>
      </c>
      <c r="F46" s="12">
        <f t="shared" si="1"/>
        <v>1429</v>
      </c>
      <c r="G46" s="80">
        <f>SUM(G47:G51)</f>
        <v>295</v>
      </c>
      <c r="H46" s="81">
        <f>SUM(H47:H51)</f>
        <v>1134</v>
      </c>
    </row>
    <row r="47" spans="1:8" ht="11.25" customHeight="1">
      <c r="A47" s="65">
        <v>35</v>
      </c>
      <c r="B47" s="12">
        <f t="shared" si="2"/>
        <v>5073</v>
      </c>
      <c r="C47" s="80">
        <v>2648</v>
      </c>
      <c r="D47" s="80">
        <v>2425</v>
      </c>
      <c r="E47" s="65">
        <v>95</v>
      </c>
      <c r="F47" s="12">
        <f t="shared" si="1"/>
        <v>483</v>
      </c>
      <c r="G47" s="80">
        <v>109</v>
      </c>
      <c r="H47" s="81">
        <v>374</v>
      </c>
    </row>
    <row r="48" spans="1:8" ht="11.25" customHeight="1">
      <c r="A48" s="65">
        <v>36</v>
      </c>
      <c r="B48" s="12">
        <f t="shared" si="2"/>
        <v>5326</v>
      </c>
      <c r="C48" s="80">
        <v>2661</v>
      </c>
      <c r="D48" s="80">
        <v>2665</v>
      </c>
      <c r="E48" s="65">
        <v>96</v>
      </c>
      <c r="F48" s="12">
        <f t="shared" si="1"/>
        <v>386</v>
      </c>
      <c r="G48" s="80">
        <v>89</v>
      </c>
      <c r="H48" s="81">
        <v>297</v>
      </c>
    </row>
    <row r="49" spans="1:8" ht="11.25" customHeight="1">
      <c r="A49" s="65">
        <v>37</v>
      </c>
      <c r="B49" s="12">
        <f t="shared" si="2"/>
        <v>5758</v>
      </c>
      <c r="C49" s="80">
        <v>2879</v>
      </c>
      <c r="D49" s="80">
        <v>2879</v>
      </c>
      <c r="E49" s="65">
        <v>97</v>
      </c>
      <c r="F49" s="12">
        <f t="shared" si="1"/>
        <v>246</v>
      </c>
      <c r="G49" s="80">
        <v>38</v>
      </c>
      <c r="H49" s="81">
        <v>208</v>
      </c>
    </row>
    <row r="50" spans="1:8" ht="11.25" customHeight="1">
      <c r="A50" s="65">
        <v>38</v>
      </c>
      <c r="B50" s="12">
        <f t="shared" si="2"/>
        <v>5766</v>
      </c>
      <c r="C50" s="80">
        <v>2949</v>
      </c>
      <c r="D50" s="80">
        <v>2817</v>
      </c>
      <c r="E50" s="65">
        <v>98</v>
      </c>
      <c r="F50" s="12">
        <f t="shared" si="1"/>
        <v>189</v>
      </c>
      <c r="G50" s="80">
        <v>38</v>
      </c>
      <c r="H50" s="81">
        <v>151</v>
      </c>
    </row>
    <row r="51" spans="1:8" ht="11.25" customHeight="1">
      <c r="A51" s="66">
        <v>39</v>
      </c>
      <c r="B51" s="67">
        <f t="shared" si="2"/>
        <v>5942</v>
      </c>
      <c r="C51" s="82">
        <v>2973</v>
      </c>
      <c r="D51" s="82">
        <v>2969</v>
      </c>
      <c r="E51" s="66">
        <v>99</v>
      </c>
      <c r="F51" s="67">
        <f t="shared" si="1"/>
        <v>125</v>
      </c>
      <c r="G51" s="82">
        <v>21</v>
      </c>
      <c r="H51" s="83">
        <v>104</v>
      </c>
    </row>
    <row r="52" spans="1:8" ht="11.25" customHeight="1">
      <c r="A52" s="64" t="s">
        <v>69</v>
      </c>
      <c r="B52" s="12">
        <f t="shared" si="2"/>
        <v>32175</v>
      </c>
      <c r="C52" s="80">
        <f>SUM(C53:C57)</f>
        <v>16289</v>
      </c>
      <c r="D52" s="80">
        <f>SUM(D53:D57)</f>
        <v>15886</v>
      </c>
      <c r="E52" s="64" t="s">
        <v>70</v>
      </c>
      <c r="F52" s="12">
        <f t="shared" si="1"/>
        <v>222</v>
      </c>
      <c r="G52" s="80">
        <f>SUM(G53:G57)</f>
        <v>35</v>
      </c>
      <c r="H52" s="81">
        <f>SUM(H53:H57)</f>
        <v>187</v>
      </c>
    </row>
    <row r="53" spans="1:8" ht="11.25" customHeight="1">
      <c r="A53" s="65">
        <v>40</v>
      </c>
      <c r="B53" s="12">
        <f t="shared" si="2"/>
        <v>6062</v>
      </c>
      <c r="C53" s="80">
        <v>3061</v>
      </c>
      <c r="D53" s="80">
        <v>3001</v>
      </c>
      <c r="E53" s="65">
        <v>100</v>
      </c>
      <c r="F53" s="12">
        <f t="shared" si="1"/>
        <v>85</v>
      </c>
      <c r="G53" s="80">
        <v>8</v>
      </c>
      <c r="H53" s="81">
        <v>77</v>
      </c>
    </row>
    <row r="54" spans="1:8" ht="11.25" customHeight="1">
      <c r="A54" s="65">
        <v>41</v>
      </c>
      <c r="B54" s="12">
        <f t="shared" si="2"/>
        <v>6202</v>
      </c>
      <c r="C54" s="80">
        <v>3120</v>
      </c>
      <c r="D54" s="80">
        <v>3082</v>
      </c>
      <c r="E54" s="65">
        <v>101</v>
      </c>
      <c r="F54" s="12">
        <f t="shared" si="1"/>
        <v>56</v>
      </c>
      <c r="G54" s="80">
        <v>9</v>
      </c>
      <c r="H54" s="81">
        <v>47</v>
      </c>
    </row>
    <row r="55" spans="1:8" ht="11.25" customHeight="1">
      <c r="A55" s="65">
        <v>42</v>
      </c>
      <c r="B55" s="12">
        <f t="shared" si="2"/>
        <v>6489</v>
      </c>
      <c r="C55" s="80">
        <v>3284</v>
      </c>
      <c r="D55" s="80">
        <v>3205</v>
      </c>
      <c r="E55" s="65">
        <v>102</v>
      </c>
      <c r="F55" s="12">
        <f t="shared" si="1"/>
        <v>42</v>
      </c>
      <c r="G55" s="80">
        <v>8</v>
      </c>
      <c r="H55" s="81">
        <v>34</v>
      </c>
    </row>
    <row r="56" spans="1:8" ht="11.25" customHeight="1">
      <c r="A56" s="65">
        <v>43</v>
      </c>
      <c r="B56" s="12">
        <f t="shared" si="2"/>
        <v>6610</v>
      </c>
      <c r="C56" s="80">
        <v>3361</v>
      </c>
      <c r="D56" s="80">
        <v>3249</v>
      </c>
      <c r="E56" s="65">
        <v>103</v>
      </c>
      <c r="F56" s="12">
        <f t="shared" si="1"/>
        <v>25</v>
      </c>
      <c r="G56" s="80">
        <v>7</v>
      </c>
      <c r="H56" s="81">
        <v>18</v>
      </c>
    </row>
    <row r="57" spans="1:8" ht="11.25" customHeight="1">
      <c r="A57" s="66">
        <v>44</v>
      </c>
      <c r="B57" s="67">
        <f t="shared" si="2"/>
        <v>6812</v>
      </c>
      <c r="C57" s="82">
        <v>3463</v>
      </c>
      <c r="D57" s="82">
        <v>3349</v>
      </c>
      <c r="E57" s="66">
        <v>104</v>
      </c>
      <c r="F57" s="67">
        <f t="shared" si="1"/>
        <v>14</v>
      </c>
      <c r="G57" s="82">
        <v>3</v>
      </c>
      <c r="H57" s="83">
        <v>11</v>
      </c>
    </row>
    <row r="58" spans="1:8" ht="11.25" customHeight="1">
      <c r="A58" s="64" t="s">
        <v>71</v>
      </c>
      <c r="B58" s="12">
        <f t="shared" si="2"/>
        <v>38211</v>
      </c>
      <c r="C58" s="80">
        <f>SUM(C59:C63)</f>
        <v>19321</v>
      </c>
      <c r="D58" s="80">
        <f>SUM(D59:D63)</f>
        <v>18890</v>
      </c>
      <c r="E58" s="64" t="s">
        <v>282</v>
      </c>
      <c r="F58" s="12">
        <f>SUM(G58:H58)</f>
        <v>18</v>
      </c>
      <c r="G58" s="80">
        <f>SUM(G59:G63)</f>
        <v>0</v>
      </c>
      <c r="H58" s="81">
        <f>SUM(H59:H63)</f>
        <v>18</v>
      </c>
    </row>
    <row r="59" spans="1:8" ht="11.25" customHeight="1">
      <c r="A59" s="65">
        <v>45</v>
      </c>
      <c r="B59" s="12">
        <f t="shared" si="2"/>
        <v>7139</v>
      </c>
      <c r="C59" s="80">
        <v>3581</v>
      </c>
      <c r="D59" s="80">
        <v>3558</v>
      </c>
      <c r="E59" s="65">
        <v>105</v>
      </c>
      <c r="F59" s="12">
        <f t="shared" si="1"/>
        <v>9</v>
      </c>
      <c r="G59" s="80">
        <v>0</v>
      </c>
      <c r="H59" s="81">
        <v>9</v>
      </c>
    </row>
    <row r="60" spans="1:8" ht="11.25" customHeight="1">
      <c r="A60" s="65">
        <v>46</v>
      </c>
      <c r="B60" s="12">
        <f t="shared" si="2"/>
        <v>7298</v>
      </c>
      <c r="C60" s="80">
        <v>3719</v>
      </c>
      <c r="D60" s="80">
        <v>3579</v>
      </c>
      <c r="E60" s="65">
        <v>106</v>
      </c>
      <c r="F60" s="12">
        <f t="shared" si="1"/>
        <v>7</v>
      </c>
      <c r="G60" s="80">
        <v>0</v>
      </c>
      <c r="H60" s="81">
        <v>7</v>
      </c>
    </row>
    <row r="61" spans="1:8" ht="11.25" customHeight="1">
      <c r="A61" s="65">
        <v>47</v>
      </c>
      <c r="B61" s="12">
        <f t="shared" si="2"/>
        <v>7771</v>
      </c>
      <c r="C61" s="80">
        <v>3940</v>
      </c>
      <c r="D61" s="80">
        <v>3831</v>
      </c>
      <c r="E61" s="65">
        <v>107</v>
      </c>
      <c r="F61" s="12">
        <f t="shared" si="1"/>
        <v>2</v>
      </c>
      <c r="G61" s="80">
        <v>0</v>
      </c>
      <c r="H61" s="81">
        <v>2</v>
      </c>
    </row>
    <row r="62" spans="1:8" ht="11.25" customHeight="1">
      <c r="A62" s="65">
        <v>48</v>
      </c>
      <c r="B62" s="12">
        <f t="shared" si="2"/>
        <v>8194</v>
      </c>
      <c r="C62" s="80">
        <v>4161</v>
      </c>
      <c r="D62" s="80">
        <v>4033</v>
      </c>
      <c r="E62" s="65">
        <v>108</v>
      </c>
      <c r="F62" s="12">
        <f>SUM(G62:H62)</f>
        <v>0</v>
      </c>
      <c r="G62" s="80">
        <v>0</v>
      </c>
      <c r="H62" s="81">
        <v>0</v>
      </c>
    </row>
    <row r="63" spans="1:8" ht="11.25" customHeight="1">
      <c r="A63" s="66">
        <v>49</v>
      </c>
      <c r="B63" s="67">
        <f t="shared" si="2"/>
        <v>7809</v>
      </c>
      <c r="C63" s="82">
        <v>3920</v>
      </c>
      <c r="D63" s="82">
        <v>3889</v>
      </c>
      <c r="E63" s="66">
        <v>109</v>
      </c>
      <c r="F63" s="67">
        <f>SUM(G63:H63)</f>
        <v>0</v>
      </c>
      <c r="G63" s="82">
        <v>0</v>
      </c>
      <c r="H63" s="83">
        <v>0</v>
      </c>
    </row>
    <row r="64" spans="1:8" ht="11.25" customHeight="1">
      <c r="A64" s="64" t="s">
        <v>72</v>
      </c>
      <c r="B64" s="12">
        <f t="shared" si="2"/>
        <v>37087</v>
      </c>
      <c r="C64" s="80">
        <f>SUM(C65:C69)</f>
        <v>19124</v>
      </c>
      <c r="D64" s="80">
        <f>SUM(D65:D69)</f>
        <v>17963</v>
      </c>
      <c r="E64" s="65" t="s">
        <v>349</v>
      </c>
      <c r="F64" s="17">
        <f t="shared" ref="F64:F65" si="3">SUM(G64:H64)</f>
        <v>1</v>
      </c>
      <c r="G64" s="13">
        <f>SUM(G65:G67)</f>
        <v>0</v>
      </c>
      <c r="H64" s="18">
        <f>SUM(H65:H67)</f>
        <v>1</v>
      </c>
    </row>
    <row r="65" spans="1:8" ht="11.25" customHeight="1">
      <c r="A65" s="65">
        <v>50</v>
      </c>
      <c r="B65" s="12">
        <f t="shared" si="2"/>
        <v>7805</v>
      </c>
      <c r="C65" s="80">
        <v>3945</v>
      </c>
      <c r="D65" s="80">
        <v>3860</v>
      </c>
      <c r="E65" s="65">
        <v>110</v>
      </c>
      <c r="F65" s="68">
        <f t="shared" si="3"/>
        <v>1</v>
      </c>
      <c r="G65" s="13">
        <v>0</v>
      </c>
      <c r="H65" s="69">
        <v>1</v>
      </c>
    </row>
    <row r="66" spans="1:8" ht="11.25" customHeight="1">
      <c r="A66" s="65">
        <v>51</v>
      </c>
      <c r="B66" s="12">
        <f t="shared" si="2"/>
        <v>7456</v>
      </c>
      <c r="C66" s="80">
        <v>3837</v>
      </c>
      <c r="D66" s="80">
        <v>3619</v>
      </c>
      <c r="E66" s="65"/>
      <c r="F66" s="17"/>
      <c r="G66" s="13"/>
      <c r="H66" s="18"/>
    </row>
    <row r="67" spans="1:8" ht="11.25" customHeight="1">
      <c r="A67" s="65">
        <v>52</v>
      </c>
      <c r="B67" s="12">
        <f t="shared" si="2"/>
        <v>7430</v>
      </c>
      <c r="C67" s="80">
        <v>3826</v>
      </c>
      <c r="D67" s="80">
        <v>3604</v>
      </c>
      <c r="E67" s="65"/>
      <c r="F67" s="12"/>
      <c r="G67" s="13"/>
      <c r="H67" s="18"/>
    </row>
    <row r="68" spans="1:8" ht="11.25" customHeight="1">
      <c r="A68" s="65">
        <v>53</v>
      </c>
      <c r="B68" s="12">
        <f t="shared" si="2"/>
        <v>7332</v>
      </c>
      <c r="C68" s="80">
        <v>3751</v>
      </c>
      <c r="D68" s="80">
        <v>3581</v>
      </c>
      <c r="E68" s="65" t="s">
        <v>46</v>
      </c>
      <c r="F68" s="68">
        <f>SUM(F72:F74)</f>
        <v>441799</v>
      </c>
      <c r="G68" s="92">
        <f>SUM(G72:G74)</f>
        <v>218789</v>
      </c>
      <c r="H68" s="69">
        <f>SUM(H72:H74)</f>
        <v>223010</v>
      </c>
    </row>
    <row r="69" spans="1:8" ht="11.25" customHeight="1">
      <c r="A69" s="66">
        <v>54</v>
      </c>
      <c r="B69" s="67">
        <f t="shared" si="2"/>
        <v>7064</v>
      </c>
      <c r="C69" s="82">
        <v>3765</v>
      </c>
      <c r="D69" s="82">
        <v>3299</v>
      </c>
      <c r="E69" s="66" t="s">
        <v>3</v>
      </c>
      <c r="F69" s="67">
        <v>206769</v>
      </c>
      <c r="G69" s="15"/>
      <c r="H69" s="16"/>
    </row>
    <row r="70" spans="1:8" ht="11.25" customHeight="1">
      <c r="A70" s="64" t="s">
        <v>73</v>
      </c>
      <c r="B70" s="12">
        <f t="shared" si="2"/>
        <v>29154</v>
      </c>
      <c r="C70" s="80">
        <f>SUM(C71:C75)</f>
        <v>15249</v>
      </c>
      <c r="D70" s="80">
        <f>SUM(D71:D75)</f>
        <v>13905</v>
      </c>
      <c r="E70" s="65"/>
      <c r="F70" s="12"/>
      <c r="G70" s="70"/>
      <c r="H70" s="71"/>
    </row>
    <row r="71" spans="1:8" ht="11.25" customHeight="1">
      <c r="A71" s="65">
        <v>55</v>
      </c>
      <c r="B71" s="12">
        <f t="shared" si="2"/>
        <v>5723</v>
      </c>
      <c r="C71" s="80">
        <v>2966</v>
      </c>
      <c r="D71" s="80">
        <v>2757</v>
      </c>
      <c r="E71" s="65" t="s">
        <v>74</v>
      </c>
      <c r="F71" s="68"/>
      <c r="G71" s="13"/>
      <c r="H71" s="14"/>
    </row>
    <row r="72" spans="1:8" ht="11.25" customHeight="1">
      <c r="A72" s="65">
        <v>56</v>
      </c>
      <c r="B72" s="12">
        <f t="shared" si="2"/>
        <v>6422</v>
      </c>
      <c r="C72" s="80">
        <v>3399</v>
      </c>
      <c r="D72" s="80">
        <v>3023</v>
      </c>
      <c r="E72" s="65" t="s">
        <v>75</v>
      </c>
      <c r="F72" s="93">
        <f>$B$4+$B$10+$B$16</f>
        <v>57986</v>
      </c>
      <c r="G72" s="94">
        <f>$C$4+$C$10+$C$16</f>
        <v>29760</v>
      </c>
      <c r="H72" s="95">
        <f>$D$4+$D$10+$D$16</f>
        <v>28226</v>
      </c>
    </row>
    <row r="73" spans="1:8" ht="11.25" customHeight="1">
      <c r="A73" s="65">
        <v>57</v>
      </c>
      <c r="B73" s="12">
        <f t="shared" si="2"/>
        <v>6059</v>
      </c>
      <c r="C73" s="80">
        <v>3137</v>
      </c>
      <c r="D73" s="80">
        <v>2922</v>
      </c>
      <c r="E73" s="64" t="s">
        <v>76</v>
      </c>
      <c r="F73" s="12">
        <f>$B$22+$B$28+$B$34+$B$40+$B$46+$B$52+$B$58+$B$64+$B$70+$F$4</f>
        <v>275700</v>
      </c>
      <c r="G73" s="13">
        <f>$C$22+$C$28+$C$34+$C$40+$C$46+$C$52+$C$58+$C$64+$C$70+$G$4</f>
        <v>141784</v>
      </c>
      <c r="H73" s="14">
        <f>$D$22+$D$28+$D$34+$D$40+$D$46+$D$52+$D$58+$D$64+$D$70+$H$4</f>
        <v>133916</v>
      </c>
    </row>
    <row r="74" spans="1:8" ht="11.25" customHeight="1">
      <c r="A74" s="65">
        <v>58</v>
      </c>
      <c r="B74" s="12">
        <f t="shared" si="2"/>
        <v>5738</v>
      </c>
      <c r="C74" s="80">
        <v>3029</v>
      </c>
      <c r="D74" s="80">
        <v>2709</v>
      </c>
      <c r="E74" s="64" t="s">
        <v>77</v>
      </c>
      <c r="F74" s="12">
        <f>$F$10+$F$16+$F$22+$F$28+$F$34+$F$40+$F$46+$F$52+$F$58+$F$64</f>
        <v>108113</v>
      </c>
      <c r="G74" s="13">
        <f>$G$10+$G$16+$G$22+$G$28+$G$34+$G$40+$G$46+$G$52+$G$58+$G$64</f>
        <v>47245</v>
      </c>
      <c r="H74" s="14">
        <f>$H$10+$H$16+$H$22+$H$28+$H$34+$H$40+$H$46+$H$52+$H$58+$H$64</f>
        <v>60868</v>
      </c>
    </row>
    <row r="75" spans="1:8" ht="13.5" customHeight="1" thickBot="1">
      <c r="A75" s="72">
        <v>59</v>
      </c>
      <c r="B75" s="73">
        <f t="shared" ref="B75" si="4">SUM(C75:D75)</f>
        <v>5212</v>
      </c>
      <c r="C75" s="74">
        <v>2718</v>
      </c>
      <c r="D75" s="74">
        <v>2494</v>
      </c>
      <c r="E75" s="75" t="s">
        <v>350</v>
      </c>
      <c r="F75" s="73">
        <f>$F$22+$F$28+$F$34+$F$40+$F$46+$F$52+$F$58+$F$64</f>
        <v>57157</v>
      </c>
      <c r="G75" s="74">
        <f>$G$22+$G$28+$G$34+$G$40+$G$46+$G$52+$G$58+$G$64</f>
        <v>23270</v>
      </c>
      <c r="H75" s="76">
        <f>$H$22+$H$28+$H$34+$H$40+$H$46+$H$52+$H$58+$H$64</f>
        <v>33887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69" t="s">
        <v>283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" customFormat="1" ht="20.25" customHeight="1" thickBot="1">
      <c r="A2" s="203" t="s">
        <v>348</v>
      </c>
      <c r="B2" s="203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20.100000000000001" customHeight="1">
      <c r="A3" s="204" t="s">
        <v>15</v>
      </c>
      <c r="B3" s="207" t="s">
        <v>30</v>
      </c>
      <c r="C3" s="210" t="s">
        <v>31</v>
      </c>
      <c r="D3" s="213" t="s">
        <v>32</v>
      </c>
      <c r="E3" s="216" t="s">
        <v>33</v>
      </c>
      <c r="F3" s="217"/>
      <c r="G3" s="217"/>
      <c r="H3" s="218"/>
      <c r="I3" s="222" t="s">
        <v>34</v>
      </c>
      <c r="J3" s="217"/>
      <c r="K3" s="217"/>
      <c r="L3" s="223"/>
      <c r="M3" s="213" t="s">
        <v>35</v>
      </c>
      <c r="N3" s="226" t="s">
        <v>29</v>
      </c>
    </row>
    <row r="4" spans="1:14" s="1" customFormat="1" ht="20.100000000000001" customHeight="1">
      <c r="A4" s="205"/>
      <c r="B4" s="208"/>
      <c r="C4" s="211"/>
      <c r="D4" s="214"/>
      <c r="E4" s="219"/>
      <c r="F4" s="220"/>
      <c r="G4" s="220"/>
      <c r="H4" s="221"/>
      <c r="I4" s="224"/>
      <c r="J4" s="220"/>
      <c r="K4" s="220"/>
      <c r="L4" s="225"/>
      <c r="M4" s="214"/>
      <c r="N4" s="227"/>
    </row>
    <row r="5" spans="1:14" s="1" customFormat="1" ht="20.100000000000001" customHeight="1" thickBot="1">
      <c r="A5" s="206"/>
      <c r="B5" s="209"/>
      <c r="C5" s="212"/>
      <c r="D5" s="215"/>
      <c r="E5" s="115" t="s">
        <v>36</v>
      </c>
      <c r="F5" s="116" t="s">
        <v>37</v>
      </c>
      <c r="G5" s="116" t="s">
        <v>38</v>
      </c>
      <c r="H5" s="117" t="s">
        <v>29</v>
      </c>
      <c r="I5" s="115" t="s">
        <v>36</v>
      </c>
      <c r="J5" s="116" t="s">
        <v>37</v>
      </c>
      <c r="K5" s="116" t="s">
        <v>38</v>
      </c>
      <c r="L5" s="117" t="s">
        <v>29</v>
      </c>
      <c r="M5" s="215"/>
      <c r="N5" s="228"/>
    </row>
    <row r="6" spans="1:14" s="1" customFormat="1" ht="20.100000000000001" customHeight="1">
      <c r="A6" s="118" t="s">
        <v>16</v>
      </c>
      <c r="B6" s="123">
        <v>13</v>
      </c>
      <c r="C6" s="124">
        <v>28</v>
      </c>
      <c r="D6" s="125">
        <f>B6-C6</f>
        <v>-15</v>
      </c>
      <c r="E6" s="126">
        <v>38</v>
      </c>
      <c r="F6" s="127">
        <v>26</v>
      </c>
      <c r="G6" s="127">
        <v>10</v>
      </c>
      <c r="H6" s="128">
        <f>SUM(E6:G6)</f>
        <v>74</v>
      </c>
      <c r="I6" s="126">
        <v>16</v>
      </c>
      <c r="J6" s="127">
        <v>23</v>
      </c>
      <c r="K6" s="127">
        <v>12</v>
      </c>
      <c r="L6" s="128">
        <f>SUM(I6:K6)</f>
        <v>51</v>
      </c>
      <c r="M6" s="125">
        <f>H6-L6</f>
        <v>23</v>
      </c>
      <c r="N6" s="124">
        <f>D6+M6</f>
        <v>8</v>
      </c>
    </row>
    <row r="7" spans="1:14" s="1" customFormat="1" ht="20.100000000000001" customHeight="1">
      <c r="A7" s="119" t="s">
        <v>17</v>
      </c>
      <c r="B7" s="129">
        <v>38</v>
      </c>
      <c r="C7" s="130">
        <v>45</v>
      </c>
      <c r="D7" s="131">
        <f t="shared" ref="D7:D18" si="0">B7-C7</f>
        <v>-7</v>
      </c>
      <c r="E7" s="132">
        <v>135</v>
      </c>
      <c r="F7" s="133">
        <v>61</v>
      </c>
      <c r="G7" s="133">
        <v>42</v>
      </c>
      <c r="H7" s="134">
        <f t="shared" ref="H7:H20" si="1">SUM(E7:G7)</f>
        <v>238</v>
      </c>
      <c r="I7" s="132">
        <v>91</v>
      </c>
      <c r="J7" s="133">
        <v>77</v>
      </c>
      <c r="K7" s="133">
        <v>62</v>
      </c>
      <c r="L7" s="134">
        <f t="shared" ref="L7:L20" si="2">SUM(I7:K7)</f>
        <v>230</v>
      </c>
      <c r="M7" s="131">
        <f t="shared" ref="M7:M20" si="3">H7-L7</f>
        <v>8</v>
      </c>
      <c r="N7" s="130">
        <f t="shared" ref="N7:N18" si="4">D7+M7</f>
        <v>1</v>
      </c>
    </row>
    <row r="8" spans="1:14" s="1" customFormat="1" ht="20.100000000000001" customHeight="1">
      <c r="A8" s="119" t="s">
        <v>18</v>
      </c>
      <c r="B8" s="129">
        <v>23</v>
      </c>
      <c r="C8" s="130">
        <v>34</v>
      </c>
      <c r="D8" s="131">
        <f t="shared" si="0"/>
        <v>-11</v>
      </c>
      <c r="E8" s="132">
        <v>124</v>
      </c>
      <c r="F8" s="133">
        <v>77</v>
      </c>
      <c r="G8" s="133">
        <v>31</v>
      </c>
      <c r="H8" s="134">
        <f t="shared" si="1"/>
        <v>232</v>
      </c>
      <c r="I8" s="132">
        <v>49</v>
      </c>
      <c r="J8" s="133">
        <v>49</v>
      </c>
      <c r="K8" s="133">
        <v>53</v>
      </c>
      <c r="L8" s="134">
        <f t="shared" si="2"/>
        <v>151</v>
      </c>
      <c r="M8" s="131">
        <f t="shared" si="3"/>
        <v>81</v>
      </c>
      <c r="N8" s="130">
        <f t="shared" si="4"/>
        <v>70</v>
      </c>
    </row>
    <row r="9" spans="1:14" s="1" customFormat="1" ht="20.100000000000001" customHeight="1">
      <c r="A9" s="119" t="s">
        <v>19</v>
      </c>
      <c r="B9" s="129">
        <v>30</v>
      </c>
      <c r="C9" s="130">
        <v>25</v>
      </c>
      <c r="D9" s="131">
        <f t="shared" si="0"/>
        <v>5</v>
      </c>
      <c r="E9" s="132">
        <v>82</v>
      </c>
      <c r="F9" s="133">
        <v>61</v>
      </c>
      <c r="G9" s="133">
        <v>24</v>
      </c>
      <c r="H9" s="134">
        <f>SUM(E9:G9)</f>
        <v>167</v>
      </c>
      <c r="I9" s="132">
        <v>44</v>
      </c>
      <c r="J9" s="133">
        <v>47</v>
      </c>
      <c r="K9" s="133">
        <v>47</v>
      </c>
      <c r="L9" s="134">
        <f t="shared" si="2"/>
        <v>138</v>
      </c>
      <c r="M9" s="131">
        <f t="shared" si="3"/>
        <v>29</v>
      </c>
      <c r="N9" s="130">
        <f t="shared" si="4"/>
        <v>34</v>
      </c>
    </row>
    <row r="10" spans="1:14" s="1" customFormat="1" ht="20.100000000000001" customHeight="1">
      <c r="A10" s="119" t="s">
        <v>20</v>
      </c>
      <c r="B10" s="129">
        <v>30</v>
      </c>
      <c r="C10" s="130">
        <v>45</v>
      </c>
      <c r="D10" s="131">
        <f t="shared" si="0"/>
        <v>-15</v>
      </c>
      <c r="E10" s="132">
        <v>90</v>
      </c>
      <c r="F10" s="133">
        <v>96</v>
      </c>
      <c r="G10" s="133">
        <v>74</v>
      </c>
      <c r="H10" s="134">
        <f t="shared" si="1"/>
        <v>260</v>
      </c>
      <c r="I10" s="132">
        <v>69</v>
      </c>
      <c r="J10" s="133">
        <v>86</v>
      </c>
      <c r="K10" s="133">
        <v>66</v>
      </c>
      <c r="L10" s="134">
        <f t="shared" si="2"/>
        <v>221</v>
      </c>
      <c r="M10" s="131">
        <f t="shared" si="3"/>
        <v>39</v>
      </c>
      <c r="N10" s="130">
        <f t="shared" si="4"/>
        <v>24</v>
      </c>
    </row>
    <row r="11" spans="1:14" s="1" customFormat="1" ht="20.100000000000001" customHeight="1">
      <c r="A11" s="119" t="s">
        <v>21</v>
      </c>
      <c r="B11" s="129">
        <v>27</v>
      </c>
      <c r="C11" s="130">
        <v>27</v>
      </c>
      <c r="D11" s="131">
        <f t="shared" si="0"/>
        <v>0</v>
      </c>
      <c r="E11" s="132">
        <v>116</v>
      </c>
      <c r="F11" s="133">
        <v>80</v>
      </c>
      <c r="G11" s="133">
        <v>57</v>
      </c>
      <c r="H11" s="134">
        <f t="shared" si="1"/>
        <v>253</v>
      </c>
      <c r="I11" s="132">
        <v>21</v>
      </c>
      <c r="J11" s="133">
        <v>63</v>
      </c>
      <c r="K11" s="133">
        <v>33</v>
      </c>
      <c r="L11" s="134">
        <f t="shared" si="2"/>
        <v>117</v>
      </c>
      <c r="M11" s="131">
        <f t="shared" si="3"/>
        <v>136</v>
      </c>
      <c r="N11" s="130">
        <f t="shared" si="4"/>
        <v>136</v>
      </c>
    </row>
    <row r="12" spans="1:14" s="1" customFormat="1" ht="20.100000000000001" customHeight="1">
      <c r="A12" s="119" t="s">
        <v>22</v>
      </c>
      <c r="B12" s="129">
        <v>16</v>
      </c>
      <c r="C12" s="130">
        <v>30</v>
      </c>
      <c r="D12" s="131">
        <f>B12-C12</f>
        <v>-14</v>
      </c>
      <c r="E12" s="132">
        <v>65</v>
      </c>
      <c r="F12" s="133">
        <v>48</v>
      </c>
      <c r="G12" s="133">
        <v>59</v>
      </c>
      <c r="H12" s="134">
        <f t="shared" si="1"/>
        <v>172</v>
      </c>
      <c r="I12" s="132">
        <v>42</v>
      </c>
      <c r="J12" s="133">
        <v>43</v>
      </c>
      <c r="K12" s="133">
        <v>45</v>
      </c>
      <c r="L12" s="134">
        <f t="shared" si="2"/>
        <v>130</v>
      </c>
      <c r="M12" s="131">
        <f t="shared" si="3"/>
        <v>42</v>
      </c>
      <c r="N12" s="130">
        <f t="shared" si="4"/>
        <v>28</v>
      </c>
    </row>
    <row r="13" spans="1:14" s="1" customFormat="1" ht="20.100000000000001" customHeight="1">
      <c r="A13" s="119" t="s">
        <v>23</v>
      </c>
      <c r="B13" s="129">
        <v>11</v>
      </c>
      <c r="C13" s="130">
        <v>28</v>
      </c>
      <c r="D13" s="131">
        <f t="shared" si="0"/>
        <v>-17</v>
      </c>
      <c r="E13" s="132">
        <v>23</v>
      </c>
      <c r="F13" s="133">
        <v>32</v>
      </c>
      <c r="G13" s="133">
        <v>31</v>
      </c>
      <c r="H13" s="134">
        <f t="shared" si="1"/>
        <v>86</v>
      </c>
      <c r="I13" s="132">
        <v>23</v>
      </c>
      <c r="J13" s="133">
        <v>33</v>
      </c>
      <c r="K13" s="133">
        <v>16</v>
      </c>
      <c r="L13" s="134">
        <f t="shared" si="2"/>
        <v>72</v>
      </c>
      <c r="M13" s="131">
        <f t="shared" si="3"/>
        <v>14</v>
      </c>
      <c r="N13" s="130">
        <f t="shared" si="4"/>
        <v>-3</v>
      </c>
    </row>
    <row r="14" spans="1:14" s="1" customFormat="1" ht="20.100000000000001" customHeight="1">
      <c r="A14" s="119" t="s">
        <v>24</v>
      </c>
      <c r="B14" s="129">
        <v>18</v>
      </c>
      <c r="C14" s="130">
        <v>23</v>
      </c>
      <c r="D14" s="131">
        <f t="shared" si="0"/>
        <v>-5</v>
      </c>
      <c r="E14" s="132">
        <v>52</v>
      </c>
      <c r="F14" s="133">
        <v>62</v>
      </c>
      <c r="G14" s="133">
        <v>61</v>
      </c>
      <c r="H14" s="134">
        <f t="shared" si="1"/>
        <v>175</v>
      </c>
      <c r="I14" s="132">
        <v>37</v>
      </c>
      <c r="J14" s="133">
        <v>67</v>
      </c>
      <c r="K14" s="133">
        <v>69</v>
      </c>
      <c r="L14" s="134">
        <f t="shared" si="2"/>
        <v>173</v>
      </c>
      <c r="M14" s="131">
        <f t="shared" si="3"/>
        <v>2</v>
      </c>
      <c r="N14" s="130">
        <f t="shared" si="4"/>
        <v>-3</v>
      </c>
    </row>
    <row r="15" spans="1:14" s="1" customFormat="1" ht="20.100000000000001" customHeight="1">
      <c r="A15" s="119" t="s">
        <v>25</v>
      </c>
      <c r="B15" s="129">
        <v>21</v>
      </c>
      <c r="C15" s="130">
        <v>26</v>
      </c>
      <c r="D15" s="131">
        <f>B15-C15</f>
        <v>-5</v>
      </c>
      <c r="E15" s="132">
        <v>82</v>
      </c>
      <c r="F15" s="133">
        <v>84</v>
      </c>
      <c r="G15" s="133">
        <v>51</v>
      </c>
      <c r="H15" s="134">
        <f t="shared" si="1"/>
        <v>217</v>
      </c>
      <c r="I15" s="132">
        <v>71</v>
      </c>
      <c r="J15" s="133">
        <v>73</v>
      </c>
      <c r="K15" s="133">
        <v>40</v>
      </c>
      <c r="L15" s="134">
        <f t="shared" si="2"/>
        <v>184</v>
      </c>
      <c r="M15" s="131">
        <f t="shared" si="3"/>
        <v>33</v>
      </c>
      <c r="N15" s="130">
        <f t="shared" si="4"/>
        <v>28</v>
      </c>
    </row>
    <row r="16" spans="1:14" s="1" customFormat="1" ht="20.100000000000001" customHeight="1">
      <c r="A16" s="119" t="s">
        <v>26</v>
      </c>
      <c r="B16" s="129">
        <v>3</v>
      </c>
      <c r="C16" s="130">
        <v>9</v>
      </c>
      <c r="D16" s="131">
        <f>B16-C16</f>
        <v>-6</v>
      </c>
      <c r="E16" s="132">
        <v>16</v>
      </c>
      <c r="F16" s="133">
        <v>15</v>
      </c>
      <c r="G16" s="133">
        <v>21</v>
      </c>
      <c r="H16" s="134">
        <f t="shared" si="1"/>
        <v>52</v>
      </c>
      <c r="I16" s="132">
        <v>13</v>
      </c>
      <c r="J16" s="133">
        <v>20</v>
      </c>
      <c r="K16" s="133">
        <v>16</v>
      </c>
      <c r="L16" s="134">
        <f t="shared" si="2"/>
        <v>49</v>
      </c>
      <c r="M16" s="131">
        <f t="shared" si="3"/>
        <v>3</v>
      </c>
      <c r="N16" s="130">
        <f t="shared" si="4"/>
        <v>-3</v>
      </c>
    </row>
    <row r="17" spans="1:14" s="1" customFormat="1" ht="20.100000000000001" customHeight="1">
      <c r="A17" s="119" t="s">
        <v>27</v>
      </c>
      <c r="B17" s="129">
        <v>17</v>
      </c>
      <c r="C17" s="130">
        <v>19</v>
      </c>
      <c r="D17" s="131">
        <f t="shared" si="0"/>
        <v>-2</v>
      </c>
      <c r="E17" s="132">
        <v>47</v>
      </c>
      <c r="F17" s="133">
        <v>56</v>
      </c>
      <c r="G17" s="133">
        <v>36</v>
      </c>
      <c r="H17" s="134">
        <f t="shared" si="1"/>
        <v>139</v>
      </c>
      <c r="I17" s="132">
        <v>47</v>
      </c>
      <c r="J17" s="133">
        <v>65</v>
      </c>
      <c r="K17" s="133">
        <v>46</v>
      </c>
      <c r="L17" s="134">
        <f>SUM(I17:K17)</f>
        <v>158</v>
      </c>
      <c r="M17" s="131">
        <f t="shared" si="3"/>
        <v>-19</v>
      </c>
      <c r="N17" s="130">
        <f t="shared" si="4"/>
        <v>-21</v>
      </c>
    </row>
    <row r="18" spans="1:14" s="1" customFormat="1" ht="20.100000000000001" customHeight="1" thickBot="1">
      <c r="A18" s="122" t="s">
        <v>28</v>
      </c>
      <c r="B18" s="135">
        <v>10</v>
      </c>
      <c r="C18" s="136">
        <v>21</v>
      </c>
      <c r="D18" s="137">
        <f t="shared" si="0"/>
        <v>-11</v>
      </c>
      <c r="E18" s="138">
        <v>18</v>
      </c>
      <c r="F18" s="139">
        <v>32</v>
      </c>
      <c r="G18" s="139">
        <v>28</v>
      </c>
      <c r="H18" s="140">
        <f t="shared" si="1"/>
        <v>78</v>
      </c>
      <c r="I18" s="138">
        <v>25</v>
      </c>
      <c r="J18" s="139">
        <v>18</v>
      </c>
      <c r="K18" s="139">
        <v>28</v>
      </c>
      <c r="L18" s="140">
        <f t="shared" si="2"/>
        <v>71</v>
      </c>
      <c r="M18" s="137">
        <f t="shared" si="3"/>
        <v>7</v>
      </c>
      <c r="N18" s="136">
        <f t="shared" si="4"/>
        <v>-4</v>
      </c>
    </row>
    <row r="19" spans="1:14" s="1" customFormat="1" ht="20.100000000000001" customHeight="1">
      <c r="A19" s="121" t="s">
        <v>48</v>
      </c>
      <c r="B19" s="141">
        <v>148</v>
      </c>
      <c r="C19" s="142">
        <v>185</v>
      </c>
      <c r="D19" s="143">
        <f>B19-C19</f>
        <v>-37</v>
      </c>
      <c r="E19" s="144">
        <v>474</v>
      </c>
      <c r="F19" s="145">
        <v>369</v>
      </c>
      <c r="G19" s="145">
        <v>273</v>
      </c>
      <c r="H19" s="146">
        <f>SUM(E19:G19)</f>
        <v>1116</v>
      </c>
      <c r="I19" s="144">
        <v>315</v>
      </c>
      <c r="J19" s="145">
        <v>361</v>
      </c>
      <c r="K19" s="145">
        <v>283</v>
      </c>
      <c r="L19" s="146">
        <f t="shared" si="2"/>
        <v>959</v>
      </c>
      <c r="M19" s="147">
        <f t="shared" si="3"/>
        <v>157</v>
      </c>
      <c r="N19" s="142">
        <f>D19+M19</f>
        <v>120</v>
      </c>
    </row>
    <row r="20" spans="1:14" s="1" customFormat="1" ht="20.100000000000001" customHeight="1" thickBot="1">
      <c r="A20" s="120" t="s">
        <v>49</v>
      </c>
      <c r="B20" s="148">
        <v>109</v>
      </c>
      <c r="C20" s="149">
        <v>175</v>
      </c>
      <c r="D20" s="150">
        <f>B20-C20</f>
        <v>-66</v>
      </c>
      <c r="E20" s="151">
        <v>414</v>
      </c>
      <c r="F20" s="152">
        <v>361</v>
      </c>
      <c r="G20" s="152">
        <v>252</v>
      </c>
      <c r="H20" s="153">
        <f t="shared" si="1"/>
        <v>1027</v>
      </c>
      <c r="I20" s="151">
        <v>233</v>
      </c>
      <c r="J20" s="152">
        <v>303</v>
      </c>
      <c r="K20" s="152">
        <v>250</v>
      </c>
      <c r="L20" s="153">
        <f t="shared" si="2"/>
        <v>786</v>
      </c>
      <c r="M20" s="154">
        <f t="shared" si="3"/>
        <v>241</v>
      </c>
      <c r="N20" s="149">
        <f>D20+M20</f>
        <v>175</v>
      </c>
    </row>
    <row r="21" spans="1:14" s="1" customFormat="1" ht="19.5" customHeight="1" thickBot="1">
      <c r="A21" s="114" t="s">
        <v>50</v>
      </c>
      <c r="B21" s="155">
        <f t="shared" ref="B21:L21" si="5">SUM(B6:B18)</f>
        <v>257</v>
      </c>
      <c r="C21" s="156">
        <f t="shared" si="5"/>
        <v>360</v>
      </c>
      <c r="D21" s="157">
        <f t="shared" si="5"/>
        <v>-103</v>
      </c>
      <c r="E21" s="158">
        <f t="shared" si="5"/>
        <v>888</v>
      </c>
      <c r="F21" s="159">
        <f t="shared" si="5"/>
        <v>730</v>
      </c>
      <c r="G21" s="159">
        <f t="shared" si="5"/>
        <v>525</v>
      </c>
      <c r="H21" s="160">
        <f t="shared" si="5"/>
        <v>2143</v>
      </c>
      <c r="I21" s="158">
        <f>SUM(I6:I18)</f>
        <v>548</v>
      </c>
      <c r="J21" s="159">
        <f t="shared" si="5"/>
        <v>664</v>
      </c>
      <c r="K21" s="159">
        <f>SUM(K6:K18)</f>
        <v>533</v>
      </c>
      <c r="L21" s="160">
        <f t="shared" si="5"/>
        <v>1745</v>
      </c>
      <c r="M21" s="161">
        <f t="shared" ref="M21" si="6">SUM(M6:M18)</f>
        <v>398</v>
      </c>
      <c r="N21" s="156">
        <f>SUM(N6:N18)</f>
        <v>295</v>
      </c>
    </row>
    <row r="22" spans="1:14" s="1" customFormat="1" ht="7.5" customHeight="1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3"/>
    </row>
    <row r="23" spans="1:14">
      <c r="A23" s="202" t="s">
        <v>339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68" t="s">
        <v>284</v>
      </c>
      <c r="C1" s="168"/>
      <c r="D1" s="168"/>
      <c r="E1" s="168"/>
      <c r="F1" s="168"/>
    </row>
    <row r="2" spans="2:6" s="3" customFormat="1" ht="23.25" customHeight="1">
      <c r="B2" s="3" t="s">
        <v>346</v>
      </c>
    </row>
    <row r="3" spans="2:6" s="3" customFormat="1">
      <c r="B3" s="229" t="s">
        <v>39</v>
      </c>
      <c r="C3" s="229" t="s">
        <v>3</v>
      </c>
      <c r="D3" s="232" t="s">
        <v>0</v>
      </c>
      <c r="E3" s="233"/>
      <c r="F3" s="234"/>
    </row>
    <row r="4" spans="2:6" s="3" customFormat="1">
      <c r="B4" s="230"/>
      <c r="C4" s="230"/>
      <c r="D4" s="235"/>
      <c r="E4" s="236"/>
      <c r="F4" s="237"/>
    </row>
    <row r="5" spans="2:6" s="3" customFormat="1" ht="23.25" customHeight="1">
      <c r="B5" s="231"/>
      <c r="C5" s="231"/>
      <c r="D5" s="77" t="s">
        <v>6</v>
      </c>
      <c r="E5" s="77" t="s">
        <v>7</v>
      </c>
      <c r="F5" s="77" t="s">
        <v>8</v>
      </c>
    </row>
    <row r="6" spans="2:6" s="3" customFormat="1" ht="27" customHeight="1">
      <c r="B6" s="78" t="s">
        <v>288</v>
      </c>
      <c r="C6" s="28">
        <v>116</v>
      </c>
      <c r="D6" s="28">
        <f>E6+F6</f>
        <v>167</v>
      </c>
      <c r="E6" s="28">
        <v>89</v>
      </c>
      <c r="F6" s="28">
        <v>78</v>
      </c>
    </row>
    <row r="7" spans="2:6" s="3" customFormat="1" ht="27" customHeight="1">
      <c r="B7" s="77" t="s">
        <v>40</v>
      </c>
      <c r="C7" s="28">
        <v>361</v>
      </c>
      <c r="D7" s="28">
        <f t="shared" ref="D7:D16" si="0">E7+F7</f>
        <v>571</v>
      </c>
      <c r="E7" s="28">
        <v>328</v>
      </c>
      <c r="F7" s="28">
        <v>243</v>
      </c>
    </row>
    <row r="8" spans="2:6" s="3" customFormat="1" ht="27" customHeight="1">
      <c r="B8" s="77" t="s">
        <v>289</v>
      </c>
      <c r="C8" s="28">
        <v>309</v>
      </c>
      <c r="D8" s="28">
        <f t="shared" si="0"/>
        <v>550</v>
      </c>
      <c r="E8" s="28">
        <v>394</v>
      </c>
      <c r="F8" s="28">
        <v>156</v>
      </c>
    </row>
    <row r="9" spans="2:6" s="3" customFormat="1" ht="27" customHeight="1">
      <c r="B9" s="77" t="s">
        <v>285</v>
      </c>
      <c r="C9" s="28">
        <v>891</v>
      </c>
      <c r="D9" s="28">
        <f t="shared" si="0"/>
        <v>1236</v>
      </c>
      <c r="E9" s="28">
        <v>572</v>
      </c>
      <c r="F9" s="28">
        <v>664</v>
      </c>
    </row>
    <row r="10" spans="2:6" s="3" customFormat="1" ht="27" customHeight="1">
      <c r="B10" s="77" t="s">
        <v>336</v>
      </c>
      <c r="C10" s="28">
        <v>241</v>
      </c>
      <c r="D10" s="28">
        <f t="shared" si="0"/>
        <v>262</v>
      </c>
      <c r="E10" s="28">
        <v>183</v>
      </c>
      <c r="F10" s="28">
        <v>79</v>
      </c>
    </row>
    <row r="11" spans="2:6" s="3" customFormat="1" ht="27" customHeight="1">
      <c r="B11" s="77" t="s">
        <v>41</v>
      </c>
      <c r="C11" s="28">
        <v>657</v>
      </c>
      <c r="D11" s="28">
        <f t="shared" si="0"/>
        <v>792</v>
      </c>
      <c r="E11" s="28">
        <v>368</v>
      </c>
      <c r="F11" s="28">
        <v>424</v>
      </c>
    </row>
    <row r="12" spans="2:6" s="3" customFormat="1" ht="27" customHeight="1">
      <c r="B12" s="77" t="s">
        <v>42</v>
      </c>
      <c r="C12" s="28">
        <v>279</v>
      </c>
      <c r="D12" s="28">
        <f t="shared" si="0"/>
        <v>482</v>
      </c>
      <c r="E12" s="28">
        <v>256</v>
      </c>
      <c r="F12" s="28">
        <v>226</v>
      </c>
    </row>
    <row r="13" spans="2:6" s="3" customFormat="1" ht="27" customHeight="1">
      <c r="B13" s="77" t="s">
        <v>43</v>
      </c>
      <c r="C13" s="28">
        <v>353</v>
      </c>
      <c r="D13" s="28">
        <f t="shared" si="0"/>
        <v>420</v>
      </c>
      <c r="E13" s="28">
        <v>98</v>
      </c>
      <c r="F13" s="28">
        <v>322</v>
      </c>
    </row>
    <row r="14" spans="2:6" s="3" customFormat="1" ht="27" customHeight="1">
      <c r="B14" s="77" t="s">
        <v>337</v>
      </c>
      <c r="C14" s="28">
        <v>114</v>
      </c>
      <c r="D14" s="28">
        <f t="shared" si="0"/>
        <v>126</v>
      </c>
      <c r="E14" s="28">
        <v>25</v>
      </c>
      <c r="F14" s="28">
        <v>101</v>
      </c>
    </row>
    <row r="15" spans="2:6" s="3" customFormat="1" ht="27" customHeight="1">
      <c r="B15" s="77" t="s">
        <v>44</v>
      </c>
      <c r="C15" s="28">
        <v>218</v>
      </c>
      <c r="D15" s="28">
        <f>E15+F15</f>
        <v>231</v>
      </c>
      <c r="E15" s="28">
        <v>167</v>
      </c>
      <c r="F15" s="28">
        <v>64</v>
      </c>
    </row>
    <row r="16" spans="2:6" s="3" customFormat="1" ht="27" customHeight="1">
      <c r="B16" s="55" t="s">
        <v>351</v>
      </c>
      <c r="C16" s="28">
        <v>556</v>
      </c>
      <c r="D16" s="28">
        <f t="shared" si="0"/>
        <v>760</v>
      </c>
      <c r="E16" s="28">
        <v>458</v>
      </c>
      <c r="F16" s="28">
        <v>302</v>
      </c>
    </row>
    <row r="17" spans="2:6" s="3" customFormat="1" ht="27" customHeight="1">
      <c r="B17" s="77" t="s">
        <v>45</v>
      </c>
      <c r="C17" s="28">
        <v>889</v>
      </c>
      <c r="D17" s="28">
        <f t="shared" ref="D17" si="1">E17+F17</f>
        <v>1106</v>
      </c>
      <c r="E17" s="28">
        <v>691</v>
      </c>
      <c r="F17" s="28">
        <v>415</v>
      </c>
    </row>
    <row r="18" spans="2:6" s="3" customFormat="1" ht="27" customHeight="1">
      <c r="B18" s="30" t="s">
        <v>46</v>
      </c>
      <c r="C18" s="79">
        <f>SUM(C6:C17)</f>
        <v>4984</v>
      </c>
      <c r="D18" s="79">
        <f>SUM(D6:D17)</f>
        <v>6703</v>
      </c>
      <c r="E18" s="79">
        <f>SUM(E6:E17)</f>
        <v>3629</v>
      </c>
      <c r="F18" s="79">
        <f>SUM(F6:F17)</f>
        <v>3074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4"/>
  <sheetViews>
    <sheetView zoomScaleNormal="100" workbookViewId="0">
      <selection activeCell="L26" sqref="L26"/>
    </sheetView>
  </sheetViews>
  <sheetFormatPr defaultRowHeight="13.5"/>
  <sheetData>
    <row r="1" spans="1:13">
      <c r="B1" t="s">
        <v>298</v>
      </c>
      <c r="C1" t="s">
        <v>299</v>
      </c>
      <c r="D1" t="s">
        <v>300</v>
      </c>
      <c r="E1" t="s">
        <v>301</v>
      </c>
      <c r="F1" t="s">
        <v>302</v>
      </c>
      <c r="G1" t="s">
        <v>303</v>
      </c>
      <c r="H1" t="s">
        <v>304</v>
      </c>
      <c r="I1" t="s">
        <v>305</v>
      </c>
      <c r="J1" t="s">
        <v>306</v>
      </c>
      <c r="K1" t="s">
        <v>307</v>
      </c>
      <c r="L1" t="s">
        <v>308</v>
      </c>
      <c r="M1" t="s">
        <v>309</v>
      </c>
    </row>
    <row r="2" spans="1:13" hidden="1">
      <c r="A2" t="s">
        <v>310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311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312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313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314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315</v>
      </c>
      <c r="B7">
        <v>391320</v>
      </c>
      <c r="C7">
        <v>391488</v>
      </c>
      <c r="D7">
        <v>391434</v>
      </c>
      <c r="E7" s="101">
        <v>391417</v>
      </c>
      <c r="F7" s="101">
        <v>392131</v>
      </c>
      <c r="G7" s="101">
        <v>392479</v>
      </c>
      <c r="H7" s="101">
        <v>392679</v>
      </c>
      <c r="I7" s="101">
        <v>392565</v>
      </c>
      <c r="J7" s="101">
        <v>392759</v>
      </c>
      <c r="K7" s="101">
        <v>392810</v>
      </c>
      <c r="L7" s="101">
        <v>393046</v>
      </c>
      <c r="M7" s="101">
        <v>393344</v>
      </c>
    </row>
    <row r="8" spans="1:13" hidden="1">
      <c r="A8" t="s">
        <v>316</v>
      </c>
      <c r="B8">
        <v>393602</v>
      </c>
      <c r="C8">
        <v>393725</v>
      </c>
      <c r="D8">
        <v>393707</v>
      </c>
      <c r="E8" s="101">
        <v>393301</v>
      </c>
      <c r="F8" s="101">
        <v>394256</v>
      </c>
      <c r="G8" s="101">
        <v>394418</v>
      </c>
      <c r="H8" s="101">
        <v>394656</v>
      </c>
      <c r="I8" s="101">
        <v>394714</v>
      </c>
      <c r="J8" s="101">
        <v>394990</v>
      </c>
      <c r="K8" s="101">
        <v>396014</v>
      </c>
      <c r="L8" s="101">
        <v>396285</v>
      </c>
      <c r="M8" s="101">
        <v>396492</v>
      </c>
    </row>
    <row r="9" spans="1:13" hidden="1">
      <c r="A9" t="s">
        <v>317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318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319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320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321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322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323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324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325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326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327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328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329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333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338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340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2022-03-07T07:23:55Z</dcterms:modified>
</cp:coreProperties>
</file>