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C18" i="31" l="1"/>
  <c r="C17" i="31"/>
  <c r="C16" i="31"/>
  <c r="C15" i="31"/>
  <c r="C14" i="31"/>
  <c r="C13" i="31"/>
  <c r="C12" i="31"/>
  <c r="C11" i="31"/>
  <c r="C10" i="31"/>
  <c r="C9" i="31"/>
  <c r="C8" i="31"/>
  <c r="C7" i="31"/>
  <c r="C6" i="31"/>
  <c r="I111" i="30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C57" i="30"/>
  <c r="I56" i="30"/>
  <c r="C56" i="30"/>
  <c r="I55" i="30"/>
  <c r="C55" i="30"/>
  <c r="I54" i="30"/>
  <c r="C54" i="30"/>
  <c r="I53" i="30"/>
  <c r="C53" i="30"/>
  <c r="I52" i="30"/>
  <c r="C52" i="30"/>
  <c r="I51" i="30"/>
  <c r="C51" i="30"/>
  <c r="I50" i="30"/>
  <c r="C50" i="30"/>
  <c r="I49" i="30"/>
  <c r="C49" i="30"/>
  <c r="I48" i="30"/>
  <c r="C48" i="30"/>
  <c r="I47" i="30"/>
  <c r="C47" i="30"/>
  <c r="I46" i="30"/>
  <c r="C46" i="30"/>
  <c r="I45" i="30"/>
  <c r="C45" i="30"/>
  <c r="I44" i="30"/>
  <c r="C44" i="30"/>
  <c r="I43" i="30"/>
  <c r="C43" i="30"/>
  <c r="I42" i="30"/>
  <c r="C42" i="30"/>
  <c r="I41" i="30"/>
  <c r="C41" i="30"/>
  <c r="I40" i="30"/>
  <c r="C40" i="30"/>
  <c r="I39" i="30"/>
  <c r="C39" i="30"/>
  <c r="I38" i="30"/>
  <c r="C38" i="30"/>
  <c r="I37" i="30"/>
  <c r="C37" i="30"/>
  <c r="I36" i="30"/>
  <c r="C36" i="30"/>
  <c r="I35" i="30"/>
  <c r="I34" i="30"/>
  <c r="C34" i="30"/>
  <c r="I33" i="30"/>
  <c r="C33" i="30"/>
  <c r="I32" i="30"/>
  <c r="C32" i="30"/>
  <c r="I31" i="30"/>
  <c r="C31" i="30"/>
  <c r="I30" i="30"/>
  <c r="C30" i="30"/>
  <c r="I29" i="30"/>
  <c r="C29" i="30"/>
  <c r="I28" i="30"/>
  <c r="C28" i="30"/>
  <c r="I27" i="30"/>
  <c r="C27" i="30"/>
  <c r="I26" i="30"/>
  <c r="C26" i="30"/>
  <c r="I25" i="30"/>
  <c r="C25" i="30"/>
  <c r="I24" i="30"/>
  <c r="C24" i="30"/>
  <c r="I23" i="30"/>
  <c r="C23" i="30"/>
  <c r="I22" i="30"/>
  <c r="C22" i="30"/>
  <c r="I21" i="30"/>
  <c r="C21" i="30"/>
  <c r="I20" i="30"/>
  <c r="C20" i="30"/>
  <c r="I19" i="30"/>
  <c r="C19" i="30"/>
  <c r="I18" i="30"/>
  <c r="C18" i="30"/>
  <c r="I17" i="30"/>
  <c r="C17" i="30"/>
  <c r="I16" i="30"/>
  <c r="C16" i="30"/>
  <c r="I15" i="30"/>
  <c r="C15" i="30"/>
  <c r="I14" i="30"/>
  <c r="C14" i="30"/>
  <c r="I13" i="30"/>
  <c r="C13" i="30"/>
  <c r="I12" i="30"/>
  <c r="C12" i="30"/>
  <c r="I11" i="30"/>
  <c r="C11" i="30"/>
  <c r="I10" i="30"/>
  <c r="C10" i="30"/>
  <c r="I9" i="30"/>
  <c r="C9" i="30"/>
  <c r="I8" i="30"/>
  <c r="C8" i="30"/>
  <c r="I7" i="30"/>
  <c r="I6" i="30"/>
  <c r="C6" i="30"/>
  <c r="I5" i="30"/>
  <c r="C5" i="30"/>
  <c r="C26" i="2" l="1"/>
  <c r="C25" i="2"/>
  <c r="F68" i="32" l="1"/>
  <c r="H74" i="32"/>
  <c r="G74" i="32"/>
  <c r="G68" i="32"/>
  <c r="H68" i="32" l="1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B75" i="32"/>
  <c r="B74" i="32"/>
  <c r="B73" i="32"/>
  <c r="B72" i="32"/>
  <c r="B71" i="32"/>
  <c r="D70" i="32"/>
  <c r="B70" i="32" s="1"/>
  <c r="C70" i="32"/>
  <c r="B69" i="32"/>
  <c r="B68" i="32"/>
  <c r="B67" i="32"/>
  <c r="B66" i="32"/>
  <c r="F65" i="32"/>
  <c r="B65" i="32"/>
  <c r="H64" i="32"/>
  <c r="G64" i="32"/>
  <c r="F64" i="32"/>
  <c r="D64" i="32"/>
  <c r="B64" i="32" s="1"/>
  <c r="C64" i="32"/>
  <c r="F63" i="32"/>
  <c r="B63" i="32"/>
  <c r="F62" i="32"/>
  <c r="B62" i="32"/>
  <c r="F61" i="32"/>
  <c r="B61" i="32"/>
  <c r="F60" i="32"/>
  <c r="B60" i="32"/>
  <c r="F59" i="32"/>
  <c r="B59" i="32"/>
  <c r="H58" i="32"/>
  <c r="G58" i="32"/>
  <c r="F58" i="32" s="1"/>
  <c r="D58" i="32"/>
  <c r="B58" i="32" s="1"/>
  <c r="C58" i="32"/>
  <c r="F57" i="32"/>
  <c r="B57" i="32"/>
  <c r="F56" i="32"/>
  <c r="B56" i="32"/>
  <c r="F55" i="32"/>
  <c r="B55" i="32"/>
  <c r="F54" i="32"/>
  <c r="B54" i="32"/>
  <c r="F53" i="32"/>
  <c r="B53" i="32"/>
  <c r="H52" i="32"/>
  <c r="G52" i="32"/>
  <c r="F52" i="32" s="1"/>
  <c r="D52" i="32"/>
  <c r="C52" i="32"/>
  <c r="B52" i="32"/>
  <c r="F51" i="32"/>
  <c r="B51" i="32"/>
  <c r="F50" i="32"/>
  <c r="B50" i="32"/>
  <c r="F49" i="32"/>
  <c r="B49" i="32"/>
  <c r="F48" i="32"/>
  <c r="B48" i="32"/>
  <c r="F47" i="32"/>
  <c r="B47" i="32"/>
  <c r="H46" i="32"/>
  <c r="G46" i="32"/>
  <c r="F46" i="32"/>
  <c r="D46" i="32"/>
  <c r="C46" i="32"/>
  <c r="B46" i="32"/>
  <c r="F45" i="32"/>
  <c r="B45" i="32"/>
  <c r="F44" i="32"/>
  <c r="B44" i="32"/>
  <c r="F43" i="32"/>
  <c r="B43" i="32"/>
  <c r="F42" i="32"/>
  <c r="B42" i="32"/>
  <c r="F41" i="32"/>
  <c r="B41" i="32"/>
  <c r="H40" i="32"/>
  <c r="G40" i="32"/>
  <c r="F40" i="32"/>
  <c r="D40" i="32"/>
  <c r="C40" i="32"/>
  <c r="F39" i="32"/>
  <c r="B39" i="32"/>
  <c r="F38" i="32"/>
  <c r="B38" i="32"/>
  <c r="F37" i="32"/>
  <c r="B37" i="32"/>
  <c r="F36" i="32"/>
  <c r="B36" i="32"/>
  <c r="F35" i="32"/>
  <c r="B35" i="32"/>
  <c r="H34" i="32"/>
  <c r="G34" i="32"/>
  <c r="D34" i="32"/>
  <c r="C34" i="32"/>
  <c r="B34" i="32" s="1"/>
  <c r="F33" i="32"/>
  <c r="B33" i="32"/>
  <c r="F32" i="32"/>
  <c r="B32" i="32"/>
  <c r="F31" i="32"/>
  <c r="B31" i="32"/>
  <c r="F30" i="32"/>
  <c r="B30" i="32"/>
  <c r="F29" i="32"/>
  <c r="B29" i="32"/>
  <c r="H28" i="32"/>
  <c r="G28" i="32"/>
  <c r="F28" i="32"/>
  <c r="D28" i="32"/>
  <c r="C28" i="32"/>
  <c r="B28" i="32"/>
  <c r="F27" i="32"/>
  <c r="B27" i="32"/>
  <c r="F26" i="32"/>
  <c r="B26" i="32"/>
  <c r="F25" i="32"/>
  <c r="B25" i="32"/>
  <c r="F24" i="32"/>
  <c r="B24" i="32"/>
  <c r="F23" i="32"/>
  <c r="B23" i="32"/>
  <c r="H22" i="32"/>
  <c r="G22" i="32"/>
  <c r="F22" i="32"/>
  <c r="D22" i="32"/>
  <c r="B22" i="32" s="1"/>
  <c r="C22" i="32"/>
  <c r="F21" i="32"/>
  <c r="B21" i="32"/>
  <c r="F20" i="32"/>
  <c r="B20" i="32"/>
  <c r="F19" i="32"/>
  <c r="B19" i="32"/>
  <c r="F18" i="32"/>
  <c r="B18" i="32"/>
  <c r="F17" i="32"/>
  <c r="B17" i="32"/>
  <c r="H16" i="32"/>
  <c r="G16" i="32"/>
  <c r="F16" i="32" s="1"/>
  <c r="D16" i="32"/>
  <c r="C16" i="32"/>
  <c r="B16" i="32"/>
  <c r="F15" i="32"/>
  <c r="B15" i="32"/>
  <c r="F14" i="32"/>
  <c r="B14" i="32"/>
  <c r="F13" i="32"/>
  <c r="B13" i="32"/>
  <c r="F12" i="32"/>
  <c r="B12" i="32"/>
  <c r="F11" i="32"/>
  <c r="B11" i="32"/>
  <c r="H10" i="32"/>
  <c r="G10" i="32"/>
  <c r="D10" i="32"/>
  <c r="C10" i="32"/>
  <c r="B10" i="32"/>
  <c r="F9" i="32"/>
  <c r="B9" i="32"/>
  <c r="F8" i="32"/>
  <c r="B8" i="32"/>
  <c r="F7" i="32"/>
  <c r="B7" i="32"/>
  <c r="F6" i="32"/>
  <c r="B6" i="32"/>
  <c r="F5" i="32"/>
  <c r="B5" i="32"/>
  <c r="H4" i="32"/>
  <c r="G4" i="32"/>
  <c r="F4" i="32"/>
  <c r="D4" i="32"/>
  <c r="H72" i="32" s="1"/>
  <c r="C4" i="32"/>
  <c r="G72" i="32" s="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G75" i="32" l="1"/>
  <c r="H75" i="32"/>
  <c r="F34" i="32"/>
  <c r="F10" i="32"/>
  <c r="F74" i="32" s="1"/>
  <c r="G73" i="32"/>
  <c r="B40" i="32"/>
  <c r="F73" i="32"/>
  <c r="F75" i="32"/>
  <c r="H73" i="32"/>
  <c r="B4" i="32"/>
  <c r="F72" i="32" s="1"/>
  <c r="H24" i="2" l="1"/>
  <c r="G24" i="2"/>
  <c r="F25" i="2"/>
  <c r="F26" i="2"/>
  <c r="J25" i="2"/>
  <c r="J26" i="2"/>
  <c r="I25" i="2" l="1"/>
  <c r="G25" i="2"/>
  <c r="H25" i="2" s="1"/>
  <c r="G26" i="2"/>
  <c r="H26" i="2" s="1"/>
  <c r="I26" i="2"/>
  <c r="C18" i="34"/>
  <c r="I21" i="33"/>
  <c r="H113" i="30"/>
  <c r="L20" i="33" l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J113" i="30" l="1"/>
  <c r="K113" i="30"/>
  <c r="D16" i="34" l="1"/>
  <c r="D15" i="34"/>
  <c r="D14" i="34"/>
  <c r="D13" i="34"/>
  <c r="D12" i="34"/>
  <c r="D11" i="34"/>
  <c r="D10" i="34"/>
  <c r="D9" i="34"/>
  <c r="D8" i="34"/>
  <c r="D7" i="34"/>
  <c r="D6" i="34"/>
  <c r="K16" i="31" l="1"/>
  <c r="J15" i="31"/>
  <c r="K14" i="31"/>
  <c r="J13" i="31"/>
  <c r="J9" i="31"/>
  <c r="J8" i="31"/>
  <c r="K7" i="31"/>
  <c r="J6" i="31"/>
  <c r="J10" i="31"/>
  <c r="K10" i="31"/>
  <c r="J11" i="31"/>
  <c r="K11" i="31"/>
  <c r="J12" i="31"/>
  <c r="J17" i="31"/>
  <c r="K17" i="31"/>
  <c r="J18" i="31"/>
  <c r="J16" i="31" l="1"/>
  <c r="J14" i="31"/>
  <c r="J7" i="31"/>
  <c r="K13" i="31"/>
  <c r="K18" i="31"/>
  <c r="K15" i="31"/>
  <c r="K12" i="31"/>
  <c r="K9" i="31"/>
  <c r="K6" i="31"/>
  <c r="K8" i="31"/>
  <c r="D17" i="34" l="1"/>
  <c r="K21" i="33" l="1"/>
  <c r="J21" i="33"/>
  <c r="G21" i="33"/>
  <c r="F21" i="33"/>
  <c r="E21" i="33"/>
  <c r="C21" i="33"/>
  <c r="B21" i="33"/>
  <c r="D21" i="33"/>
  <c r="H21" i="33"/>
  <c r="L21" i="33" l="1"/>
  <c r="M20" i="33"/>
  <c r="N20" i="33" s="1"/>
  <c r="M19" i="33"/>
  <c r="N19" i="33" s="1"/>
  <c r="M18" i="33"/>
  <c r="N18" i="33" s="1"/>
  <c r="M17" i="33"/>
  <c r="N17" i="33" s="1"/>
  <c r="M16" i="33"/>
  <c r="N16" i="33" s="1"/>
  <c r="M15" i="33"/>
  <c r="N15" i="33" s="1"/>
  <c r="M14" i="33"/>
  <c r="N14" i="33" s="1"/>
  <c r="M13" i="33"/>
  <c r="N13" i="33" s="1"/>
  <c r="M12" i="33"/>
  <c r="N12" i="33" s="1"/>
  <c r="M11" i="33"/>
  <c r="N11" i="33" s="1"/>
  <c r="M10" i="33"/>
  <c r="N10" i="33" s="1"/>
  <c r="M9" i="33"/>
  <c r="N9" i="33" s="1"/>
  <c r="M8" i="33"/>
  <c r="N8" i="33" s="1"/>
  <c r="M7" i="33"/>
  <c r="N7" i="33" s="1"/>
  <c r="M6" i="33"/>
  <c r="N6" i="33" s="1"/>
  <c r="I113" i="30" l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  <c r="F18" i="34" l="1"/>
  <c r="E18" i="34"/>
  <c r="D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<sst xmlns="http://schemas.openxmlformats.org/spreadsheetml/2006/main" count="444" uniqueCount="357">
  <si>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</si>
  <si>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</si>
  <si>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</si>
  <si>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</si>
  <si>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</si>
  <si>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</si>
  <si>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</si>
  <si>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</si>
  <si>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</si>
  <si>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</si>
  <si>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</si>
  <si>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</si>
  <si>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</si>
  <si>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</si>
  <si>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</si>
  <si>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</si>
  <si>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</si>
  <si>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</si>
  <si>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</si>
  <si>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</si>
  <si>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</si>
  <si>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</si>
  <si>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</si>
  <si>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</si>
  <si>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</si>
  <si>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</si>
  <si>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</si>
  <si>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</si>
  <si>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</si>
  <si>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</si>
  <si>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</si>
  <si>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</si>
  <si>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</si>
  <si>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</si>
  <si>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</si>
  <si>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</si>
  <si>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</si>
  <si>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</si>
  <si>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</si>
  <si>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</si>
  <si>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</si>
  <si>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</si>
  <si>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</si>
  <si>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</si>
  <si>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</si>
  <si>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</si>
  <si>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</si>
  <si>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</si>
  <si>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</si>
  <si>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</si>
  <si>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</si>
  <si>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</si>
  <si>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</si>
  <si>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</si>
  <si>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</si>
  <si>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</si>
  <si>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</si>
  <si>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</si>
  <si>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</si>
  <si>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</si>
  <si>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</si>
  <si>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</si>
  <si>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</si>
  <si>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</si>
  <si>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</si>
  <si>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</si>
  <si>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</si>
  <si>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</si>
  <si>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</si>
  <si>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</si>
  <si>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</si>
  <si>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</si>
  <si>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</si>
  <si>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</si>
  <si>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</si>
  <si>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</si>
  <si>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</si>
  <si>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</si>
  <si>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</si>
  <si>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</si>
  <si>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</si>
  <si>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</si>
  <si>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</si>
  <si>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</si>
  <si>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</si>
  <si>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</si>
  <si>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</si>
  <si>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</si>
  <si>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</si>
  <si>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</si>
  <si>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</si>
  <si>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</si>
  <si>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</si>
  <si>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</si>
  <si>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</si>
  <si>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</si>
  <si>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</si>
  <si>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</si>
  <si>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</si>
  <si>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</si>
  <si>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</si>
  <si>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</si>
  <si>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</si>
  <si>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</si>
  <si>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</si>
  <si>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</si>
  <si>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</si>
  <si>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</si>
  <si>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</si>
  <si>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</si>
  <si>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</si>
  <si>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</si>
  <si>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</si>
  <si>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</si>
  <si>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</si>
  <si>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</si>
  <si>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</si>
  <si>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</si>
  <si>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</si>
  <si>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</si>
  <si>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</si>
  <si>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</si>
  <si>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</si>
  <si>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</si>
  <si>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</si>
  <si>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</si>
  <si>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</si>
  <si>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</si>
  <si>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</si>
  <si>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</si>
  <si>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</si>
  <si>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</si>
  <si>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</si>
  <si>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</si>
  <si>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</si>
  <si>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</si>
  <si>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</si>
  <si>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</si>
  <si>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</si>
  <si>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</si>
  <si>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</si>
  <si>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</si>
  <si>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</si>
  <si>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</si>
  <si>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</si>
  <si>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</si>
  <si>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</si>
  <si>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</si>
  <si>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</si>
  <si>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</si>
  <si>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</si>
  <si>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</si>
  <si>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</si>
  <si>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</si>
  <si>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</si>
  <si>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</si>
  <si>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</si>
  <si>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</si>
  <si>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</si>
  <si>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</si>
  <si>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</si>
  <si>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</si>
  <si>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</si>
  <si>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</si>
  <si>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</si>
  <si>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</si>
  <si>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</si>
  <si>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</si>
  <si>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</si>
  <si>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</si>
  <si>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</si>
  <si>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</si>
  <si>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</si>
  <si>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</si>
  <si>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</si>
  <si>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</si>
  <si>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</si>
  <si>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</si>
  <si>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</si>
  <si>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</si>
  <si>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</si>
  <si>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</si>
  <si>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</si>
  <si>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</si>
  <si>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</si>
  <si>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</si>
  <si>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</si>
  <si>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</si>
  <si>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</si>
  <si>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</si>
  <si>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</si>
  <si>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</si>
  <si>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</si>
  <si>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</si>
  <si>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</si>
  <si>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</si>
  <si>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</si>
  <si>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</si>
  <si>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</si>
  <si>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</si>
  <si>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</si>
  <si>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</si>
  <si>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</si>
  <si>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</si>
  <si>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</si>
  <si>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</si>
  <si>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</si>
  <si>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</si>
  <si>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</si>
  <si>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</si>
  <si>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</si>
  <si>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</si>
  <si>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</si>
  <si>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</si>
  <si>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</si>
  <si>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</si>
  <si>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</si>
  <si>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</si>
  <si>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</si>
  <si>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</si>
  <si>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</si>
  <si>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</si>
  <si>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</si>
  <si>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</si>
  <si>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</si>
  <si>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</si>
  <si>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</si>
  <si>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</si>
  <si>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</si>
  <si>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</si>
  <si>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</si>
  <si>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</si>
  <si>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</si>
  <si>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</si>
  <si>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</si>
  <si>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</si>
  <si>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</si>
  <si>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</si>
  <si>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</si>
  <si>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</si>
  <si>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</si>
  <si>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</si>
  <si>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</si>
  <si>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</si>
  <si>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</si>
  <si>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</si>
  <si>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</si>
  <si>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</si>
  <si>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</si>
  <si>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</si>
  <si>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</si>
  <si>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</si>
  <si>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</si>
  <si>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</si>
  <si>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</si>
  <si>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</si>
  <si>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</si>
  <si>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</si>
  <si>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</si>
  <si>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</si>
  <si>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</si>
  <si>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</si>
  <si>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</si>
  <si>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</si>
  <si>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</si>
  <si>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</si>
  <si>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</si>
  <si>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</si>
  <si>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</si>
  <si>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</si>
  <si>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</si>
  <si>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</si>
  <si>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</si>
  <si>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</si>
  <si>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</si>
  <si>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</si>
  <si>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</si>
  <si>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</si>
  <si>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</si>
  <si>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</si>
  <si>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</si>
  <si>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</si>
  <si>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</si>
  <si>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</si>
  <si>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</si>
  <si>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</si>
  <si>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</si>
  <si>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</si>
  <si>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</si>
  <si>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</si>
  <si>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</si>
  <si>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</si>
  <si>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</si>
  <si>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</si>
  <si>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</si>
  <si>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</si>
  <si>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</si>
  <si>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</si>
  <si>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</si>
  <si>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</si>
  <si>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</si>
  <si>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</si>
  <si>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</si>
  <si>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</si>
  <si>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</si>
  <si>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</si>
  <si>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</si>
  <si>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</si>
  <si>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</si>
  <si>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</si>
  <si>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</si>
  <si>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</si>
  <si>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</si>
  <si>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</si>
  <si>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</si>
  <si>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</si>
  <si>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</si>
  <si>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</si>
  <si>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</si>
  <si>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</si>
  <si>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</si>
  <si>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</si>
  <si>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</si>
  <si>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</si>
  <si>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</si>
  <si>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</si>
  <si>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</si>
  <si>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</si>
  <si>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</si>
  <si>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</si>
  <si>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</si>
  <si>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</si>
  <si>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</si>
  <si>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</si>
  <si>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</si>
  <si>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</si>
  <si>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</si>
  <si>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</si>
  <si>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</si>
  <si>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</si>
  <si>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</si>
  <si>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前回調査に対する増加</t>
    <phoneticPr fontId="5"/>
  </si>
  <si>
    <t>渡内４丁目</t>
  </si>
  <si>
    <t>渡内５丁目</t>
  </si>
  <si>
    <t>柄沢１丁目</t>
  </si>
  <si>
    <t>柄沢２丁目</t>
  </si>
  <si>
    <t>110歳～</t>
  </si>
  <si>
    <t>75歳以上　</t>
  </si>
  <si>
    <t>ベトナム</t>
    <phoneticPr fontId="15"/>
  </si>
  <si>
    <t>2021.10.1</t>
    <phoneticPr fontId="15"/>
  </si>
  <si>
    <t>2021.10.1</t>
    <phoneticPr fontId="15"/>
  </si>
  <si>
    <t>2021年9月中</t>
    <phoneticPr fontId="15"/>
  </si>
  <si>
    <r>
      <t>　　2020年10月1日以降の人口は，令和2年国勢調査結果の</t>
    </r>
    <r>
      <rPr>
        <b/>
        <u/>
        <sz val="11"/>
        <rFont val="ＭＳ 明朝"/>
        <family val="1"/>
        <charset val="128"/>
      </rPr>
      <t>確定値</t>
    </r>
    <r>
      <rPr>
        <b/>
        <sz val="11"/>
        <rFont val="ＭＳ 明朝"/>
        <family val="1"/>
        <charset val="128"/>
      </rPr>
      <t>によるものです。</t>
    </r>
    <rPh sb="12" eb="14">
      <t>イコウ</t>
    </rPh>
    <rPh sb="19" eb="21">
      <t>レイワ</t>
    </rPh>
    <rPh sb="30" eb="33">
      <t>カクテイチ</t>
    </rPh>
    <phoneticPr fontId="5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</si>
  <si>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</si>
  <si>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</si>
  <si>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藤沢市の町丁字別人口と世帯</t>
    <rPh sb="0" eb="3">
      <t>フジサワシ</t>
    </rPh>
    <phoneticPr fontId="6"/>
  </si>
  <si>
    <t>◆立石4丁目は，世帯数が少ないため秘匿しています。人口と世帯数は，立石3丁目に含めて集計しています。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rPh sb="42" eb="44">
      <t>シュウケイ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</si>
</sst>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.0"/>
    <numFmt numFmtId="178" formatCode="\X"/>
  </numFmts>
  <fonts count="22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  <font>
      <b/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3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7" fontId="4" fillId="0" borderId="18" xfId="2" applyNumberFormat="1" applyFont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178" fontId="9" fillId="0" borderId="18" xfId="3" applyNumberFormat="1" applyFont="1" applyFill="1" applyBorder="1" applyAlignment="1">
      <alignment horizontal="right"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7" fontId="16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6" xfId="0" applyFont="1" applyFill="1" applyBorder="1" applyAlignment="1">
      <alignment horizontal="distributed" vertical="center"/>
    </xf>
    <xf numFmtId="0" fontId="7" fillId="2" borderId="60" xfId="0" applyFont="1" applyFill="1" applyBorder="1" applyAlignment="1">
      <alignment horizontal="distributed" vertical="center"/>
    </xf>
    <xf numFmtId="0" fontId="7" fillId="2" borderId="61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16" fillId="2" borderId="54" xfId="0" applyFont="1" applyFill="1" applyBorder="1" applyAlignment="1">
      <alignment horizontal="distributed" vertical="center"/>
    </xf>
    <xf numFmtId="0" fontId="16" fillId="2" borderId="5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38" fontId="7" fillId="0" borderId="33" xfId="2" applyFont="1" applyBorder="1" applyAlignment="1">
      <alignment vertical="center"/>
    </xf>
    <xf numFmtId="38" fontId="7" fillId="0" borderId="44" xfId="2" applyFont="1" applyBorder="1" applyAlignment="1">
      <alignment vertical="center"/>
    </xf>
    <xf numFmtId="38" fontId="7" fillId="0" borderId="45" xfId="2" applyFont="1" applyBorder="1" applyAlignment="1">
      <alignment vertical="center"/>
    </xf>
    <xf numFmtId="38" fontId="7" fillId="0" borderId="68" xfId="2" applyFont="1" applyBorder="1" applyAlignment="1">
      <alignment vertical="center"/>
    </xf>
    <xf numFmtId="38" fontId="7" fillId="0" borderId="69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38" fontId="7" fillId="0" borderId="42" xfId="2" applyFont="1" applyBorder="1" applyAlignment="1">
      <alignment vertical="center"/>
    </xf>
    <xf numFmtId="38" fontId="7" fillId="0" borderId="46" xfId="2" applyFont="1" applyBorder="1" applyAlignment="1">
      <alignment vertical="center"/>
    </xf>
    <xf numFmtId="38" fontId="7" fillId="0" borderId="58" xfId="2" applyFont="1" applyBorder="1" applyAlignment="1">
      <alignment vertical="center"/>
    </xf>
    <xf numFmtId="38" fontId="7" fillId="0" borderId="64" xfId="2" applyFont="1" applyBorder="1" applyAlignment="1">
      <alignment vertical="center"/>
    </xf>
    <xf numFmtId="38" fontId="7" fillId="0" borderId="65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43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38" fontId="7" fillId="0" borderId="56" xfId="2" applyFont="1" applyBorder="1" applyAlignment="1">
      <alignment vertical="center"/>
    </xf>
    <xf numFmtId="38" fontId="7" fillId="0" borderId="60" xfId="2" applyFont="1" applyBorder="1" applyAlignment="1">
      <alignment vertical="center"/>
    </xf>
    <xf numFmtId="38" fontId="7" fillId="0" borderId="61" xfId="2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20" fillId="0" borderId="48" xfId="2" applyFont="1" applyFill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2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48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38" fontId="20" fillId="0" borderId="39" xfId="2" applyFont="1" applyFill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8" fontId="16" fillId="0" borderId="39" xfId="2" applyFont="1" applyBorder="1" applyAlignment="1">
      <alignment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20" fillId="0" borderId="47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6" xfId="2" applyFont="1" applyBorder="1" applyAlignment="1">
      <alignment vertical="center"/>
    </xf>
    <xf numFmtId="38" fontId="16" fillId="0" borderId="67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0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53" xfId="0" quotePrefix="1" applyFont="1" applyFill="1" applyBorder="1" applyAlignment="1">
      <alignment horizontal="distributed" vertical="center"/>
    </xf>
    <xf numFmtId="0" fontId="7" fillId="2" borderId="54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2"/>
          <c:order val="0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star"/>
            <c:size val="8"/>
            <c:spPr>
              <a:noFill/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10712"/>
        <c:axId val="141507576"/>
      </c:lineChart>
      <c:catAx>
        <c:axId val="141510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41507576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41507576"/>
        <c:scaling>
          <c:orientation val="minMax"/>
          <c:max val="445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510712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8.3806740830059512E-2"/>
          <c:w val="0.12475784833357939"/>
          <c:h val="0.5399932902874480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96878</c:v>
              </c:pt>
              <c:pt idx="1">
                <c:v>109101</c:v>
              </c:pt>
              <c:pt idx="2">
                <c:v>124601</c:v>
              </c:pt>
              <c:pt idx="3">
                <c:v>175183</c:v>
              </c:pt>
              <c:pt idx="4">
                <c:v>228978</c:v>
              </c:pt>
              <c:pt idx="5">
                <c:v>265975</c:v>
              </c:pt>
              <c:pt idx="6">
                <c:v>300248</c:v>
              </c:pt>
              <c:pt idx="7">
                <c:v>328387</c:v>
              </c:pt>
              <c:pt idx="8">
                <c:v>350330</c:v>
              </c:pt>
              <c:pt idx="9">
                <c:v>368651</c:v>
              </c:pt>
              <c:pt idx="10">
                <c:v>379185</c:v>
              </c:pt>
              <c:pt idx="11">
                <c:v>396014</c:v>
              </c:pt>
              <c:pt idx="12">
                <c:v>409657</c:v>
              </c:pt>
              <c:pt idx="13">
                <c:v>423894</c:v>
              </c:pt>
              <c:pt idx="14">
                <c:v>436905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19800</c:v>
              </c:pt>
              <c:pt idx="1">
                <c:v>22694</c:v>
              </c:pt>
              <c:pt idx="2">
                <c:v>28089</c:v>
              </c:pt>
              <c:pt idx="3">
                <c:v>43908</c:v>
              </c:pt>
              <c:pt idx="4">
                <c:v>62169</c:v>
              </c:pt>
              <c:pt idx="5">
                <c:v>77281</c:v>
              </c:pt>
              <c:pt idx="6">
                <c:v>96757</c:v>
              </c:pt>
              <c:pt idx="7">
                <c:v>108775</c:v>
              </c:pt>
              <c:pt idx="8">
                <c:v>124261</c:v>
              </c:pt>
              <c:pt idx="9">
                <c:v>137993</c:v>
              </c:pt>
              <c:pt idx="10">
                <c:v>148455</c:v>
              </c:pt>
              <c:pt idx="11">
                <c:v>161232</c:v>
              </c:pt>
              <c:pt idx="12">
                <c:v>171981</c:v>
              </c:pt>
              <c:pt idx="13">
                <c:v>180170</c:v>
              </c:pt>
              <c:pt idx="14">
                <c:v>193204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08752"/>
        <c:axId val="348177304"/>
      </c:lineChart>
      <c:catAx>
        <c:axId val="14150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8177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8177304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5087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2"/>
          <c:order val="0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180440"/>
        <c:axId val="348182008"/>
      </c:lineChart>
      <c:catAx>
        <c:axId val="348180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18200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48182008"/>
        <c:scaling>
          <c:orientation val="minMax"/>
          <c:max val="445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180440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319768</xdr:colOff>
      <xdr:row>59</xdr:row>
      <xdr:rowOff>55789</xdr:rowOff>
    </xdr:from>
    <xdr:to>
      <xdr:col>9</xdr:col>
      <xdr:colOff>285750</xdr:colOff>
      <xdr:row>83</xdr:row>
      <xdr:rowOff>54429</xdr:rowOff>
    </xdr:to>
    <xdr:graphicFrame macro="">
      <xdr:nvGraphicFramePr>
        <xdr:cNvPr id="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32</xdr:row>
      <xdr:rowOff>76200</xdr:rowOff>
    </xdr:from>
    <xdr:to>
      <xdr:col>9</xdr:col>
      <xdr:colOff>295275</xdr:colOff>
      <xdr:row>56</xdr:row>
      <xdr:rowOff>123825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24</xdr:row>
      <xdr:rowOff>133350</xdr:rowOff>
    </xdr:from>
    <xdr:to>
      <xdr:col>9</xdr:col>
      <xdr:colOff>542925</xdr:colOff>
      <xdr:row>42</xdr:row>
      <xdr:rowOff>152400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69" t="s">
        <v>272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3.5" customHeight="1">
      <c r="A2" s="170" t="s">
        <v>2</v>
      </c>
      <c r="B2" s="170" t="s">
        <v>3</v>
      </c>
      <c r="C2" s="173" t="s">
        <v>0</v>
      </c>
      <c r="D2" s="174"/>
      <c r="E2" s="175"/>
      <c r="F2" s="173" t="s">
        <v>341</v>
      </c>
      <c r="G2" s="174"/>
      <c r="H2" s="175"/>
      <c r="I2" s="32" t="s">
        <v>1</v>
      </c>
      <c r="J2" s="32" t="s">
        <v>0</v>
      </c>
    </row>
    <row r="3" spans="1:10" ht="13.5" customHeight="1">
      <c r="A3" s="171"/>
      <c r="B3" s="171"/>
      <c r="C3" s="176"/>
      <c r="D3" s="177"/>
      <c r="E3" s="178"/>
      <c r="F3" s="176"/>
      <c r="G3" s="177"/>
      <c r="H3" s="178"/>
      <c r="I3" s="33" t="s">
        <v>4</v>
      </c>
      <c r="J3" s="36" t="s">
        <v>5</v>
      </c>
    </row>
    <row r="4" spans="1:10" ht="13.5" customHeight="1">
      <c r="A4" s="172"/>
      <c r="B4" s="171"/>
      <c r="C4" s="84" t="s">
        <v>6</v>
      </c>
      <c r="D4" s="84" t="s">
        <v>7</v>
      </c>
      <c r="E4" s="84" t="s">
        <v>8</v>
      </c>
      <c r="F4" s="30" t="s">
        <v>9</v>
      </c>
      <c r="G4" s="30" t="s">
        <v>10</v>
      </c>
      <c r="H4" s="30" t="s">
        <v>11</v>
      </c>
      <c r="I4" s="34" t="s">
        <v>12</v>
      </c>
      <c r="J4" s="37" t="s">
        <v>13</v>
      </c>
    </row>
    <row r="5" spans="1:10" ht="17.25" customHeight="1">
      <c r="A5" s="89">
        <v>7580</v>
      </c>
      <c r="B5" s="28">
        <v>6072</v>
      </c>
      <c r="C5" s="28">
        <f>D5+E5</f>
        <v>35057</v>
      </c>
      <c r="D5" s="28">
        <v>17563</v>
      </c>
      <c r="E5" s="28">
        <v>17494</v>
      </c>
      <c r="F5" s="29" t="s">
        <v>286</v>
      </c>
      <c r="G5" s="29" t="s">
        <v>286</v>
      </c>
      <c r="H5" s="29" t="s">
        <v>286</v>
      </c>
      <c r="I5" s="35">
        <f>C5/B5</f>
        <v>5.7735507246376816</v>
      </c>
      <c r="J5" s="28">
        <v>503.90973120597965</v>
      </c>
    </row>
    <row r="6" spans="1:10" ht="17.25" customHeight="1">
      <c r="A6" s="89">
        <v>9406</v>
      </c>
      <c r="B6" s="28">
        <v>7332</v>
      </c>
      <c r="C6" s="28">
        <f t="shared" ref="C6:C9" si="0">D6+E6</f>
        <v>40183</v>
      </c>
      <c r="D6" s="28">
        <v>20257</v>
      </c>
      <c r="E6" s="28">
        <v>19926</v>
      </c>
      <c r="F6" s="28">
        <f>B6-B5</f>
        <v>1260</v>
      </c>
      <c r="G6" s="28">
        <f>C6-C5</f>
        <v>5126</v>
      </c>
      <c r="H6" s="31">
        <f>G6/C5</f>
        <v>0.14621901474741136</v>
      </c>
      <c r="I6" s="35">
        <f t="shared" ref="I6:I9" si="1">C6/B6</f>
        <v>5.4804964539007095</v>
      </c>
      <c r="J6" s="28">
        <v>577.59091562455092</v>
      </c>
    </row>
    <row r="7" spans="1:10" ht="17.25" customHeight="1">
      <c r="A7" s="89">
        <v>11232</v>
      </c>
      <c r="B7" s="28">
        <v>8025</v>
      </c>
      <c r="C7" s="28">
        <f t="shared" si="0"/>
        <v>45133</v>
      </c>
      <c r="D7" s="28">
        <v>22650</v>
      </c>
      <c r="E7" s="28">
        <v>22483</v>
      </c>
      <c r="F7" s="28">
        <f t="shared" ref="F7:F9" si="2">B7-B6</f>
        <v>693</v>
      </c>
      <c r="G7" s="28">
        <f t="shared" ref="G7:G26" si="3">C7-C6</f>
        <v>4950</v>
      </c>
      <c r="H7" s="31">
        <f t="shared" ref="H7:H26" si="4">G7/C6</f>
        <v>0.12318642211880645</v>
      </c>
      <c r="I7" s="35">
        <f t="shared" si="1"/>
        <v>5.6240498442367599</v>
      </c>
      <c r="J7" s="28">
        <v>648.74227396866468</v>
      </c>
    </row>
    <row r="8" spans="1:10" ht="17.25" customHeight="1">
      <c r="A8" s="89">
        <v>13058</v>
      </c>
      <c r="B8" s="28">
        <v>9186</v>
      </c>
      <c r="C8" s="28">
        <f t="shared" si="0"/>
        <v>50798</v>
      </c>
      <c r="D8" s="28">
        <v>25141</v>
      </c>
      <c r="E8" s="28">
        <v>25657</v>
      </c>
      <c r="F8" s="28">
        <f t="shared" si="2"/>
        <v>1161</v>
      </c>
      <c r="G8" s="28">
        <f t="shared" si="3"/>
        <v>5665</v>
      </c>
      <c r="H8" s="31">
        <f t="shared" si="4"/>
        <v>0.12551791372166707</v>
      </c>
      <c r="I8" s="35">
        <f t="shared" si="1"/>
        <v>5.5299368604397996</v>
      </c>
      <c r="J8" s="28">
        <v>730.17105074026165</v>
      </c>
    </row>
    <row r="9" spans="1:10" ht="17.25" customHeight="1">
      <c r="A9" s="89">
        <v>14885</v>
      </c>
      <c r="B9" s="28">
        <v>11126</v>
      </c>
      <c r="C9" s="28">
        <f t="shared" si="0"/>
        <v>59277</v>
      </c>
      <c r="D9" s="28">
        <v>29500</v>
      </c>
      <c r="E9" s="28">
        <v>29777</v>
      </c>
      <c r="F9" s="28">
        <f t="shared" si="2"/>
        <v>1940</v>
      </c>
      <c r="G9" s="28">
        <f t="shared" si="3"/>
        <v>8479</v>
      </c>
      <c r="H9" s="31">
        <f t="shared" si="4"/>
        <v>0.16691602031576047</v>
      </c>
      <c r="I9" s="35">
        <f t="shared" si="1"/>
        <v>5.327790760381089</v>
      </c>
      <c r="J9" s="28">
        <v>852.04829667960337</v>
      </c>
    </row>
    <row r="10" spans="1:10" ht="17.25" customHeight="1">
      <c r="A10" s="89">
        <v>17441</v>
      </c>
      <c r="B10" s="29" t="s">
        <v>287</v>
      </c>
      <c r="C10" s="28">
        <v>90971</v>
      </c>
      <c r="D10" s="29" t="s">
        <v>287</v>
      </c>
      <c r="E10" s="29" t="s">
        <v>287</v>
      </c>
      <c r="F10" s="29" t="s">
        <v>287</v>
      </c>
      <c r="G10" s="28">
        <f t="shared" si="3"/>
        <v>31694</v>
      </c>
      <c r="H10" s="31">
        <f t="shared" si="4"/>
        <v>0.53467618131821781</v>
      </c>
      <c r="I10" s="29" t="s">
        <v>287</v>
      </c>
      <c r="J10" s="28">
        <v>1307.6182262469456</v>
      </c>
    </row>
    <row r="11" spans="1:10" ht="17.25" customHeight="1">
      <c r="A11" s="89">
        <v>18537</v>
      </c>
      <c r="B11" s="28">
        <v>19800</v>
      </c>
      <c r="C11" s="28">
        <f>D11+E11</f>
        <v>96878</v>
      </c>
      <c r="D11" s="28">
        <v>47704</v>
      </c>
      <c r="E11" s="28">
        <v>49174</v>
      </c>
      <c r="F11" s="29" t="s">
        <v>287</v>
      </c>
      <c r="G11" s="28">
        <f t="shared" si="3"/>
        <v>5907</v>
      </c>
      <c r="H11" s="31">
        <f t="shared" si="4"/>
        <v>6.4932780776291346E-2</v>
      </c>
      <c r="I11" s="35">
        <f>C11/B11</f>
        <v>4.8928282828282832</v>
      </c>
      <c r="J11" s="28">
        <v>1392.5255138709215</v>
      </c>
    </row>
    <row r="12" spans="1:10" ht="17.25" customHeight="1">
      <c r="A12" s="89">
        <v>20363</v>
      </c>
      <c r="B12" s="28">
        <v>22694</v>
      </c>
      <c r="C12" s="28">
        <f t="shared" ref="C12:C24" si="5">D12+E12</f>
        <v>109101</v>
      </c>
      <c r="D12" s="28">
        <v>53567</v>
      </c>
      <c r="E12" s="28">
        <v>55534</v>
      </c>
      <c r="F12" s="28">
        <f>B12-B11</f>
        <v>2894</v>
      </c>
      <c r="G12" s="28">
        <f t="shared" si="3"/>
        <v>12223</v>
      </c>
      <c r="H12" s="31">
        <f t="shared" si="4"/>
        <v>0.1261689960568963</v>
      </c>
      <c r="I12" s="35">
        <f t="shared" ref="I12:I26" si="6">C12/B12</f>
        <v>4.8074821538732708</v>
      </c>
      <c r="J12" s="28">
        <v>1568.2190599396292</v>
      </c>
    </row>
    <row r="13" spans="1:10" ht="17.25" customHeight="1">
      <c r="A13" s="89">
        <v>22190</v>
      </c>
      <c r="B13" s="28">
        <v>28089</v>
      </c>
      <c r="C13" s="28">
        <f t="shared" si="5"/>
        <v>124601</v>
      </c>
      <c r="D13" s="28">
        <v>61058</v>
      </c>
      <c r="E13" s="28">
        <v>63543</v>
      </c>
      <c r="F13" s="28">
        <f t="shared" ref="F13:F23" si="7">B13-B12</f>
        <v>5395</v>
      </c>
      <c r="G13" s="28">
        <f t="shared" si="3"/>
        <v>15500</v>
      </c>
      <c r="H13" s="31">
        <f t="shared" si="4"/>
        <v>0.14207019184058808</v>
      </c>
      <c r="I13" s="35">
        <f t="shared" si="6"/>
        <v>4.435935775570508</v>
      </c>
      <c r="J13" s="28">
        <v>1791.0162426333191</v>
      </c>
    </row>
    <row r="14" spans="1:10" ht="17.25" customHeight="1">
      <c r="A14" s="89">
        <v>24016</v>
      </c>
      <c r="B14" s="28">
        <v>43908</v>
      </c>
      <c r="C14" s="28">
        <f t="shared" si="5"/>
        <v>175183</v>
      </c>
      <c r="D14" s="28">
        <v>88314</v>
      </c>
      <c r="E14" s="28">
        <v>86869</v>
      </c>
      <c r="F14" s="28">
        <f t="shared" si="7"/>
        <v>15819</v>
      </c>
      <c r="G14" s="28">
        <f t="shared" si="3"/>
        <v>50582</v>
      </c>
      <c r="H14" s="31">
        <f t="shared" si="4"/>
        <v>0.40595179813966181</v>
      </c>
      <c r="I14" s="35">
        <f t="shared" si="6"/>
        <v>3.9897740730618567</v>
      </c>
      <c r="J14" s="28">
        <v>2518.0825068276558</v>
      </c>
    </row>
    <row r="15" spans="1:10" ht="17.25" customHeight="1">
      <c r="A15" s="89">
        <v>25842</v>
      </c>
      <c r="B15" s="28">
        <v>62169</v>
      </c>
      <c r="C15" s="28">
        <f t="shared" si="5"/>
        <v>228978</v>
      </c>
      <c r="D15" s="28">
        <v>116298</v>
      </c>
      <c r="E15" s="28">
        <v>112680</v>
      </c>
      <c r="F15" s="28">
        <f t="shared" si="7"/>
        <v>18261</v>
      </c>
      <c r="G15" s="28">
        <f t="shared" si="3"/>
        <v>53795</v>
      </c>
      <c r="H15" s="31">
        <f t="shared" si="4"/>
        <v>0.30707888322497046</v>
      </c>
      <c r="I15" s="35">
        <f t="shared" si="6"/>
        <v>3.6831539834965978</v>
      </c>
      <c r="J15" s="28">
        <v>3291.3324708926266</v>
      </c>
    </row>
    <row r="16" spans="1:10" ht="17.25" customHeight="1">
      <c r="A16" s="89">
        <v>27668</v>
      </c>
      <c r="B16" s="28">
        <v>77281</v>
      </c>
      <c r="C16" s="28">
        <f t="shared" si="5"/>
        <v>265975</v>
      </c>
      <c r="D16" s="28">
        <v>134919</v>
      </c>
      <c r="E16" s="28">
        <v>131056</v>
      </c>
      <c r="F16" s="28">
        <f t="shared" si="7"/>
        <v>15112</v>
      </c>
      <c r="G16" s="28">
        <f t="shared" si="3"/>
        <v>36997</v>
      </c>
      <c r="H16" s="31">
        <f t="shared" si="4"/>
        <v>0.16157447440365449</v>
      </c>
      <c r="I16" s="35">
        <f t="shared" si="6"/>
        <v>3.4416609515922412</v>
      </c>
      <c r="J16" s="28">
        <v>3823.127784964784</v>
      </c>
    </row>
    <row r="17" spans="1:10" ht="17.25" customHeight="1">
      <c r="A17" s="89">
        <v>29495</v>
      </c>
      <c r="B17" s="28">
        <v>96757</v>
      </c>
      <c r="C17" s="28">
        <f t="shared" si="5"/>
        <v>300248</v>
      </c>
      <c r="D17" s="28">
        <v>152281</v>
      </c>
      <c r="E17" s="28">
        <v>147967</v>
      </c>
      <c r="F17" s="28">
        <f t="shared" si="7"/>
        <v>19476</v>
      </c>
      <c r="G17" s="28">
        <f t="shared" si="3"/>
        <v>34273</v>
      </c>
      <c r="H17" s="31">
        <f t="shared" si="4"/>
        <v>0.12885797537362534</v>
      </c>
      <c r="I17" s="35">
        <f t="shared" si="6"/>
        <v>3.1031139865849497</v>
      </c>
      <c r="J17" s="28">
        <v>4315.7682909299992</v>
      </c>
    </row>
    <row r="18" spans="1:10" ht="17.25" customHeight="1">
      <c r="A18" s="89">
        <v>31321</v>
      </c>
      <c r="B18" s="28">
        <v>108775</v>
      </c>
      <c r="C18" s="28">
        <f t="shared" si="5"/>
        <v>328387</v>
      </c>
      <c r="D18" s="28">
        <v>167306</v>
      </c>
      <c r="E18" s="28">
        <v>161081</v>
      </c>
      <c r="F18" s="28">
        <f t="shared" si="7"/>
        <v>12018</v>
      </c>
      <c r="G18" s="28">
        <f t="shared" si="3"/>
        <v>28139</v>
      </c>
      <c r="H18" s="31">
        <f t="shared" si="4"/>
        <v>9.3719192134502138E-2</v>
      </c>
      <c r="I18" s="35">
        <f t="shared" si="6"/>
        <v>3.0189565617099516</v>
      </c>
      <c r="J18" s="28">
        <v>4720.2386085956596</v>
      </c>
    </row>
    <row r="19" spans="1:10" ht="17.25" customHeight="1">
      <c r="A19" s="89">
        <v>33147</v>
      </c>
      <c r="B19" s="28">
        <v>124261</v>
      </c>
      <c r="C19" s="28">
        <f t="shared" si="5"/>
        <v>350330</v>
      </c>
      <c r="D19" s="28">
        <v>178914</v>
      </c>
      <c r="E19" s="28">
        <v>171416</v>
      </c>
      <c r="F19" s="28">
        <f t="shared" si="7"/>
        <v>15486</v>
      </c>
      <c r="G19" s="28">
        <f t="shared" si="3"/>
        <v>21943</v>
      </c>
      <c r="H19" s="31">
        <f t="shared" si="4"/>
        <v>6.6820550143580598E-2</v>
      </c>
      <c r="I19" s="35">
        <f t="shared" si="6"/>
        <v>2.8193077474026444</v>
      </c>
      <c r="J19" s="28">
        <v>5035.647549230991</v>
      </c>
    </row>
    <row r="20" spans="1:10" ht="17.25" customHeight="1">
      <c r="A20" s="89">
        <v>34973</v>
      </c>
      <c r="B20" s="28">
        <v>137993</v>
      </c>
      <c r="C20" s="28">
        <f t="shared" si="5"/>
        <v>368651</v>
      </c>
      <c r="D20" s="28">
        <v>186962</v>
      </c>
      <c r="E20" s="28">
        <v>181689</v>
      </c>
      <c r="F20" s="28">
        <f t="shared" si="7"/>
        <v>13732</v>
      </c>
      <c r="G20" s="28">
        <f t="shared" si="3"/>
        <v>18321</v>
      </c>
      <c r="H20" s="31">
        <f t="shared" si="4"/>
        <v>5.2296406245539918E-2</v>
      </c>
      <c r="I20" s="35">
        <f t="shared" si="6"/>
        <v>2.6715195698332526</v>
      </c>
      <c r="J20" s="28">
        <v>5298.9938191749325</v>
      </c>
    </row>
    <row r="21" spans="1:10" s="20" customFormat="1" ht="17.25" customHeight="1">
      <c r="A21" s="89">
        <v>36800</v>
      </c>
      <c r="B21" s="28">
        <v>148455</v>
      </c>
      <c r="C21" s="28">
        <f t="shared" si="5"/>
        <v>379185</v>
      </c>
      <c r="D21" s="28">
        <v>190927</v>
      </c>
      <c r="E21" s="28">
        <v>188258</v>
      </c>
      <c r="F21" s="28">
        <f t="shared" si="7"/>
        <v>10462</v>
      </c>
      <c r="G21" s="28">
        <f t="shared" si="3"/>
        <v>10534</v>
      </c>
      <c r="H21" s="31">
        <f t="shared" si="4"/>
        <v>2.8574451174688254E-2</v>
      </c>
      <c r="I21" s="35">
        <f t="shared" si="6"/>
        <v>2.5542083459634233</v>
      </c>
      <c r="J21" s="28">
        <v>5450.4096593359209</v>
      </c>
    </row>
    <row r="22" spans="1:10" s="20" customFormat="1" ht="17.25" customHeight="1">
      <c r="A22" s="90">
        <v>38626</v>
      </c>
      <c r="B22" s="28">
        <v>161232</v>
      </c>
      <c r="C22" s="28">
        <f t="shared" si="5"/>
        <v>396014</v>
      </c>
      <c r="D22" s="28">
        <v>198365</v>
      </c>
      <c r="E22" s="28">
        <v>197649</v>
      </c>
      <c r="F22" s="28">
        <f t="shared" si="7"/>
        <v>12777</v>
      </c>
      <c r="G22" s="28">
        <f t="shared" si="3"/>
        <v>16829</v>
      </c>
      <c r="H22" s="31">
        <f t="shared" si="4"/>
        <v>4.4382029879873941E-2</v>
      </c>
      <c r="I22" s="35">
        <f t="shared" si="6"/>
        <v>2.4561749528629551</v>
      </c>
      <c r="J22" s="28">
        <v>5692.3099036941212</v>
      </c>
    </row>
    <row r="23" spans="1:10" s="20" customFormat="1" ht="17.25" customHeight="1">
      <c r="A23" s="89">
        <v>40452</v>
      </c>
      <c r="B23" s="28">
        <v>171981</v>
      </c>
      <c r="C23" s="28">
        <f t="shared" si="5"/>
        <v>409657</v>
      </c>
      <c r="D23" s="28">
        <v>203778</v>
      </c>
      <c r="E23" s="28">
        <v>205879</v>
      </c>
      <c r="F23" s="28">
        <f t="shared" si="7"/>
        <v>10749</v>
      </c>
      <c r="G23" s="28">
        <f t="shared" si="3"/>
        <v>13643</v>
      </c>
      <c r="H23" s="31">
        <f t="shared" si="4"/>
        <v>3.44508022443651E-2</v>
      </c>
      <c r="I23" s="35">
        <f t="shared" si="6"/>
        <v>2.3819898709741194</v>
      </c>
      <c r="J23" s="28">
        <v>5888.4145464999283</v>
      </c>
    </row>
    <row r="24" spans="1:10" s="20" customFormat="1" ht="17.25" customHeight="1">
      <c r="A24" s="27">
        <v>42278</v>
      </c>
      <c r="B24" s="28">
        <v>180170</v>
      </c>
      <c r="C24" s="28">
        <f t="shared" si="5"/>
        <v>423894</v>
      </c>
      <c r="D24" s="102">
        <v>210032</v>
      </c>
      <c r="E24" s="102">
        <v>213862</v>
      </c>
      <c r="F24" s="28">
        <f t="shared" ref="F24:F26" si="8">B24-B23</f>
        <v>8189</v>
      </c>
      <c r="G24" s="28">
        <f t="shared" si="3"/>
        <v>14237</v>
      </c>
      <c r="H24" s="31">
        <f t="shared" si="4"/>
        <v>3.4753464483702222E-2</v>
      </c>
      <c r="I24" s="35">
        <f t="shared" si="6"/>
        <v>2.3527446300715988</v>
      </c>
      <c r="J24" s="28">
        <f>C24/69.57</f>
        <v>6093.0573523070298</v>
      </c>
    </row>
    <row r="25" spans="1:10" s="20" customFormat="1" ht="17.25" customHeight="1">
      <c r="A25" s="27">
        <v>44105</v>
      </c>
      <c r="B25" s="28">
        <v>193204</v>
      </c>
      <c r="C25" s="28">
        <f>SUM(D25:E25)</f>
        <v>436905</v>
      </c>
      <c r="D25" s="102">
        <v>215596</v>
      </c>
      <c r="E25" s="102">
        <v>221309</v>
      </c>
      <c r="F25" s="28">
        <f t="shared" si="8"/>
        <v>13034</v>
      </c>
      <c r="G25" s="28">
        <f t="shared" si="3"/>
        <v>13011</v>
      </c>
      <c r="H25" s="31">
        <f t="shared" si="4"/>
        <v>3.0693994253280302E-2</v>
      </c>
      <c r="I25" s="35">
        <f t="shared" si="6"/>
        <v>2.2613662243017743</v>
      </c>
      <c r="J25" s="28">
        <f>C25/69.56</f>
        <v>6280.9804485336399</v>
      </c>
    </row>
    <row r="26" spans="1:10" ht="17.25" customHeight="1">
      <c r="A26" s="91">
        <v>44470</v>
      </c>
      <c r="B26" s="96">
        <v>197025</v>
      </c>
      <c r="C26" s="97">
        <f>SUM(D26:E26)</f>
        <v>440487</v>
      </c>
      <c r="D26" s="103">
        <v>217421</v>
      </c>
      <c r="E26" s="103">
        <v>223066</v>
      </c>
      <c r="F26" s="96">
        <f t="shared" si="8"/>
        <v>3821</v>
      </c>
      <c r="G26" s="96">
        <f t="shared" si="3"/>
        <v>3582</v>
      </c>
      <c r="H26" s="98">
        <f t="shared" si="4"/>
        <v>8.1985786383767644E-3</v>
      </c>
      <c r="I26" s="99">
        <f t="shared" si="6"/>
        <v>2.2356909021697753</v>
      </c>
      <c r="J26" s="79">
        <f>C26/69.56</f>
        <v>6332.4755606670496</v>
      </c>
    </row>
    <row r="27" spans="1:10">
      <c r="A27" s="21"/>
      <c r="B27" s="22"/>
      <c r="C27" s="22"/>
      <c r="D27" s="22"/>
      <c r="E27" s="22"/>
      <c r="F27" s="23"/>
      <c r="G27" s="23"/>
      <c r="H27" s="23"/>
      <c r="I27" s="24"/>
      <c r="J27" s="22"/>
    </row>
    <row r="28" spans="1:10">
      <c r="A28" s="2" t="s">
        <v>334</v>
      </c>
    </row>
    <row r="29" spans="1:10" ht="13.5" customHeight="1">
      <c r="A29" s="2" t="s">
        <v>335</v>
      </c>
    </row>
    <row r="30" spans="1:10">
      <c r="A30" s="4" t="s">
        <v>352</v>
      </c>
    </row>
    <row r="32" spans="1:10">
      <c r="A32" s="168" t="s">
        <v>296</v>
      </c>
      <c r="B32" s="168"/>
      <c r="C32" s="168"/>
      <c r="D32" s="168"/>
      <c r="E32" s="168"/>
      <c r="F32" s="168"/>
      <c r="G32" s="168"/>
      <c r="H32" s="168"/>
      <c r="I32" s="168"/>
      <c r="J32" s="168"/>
    </row>
    <row r="59" spans="1:10">
      <c r="A59" s="168" t="s">
        <v>297</v>
      </c>
      <c r="B59" s="168"/>
      <c r="C59" s="168"/>
      <c r="D59" s="168"/>
      <c r="E59" s="168"/>
      <c r="F59" s="168"/>
      <c r="G59" s="168"/>
      <c r="H59" s="168"/>
      <c r="I59" s="168"/>
      <c r="J59" s="168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84" t="s">
        <v>355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8" customHeight="1">
      <c r="A2" s="5" t="s">
        <v>349</v>
      </c>
      <c r="B2" s="5"/>
      <c r="C2" s="5"/>
      <c r="D2" s="5"/>
      <c r="E2" s="38"/>
      <c r="F2" s="5"/>
      <c r="G2" s="5"/>
      <c r="H2" s="39"/>
      <c r="I2" s="25"/>
      <c r="J2" s="25"/>
      <c r="K2" s="7"/>
    </row>
    <row r="3" spans="1:11" ht="17.25" customHeight="1">
      <c r="A3" s="179" t="s">
        <v>79</v>
      </c>
      <c r="B3" s="40" t="s">
        <v>78</v>
      </c>
      <c r="C3" s="181" t="s">
        <v>0</v>
      </c>
      <c r="D3" s="182"/>
      <c r="E3" s="183"/>
      <c r="F3" s="8"/>
      <c r="G3" s="179" t="s">
        <v>79</v>
      </c>
      <c r="H3" s="40" t="s">
        <v>78</v>
      </c>
      <c r="I3" s="181" t="s">
        <v>0</v>
      </c>
      <c r="J3" s="182"/>
      <c r="K3" s="183"/>
    </row>
    <row r="4" spans="1:11" ht="17.25" customHeight="1">
      <c r="A4" s="180"/>
      <c r="B4" s="41" t="s">
        <v>3</v>
      </c>
      <c r="C4" s="42" t="s">
        <v>6</v>
      </c>
      <c r="D4" s="42" t="s">
        <v>7</v>
      </c>
      <c r="E4" s="42" t="s">
        <v>8</v>
      </c>
      <c r="F4" s="8"/>
      <c r="G4" s="180"/>
      <c r="H4" s="41" t="s">
        <v>3</v>
      </c>
      <c r="I4" s="42" t="s">
        <v>6</v>
      </c>
      <c r="J4" s="42" t="s">
        <v>7</v>
      </c>
      <c r="K4" s="42" t="s">
        <v>8</v>
      </c>
    </row>
    <row r="5" spans="1:11" ht="18.95" customHeight="1">
      <c r="A5" s="43" t="s">
        <v>80</v>
      </c>
      <c r="B5" s="44">
        <v>758</v>
      </c>
      <c r="C5" s="44">
        <f>D5+E5</f>
        <v>1347</v>
      </c>
      <c r="D5" s="100">
        <v>648</v>
      </c>
      <c r="E5" s="45">
        <v>699</v>
      </c>
      <c r="F5" s="8"/>
      <c r="G5" s="46" t="s">
        <v>87</v>
      </c>
      <c r="H5" s="44">
        <v>487</v>
      </c>
      <c r="I5" s="44">
        <f t="shared" ref="I5:I57" si="0">J5+K5</f>
        <v>1144</v>
      </c>
      <c r="J5" s="45">
        <v>535</v>
      </c>
      <c r="K5" s="45">
        <v>609</v>
      </c>
    </row>
    <row r="6" spans="1:11" ht="18.95" customHeight="1">
      <c r="A6" s="43" t="s">
        <v>82</v>
      </c>
      <c r="B6" s="185">
        <v>4894</v>
      </c>
      <c r="C6" s="187">
        <f>D6+E6</f>
        <v>8861</v>
      </c>
      <c r="D6" s="188">
        <v>4211</v>
      </c>
      <c r="E6" s="188">
        <v>4650</v>
      </c>
      <c r="F6" s="8"/>
      <c r="G6" s="46" t="s">
        <v>89</v>
      </c>
      <c r="H6" s="44">
        <v>762</v>
      </c>
      <c r="I6" s="44">
        <f t="shared" si="0"/>
        <v>1920</v>
      </c>
      <c r="J6" s="45">
        <v>946</v>
      </c>
      <c r="K6" s="45">
        <v>974</v>
      </c>
    </row>
    <row r="7" spans="1:11" ht="18.95" customHeight="1">
      <c r="A7" s="43" t="s">
        <v>84</v>
      </c>
      <c r="B7" s="186"/>
      <c r="C7" s="187"/>
      <c r="D7" s="189"/>
      <c r="E7" s="189"/>
      <c r="F7" s="8"/>
      <c r="G7" s="46" t="s">
        <v>91</v>
      </c>
      <c r="H7" s="44">
        <v>511</v>
      </c>
      <c r="I7" s="44">
        <f t="shared" si="0"/>
        <v>1394</v>
      </c>
      <c r="J7" s="45">
        <v>660</v>
      </c>
      <c r="K7" s="45">
        <v>734</v>
      </c>
    </row>
    <row r="8" spans="1:11" ht="18.95" customHeight="1">
      <c r="A8" s="43" t="s">
        <v>86</v>
      </c>
      <c r="B8" s="44">
        <v>630</v>
      </c>
      <c r="C8" s="44">
        <f>D8+E8</f>
        <v>1132</v>
      </c>
      <c r="D8" s="45">
        <v>584</v>
      </c>
      <c r="E8" s="45">
        <v>548</v>
      </c>
      <c r="F8" s="8"/>
      <c r="G8" s="46" t="s">
        <v>93</v>
      </c>
      <c r="H8" s="44">
        <v>963</v>
      </c>
      <c r="I8" s="44">
        <f t="shared" si="0"/>
        <v>2213</v>
      </c>
      <c r="J8" s="45">
        <v>1020</v>
      </c>
      <c r="K8" s="45">
        <v>1193</v>
      </c>
    </row>
    <row r="9" spans="1:11" ht="18.95" customHeight="1">
      <c r="A9" s="43" t="s">
        <v>88</v>
      </c>
      <c r="B9" s="44">
        <v>357</v>
      </c>
      <c r="C9" s="44">
        <f t="shared" ref="C9:C56" si="1">D9+E9</f>
        <v>685</v>
      </c>
      <c r="D9" s="45">
        <v>342</v>
      </c>
      <c r="E9" s="45">
        <v>343</v>
      </c>
      <c r="F9" s="8"/>
      <c r="G9" s="46" t="s">
        <v>95</v>
      </c>
      <c r="H9" s="44">
        <v>659</v>
      </c>
      <c r="I9" s="44">
        <f t="shared" si="0"/>
        <v>1483</v>
      </c>
      <c r="J9" s="45">
        <v>692</v>
      </c>
      <c r="K9" s="45">
        <v>791</v>
      </c>
    </row>
    <row r="10" spans="1:11" ht="18.95" customHeight="1">
      <c r="A10" s="43" t="s">
        <v>90</v>
      </c>
      <c r="B10" s="44">
        <v>1076</v>
      </c>
      <c r="C10" s="44">
        <f t="shared" si="1"/>
        <v>1581</v>
      </c>
      <c r="D10" s="45">
        <v>1092</v>
      </c>
      <c r="E10" s="45">
        <v>489</v>
      </c>
      <c r="F10" s="8"/>
      <c r="G10" s="46" t="s">
        <v>97</v>
      </c>
      <c r="H10" s="44">
        <v>529</v>
      </c>
      <c r="I10" s="44">
        <f t="shared" si="0"/>
        <v>1169</v>
      </c>
      <c r="J10" s="45">
        <v>551</v>
      </c>
      <c r="K10" s="45">
        <v>618</v>
      </c>
    </row>
    <row r="11" spans="1:11" ht="18.95" customHeight="1">
      <c r="A11" s="43" t="s">
        <v>92</v>
      </c>
      <c r="B11" s="44">
        <v>645</v>
      </c>
      <c r="C11" s="44">
        <f t="shared" si="1"/>
        <v>1375</v>
      </c>
      <c r="D11" s="45">
        <v>676</v>
      </c>
      <c r="E11" s="45">
        <v>699</v>
      </c>
      <c r="F11" s="8"/>
      <c r="G11" s="46" t="s">
        <v>99</v>
      </c>
      <c r="H11" s="44">
        <v>573</v>
      </c>
      <c r="I11" s="44">
        <f t="shared" si="0"/>
        <v>1375</v>
      </c>
      <c r="J11" s="45">
        <v>644</v>
      </c>
      <c r="K11" s="45">
        <v>731</v>
      </c>
    </row>
    <row r="12" spans="1:11" ht="18.95" customHeight="1">
      <c r="A12" s="43" t="s">
        <v>94</v>
      </c>
      <c r="B12" s="44">
        <v>163</v>
      </c>
      <c r="C12" s="44">
        <f t="shared" si="1"/>
        <v>395</v>
      </c>
      <c r="D12" s="45">
        <v>192</v>
      </c>
      <c r="E12" s="45">
        <v>203</v>
      </c>
      <c r="F12" s="8"/>
      <c r="G12" s="46" t="s">
        <v>101</v>
      </c>
      <c r="H12" s="44">
        <v>599</v>
      </c>
      <c r="I12" s="44">
        <f t="shared" si="0"/>
        <v>1563</v>
      </c>
      <c r="J12" s="45">
        <v>761</v>
      </c>
      <c r="K12" s="45">
        <v>802</v>
      </c>
    </row>
    <row r="13" spans="1:11" ht="18.95" customHeight="1">
      <c r="A13" s="43" t="s">
        <v>96</v>
      </c>
      <c r="B13" s="44">
        <v>748</v>
      </c>
      <c r="C13" s="44">
        <f t="shared" si="1"/>
        <v>1537</v>
      </c>
      <c r="D13" s="45">
        <v>771</v>
      </c>
      <c r="E13" s="45">
        <v>766</v>
      </c>
      <c r="F13" s="8"/>
      <c r="G13" s="46" t="s">
        <v>103</v>
      </c>
      <c r="H13" s="44">
        <v>842</v>
      </c>
      <c r="I13" s="44">
        <f t="shared" si="0"/>
        <v>1876</v>
      </c>
      <c r="J13" s="45">
        <v>916</v>
      </c>
      <c r="K13" s="45">
        <v>960</v>
      </c>
    </row>
    <row r="14" spans="1:11" ht="18.95" customHeight="1">
      <c r="A14" s="43" t="s">
        <v>98</v>
      </c>
      <c r="B14" s="44">
        <v>675</v>
      </c>
      <c r="C14" s="44">
        <f t="shared" si="1"/>
        <v>1348</v>
      </c>
      <c r="D14" s="45">
        <v>649</v>
      </c>
      <c r="E14" s="45">
        <v>699</v>
      </c>
      <c r="F14" s="8"/>
      <c r="G14" s="46" t="s">
        <v>105</v>
      </c>
      <c r="H14" s="44">
        <v>159</v>
      </c>
      <c r="I14" s="44">
        <f t="shared" si="0"/>
        <v>353</v>
      </c>
      <c r="J14" s="45">
        <v>184</v>
      </c>
      <c r="K14" s="45">
        <v>169</v>
      </c>
    </row>
    <row r="15" spans="1:11" ht="18.95" customHeight="1">
      <c r="A15" s="43" t="s">
        <v>100</v>
      </c>
      <c r="B15" s="44">
        <v>876</v>
      </c>
      <c r="C15" s="44">
        <f t="shared" si="1"/>
        <v>1905</v>
      </c>
      <c r="D15" s="45">
        <v>928</v>
      </c>
      <c r="E15" s="45">
        <v>977</v>
      </c>
      <c r="F15" s="8"/>
      <c r="G15" s="46" t="s">
        <v>107</v>
      </c>
      <c r="H15" s="44">
        <v>614</v>
      </c>
      <c r="I15" s="44">
        <f t="shared" si="0"/>
        <v>1413</v>
      </c>
      <c r="J15" s="45">
        <v>703</v>
      </c>
      <c r="K15" s="45">
        <v>710</v>
      </c>
    </row>
    <row r="16" spans="1:11" ht="18.95" customHeight="1">
      <c r="A16" s="43" t="s">
        <v>102</v>
      </c>
      <c r="B16" s="44">
        <v>601</v>
      </c>
      <c r="C16" s="44">
        <f t="shared" si="1"/>
        <v>1245</v>
      </c>
      <c r="D16" s="45">
        <v>656</v>
      </c>
      <c r="E16" s="45">
        <v>589</v>
      </c>
      <c r="F16" s="8"/>
      <c r="G16" s="46" t="s">
        <v>109</v>
      </c>
      <c r="H16" s="44">
        <v>294</v>
      </c>
      <c r="I16" s="44">
        <f t="shared" si="0"/>
        <v>729</v>
      </c>
      <c r="J16" s="45">
        <v>376</v>
      </c>
      <c r="K16" s="45">
        <v>353</v>
      </c>
    </row>
    <row r="17" spans="1:11" ht="18.95" customHeight="1">
      <c r="A17" s="43" t="s">
        <v>104</v>
      </c>
      <c r="B17" s="44">
        <v>1277</v>
      </c>
      <c r="C17" s="44">
        <f t="shared" si="1"/>
        <v>2065</v>
      </c>
      <c r="D17" s="45">
        <v>1037</v>
      </c>
      <c r="E17" s="45">
        <v>1028</v>
      </c>
      <c r="F17" s="8"/>
      <c r="G17" s="46" t="s">
        <v>111</v>
      </c>
      <c r="H17" s="44">
        <v>644</v>
      </c>
      <c r="I17" s="44">
        <f t="shared" si="0"/>
        <v>1533</v>
      </c>
      <c r="J17" s="45">
        <v>769</v>
      </c>
      <c r="K17" s="45">
        <v>764</v>
      </c>
    </row>
    <row r="18" spans="1:11" ht="18.95" customHeight="1">
      <c r="A18" s="43" t="s">
        <v>106</v>
      </c>
      <c r="B18" s="44">
        <v>915</v>
      </c>
      <c r="C18" s="44">
        <f t="shared" si="1"/>
        <v>2041</v>
      </c>
      <c r="D18" s="45">
        <v>1003</v>
      </c>
      <c r="E18" s="45">
        <v>1038</v>
      </c>
      <c r="F18" s="8"/>
      <c r="G18" s="46" t="s">
        <v>113</v>
      </c>
      <c r="H18" s="44">
        <v>528</v>
      </c>
      <c r="I18" s="44">
        <f t="shared" si="0"/>
        <v>1039</v>
      </c>
      <c r="J18" s="45">
        <v>522</v>
      </c>
      <c r="K18" s="45">
        <v>517</v>
      </c>
    </row>
    <row r="19" spans="1:11" ht="18.95" customHeight="1">
      <c r="A19" s="43" t="s">
        <v>108</v>
      </c>
      <c r="B19" s="44">
        <v>352</v>
      </c>
      <c r="C19" s="44">
        <f t="shared" si="1"/>
        <v>699</v>
      </c>
      <c r="D19" s="45">
        <v>365</v>
      </c>
      <c r="E19" s="45">
        <v>334</v>
      </c>
      <c r="F19" s="8"/>
      <c r="G19" s="46" t="s">
        <v>115</v>
      </c>
      <c r="H19" s="44">
        <v>1310</v>
      </c>
      <c r="I19" s="44">
        <f t="shared" si="0"/>
        <v>3005</v>
      </c>
      <c r="J19" s="45">
        <v>1442</v>
      </c>
      <c r="K19" s="45">
        <v>1563</v>
      </c>
    </row>
    <row r="20" spans="1:11" ht="18.95" customHeight="1">
      <c r="A20" s="43" t="s">
        <v>110</v>
      </c>
      <c r="B20" s="44">
        <v>180</v>
      </c>
      <c r="C20" s="44">
        <f t="shared" si="1"/>
        <v>441</v>
      </c>
      <c r="D20" s="45">
        <v>209</v>
      </c>
      <c r="E20" s="45">
        <v>232</v>
      </c>
      <c r="F20" s="8"/>
      <c r="G20" s="46" t="s">
        <v>117</v>
      </c>
      <c r="H20" s="44">
        <v>1061</v>
      </c>
      <c r="I20" s="44">
        <f t="shared" si="0"/>
        <v>2351</v>
      </c>
      <c r="J20" s="45">
        <v>1145</v>
      </c>
      <c r="K20" s="45">
        <v>1206</v>
      </c>
    </row>
    <row r="21" spans="1:11" ht="18.95" customHeight="1">
      <c r="A21" s="43" t="s">
        <v>112</v>
      </c>
      <c r="B21" s="44">
        <v>433</v>
      </c>
      <c r="C21" s="44">
        <f t="shared" si="1"/>
        <v>1070</v>
      </c>
      <c r="D21" s="45">
        <v>557</v>
      </c>
      <c r="E21" s="45">
        <v>513</v>
      </c>
      <c r="F21" s="8"/>
      <c r="G21" s="46" t="s">
        <v>119</v>
      </c>
      <c r="H21" s="44">
        <v>797</v>
      </c>
      <c r="I21" s="44">
        <f t="shared" si="0"/>
        <v>1736</v>
      </c>
      <c r="J21" s="45">
        <v>811</v>
      </c>
      <c r="K21" s="45">
        <v>925</v>
      </c>
    </row>
    <row r="22" spans="1:11" ht="18.95" customHeight="1">
      <c r="A22" s="43" t="s">
        <v>114</v>
      </c>
      <c r="B22" s="44">
        <v>896</v>
      </c>
      <c r="C22" s="44">
        <f t="shared" si="1"/>
        <v>1976</v>
      </c>
      <c r="D22" s="45">
        <v>993</v>
      </c>
      <c r="E22" s="45">
        <v>983</v>
      </c>
      <c r="F22" s="8"/>
      <c r="G22" s="46" t="s">
        <v>121</v>
      </c>
      <c r="H22" s="44">
        <v>843</v>
      </c>
      <c r="I22" s="44">
        <f t="shared" si="0"/>
        <v>1981</v>
      </c>
      <c r="J22" s="45">
        <v>957</v>
      </c>
      <c r="K22" s="45">
        <v>1024</v>
      </c>
    </row>
    <row r="23" spans="1:11" ht="18.95" customHeight="1">
      <c r="A23" s="43" t="s">
        <v>116</v>
      </c>
      <c r="B23" s="44">
        <v>672</v>
      </c>
      <c r="C23" s="44">
        <f t="shared" si="1"/>
        <v>1144</v>
      </c>
      <c r="D23" s="45">
        <v>548</v>
      </c>
      <c r="E23" s="45">
        <v>596</v>
      </c>
      <c r="F23" s="8"/>
      <c r="G23" s="46" t="s">
        <v>123</v>
      </c>
      <c r="H23" s="44">
        <v>694</v>
      </c>
      <c r="I23" s="44">
        <f t="shared" si="0"/>
        <v>1772</v>
      </c>
      <c r="J23" s="45">
        <v>898</v>
      </c>
      <c r="K23" s="45">
        <v>874</v>
      </c>
    </row>
    <row r="24" spans="1:11" ht="18.95" customHeight="1">
      <c r="A24" s="43" t="s">
        <v>118</v>
      </c>
      <c r="B24" s="44">
        <v>440</v>
      </c>
      <c r="C24" s="44">
        <f t="shared" si="1"/>
        <v>1120</v>
      </c>
      <c r="D24" s="45">
        <v>501</v>
      </c>
      <c r="E24" s="45">
        <v>619</v>
      </c>
      <c r="F24" s="8"/>
      <c r="G24" s="46" t="s">
        <v>125</v>
      </c>
      <c r="H24" s="44">
        <v>739</v>
      </c>
      <c r="I24" s="44">
        <f t="shared" si="0"/>
        <v>1275</v>
      </c>
      <c r="J24" s="45">
        <v>633</v>
      </c>
      <c r="K24" s="45">
        <v>642</v>
      </c>
    </row>
    <row r="25" spans="1:11" ht="18.95" customHeight="1">
      <c r="A25" s="43" t="s">
        <v>120</v>
      </c>
      <c r="B25" s="44">
        <v>606</v>
      </c>
      <c r="C25" s="44">
        <f t="shared" si="1"/>
        <v>1563</v>
      </c>
      <c r="D25" s="45">
        <v>800</v>
      </c>
      <c r="E25" s="45">
        <v>763</v>
      </c>
      <c r="F25" s="8"/>
      <c r="G25" s="46" t="s">
        <v>127</v>
      </c>
      <c r="H25" s="44">
        <v>1143</v>
      </c>
      <c r="I25" s="44">
        <f t="shared" si="0"/>
        <v>2257</v>
      </c>
      <c r="J25" s="45">
        <v>1066</v>
      </c>
      <c r="K25" s="45">
        <v>1191</v>
      </c>
    </row>
    <row r="26" spans="1:11" ht="18.95" customHeight="1">
      <c r="A26" s="43" t="s">
        <v>122</v>
      </c>
      <c r="B26" s="44">
        <v>449</v>
      </c>
      <c r="C26" s="44">
        <f t="shared" si="1"/>
        <v>1136</v>
      </c>
      <c r="D26" s="45">
        <v>511</v>
      </c>
      <c r="E26" s="45">
        <v>625</v>
      </c>
      <c r="F26" s="8"/>
      <c r="G26" s="46" t="s">
        <v>129</v>
      </c>
      <c r="H26" s="44">
        <v>742</v>
      </c>
      <c r="I26" s="44">
        <f t="shared" si="0"/>
        <v>1740</v>
      </c>
      <c r="J26" s="45">
        <v>821</v>
      </c>
      <c r="K26" s="45">
        <v>919</v>
      </c>
    </row>
    <row r="27" spans="1:11" ht="18.95" customHeight="1">
      <c r="A27" s="43" t="s">
        <v>124</v>
      </c>
      <c r="B27" s="44">
        <v>0</v>
      </c>
      <c r="C27" s="44">
        <f t="shared" si="1"/>
        <v>0</v>
      </c>
      <c r="D27" s="45">
        <v>0</v>
      </c>
      <c r="E27" s="45">
        <v>0</v>
      </c>
      <c r="F27" s="8"/>
      <c r="G27" s="46" t="s">
        <v>131</v>
      </c>
      <c r="H27" s="44">
        <v>444</v>
      </c>
      <c r="I27" s="44">
        <f t="shared" si="0"/>
        <v>697</v>
      </c>
      <c r="J27" s="45">
        <v>309</v>
      </c>
      <c r="K27" s="45">
        <v>388</v>
      </c>
    </row>
    <row r="28" spans="1:11" ht="18.95" customHeight="1">
      <c r="A28" s="43" t="s">
        <v>126</v>
      </c>
      <c r="B28" s="44">
        <v>661</v>
      </c>
      <c r="C28" s="44">
        <f t="shared" si="1"/>
        <v>1764</v>
      </c>
      <c r="D28" s="45">
        <v>873</v>
      </c>
      <c r="E28" s="45">
        <v>891</v>
      </c>
      <c r="F28" s="8"/>
      <c r="G28" s="46" t="s">
        <v>133</v>
      </c>
      <c r="H28" s="44">
        <v>599</v>
      </c>
      <c r="I28" s="44">
        <f t="shared" si="0"/>
        <v>1268</v>
      </c>
      <c r="J28" s="45">
        <v>600</v>
      </c>
      <c r="K28" s="45">
        <v>668</v>
      </c>
    </row>
    <row r="29" spans="1:11" ht="18.95" customHeight="1">
      <c r="A29" s="43" t="s">
        <v>128</v>
      </c>
      <c r="B29" s="44">
        <v>427</v>
      </c>
      <c r="C29" s="44">
        <f t="shared" si="1"/>
        <v>1047</v>
      </c>
      <c r="D29" s="45">
        <v>548</v>
      </c>
      <c r="E29" s="45">
        <v>499</v>
      </c>
      <c r="F29" s="8"/>
      <c r="G29" s="46" t="s">
        <v>135</v>
      </c>
      <c r="H29" s="44">
        <v>456</v>
      </c>
      <c r="I29" s="44">
        <f t="shared" si="0"/>
        <v>817</v>
      </c>
      <c r="J29" s="45">
        <v>437</v>
      </c>
      <c r="K29" s="45">
        <v>380</v>
      </c>
    </row>
    <row r="30" spans="1:11" ht="18.95" customHeight="1">
      <c r="A30" s="43" t="s">
        <v>130</v>
      </c>
      <c r="B30" s="44">
        <v>207</v>
      </c>
      <c r="C30" s="44">
        <f t="shared" si="1"/>
        <v>453</v>
      </c>
      <c r="D30" s="85">
        <v>224</v>
      </c>
      <c r="E30" s="45">
        <v>229</v>
      </c>
      <c r="F30" s="8"/>
      <c r="G30" s="46" t="s">
        <v>137</v>
      </c>
      <c r="H30" s="44">
        <v>794</v>
      </c>
      <c r="I30" s="44">
        <f t="shared" si="0"/>
        <v>1915</v>
      </c>
      <c r="J30" s="45">
        <v>992</v>
      </c>
      <c r="K30" s="45">
        <v>923</v>
      </c>
    </row>
    <row r="31" spans="1:11" ht="18.95" customHeight="1">
      <c r="A31" s="43" t="s">
        <v>132</v>
      </c>
      <c r="B31" s="44">
        <v>2340</v>
      </c>
      <c r="C31" s="44">
        <f t="shared" si="1"/>
        <v>4032</v>
      </c>
      <c r="D31" s="45">
        <v>1900</v>
      </c>
      <c r="E31" s="45">
        <v>2132</v>
      </c>
      <c r="F31" s="8"/>
      <c r="G31" s="43" t="s">
        <v>139</v>
      </c>
      <c r="H31" s="44">
        <v>236</v>
      </c>
      <c r="I31" s="44">
        <f t="shared" si="0"/>
        <v>511</v>
      </c>
      <c r="J31" s="45">
        <v>269</v>
      </c>
      <c r="K31" s="45">
        <v>242</v>
      </c>
    </row>
    <row r="32" spans="1:11" ht="18.95" customHeight="1">
      <c r="A32" s="43" t="s">
        <v>134</v>
      </c>
      <c r="B32" s="44">
        <v>682</v>
      </c>
      <c r="C32" s="44">
        <f t="shared" si="1"/>
        <v>1616</v>
      </c>
      <c r="D32" s="45">
        <v>808</v>
      </c>
      <c r="E32" s="45">
        <v>808</v>
      </c>
      <c r="F32" s="8"/>
      <c r="G32" s="43" t="s">
        <v>141</v>
      </c>
      <c r="H32" s="44">
        <v>548</v>
      </c>
      <c r="I32" s="44">
        <f t="shared" si="0"/>
        <v>1350</v>
      </c>
      <c r="J32" s="45">
        <v>653</v>
      </c>
      <c r="K32" s="45">
        <v>697</v>
      </c>
    </row>
    <row r="33" spans="1:11" ht="18.95" customHeight="1">
      <c r="A33" s="43" t="s">
        <v>136</v>
      </c>
      <c r="B33" s="44">
        <v>279</v>
      </c>
      <c r="C33" s="44">
        <f t="shared" si="1"/>
        <v>645</v>
      </c>
      <c r="D33" s="45">
        <v>329</v>
      </c>
      <c r="E33" s="45">
        <v>316</v>
      </c>
      <c r="F33" s="8"/>
      <c r="G33" s="43" t="s">
        <v>143</v>
      </c>
      <c r="H33" s="44">
        <v>1681</v>
      </c>
      <c r="I33" s="44">
        <f t="shared" si="0"/>
        <v>4064</v>
      </c>
      <c r="J33" s="45">
        <v>1992</v>
      </c>
      <c r="K33" s="45">
        <v>2072</v>
      </c>
    </row>
    <row r="34" spans="1:11" ht="18.95" customHeight="1">
      <c r="A34" s="43" t="s">
        <v>138</v>
      </c>
      <c r="B34" s="44">
        <v>26</v>
      </c>
      <c r="C34" s="44">
        <f t="shared" si="1"/>
        <v>67</v>
      </c>
      <c r="D34" s="45">
        <v>36</v>
      </c>
      <c r="E34" s="45">
        <v>31</v>
      </c>
      <c r="F34" s="8"/>
      <c r="G34" s="43" t="s">
        <v>145</v>
      </c>
      <c r="H34" s="44">
        <v>1090</v>
      </c>
      <c r="I34" s="44">
        <f t="shared" si="0"/>
        <v>2259</v>
      </c>
      <c r="J34" s="45">
        <v>1104</v>
      </c>
      <c r="K34" s="45">
        <v>1155</v>
      </c>
    </row>
    <row r="35" spans="1:11" ht="18.95" customHeight="1">
      <c r="A35" s="43" t="s">
        <v>140</v>
      </c>
      <c r="B35" s="105" t="s">
        <v>294</v>
      </c>
      <c r="C35" s="45" t="s">
        <v>294</v>
      </c>
      <c r="D35" s="105" t="s">
        <v>294</v>
      </c>
      <c r="E35" s="105" t="s">
        <v>294</v>
      </c>
      <c r="F35" s="8"/>
      <c r="G35" s="43" t="s">
        <v>147</v>
      </c>
      <c r="H35" s="44">
        <v>431</v>
      </c>
      <c r="I35" s="44">
        <f t="shared" si="0"/>
        <v>768</v>
      </c>
      <c r="J35" s="45">
        <v>378</v>
      </c>
      <c r="K35" s="45">
        <v>390</v>
      </c>
    </row>
    <row r="36" spans="1:11" ht="18.95" customHeight="1">
      <c r="A36" s="43" t="s">
        <v>142</v>
      </c>
      <c r="B36" s="44">
        <v>756</v>
      </c>
      <c r="C36" s="44">
        <f t="shared" si="1"/>
        <v>1551</v>
      </c>
      <c r="D36" s="45">
        <v>779</v>
      </c>
      <c r="E36" s="45">
        <v>772</v>
      </c>
      <c r="F36" s="8"/>
      <c r="G36" s="43" t="s">
        <v>149</v>
      </c>
      <c r="H36" s="44">
        <v>903</v>
      </c>
      <c r="I36" s="44">
        <f t="shared" si="0"/>
        <v>2114</v>
      </c>
      <c r="J36" s="45">
        <v>1048</v>
      </c>
      <c r="K36" s="45">
        <v>1066</v>
      </c>
    </row>
    <row r="37" spans="1:11" ht="18.95" customHeight="1">
      <c r="A37" s="43" t="s">
        <v>144</v>
      </c>
      <c r="B37" s="44">
        <v>368</v>
      </c>
      <c r="C37" s="44">
        <f t="shared" si="1"/>
        <v>969</v>
      </c>
      <c r="D37" s="45">
        <v>459</v>
      </c>
      <c r="E37" s="45">
        <v>510</v>
      </c>
      <c r="F37" s="8"/>
      <c r="G37" s="43" t="s">
        <v>151</v>
      </c>
      <c r="H37" s="44">
        <v>201</v>
      </c>
      <c r="I37" s="44">
        <f t="shared" si="0"/>
        <v>338</v>
      </c>
      <c r="J37" s="45">
        <v>174</v>
      </c>
      <c r="K37" s="45">
        <v>164</v>
      </c>
    </row>
    <row r="38" spans="1:11" ht="18.95" customHeight="1">
      <c r="A38" s="43" t="s">
        <v>146</v>
      </c>
      <c r="B38" s="44">
        <v>1300</v>
      </c>
      <c r="C38" s="44">
        <f t="shared" si="1"/>
        <v>3076</v>
      </c>
      <c r="D38" s="45">
        <v>1536</v>
      </c>
      <c r="E38" s="45">
        <v>1540</v>
      </c>
      <c r="F38" s="8"/>
      <c r="G38" s="43" t="s">
        <v>153</v>
      </c>
      <c r="H38" s="44">
        <v>1005</v>
      </c>
      <c r="I38" s="44">
        <f t="shared" si="0"/>
        <v>1944</v>
      </c>
      <c r="J38" s="45">
        <v>1023</v>
      </c>
      <c r="K38" s="45">
        <v>921</v>
      </c>
    </row>
    <row r="39" spans="1:11" ht="18.95" customHeight="1">
      <c r="A39" s="43" t="s">
        <v>148</v>
      </c>
      <c r="B39" s="44">
        <v>864</v>
      </c>
      <c r="C39" s="44">
        <f t="shared" si="1"/>
        <v>2130</v>
      </c>
      <c r="D39" s="45">
        <v>1088</v>
      </c>
      <c r="E39" s="45">
        <v>1042</v>
      </c>
      <c r="F39" s="8"/>
      <c r="G39" s="43" t="s">
        <v>155</v>
      </c>
      <c r="H39" s="44">
        <v>339</v>
      </c>
      <c r="I39" s="44">
        <f t="shared" si="0"/>
        <v>843</v>
      </c>
      <c r="J39" s="45">
        <v>432</v>
      </c>
      <c r="K39" s="45">
        <v>411</v>
      </c>
    </row>
    <row r="40" spans="1:11" ht="18.95" customHeight="1">
      <c r="A40" s="43" t="s">
        <v>150</v>
      </c>
      <c r="B40" s="44">
        <v>591</v>
      </c>
      <c r="C40" s="44">
        <f t="shared" si="1"/>
        <v>1463</v>
      </c>
      <c r="D40" s="45">
        <v>677</v>
      </c>
      <c r="E40" s="45">
        <v>786</v>
      </c>
      <c r="F40" s="8"/>
      <c r="G40" s="43" t="s">
        <v>157</v>
      </c>
      <c r="H40" s="44">
        <v>1033</v>
      </c>
      <c r="I40" s="44">
        <f t="shared" si="0"/>
        <v>2300</v>
      </c>
      <c r="J40" s="45">
        <v>1152</v>
      </c>
      <c r="K40" s="45">
        <v>1148</v>
      </c>
    </row>
    <row r="41" spans="1:11" ht="18.95" customHeight="1">
      <c r="A41" s="43" t="s">
        <v>152</v>
      </c>
      <c r="B41" s="44">
        <v>344</v>
      </c>
      <c r="C41" s="44">
        <f t="shared" si="1"/>
        <v>824</v>
      </c>
      <c r="D41" s="45">
        <v>411</v>
      </c>
      <c r="E41" s="45">
        <v>413</v>
      </c>
      <c r="F41" s="8"/>
      <c r="G41" s="43" t="s">
        <v>158</v>
      </c>
      <c r="H41" s="44">
        <v>586</v>
      </c>
      <c r="I41" s="44">
        <f t="shared" si="0"/>
        <v>1341</v>
      </c>
      <c r="J41" s="45">
        <v>641</v>
      </c>
      <c r="K41" s="45">
        <v>700</v>
      </c>
    </row>
    <row r="42" spans="1:11" ht="18.95" customHeight="1">
      <c r="A42" s="43" t="s">
        <v>154</v>
      </c>
      <c r="B42" s="44">
        <v>456</v>
      </c>
      <c r="C42" s="44">
        <f t="shared" si="1"/>
        <v>1011</v>
      </c>
      <c r="D42" s="45">
        <v>491</v>
      </c>
      <c r="E42" s="45">
        <v>520</v>
      </c>
      <c r="F42" s="8"/>
      <c r="G42" s="43" t="s">
        <v>160</v>
      </c>
      <c r="H42" s="44">
        <v>719</v>
      </c>
      <c r="I42" s="44">
        <f t="shared" si="0"/>
        <v>1678</v>
      </c>
      <c r="J42" s="45">
        <v>859</v>
      </c>
      <c r="K42" s="45">
        <v>819</v>
      </c>
    </row>
    <row r="43" spans="1:11" ht="18.95" customHeight="1">
      <c r="A43" s="43" t="s">
        <v>156</v>
      </c>
      <c r="B43" s="44">
        <v>447</v>
      </c>
      <c r="C43" s="44">
        <f t="shared" si="1"/>
        <v>1062</v>
      </c>
      <c r="D43" s="45">
        <v>528</v>
      </c>
      <c r="E43" s="45">
        <v>534</v>
      </c>
      <c r="F43" s="8"/>
      <c r="G43" s="43" t="s">
        <v>162</v>
      </c>
      <c r="H43" s="44">
        <v>169</v>
      </c>
      <c r="I43" s="44">
        <f t="shared" si="0"/>
        <v>895</v>
      </c>
      <c r="J43" s="45">
        <v>392</v>
      </c>
      <c r="K43" s="45">
        <v>503</v>
      </c>
    </row>
    <row r="44" spans="1:11" ht="18.95" customHeight="1">
      <c r="A44" s="46" t="s">
        <v>17</v>
      </c>
      <c r="B44" s="44">
        <v>217</v>
      </c>
      <c r="C44" s="44">
        <f t="shared" si="1"/>
        <v>593</v>
      </c>
      <c r="D44" s="45">
        <v>255</v>
      </c>
      <c r="E44" s="45">
        <v>338</v>
      </c>
      <c r="F44" s="8"/>
      <c r="G44" s="43" t="s">
        <v>330</v>
      </c>
      <c r="H44" s="44">
        <v>350</v>
      </c>
      <c r="I44" s="44">
        <f t="shared" si="0"/>
        <v>824</v>
      </c>
      <c r="J44" s="45">
        <v>427</v>
      </c>
      <c r="K44" s="45">
        <v>397</v>
      </c>
    </row>
    <row r="45" spans="1:11" ht="18.95" customHeight="1">
      <c r="A45" s="43" t="s">
        <v>159</v>
      </c>
      <c r="B45" s="44">
        <v>1415</v>
      </c>
      <c r="C45" s="44">
        <f t="shared" si="1"/>
        <v>2447</v>
      </c>
      <c r="D45" s="45">
        <v>1180</v>
      </c>
      <c r="E45" s="45">
        <v>1267</v>
      </c>
      <c r="F45" s="8"/>
      <c r="G45" s="43" t="s">
        <v>166</v>
      </c>
      <c r="H45" s="167">
        <v>8</v>
      </c>
      <c r="I45" s="167">
        <f t="shared" si="0"/>
        <v>23</v>
      </c>
      <c r="J45" s="45">
        <v>13</v>
      </c>
      <c r="K45" s="45">
        <v>10</v>
      </c>
    </row>
    <row r="46" spans="1:11" ht="18.95" customHeight="1">
      <c r="A46" s="46" t="s">
        <v>161</v>
      </c>
      <c r="B46" s="44">
        <v>916</v>
      </c>
      <c r="C46" s="44">
        <f t="shared" si="1"/>
        <v>1850</v>
      </c>
      <c r="D46" s="45">
        <v>829</v>
      </c>
      <c r="E46" s="45">
        <v>1021</v>
      </c>
      <c r="F46" s="8"/>
      <c r="G46" s="43" t="s">
        <v>168</v>
      </c>
      <c r="H46" s="44">
        <v>344</v>
      </c>
      <c r="I46" s="44">
        <f t="shared" si="0"/>
        <v>894</v>
      </c>
      <c r="J46" s="45">
        <v>432</v>
      </c>
      <c r="K46" s="45">
        <v>462</v>
      </c>
    </row>
    <row r="47" spans="1:11" ht="18.95" customHeight="1">
      <c r="A47" s="46" t="s">
        <v>163</v>
      </c>
      <c r="B47" s="44">
        <v>659</v>
      </c>
      <c r="C47" s="44">
        <f t="shared" si="1"/>
        <v>1334</v>
      </c>
      <c r="D47" s="45">
        <v>666</v>
      </c>
      <c r="E47" s="45">
        <v>668</v>
      </c>
      <c r="F47" s="8"/>
      <c r="G47" s="43" t="s">
        <v>170</v>
      </c>
      <c r="H47" s="44">
        <v>430</v>
      </c>
      <c r="I47" s="44">
        <f t="shared" si="0"/>
        <v>1059</v>
      </c>
      <c r="J47" s="45">
        <v>514</v>
      </c>
      <c r="K47" s="45">
        <v>545</v>
      </c>
    </row>
    <row r="48" spans="1:11" ht="18.95" customHeight="1">
      <c r="A48" s="46" t="s">
        <v>164</v>
      </c>
      <c r="B48" s="44">
        <v>985</v>
      </c>
      <c r="C48" s="44">
        <f t="shared" si="1"/>
        <v>1920</v>
      </c>
      <c r="D48" s="45">
        <v>897</v>
      </c>
      <c r="E48" s="45">
        <v>1023</v>
      </c>
      <c r="F48" s="8"/>
      <c r="G48" s="43" t="s">
        <v>172</v>
      </c>
      <c r="H48" s="44">
        <v>281</v>
      </c>
      <c r="I48" s="44">
        <f t="shared" si="0"/>
        <v>772</v>
      </c>
      <c r="J48" s="45">
        <v>348</v>
      </c>
      <c r="K48" s="45">
        <v>424</v>
      </c>
    </row>
    <row r="49" spans="1:11" ht="18.95" customHeight="1">
      <c r="A49" s="46" t="s">
        <v>165</v>
      </c>
      <c r="B49" s="44">
        <v>757</v>
      </c>
      <c r="C49" s="44">
        <f t="shared" si="1"/>
        <v>1550</v>
      </c>
      <c r="D49" s="45">
        <v>735</v>
      </c>
      <c r="E49" s="45">
        <v>815</v>
      </c>
      <c r="F49" s="8"/>
      <c r="G49" s="43" t="s">
        <v>342</v>
      </c>
      <c r="H49" s="44">
        <v>390</v>
      </c>
      <c r="I49" s="44">
        <f t="shared" si="0"/>
        <v>1049</v>
      </c>
      <c r="J49" s="45">
        <v>503</v>
      </c>
      <c r="K49" s="45">
        <v>546</v>
      </c>
    </row>
    <row r="50" spans="1:11" ht="18.95" customHeight="1">
      <c r="A50" s="46" t="s">
        <v>167</v>
      </c>
      <c r="B50" s="44">
        <v>670</v>
      </c>
      <c r="C50" s="44">
        <f t="shared" si="1"/>
        <v>1608</v>
      </c>
      <c r="D50" s="45">
        <v>767</v>
      </c>
      <c r="E50" s="45">
        <v>841</v>
      </c>
      <c r="F50" s="8"/>
      <c r="G50" s="43" t="s">
        <v>343</v>
      </c>
      <c r="H50" s="44">
        <v>44</v>
      </c>
      <c r="I50" s="44">
        <f t="shared" si="0"/>
        <v>110</v>
      </c>
      <c r="J50" s="45">
        <v>53</v>
      </c>
      <c r="K50" s="45">
        <v>57</v>
      </c>
    </row>
    <row r="51" spans="1:11" ht="18.95" customHeight="1">
      <c r="A51" s="46" t="s">
        <v>169</v>
      </c>
      <c r="B51" s="44">
        <v>903</v>
      </c>
      <c r="C51" s="44">
        <f t="shared" si="1"/>
        <v>2107</v>
      </c>
      <c r="D51" s="45">
        <v>1049</v>
      </c>
      <c r="E51" s="45">
        <v>1058</v>
      </c>
      <c r="F51" s="8"/>
      <c r="G51" s="43" t="s">
        <v>174</v>
      </c>
      <c r="H51" s="44">
        <v>413</v>
      </c>
      <c r="I51" s="44">
        <f t="shared" si="0"/>
        <v>1009</v>
      </c>
      <c r="J51" s="45">
        <v>476</v>
      </c>
      <c r="K51" s="45">
        <v>533</v>
      </c>
    </row>
    <row r="52" spans="1:11" ht="18.75" customHeight="1">
      <c r="A52" s="46" t="s">
        <v>171</v>
      </c>
      <c r="B52" s="44">
        <v>898</v>
      </c>
      <c r="C52" s="44">
        <f t="shared" si="1"/>
        <v>2128</v>
      </c>
      <c r="D52" s="45">
        <v>1012</v>
      </c>
      <c r="E52" s="45">
        <v>1116</v>
      </c>
      <c r="F52" s="8"/>
      <c r="G52" s="43" t="s">
        <v>344</v>
      </c>
      <c r="H52" s="44">
        <v>478</v>
      </c>
      <c r="I52" s="44">
        <f t="shared" si="0"/>
        <v>1265</v>
      </c>
      <c r="J52" s="45">
        <v>623</v>
      </c>
      <c r="K52" s="45">
        <v>642</v>
      </c>
    </row>
    <row r="53" spans="1:11" ht="18.95" customHeight="1">
      <c r="A53" s="46" t="s">
        <v>173</v>
      </c>
      <c r="B53" s="44">
        <v>1067</v>
      </c>
      <c r="C53" s="44">
        <f t="shared" si="1"/>
        <v>2446</v>
      </c>
      <c r="D53" s="45">
        <v>1132</v>
      </c>
      <c r="E53" s="45">
        <v>1314</v>
      </c>
      <c r="F53" s="8"/>
      <c r="G53" s="43" t="s">
        <v>345</v>
      </c>
      <c r="H53" s="44">
        <v>640</v>
      </c>
      <c r="I53" s="44">
        <f t="shared" si="0"/>
        <v>1835</v>
      </c>
      <c r="J53" s="45">
        <v>870</v>
      </c>
      <c r="K53" s="45">
        <v>965</v>
      </c>
    </row>
    <row r="54" spans="1:11" ht="18.95" customHeight="1">
      <c r="A54" s="46" t="s">
        <v>175</v>
      </c>
      <c r="B54" s="44">
        <v>558</v>
      </c>
      <c r="C54" s="44">
        <f t="shared" si="1"/>
        <v>1502</v>
      </c>
      <c r="D54" s="45">
        <v>667</v>
      </c>
      <c r="E54" s="45">
        <v>835</v>
      </c>
      <c r="F54" s="8"/>
      <c r="G54" s="43" t="s">
        <v>176</v>
      </c>
      <c r="H54" s="44">
        <v>423</v>
      </c>
      <c r="I54" s="44">
        <f t="shared" si="0"/>
        <v>989</v>
      </c>
      <c r="J54" s="45">
        <v>503</v>
      </c>
      <c r="K54" s="45">
        <v>486</v>
      </c>
    </row>
    <row r="55" spans="1:11" ht="18.95" customHeight="1">
      <c r="A55" s="46" t="s">
        <v>81</v>
      </c>
      <c r="B55" s="44">
        <v>743</v>
      </c>
      <c r="C55" s="44">
        <f t="shared" si="1"/>
        <v>1685</v>
      </c>
      <c r="D55" s="45">
        <v>788</v>
      </c>
      <c r="E55" s="45">
        <v>897</v>
      </c>
      <c r="F55" s="8"/>
      <c r="G55" s="43" t="s">
        <v>177</v>
      </c>
      <c r="H55" s="44">
        <v>596</v>
      </c>
      <c r="I55" s="44">
        <f t="shared" si="0"/>
        <v>1543</v>
      </c>
      <c r="J55" s="45">
        <v>766</v>
      </c>
      <c r="K55" s="45">
        <v>777</v>
      </c>
    </row>
    <row r="56" spans="1:11" ht="18.75" customHeight="1">
      <c r="A56" s="46" t="s">
        <v>83</v>
      </c>
      <c r="B56" s="44">
        <v>945</v>
      </c>
      <c r="C56" s="44">
        <f t="shared" si="1"/>
        <v>2309</v>
      </c>
      <c r="D56" s="45">
        <v>1064</v>
      </c>
      <c r="E56" s="45">
        <v>1245</v>
      </c>
      <c r="F56" s="8"/>
      <c r="G56" s="43" t="s">
        <v>179</v>
      </c>
      <c r="H56" s="44">
        <v>682</v>
      </c>
      <c r="I56" s="44">
        <f t="shared" si="0"/>
        <v>1644</v>
      </c>
      <c r="J56" s="45">
        <v>815</v>
      </c>
      <c r="K56" s="45">
        <v>829</v>
      </c>
    </row>
    <row r="57" spans="1:11" ht="18.75" customHeight="1">
      <c r="A57" s="46" t="s">
        <v>85</v>
      </c>
      <c r="B57" s="104">
        <v>792</v>
      </c>
      <c r="C57" s="104">
        <f>D57+E57</f>
        <v>1658</v>
      </c>
      <c r="D57" s="45">
        <v>776</v>
      </c>
      <c r="E57" s="45">
        <v>882</v>
      </c>
      <c r="F57" s="8"/>
      <c r="G57" s="43" t="s">
        <v>181</v>
      </c>
      <c r="H57" s="104">
        <v>410</v>
      </c>
      <c r="I57" s="104">
        <f t="shared" si="0"/>
        <v>1155</v>
      </c>
      <c r="J57" s="45">
        <v>577</v>
      </c>
      <c r="K57" s="45">
        <v>578</v>
      </c>
    </row>
    <row r="58" spans="1:11" ht="33" customHeight="1">
      <c r="A58" s="190" t="s">
        <v>356</v>
      </c>
      <c r="B58" s="190"/>
      <c r="C58" s="190"/>
      <c r="D58" s="190"/>
      <c r="E58" s="190"/>
      <c r="F58" s="190"/>
      <c r="G58" s="190"/>
      <c r="H58" s="190"/>
      <c r="I58" s="190"/>
      <c r="J58" s="190"/>
      <c r="K58" s="190"/>
    </row>
    <row r="59" spans="1:11" ht="20.100000000000001" customHeight="1">
      <c r="A59" s="179" t="s">
        <v>79</v>
      </c>
      <c r="B59" s="40"/>
      <c r="C59" s="181" t="s">
        <v>293</v>
      </c>
      <c r="D59" s="182"/>
      <c r="E59" s="183"/>
      <c r="F59" s="8"/>
      <c r="G59" s="179" t="s">
        <v>79</v>
      </c>
      <c r="H59" s="40" t="s">
        <v>78</v>
      </c>
      <c r="I59" s="181" t="s">
        <v>0</v>
      </c>
      <c r="J59" s="182"/>
      <c r="K59" s="183"/>
    </row>
    <row r="60" spans="1:11" ht="20.100000000000001" customHeight="1">
      <c r="A60" s="180"/>
      <c r="B60" s="41" t="s">
        <v>295</v>
      </c>
      <c r="C60" s="42" t="s">
        <v>290</v>
      </c>
      <c r="D60" s="42" t="s">
        <v>291</v>
      </c>
      <c r="E60" s="42" t="s">
        <v>292</v>
      </c>
      <c r="F60" s="8"/>
      <c r="G60" s="180"/>
      <c r="H60" s="41" t="s">
        <v>3</v>
      </c>
      <c r="I60" s="42" t="s">
        <v>6</v>
      </c>
      <c r="J60" s="42" t="s">
        <v>7</v>
      </c>
      <c r="K60" s="42" t="s">
        <v>8</v>
      </c>
    </row>
    <row r="61" spans="1:11" ht="18.95" customHeight="1">
      <c r="A61" s="43" t="s">
        <v>183</v>
      </c>
      <c r="B61" s="86">
        <v>2013</v>
      </c>
      <c r="C61" s="44">
        <f>D61+E61</f>
        <v>4646</v>
      </c>
      <c r="D61" s="87">
        <v>2344</v>
      </c>
      <c r="E61" s="88">
        <v>2302</v>
      </c>
      <c r="F61" s="8"/>
      <c r="G61" s="43" t="s">
        <v>271</v>
      </c>
      <c r="H61" s="44">
        <v>725</v>
      </c>
      <c r="I61" s="44">
        <f t="shared" ref="I61:I62" si="2">J61+K61</f>
        <v>1641</v>
      </c>
      <c r="J61" s="45">
        <v>814</v>
      </c>
      <c r="K61" s="45">
        <v>827</v>
      </c>
    </row>
    <row r="62" spans="1:11" ht="18.95" customHeight="1">
      <c r="A62" s="43" t="s">
        <v>185</v>
      </c>
      <c r="B62" s="44">
        <v>796</v>
      </c>
      <c r="C62" s="44">
        <f>D62+E62</f>
        <v>1672</v>
      </c>
      <c r="D62" s="45">
        <v>809</v>
      </c>
      <c r="E62" s="45">
        <v>863</v>
      </c>
      <c r="F62" s="8"/>
      <c r="G62" s="43" t="s">
        <v>178</v>
      </c>
      <c r="H62" s="44">
        <v>1230</v>
      </c>
      <c r="I62" s="44">
        <f t="shared" si="2"/>
        <v>3000</v>
      </c>
      <c r="J62" s="45">
        <v>1483</v>
      </c>
      <c r="K62" s="45">
        <v>1517</v>
      </c>
    </row>
    <row r="63" spans="1:11" ht="18.95" customHeight="1">
      <c r="A63" s="43" t="s">
        <v>187</v>
      </c>
      <c r="B63" s="44">
        <v>177</v>
      </c>
      <c r="C63" s="44">
        <f t="shared" ref="C63:C111" si="3">D63+E63</f>
        <v>377</v>
      </c>
      <c r="D63" s="45">
        <v>206</v>
      </c>
      <c r="E63" s="45">
        <v>171</v>
      </c>
      <c r="F63" s="8"/>
      <c r="G63" s="43" t="s">
        <v>180</v>
      </c>
      <c r="H63" s="44">
        <v>917</v>
      </c>
      <c r="I63" s="44">
        <f>J63+K63</f>
        <v>2512</v>
      </c>
      <c r="J63" s="45">
        <v>1254</v>
      </c>
      <c r="K63" s="45">
        <v>1258</v>
      </c>
    </row>
    <row r="64" spans="1:11" ht="18.95" customHeight="1">
      <c r="A64" s="43" t="s">
        <v>189</v>
      </c>
      <c r="B64" s="44">
        <v>1296</v>
      </c>
      <c r="C64" s="44">
        <f t="shared" si="3"/>
        <v>2771</v>
      </c>
      <c r="D64" s="45">
        <v>1351</v>
      </c>
      <c r="E64" s="45">
        <v>1420</v>
      </c>
      <c r="F64" s="8"/>
      <c r="G64" s="43" t="s">
        <v>182</v>
      </c>
      <c r="H64" s="44">
        <v>989</v>
      </c>
      <c r="I64" s="44">
        <f t="shared" ref="I64:I111" si="4">J64+K64</f>
        <v>2676</v>
      </c>
      <c r="J64" s="45">
        <v>1305</v>
      </c>
      <c r="K64" s="45">
        <v>1371</v>
      </c>
    </row>
    <row r="65" spans="1:11" ht="18.95" customHeight="1">
      <c r="A65" s="43" t="s">
        <v>191</v>
      </c>
      <c r="B65" s="44">
        <v>1178</v>
      </c>
      <c r="C65" s="44">
        <f t="shared" si="3"/>
        <v>2692</v>
      </c>
      <c r="D65" s="45">
        <v>1288</v>
      </c>
      <c r="E65" s="45">
        <v>1404</v>
      </c>
      <c r="F65" s="8"/>
      <c r="G65" s="43" t="s">
        <v>184</v>
      </c>
      <c r="H65" s="44">
        <v>1005</v>
      </c>
      <c r="I65" s="44">
        <f t="shared" si="4"/>
        <v>2456</v>
      </c>
      <c r="J65" s="45">
        <v>1187</v>
      </c>
      <c r="K65" s="45">
        <v>1269</v>
      </c>
    </row>
    <row r="66" spans="1:11" ht="18.95" customHeight="1">
      <c r="A66" s="43" t="s">
        <v>193</v>
      </c>
      <c r="B66" s="44">
        <v>677</v>
      </c>
      <c r="C66" s="44">
        <f t="shared" si="3"/>
        <v>1708</v>
      </c>
      <c r="D66" s="45">
        <v>858</v>
      </c>
      <c r="E66" s="45">
        <v>850</v>
      </c>
      <c r="F66" s="8"/>
      <c r="G66" s="43" t="s">
        <v>186</v>
      </c>
      <c r="H66" s="44">
        <v>580</v>
      </c>
      <c r="I66" s="44">
        <f t="shared" si="4"/>
        <v>1165</v>
      </c>
      <c r="J66" s="45">
        <v>568</v>
      </c>
      <c r="K66" s="45">
        <v>597</v>
      </c>
    </row>
    <row r="67" spans="1:11" ht="18.95" customHeight="1">
      <c r="A67" s="43" t="s">
        <v>331</v>
      </c>
      <c r="B67" s="44">
        <v>299</v>
      </c>
      <c r="C67" s="44">
        <f t="shared" si="3"/>
        <v>764</v>
      </c>
      <c r="D67" s="45">
        <v>356</v>
      </c>
      <c r="E67" s="45">
        <v>408</v>
      </c>
      <c r="F67" s="8"/>
      <c r="G67" s="43" t="s">
        <v>188</v>
      </c>
      <c r="H67" s="44">
        <v>717</v>
      </c>
      <c r="I67" s="44">
        <f t="shared" si="4"/>
        <v>1733</v>
      </c>
      <c r="J67" s="45">
        <v>848</v>
      </c>
      <c r="K67" s="45">
        <v>885</v>
      </c>
    </row>
    <row r="68" spans="1:11" ht="18.95" customHeight="1">
      <c r="A68" s="43" t="s">
        <v>332</v>
      </c>
      <c r="B68" s="44">
        <v>323</v>
      </c>
      <c r="C68" s="44">
        <f t="shared" si="3"/>
        <v>939</v>
      </c>
      <c r="D68" s="45">
        <v>452</v>
      </c>
      <c r="E68" s="45">
        <v>487</v>
      </c>
      <c r="F68" s="8"/>
      <c r="G68" s="43" t="s">
        <v>190</v>
      </c>
      <c r="H68" s="44">
        <v>573</v>
      </c>
      <c r="I68" s="44">
        <f t="shared" si="4"/>
        <v>1220</v>
      </c>
      <c r="J68" s="45">
        <v>667</v>
      </c>
      <c r="K68" s="45">
        <v>553</v>
      </c>
    </row>
    <row r="69" spans="1:11" ht="18.95" customHeight="1">
      <c r="A69" s="43" t="s">
        <v>16</v>
      </c>
      <c r="B69" s="44">
        <v>528</v>
      </c>
      <c r="C69" s="44">
        <f t="shared" si="3"/>
        <v>1152</v>
      </c>
      <c r="D69" s="45">
        <v>551</v>
      </c>
      <c r="E69" s="45">
        <v>601</v>
      </c>
      <c r="F69" s="8"/>
      <c r="G69" s="43" t="s">
        <v>192</v>
      </c>
      <c r="H69" s="44">
        <v>273</v>
      </c>
      <c r="I69" s="44">
        <f t="shared" si="4"/>
        <v>627</v>
      </c>
      <c r="J69" s="45">
        <v>312</v>
      </c>
      <c r="K69" s="45">
        <v>315</v>
      </c>
    </row>
    <row r="70" spans="1:11" ht="18.95" customHeight="1">
      <c r="A70" s="43" t="s">
        <v>196</v>
      </c>
      <c r="B70" s="44">
        <v>504</v>
      </c>
      <c r="C70" s="44">
        <f t="shared" si="3"/>
        <v>1288</v>
      </c>
      <c r="D70" s="45">
        <v>591</v>
      </c>
      <c r="E70" s="45">
        <v>697</v>
      </c>
      <c r="F70" s="8"/>
      <c r="G70" s="43" t="s">
        <v>194</v>
      </c>
      <c r="H70" s="44">
        <v>9164</v>
      </c>
      <c r="I70" s="44">
        <f t="shared" si="4"/>
        <v>21957</v>
      </c>
      <c r="J70" s="45">
        <v>10565</v>
      </c>
      <c r="K70" s="45">
        <v>11392</v>
      </c>
    </row>
    <row r="71" spans="1:11" ht="18.95" customHeight="1">
      <c r="A71" s="43" t="s">
        <v>198</v>
      </c>
      <c r="B71" s="44">
        <v>936</v>
      </c>
      <c r="C71" s="44">
        <f t="shared" si="3"/>
        <v>2261</v>
      </c>
      <c r="D71" s="45">
        <v>1090</v>
      </c>
      <c r="E71" s="45">
        <v>1171</v>
      </c>
      <c r="F71" s="8"/>
      <c r="G71" s="43" t="s">
        <v>195</v>
      </c>
      <c r="H71" s="44">
        <v>16</v>
      </c>
      <c r="I71" s="44">
        <f t="shared" si="4"/>
        <v>43</v>
      </c>
      <c r="J71" s="45">
        <v>23</v>
      </c>
      <c r="K71" s="45">
        <v>20</v>
      </c>
    </row>
    <row r="72" spans="1:11" ht="18.95" customHeight="1">
      <c r="A72" s="43" t="s">
        <v>200</v>
      </c>
      <c r="B72" s="44">
        <v>661</v>
      </c>
      <c r="C72" s="44">
        <f t="shared" si="3"/>
        <v>1430</v>
      </c>
      <c r="D72" s="45">
        <v>680</v>
      </c>
      <c r="E72" s="45">
        <v>750</v>
      </c>
      <c r="F72" s="8"/>
      <c r="G72" s="43" t="s">
        <v>197</v>
      </c>
      <c r="H72" s="44">
        <v>982</v>
      </c>
      <c r="I72" s="44">
        <f t="shared" si="4"/>
        <v>2926</v>
      </c>
      <c r="J72" s="45">
        <v>1428</v>
      </c>
      <c r="K72" s="45">
        <v>1498</v>
      </c>
    </row>
    <row r="73" spans="1:11" ht="18.95" customHeight="1">
      <c r="A73" s="43" t="s">
        <v>202</v>
      </c>
      <c r="B73" s="44">
        <v>850</v>
      </c>
      <c r="C73" s="44">
        <f t="shared" si="3"/>
        <v>1944</v>
      </c>
      <c r="D73" s="45">
        <v>909</v>
      </c>
      <c r="E73" s="45">
        <v>1035</v>
      </c>
      <c r="F73" s="8"/>
      <c r="G73" s="43" t="s">
        <v>199</v>
      </c>
      <c r="H73" s="44">
        <v>6343</v>
      </c>
      <c r="I73" s="44">
        <f t="shared" si="4"/>
        <v>13842</v>
      </c>
      <c r="J73" s="45">
        <v>6971</v>
      </c>
      <c r="K73" s="45">
        <v>6871</v>
      </c>
    </row>
    <row r="74" spans="1:11" ht="18.95" customHeight="1">
      <c r="A74" s="43" t="s">
        <v>204</v>
      </c>
      <c r="B74" s="44">
        <v>940</v>
      </c>
      <c r="C74" s="44">
        <f t="shared" si="3"/>
        <v>2233</v>
      </c>
      <c r="D74" s="45">
        <v>1096</v>
      </c>
      <c r="E74" s="45">
        <v>1137</v>
      </c>
      <c r="F74" s="8"/>
      <c r="G74" s="43" t="s">
        <v>201</v>
      </c>
      <c r="H74" s="44">
        <v>881</v>
      </c>
      <c r="I74" s="44">
        <f t="shared" si="4"/>
        <v>1527</v>
      </c>
      <c r="J74" s="45">
        <v>779</v>
      </c>
      <c r="K74" s="45">
        <v>748</v>
      </c>
    </row>
    <row r="75" spans="1:11" ht="18.95" customHeight="1">
      <c r="A75" s="43" t="s">
        <v>206</v>
      </c>
      <c r="B75" s="44">
        <v>1256</v>
      </c>
      <c r="C75" s="44">
        <f t="shared" si="3"/>
        <v>2394</v>
      </c>
      <c r="D75" s="45">
        <v>1124</v>
      </c>
      <c r="E75" s="45">
        <v>1270</v>
      </c>
      <c r="F75" s="8"/>
      <c r="G75" s="43" t="s">
        <v>203</v>
      </c>
      <c r="H75" s="44">
        <v>1192</v>
      </c>
      <c r="I75" s="44">
        <f t="shared" si="4"/>
        <v>2037</v>
      </c>
      <c r="J75" s="45">
        <v>1043</v>
      </c>
      <c r="K75" s="45">
        <v>994</v>
      </c>
    </row>
    <row r="76" spans="1:11" ht="18.95" customHeight="1">
      <c r="A76" s="43" t="s">
        <v>208</v>
      </c>
      <c r="B76" s="44">
        <v>780</v>
      </c>
      <c r="C76" s="44">
        <f t="shared" si="3"/>
        <v>1459</v>
      </c>
      <c r="D76" s="45">
        <v>705</v>
      </c>
      <c r="E76" s="45">
        <v>754</v>
      </c>
      <c r="F76" s="8"/>
      <c r="G76" s="43" t="s">
        <v>205</v>
      </c>
      <c r="H76" s="44">
        <v>741</v>
      </c>
      <c r="I76" s="44">
        <f t="shared" si="4"/>
        <v>1656</v>
      </c>
      <c r="J76" s="45">
        <v>796</v>
      </c>
      <c r="K76" s="45">
        <v>860</v>
      </c>
    </row>
    <row r="77" spans="1:11" ht="18.95" customHeight="1">
      <c r="A77" s="43" t="s">
        <v>210</v>
      </c>
      <c r="B77" s="44">
        <v>1173</v>
      </c>
      <c r="C77" s="44">
        <f t="shared" si="3"/>
        <v>2366</v>
      </c>
      <c r="D77" s="45">
        <v>1164</v>
      </c>
      <c r="E77" s="45">
        <v>1202</v>
      </c>
      <c r="F77" s="8"/>
      <c r="G77" s="43" t="s">
        <v>207</v>
      </c>
      <c r="H77" s="44">
        <v>428</v>
      </c>
      <c r="I77" s="44">
        <f t="shared" si="4"/>
        <v>879</v>
      </c>
      <c r="J77" s="45">
        <v>438</v>
      </c>
      <c r="K77" s="45">
        <v>441</v>
      </c>
    </row>
    <row r="78" spans="1:11" ht="18.95" customHeight="1">
      <c r="A78" s="43" t="s">
        <v>212</v>
      </c>
      <c r="B78" s="44">
        <v>300</v>
      </c>
      <c r="C78" s="44">
        <f t="shared" si="3"/>
        <v>705</v>
      </c>
      <c r="D78" s="45">
        <v>328</v>
      </c>
      <c r="E78" s="45">
        <v>377</v>
      </c>
      <c r="F78" s="8"/>
      <c r="G78" s="43" t="s">
        <v>209</v>
      </c>
      <c r="H78" s="44">
        <v>454</v>
      </c>
      <c r="I78" s="44">
        <f t="shared" si="4"/>
        <v>1246</v>
      </c>
      <c r="J78" s="45">
        <v>639</v>
      </c>
      <c r="K78" s="45">
        <v>607</v>
      </c>
    </row>
    <row r="79" spans="1:11" ht="18.95" customHeight="1">
      <c r="A79" s="43" t="s">
        <v>214</v>
      </c>
      <c r="B79" s="44">
        <v>267</v>
      </c>
      <c r="C79" s="44">
        <f t="shared" si="3"/>
        <v>603</v>
      </c>
      <c r="D79" s="45">
        <v>254</v>
      </c>
      <c r="E79" s="45">
        <v>349</v>
      </c>
      <c r="F79" s="8"/>
      <c r="G79" s="43" t="s">
        <v>211</v>
      </c>
      <c r="H79" s="44">
        <v>767</v>
      </c>
      <c r="I79" s="44">
        <f t="shared" si="4"/>
        <v>1636</v>
      </c>
      <c r="J79" s="45">
        <v>866</v>
      </c>
      <c r="K79" s="45">
        <v>770</v>
      </c>
    </row>
    <row r="80" spans="1:11" ht="18.95" customHeight="1">
      <c r="A80" s="43" t="s">
        <v>216</v>
      </c>
      <c r="B80" s="44">
        <v>509</v>
      </c>
      <c r="C80" s="44">
        <f t="shared" si="3"/>
        <v>1178</v>
      </c>
      <c r="D80" s="45">
        <v>516</v>
      </c>
      <c r="E80" s="45">
        <v>662</v>
      </c>
      <c r="F80" s="8"/>
      <c r="G80" s="43" t="s">
        <v>213</v>
      </c>
      <c r="H80" s="44">
        <v>1100</v>
      </c>
      <c r="I80" s="44">
        <f t="shared" si="4"/>
        <v>2512</v>
      </c>
      <c r="J80" s="45">
        <v>1393</v>
      </c>
      <c r="K80" s="45">
        <v>1119</v>
      </c>
    </row>
    <row r="81" spans="1:11" ht="18.95" customHeight="1">
      <c r="A81" s="43" t="s">
        <v>218</v>
      </c>
      <c r="B81" s="44">
        <v>318</v>
      </c>
      <c r="C81" s="44">
        <f t="shared" si="3"/>
        <v>686</v>
      </c>
      <c r="D81" s="45">
        <v>282</v>
      </c>
      <c r="E81" s="45">
        <v>404</v>
      </c>
      <c r="F81" s="8"/>
      <c r="G81" s="43" t="s">
        <v>215</v>
      </c>
      <c r="H81" s="44">
        <v>1302</v>
      </c>
      <c r="I81" s="44">
        <f t="shared" si="4"/>
        <v>2690</v>
      </c>
      <c r="J81" s="45">
        <v>1385</v>
      </c>
      <c r="K81" s="45">
        <v>1305</v>
      </c>
    </row>
    <row r="82" spans="1:11" ht="18.95" customHeight="1">
      <c r="A82" s="43" t="s">
        <v>220</v>
      </c>
      <c r="B82" s="44">
        <v>325</v>
      </c>
      <c r="C82" s="44">
        <f t="shared" si="3"/>
        <v>786</v>
      </c>
      <c r="D82" s="45">
        <v>367</v>
      </c>
      <c r="E82" s="45">
        <v>419</v>
      </c>
      <c r="F82" s="8"/>
      <c r="G82" s="43" t="s">
        <v>217</v>
      </c>
      <c r="H82" s="44">
        <v>1111</v>
      </c>
      <c r="I82" s="44">
        <f t="shared" si="4"/>
        <v>2764</v>
      </c>
      <c r="J82" s="45">
        <v>1379</v>
      </c>
      <c r="K82" s="45">
        <v>1385</v>
      </c>
    </row>
    <row r="83" spans="1:11" ht="18.95" customHeight="1">
      <c r="A83" s="46" t="s">
        <v>222</v>
      </c>
      <c r="B83" s="44">
        <v>116</v>
      </c>
      <c r="C83" s="44">
        <f t="shared" si="3"/>
        <v>287</v>
      </c>
      <c r="D83" s="45">
        <v>132</v>
      </c>
      <c r="E83" s="45">
        <v>155</v>
      </c>
      <c r="F83" s="8"/>
      <c r="G83" s="43" t="s">
        <v>219</v>
      </c>
      <c r="H83" s="44">
        <v>1052</v>
      </c>
      <c r="I83" s="44">
        <f t="shared" si="4"/>
        <v>2363</v>
      </c>
      <c r="J83" s="45">
        <v>1247</v>
      </c>
      <c r="K83" s="45">
        <v>1116</v>
      </c>
    </row>
    <row r="84" spans="1:11" ht="18.95" customHeight="1">
      <c r="A84" s="46" t="s">
        <v>224</v>
      </c>
      <c r="B84" s="44">
        <v>84</v>
      </c>
      <c r="C84" s="44">
        <f t="shared" si="3"/>
        <v>202</v>
      </c>
      <c r="D84" s="45">
        <v>105</v>
      </c>
      <c r="E84" s="45">
        <v>97</v>
      </c>
      <c r="F84" s="8"/>
      <c r="G84" s="43" t="s">
        <v>221</v>
      </c>
      <c r="H84" s="44">
        <v>739</v>
      </c>
      <c r="I84" s="44">
        <f t="shared" si="4"/>
        <v>1765</v>
      </c>
      <c r="J84" s="45">
        <v>925</v>
      </c>
      <c r="K84" s="45">
        <v>840</v>
      </c>
    </row>
    <row r="85" spans="1:11" ht="18.95" customHeight="1">
      <c r="A85" s="46" t="s">
        <v>226</v>
      </c>
      <c r="B85" s="44">
        <v>51</v>
      </c>
      <c r="C85" s="44">
        <f t="shared" si="3"/>
        <v>97</v>
      </c>
      <c r="D85" s="45">
        <v>49</v>
      </c>
      <c r="E85" s="45">
        <v>48</v>
      </c>
      <c r="F85" s="8"/>
      <c r="G85" s="43" t="s">
        <v>274</v>
      </c>
      <c r="H85" s="44">
        <v>999</v>
      </c>
      <c r="I85" s="44">
        <f t="shared" si="4"/>
        <v>2471</v>
      </c>
      <c r="J85" s="45">
        <v>1255</v>
      </c>
      <c r="K85" s="45">
        <v>1216</v>
      </c>
    </row>
    <row r="86" spans="1:11" ht="18.95" customHeight="1">
      <c r="A86" s="46" t="s">
        <v>273</v>
      </c>
      <c r="B86" s="44">
        <v>759</v>
      </c>
      <c r="C86" s="44">
        <f t="shared" si="3"/>
        <v>1452</v>
      </c>
      <c r="D86" s="45">
        <v>715</v>
      </c>
      <c r="E86" s="45">
        <v>737</v>
      </c>
      <c r="F86" s="8"/>
      <c r="G86" s="43" t="s">
        <v>223</v>
      </c>
      <c r="H86" s="44">
        <v>1510</v>
      </c>
      <c r="I86" s="44">
        <f t="shared" si="4"/>
        <v>3492</v>
      </c>
      <c r="J86" s="45">
        <v>1791</v>
      </c>
      <c r="K86" s="45">
        <v>1701</v>
      </c>
    </row>
    <row r="87" spans="1:11" ht="18.95" customHeight="1">
      <c r="A87" s="46" t="s">
        <v>275</v>
      </c>
      <c r="B87" s="44">
        <v>853</v>
      </c>
      <c r="C87" s="44">
        <f t="shared" si="3"/>
        <v>1511</v>
      </c>
      <c r="D87" s="45">
        <v>725</v>
      </c>
      <c r="E87" s="45">
        <v>786</v>
      </c>
      <c r="F87" s="8"/>
      <c r="G87" s="43" t="s">
        <v>225</v>
      </c>
      <c r="H87" s="44">
        <v>1265</v>
      </c>
      <c r="I87" s="44">
        <f t="shared" si="4"/>
        <v>2696</v>
      </c>
      <c r="J87" s="45">
        <v>1476</v>
      </c>
      <c r="K87" s="45">
        <v>1220</v>
      </c>
    </row>
    <row r="88" spans="1:11" ht="18.95" customHeight="1">
      <c r="A88" s="46" t="s">
        <v>276</v>
      </c>
      <c r="B88" s="44">
        <v>960</v>
      </c>
      <c r="C88" s="44">
        <f t="shared" si="3"/>
        <v>2229</v>
      </c>
      <c r="D88" s="45">
        <v>1071</v>
      </c>
      <c r="E88" s="45">
        <v>1158</v>
      </c>
      <c r="F88" s="8"/>
      <c r="G88" s="43" t="s">
        <v>227</v>
      </c>
      <c r="H88" s="44">
        <v>1419</v>
      </c>
      <c r="I88" s="44">
        <f t="shared" si="4"/>
        <v>3007</v>
      </c>
      <c r="J88" s="45">
        <v>1585</v>
      </c>
      <c r="K88" s="45">
        <v>1422</v>
      </c>
    </row>
    <row r="89" spans="1:11" ht="18.95" customHeight="1">
      <c r="A89" s="46" t="s">
        <v>277</v>
      </c>
      <c r="B89" s="44">
        <v>659</v>
      </c>
      <c r="C89" s="44">
        <f t="shared" si="3"/>
        <v>1546</v>
      </c>
      <c r="D89" s="45">
        <v>778</v>
      </c>
      <c r="E89" s="45">
        <v>768</v>
      </c>
      <c r="F89" s="8"/>
      <c r="G89" s="43" t="s">
        <v>228</v>
      </c>
      <c r="H89" s="44">
        <v>969</v>
      </c>
      <c r="I89" s="44">
        <f t="shared" si="4"/>
        <v>2467</v>
      </c>
      <c r="J89" s="45">
        <v>1268</v>
      </c>
      <c r="K89" s="45">
        <v>1199</v>
      </c>
    </row>
    <row r="90" spans="1:11" ht="18.95" customHeight="1">
      <c r="A90" s="46" t="s">
        <v>278</v>
      </c>
      <c r="B90" s="44">
        <v>706</v>
      </c>
      <c r="C90" s="44">
        <f t="shared" si="3"/>
        <v>1658</v>
      </c>
      <c r="D90" s="45">
        <v>820</v>
      </c>
      <c r="E90" s="45">
        <v>838</v>
      </c>
      <c r="F90" s="8"/>
      <c r="G90" s="43" t="s">
        <v>230</v>
      </c>
      <c r="H90" s="44">
        <v>0</v>
      </c>
      <c r="I90" s="44">
        <f t="shared" si="4"/>
        <v>0</v>
      </c>
      <c r="J90" s="45">
        <v>0</v>
      </c>
      <c r="K90" s="45">
        <v>0</v>
      </c>
    </row>
    <row r="91" spans="1:11" ht="18.95" customHeight="1">
      <c r="A91" s="46" t="s">
        <v>279</v>
      </c>
      <c r="B91" s="44">
        <v>1076</v>
      </c>
      <c r="C91" s="44">
        <f t="shared" si="3"/>
        <v>2678</v>
      </c>
      <c r="D91" s="45">
        <v>1295</v>
      </c>
      <c r="E91" s="45">
        <v>1383</v>
      </c>
      <c r="F91" s="8"/>
      <c r="G91" s="43" t="s">
        <v>232</v>
      </c>
      <c r="H91" s="44">
        <v>371</v>
      </c>
      <c r="I91" s="44">
        <f t="shared" si="4"/>
        <v>947</v>
      </c>
      <c r="J91" s="45">
        <v>470</v>
      </c>
      <c r="K91" s="45">
        <v>477</v>
      </c>
    </row>
    <row r="92" spans="1:11" ht="18.95" customHeight="1">
      <c r="A92" s="46" t="s">
        <v>229</v>
      </c>
      <c r="B92" s="44">
        <v>709</v>
      </c>
      <c r="C92" s="44">
        <f t="shared" si="3"/>
        <v>1440</v>
      </c>
      <c r="D92" s="45">
        <v>724</v>
      </c>
      <c r="E92" s="45">
        <v>716</v>
      </c>
      <c r="F92" s="8"/>
      <c r="G92" s="43" t="s">
        <v>234</v>
      </c>
      <c r="H92" s="44">
        <v>636</v>
      </c>
      <c r="I92" s="44">
        <f t="shared" si="4"/>
        <v>1575</v>
      </c>
      <c r="J92" s="45">
        <v>803</v>
      </c>
      <c r="K92" s="45">
        <v>772</v>
      </c>
    </row>
    <row r="93" spans="1:11" ht="18.95" customHeight="1">
      <c r="A93" s="46" t="s">
        <v>231</v>
      </c>
      <c r="B93" s="44">
        <v>1233</v>
      </c>
      <c r="C93" s="44">
        <f t="shared" si="3"/>
        <v>2662</v>
      </c>
      <c r="D93" s="45">
        <v>1333</v>
      </c>
      <c r="E93" s="45">
        <v>1329</v>
      </c>
      <c r="F93" s="8"/>
      <c r="G93" s="43" t="s">
        <v>236</v>
      </c>
      <c r="H93" s="44">
        <v>693</v>
      </c>
      <c r="I93" s="44">
        <f t="shared" si="4"/>
        <v>1694</v>
      </c>
      <c r="J93" s="45">
        <v>858</v>
      </c>
      <c r="K93" s="45">
        <v>836</v>
      </c>
    </row>
    <row r="94" spans="1:11" ht="18.95" customHeight="1">
      <c r="A94" s="46" t="s">
        <v>233</v>
      </c>
      <c r="B94" s="44">
        <v>852</v>
      </c>
      <c r="C94" s="44">
        <f t="shared" si="3"/>
        <v>1746</v>
      </c>
      <c r="D94" s="45">
        <v>881</v>
      </c>
      <c r="E94" s="45">
        <v>865</v>
      </c>
      <c r="F94" s="8"/>
      <c r="G94" s="43" t="s">
        <v>238</v>
      </c>
      <c r="H94" s="44">
        <v>2430</v>
      </c>
      <c r="I94" s="44">
        <f t="shared" si="4"/>
        <v>4337</v>
      </c>
      <c r="J94" s="45">
        <v>2105</v>
      </c>
      <c r="K94" s="45">
        <v>2232</v>
      </c>
    </row>
    <row r="95" spans="1:11" ht="18.95" customHeight="1">
      <c r="A95" s="46" t="s">
        <v>235</v>
      </c>
      <c r="B95" s="44">
        <v>873</v>
      </c>
      <c r="C95" s="44">
        <f t="shared" si="3"/>
        <v>1862</v>
      </c>
      <c r="D95" s="45">
        <v>962</v>
      </c>
      <c r="E95" s="45">
        <v>900</v>
      </c>
      <c r="F95" s="8"/>
      <c r="G95" s="43" t="s">
        <v>240</v>
      </c>
      <c r="H95" s="44">
        <v>2527</v>
      </c>
      <c r="I95" s="44">
        <f t="shared" si="4"/>
        <v>4207</v>
      </c>
      <c r="J95" s="45">
        <v>2094</v>
      </c>
      <c r="K95" s="45">
        <v>2113</v>
      </c>
    </row>
    <row r="96" spans="1:11" ht="18.95" customHeight="1">
      <c r="A96" s="46" t="s">
        <v>237</v>
      </c>
      <c r="B96" s="44">
        <v>1078</v>
      </c>
      <c r="C96" s="44">
        <f t="shared" si="3"/>
        <v>2335</v>
      </c>
      <c r="D96" s="45">
        <v>1142</v>
      </c>
      <c r="E96" s="45">
        <v>1193</v>
      </c>
      <c r="F96" s="8"/>
      <c r="G96" s="43" t="s">
        <v>242</v>
      </c>
      <c r="H96" s="44">
        <v>1380</v>
      </c>
      <c r="I96" s="44">
        <f t="shared" si="4"/>
        <v>2549</v>
      </c>
      <c r="J96" s="45">
        <v>1280</v>
      </c>
      <c r="K96" s="45">
        <v>1269</v>
      </c>
    </row>
    <row r="97" spans="1:17" ht="18.95" customHeight="1">
      <c r="A97" s="46" t="s">
        <v>239</v>
      </c>
      <c r="B97" s="44">
        <v>849</v>
      </c>
      <c r="C97" s="44">
        <f t="shared" si="3"/>
        <v>2644</v>
      </c>
      <c r="D97" s="45">
        <v>1252</v>
      </c>
      <c r="E97" s="45">
        <v>1392</v>
      </c>
      <c r="F97" s="8"/>
      <c r="G97" s="43" t="s">
        <v>244</v>
      </c>
      <c r="H97" s="44">
        <v>2555</v>
      </c>
      <c r="I97" s="44">
        <f t="shared" si="4"/>
        <v>5407</v>
      </c>
      <c r="J97" s="45">
        <v>2680</v>
      </c>
      <c r="K97" s="45">
        <v>2727</v>
      </c>
    </row>
    <row r="98" spans="1:17" ht="18.95" customHeight="1">
      <c r="A98" s="46" t="s">
        <v>241</v>
      </c>
      <c r="B98" s="44">
        <v>954</v>
      </c>
      <c r="C98" s="44">
        <f t="shared" si="3"/>
        <v>2524</v>
      </c>
      <c r="D98" s="45">
        <v>1260</v>
      </c>
      <c r="E98" s="45">
        <v>1264</v>
      </c>
      <c r="F98" s="8"/>
      <c r="G98" s="43" t="s">
        <v>246</v>
      </c>
      <c r="H98" s="44">
        <v>1711</v>
      </c>
      <c r="I98" s="44">
        <f t="shared" si="4"/>
        <v>3393</v>
      </c>
      <c r="J98" s="45">
        <v>1686</v>
      </c>
      <c r="K98" s="45">
        <v>1707</v>
      </c>
    </row>
    <row r="99" spans="1:17" ht="18.95" customHeight="1">
      <c r="A99" s="46" t="s">
        <v>243</v>
      </c>
      <c r="B99" s="44">
        <v>1052</v>
      </c>
      <c r="C99" s="44">
        <f t="shared" si="3"/>
        <v>2602</v>
      </c>
      <c r="D99" s="45">
        <v>1272</v>
      </c>
      <c r="E99" s="45">
        <v>1330</v>
      </c>
      <c r="F99" s="8"/>
      <c r="G99" s="43" t="s">
        <v>248</v>
      </c>
      <c r="H99" s="44">
        <v>1498</v>
      </c>
      <c r="I99" s="44">
        <f t="shared" si="4"/>
        <v>3197</v>
      </c>
      <c r="J99" s="45">
        <v>1657</v>
      </c>
      <c r="K99" s="45">
        <v>1540</v>
      </c>
    </row>
    <row r="100" spans="1:17" ht="18.95" customHeight="1">
      <c r="A100" s="46" t="s">
        <v>245</v>
      </c>
      <c r="B100" s="44">
        <v>928</v>
      </c>
      <c r="C100" s="44">
        <f t="shared" si="3"/>
        <v>2253</v>
      </c>
      <c r="D100" s="45">
        <v>1117</v>
      </c>
      <c r="E100" s="45">
        <v>1136</v>
      </c>
      <c r="F100" s="8"/>
      <c r="G100" s="43" t="s">
        <v>250</v>
      </c>
      <c r="H100" s="44">
        <v>1625</v>
      </c>
      <c r="I100" s="44">
        <f t="shared" si="4"/>
        <v>3166</v>
      </c>
      <c r="J100" s="45">
        <v>1632</v>
      </c>
      <c r="K100" s="45">
        <v>1534</v>
      </c>
    </row>
    <row r="101" spans="1:17" ht="18.95" customHeight="1">
      <c r="A101" s="46" t="s">
        <v>247</v>
      </c>
      <c r="B101" s="44">
        <v>764</v>
      </c>
      <c r="C101" s="44">
        <f t="shared" si="3"/>
        <v>2109</v>
      </c>
      <c r="D101" s="45">
        <v>1055</v>
      </c>
      <c r="E101" s="45">
        <v>1054</v>
      </c>
      <c r="F101" s="8"/>
      <c r="G101" s="43" t="s">
        <v>27</v>
      </c>
      <c r="H101" s="44">
        <v>5526</v>
      </c>
      <c r="I101" s="44">
        <f t="shared" si="4"/>
        <v>12611</v>
      </c>
      <c r="J101" s="45">
        <v>6273</v>
      </c>
      <c r="K101" s="45">
        <v>6338</v>
      </c>
    </row>
    <row r="102" spans="1:17" ht="18.95" customHeight="1">
      <c r="A102" s="46" t="s">
        <v>249</v>
      </c>
      <c r="B102" s="44">
        <v>759</v>
      </c>
      <c r="C102" s="44">
        <f t="shared" si="3"/>
        <v>1847</v>
      </c>
      <c r="D102" s="45">
        <v>881</v>
      </c>
      <c r="E102" s="45">
        <v>966</v>
      </c>
      <c r="F102" s="8"/>
      <c r="G102" s="43" t="s">
        <v>253</v>
      </c>
      <c r="H102" s="44">
        <v>5621</v>
      </c>
      <c r="I102" s="44">
        <f t="shared" si="4"/>
        <v>12476</v>
      </c>
      <c r="J102" s="45">
        <v>6362</v>
      </c>
      <c r="K102" s="45">
        <v>6114</v>
      </c>
    </row>
    <row r="103" spans="1:17" ht="18.95" customHeight="1">
      <c r="A103" s="46" t="s">
        <v>251</v>
      </c>
      <c r="B103" s="44">
        <v>457</v>
      </c>
      <c r="C103" s="44">
        <f t="shared" si="3"/>
        <v>1183</v>
      </c>
      <c r="D103" s="45">
        <v>576</v>
      </c>
      <c r="E103" s="45">
        <v>607</v>
      </c>
      <c r="F103" s="8"/>
      <c r="G103" s="43" t="s">
        <v>255</v>
      </c>
      <c r="H103" s="44">
        <v>3751</v>
      </c>
      <c r="I103" s="44">
        <f t="shared" si="4"/>
        <v>8195</v>
      </c>
      <c r="J103" s="45">
        <v>4123</v>
      </c>
      <c r="K103" s="45">
        <v>4072</v>
      </c>
    </row>
    <row r="104" spans="1:17" ht="18.95" customHeight="1">
      <c r="A104" s="46" t="s">
        <v>252</v>
      </c>
      <c r="B104" s="44">
        <v>870</v>
      </c>
      <c r="C104" s="44">
        <f t="shared" si="3"/>
        <v>2214</v>
      </c>
      <c r="D104" s="45">
        <v>1074</v>
      </c>
      <c r="E104" s="45">
        <v>1140</v>
      </c>
      <c r="F104" s="8"/>
      <c r="G104" s="43" t="s">
        <v>257</v>
      </c>
      <c r="H104" s="44">
        <v>274</v>
      </c>
      <c r="I104" s="44">
        <f t="shared" si="4"/>
        <v>559</v>
      </c>
      <c r="J104" s="45">
        <v>296</v>
      </c>
      <c r="K104" s="45">
        <v>263</v>
      </c>
    </row>
    <row r="105" spans="1:17" ht="18.95" customHeight="1">
      <c r="A105" s="46" t="s">
        <v>254</v>
      </c>
      <c r="B105" s="44">
        <v>2310</v>
      </c>
      <c r="C105" s="44">
        <f t="shared" si="3"/>
        <v>4244</v>
      </c>
      <c r="D105" s="45">
        <v>1985</v>
      </c>
      <c r="E105" s="45">
        <v>2259</v>
      </c>
      <c r="F105" s="8"/>
      <c r="G105" s="43" t="s">
        <v>259</v>
      </c>
      <c r="H105" s="44">
        <v>1442</v>
      </c>
      <c r="I105" s="44">
        <f t="shared" si="4"/>
        <v>3685</v>
      </c>
      <c r="J105" s="45">
        <v>1850</v>
      </c>
      <c r="K105" s="45">
        <v>1835</v>
      </c>
      <c r="M105" s="6" t="s">
        <v>47</v>
      </c>
    </row>
    <row r="106" spans="1:17" ht="18.95" customHeight="1">
      <c r="A106" s="46" t="s">
        <v>256</v>
      </c>
      <c r="B106" s="44">
        <v>600</v>
      </c>
      <c r="C106" s="44">
        <f t="shared" si="3"/>
        <v>1632</v>
      </c>
      <c r="D106" s="45">
        <v>802</v>
      </c>
      <c r="E106" s="45">
        <v>830</v>
      </c>
      <c r="F106" s="8"/>
      <c r="G106" s="43" t="s">
        <v>261</v>
      </c>
      <c r="H106" s="44">
        <v>1274</v>
      </c>
      <c r="I106" s="44">
        <f t="shared" si="4"/>
        <v>3158</v>
      </c>
      <c r="J106" s="45">
        <v>1638</v>
      </c>
      <c r="K106" s="45">
        <v>1520</v>
      </c>
    </row>
    <row r="107" spans="1:17" ht="18.95" customHeight="1">
      <c r="A107" s="46" t="s">
        <v>258</v>
      </c>
      <c r="B107" s="44">
        <v>513</v>
      </c>
      <c r="C107" s="44">
        <f t="shared" si="3"/>
        <v>1255</v>
      </c>
      <c r="D107" s="45">
        <v>596</v>
      </c>
      <c r="E107" s="45">
        <v>659</v>
      </c>
      <c r="F107" s="8"/>
      <c r="G107" s="43" t="s">
        <v>263</v>
      </c>
      <c r="H107" s="44">
        <v>2069</v>
      </c>
      <c r="I107" s="44">
        <f t="shared" si="4"/>
        <v>4339</v>
      </c>
      <c r="J107" s="45">
        <v>2389</v>
      </c>
      <c r="K107" s="45">
        <v>1950</v>
      </c>
    </row>
    <row r="108" spans="1:17" ht="18.95" customHeight="1">
      <c r="A108" s="46" t="s">
        <v>260</v>
      </c>
      <c r="B108" s="44">
        <v>1055</v>
      </c>
      <c r="C108" s="44">
        <f t="shared" si="3"/>
        <v>2064</v>
      </c>
      <c r="D108" s="45">
        <v>978</v>
      </c>
      <c r="E108" s="45">
        <v>1086</v>
      </c>
      <c r="F108" s="8"/>
      <c r="G108" s="43" t="s">
        <v>265</v>
      </c>
      <c r="H108" s="44">
        <v>1195</v>
      </c>
      <c r="I108" s="44">
        <f t="shared" si="4"/>
        <v>2711</v>
      </c>
      <c r="J108" s="45">
        <v>1344</v>
      </c>
      <c r="K108" s="45">
        <v>1367</v>
      </c>
    </row>
    <row r="109" spans="1:17" ht="18.95" customHeight="1">
      <c r="A109" s="46" t="s">
        <v>262</v>
      </c>
      <c r="B109" s="45">
        <v>1497</v>
      </c>
      <c r="C109" s="44">
        <f t="shared" si="3"/>
        <v>3123</v>
      </c>
      <c r="D109" s="45">
        <v>1455</v>
      </c>
      <c r="E109" s="45">
        <v>1668</v>
      </c>
      <c r="F109" s="8"/>
      <c r="G109" s="43" t="s">
        <v>267</v>
      </c>
      <c r="H109" s="44">
        <v>508</v>
      </c>
      <c r="I109" s="44">
        <f t="shared" si="4"/>
        <v>1527</v>
      </c>
      <c r="J109" s="45">
        <v>756</v>
      </c>
      <c r="K109" s="45">
        <v>771</v>
      </c>
    </row>
    <row r="110" spans="1:17" ht="18.95" customHeight="1">
      <c r="A110" s="43" t="s">
        <v>264</v>
      </c>
      <c r="B110" s="44">
        <v>1213</v>
      </c>
      <c r="C110" s="44">
        <f t="shared" si="3"/>
        <v>2655</v>
      </c>
      <c r="D110" s="45">
        <v>1312</v>
      </c>
      <c r="E110" s="45">
        <v>1343</v>
      </c>
      <c r="F110" s="8"/>
      <c r="G110" s="43" t="s">
        <v>269</v>
      </c>
      <c r="H110" s="47">
        <v>900</v>
      </c>
      <c r="I110" s="104">
        <f t="shared" si="4"/>
        <v>2372</v>
      </c>
      <c r="J110" s="45">
        <v>1192</v>
      </c>
      <c r="K110" s="45">
        <v>1180</v>
      </c>
    </row>
    <row r="111" spans="1:17" ht="18.95" customHeight="1">
      <c r="A111" s="43" t="s">
        <v>266</v>
      </c>
      <c r="B111" s="44">
        <v>1029</v>
      </c>
      <c r="C111" s="44">
        <f t="shared" si="3"/>
        <v>2520</v>
      </c>
      <c r="D111" s="45">
        <v>1237</v>
      </c>
      <c r="E111" s="45">
        <v>1283</v>
      </c>
      <c r="F111" s="8"/>
      <c r="G111" s="43" t="s">
        <v>26</v>
      </c>
      <c r="H111" s="50">
        <v>6276</v>
      </c>
      <c r="I111" s="104">
        <f t="shared" si="4"/>
        <v>15557</v>
      </c>
      <c r="J111" s="45">
        <v>7653</v>
      </c>
      <c r="K111" s="45">
        <v>7904</v>
      </c>
      <c r="N111" s="162"/>
    </row>
    <row r="112" spans="1:17" ht="18.95" customHeight="1">
      <c r="A112" s="43" t="s">
        <v>268</v>
      </c>
      <c r="B112" s="44">
        <v>0</v>
      </c>
      <c r="C112" s="44">
        <f>D112+E112</f>
        <v>0</v>
      </c>
      <c r="D112" s="45">
        <v>0</v>
      </c>
      <c r="E112" s="45">
        <v>0</v>
      </c>
      <c r="F112" s="8"/>
      <c r="G112" s="43"/>
      <c r="H112" s="47"/>
      <c r="I112" s="47"/>
      <c r="J112" s="48"/>
      <c r="K112" s="48"/>
      <c r="N112" s="163"/>
      <c r="O112" s="10"/>
      <c r="P112" s="10"/>
      <c r="Q112" s="10"/>
    </row>
    <row r="113" spans="1:17" ht="18.95" customHeight="1">
      <c r="A113" s="43" t="s">
        <v>270</v>
      </c>
      <c r="B113" s="104">
        <v>1223</v>
      </c>
      <c r="C113" s="104">
        <f t="shared" ref="C113" si="5">D113+E113</f>
        <v>3084</v>
      </c>
      <c r="D113" s="45">
        <v>1481</v>
      </c>
      <c r="E113" s="45">
        <v>1603</v>
      </c>
      <c r="F113" s="8"/>
      <c r="G113" s="49" t="s">
        <v>280</v>
      </c>
      <c r="H113" s="50">
        <f>SUM(B5:B57)+SUM(B61:B113)+SUM(H5:H57)+SUM(H61:H112)</f>
        <v>197025</v>
      </c>
      <c r="I113" s="50">
        <f t="shared" ref="I113:K113" si="6">SUM(C5:C57)+SUM(C61:C113)+SUM(I5:I57)+SUM(I61:I112)</f>
        <v>440487</v>
      </c>
      <c r="J113" s="50">
        <f t="shared" si="6"/>
        <v>217421</v>
      </c>
      <c r="K113" s="50">
        <f t="shared" si="6"/>
        <v>223066</v>
      </c>
      <c r="N113" s="163"/>
      <c r="O113" s="10"/>
      <c r="P113" s="10"/>
      <c r="Q113" s="10"/>
    </row>
    <row r="114" spans="1:17" ht="18.75" customHeight="1">
      <c r="A114" s="38" t="s">
        <v>353</v>
      </c>
      <c r="B114" s="38"/>
      <c r="C114" s="9"/>
      <c r="D114" s="38"/>
      <c r="E114" s="38"/>
      <c r="F114" s="38"/>
      <c r="G114" s="38"/>
      <c r="H114" s="38"/>
      <c r="K114" s="51"/>
      <c r="N114" s="162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69" t="s">
        <v>354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s="3" customFormat="1" ht="24" customHeight="1">
      <c r="A2" s="191" t="s">
        <v>350</v>
      </c>
      <c r="B2" s="192"/>
      <c r="C2" s="26"/>
      <c r="G2" s="52"/>
      <c r="H2" s="26"/>
      <c r="I2" s="26"/>
      <c r="J2" s="26"/>
      <c r="K2" s="166"/>
    </row>
    <row r="3" spans="1:11" s="3" customFormat="1" ht="20.100000000000001" customHeight="1">
      <c r="A3" s="193" t="s">
        <v>15</v>
      </c>
      <c r="B3" s="193" t="s">
        <v>3</v>
      </c>
      <c r="C3" s="196" t="s">
        <v>0</v>
      </c>
      <c r="D3" s="197"/>
      <c r="E3" s="198"/>
      <c r="F3" s="196" t="s">
        <v>14</v>
      </c>
      <c r="G3" s="197"/>
      <c r="H3" s="197"/>
      <c r="I3" s="198"/>
      <c r="J3" s="53" t="s">
        <v>1</v>
      </c>
      <c r="K3" s="53" t="s">
        <v>0</v>
      </c>
    </row>
    <row r="4" spans="1:11" s="3" customFormat="1" ht="20.100000000000001" customHeight="1">
      <c r="A4" s="194"/>
      <c r="B4" s="194"/>
      <c r="C4" s="199"/>
      <c r="D4" s="200"/>
      <c r="E4" s="201"/>
      <c r="F4" s="199"/>
      <c r="G4" s="200"/>
      <c r="H4" s="200"/>
      <c r="I4" s="201"/>
      <c r="J4" s="54" t="s">
        <v>4</v>
      </c>
      <c r="K4" s="54" t="s">
        <v>5</v>
      </c>
    </row>
    <row r="5" spans="1:11" s="3" customFormat="1" ht="20.100000000000001" customHeight="1">
      <c r="A5" s="195"/>
      <c r="B5" s="195"/>
      <c r="C5" s="55" t="s">
        <v>6</v>
      </c>
      <c r="D5" s="55" t="s">
        <v>7</v>
      </c>
      <c r="E5" s="55" t="s">
        <v>8</v>
      </c>
      <c r="F5" s="55" t="s">
        <v>3</v>
      </c>
      <c r="G5" s="56" t="s">
        <v>6</v>
      </c>
      <c r="H5" s="55" t="s">
        <v>7</v>
      </c>
      <c r="I5" s="55" t="s">
        <v>8</v>
      </c>
      <c r="J5" s="57" t="s">
        <v>12</v>
      </c>
      <c r="K5" s="57" t="s">
        <v>13</v>
      </c>
    </row>
    <row r="6" spans="1:11" s="3" customFormat="1" ht="20.100000000000001" customHeight="1">
      <c r="A6" s="55" t="s">
        <v>16</v>
      </c>
      <c r="B6" s="28">
        <v>9070</v>
      </c>
      <c r="C6" s="28">
        <f>SUM(D6,E6)</f>
        <v>19919</v>
      </c>
      <c r="D6" s="29">
        <v>9392</v>
      </c>
      <c r="E6" s="29">
        <v>10527</v>
      </c>
      <c r="F6" s="58">
        <v>0</v>
      </c>
      <c r="G6" s="59">
        <f>SUM(H6,I6)</f>
        <v>-21</v>
      </c>
      <c r="H6" s="59">
        <v>-6</v>
      </c>
      <c r="I6" s="59">
        <v>-15</v>
      </c>
      <c r="J6" s="35">
        <f>C6/B6</f>
        <v>2.196141124586549</v>
      </c>
      <c r="K6" s="28">
        <f>C6/3.055</f>
        <v>6520.13093289689</v>
      </c>
    </row>
    <row r="7" spans="1:11" s="3" customFormat="1" ht="20.100000000000001" customHeight="1">
      <c r="A7" s="55" t="s">
        <v>17</v>
      </c>
      <c r="B7" s="28">
        <v>26612</v>
      </c>
      <c r="C7" s="28">
        <f>SUM(D7,E7)</f>
        <v>58783</v>
      </c>
      <c r="D7" s="29">
        <v>27984</v>
      </c>
      <c r="E7" s="29">
        <v>30799</v>
      </c>
      <c r="F7" s="58">
        <v>33</v>
      </c>
      <c r="G7" s="59">
        <f t="shared" ref="G7:G18" si="0">SUM(H7,I7)</f>
        <v>12</v>
      </c>
      <c r="H7" s="59">
        <v>22</v>
      </c>
      <c r="I7" s="59">
        <v>-10</v>
      </c>
      <c r="J7" s="35">
        <f t="shared" ref="J7:J19" si="1">C7/B7</f>
        <v>2.208890725988276</v>
      </c>
      <c r="K7" s="28">
        <f>C7/5.61</f>
        <v>10478.25311942959</v>
      </c>
    </row>
    <row r="8" spans="1:11" s="3" customFormat="1" ht="20.100000000000001" customHeight="1">
      <c r="A8" s="55" t="s">
        <v>18</v>
      </c>
      <c r="B8" s="28">
        <v>19301</v>
      </c>
      <c r="C8" s="28">
        <f t="shared" ref="C8:C18" si="2">SUM(D8,E8)</f>
        <v>44371</v>
      </c>
      <c r="D8" s="29">
        <v>21720</v>
      </c>
      <c r="E8" s="29">
        <v>22651</v>
      </c>
      <c r="F8" s="58">
        <v>34</v>
      </c>
      <c r="G8" s="59">
        <f t="shared" si="0"/>
        <v>56</v>
      </c>
      <c r="H8" s="59">
        <v>20</v>
      </c>
      <c r="I8" s="59">
        <v>36</v>
      </c>
      <c r="J8" s="35">
        <f t="shared" si="1"/>
        <v>2.2988964302367751</v>
      </c>
      <c r="K8" s="28">
        <f>C8/4.377</f>
        <v>10137.30865889879</v>
      </c>
    </row>
    <row r="9" spans="1:11" s="3" customFormat="1" ht="20.100000000000001" customHeight="1">
      <c r="A9" s="55" t="s">
        <v>19</v>
      </c>
      <c r="B9" s="28">
        <v>13149</v>
      </c>
      <c r="C9" s="28">
        <f t="shared" si="2"/>
        <v>31908</v>
      </c>
      <c r="D9" s="29">
        <v>15760</v>
      </c>
      <c r="E9" s="29">
        <v>16148</v>
      </c>
      <c r="F9" s="58">
        <v>5</v>
      </c>
      <c r="G9" s="59">
        <f t="shared" si="0"/>
        <v>-2</v>
      </c>
      <c r="H9" s="59">
        <v>-15</v>
      </c>
      <c r="I9" s="59">
        <v>13</v>
      </c>
      <c r="J9" s="35">
        <f t="shared" si="1"/>
        <v>2.4266484143280858</v>
      </c>
      <c r="K9" s="28">
        <f>C9/4.058</f>
        <v>7862.9866929521932</v>
      </c>
    </row>
    <row r="10" spans="1:11" s="3" customFormat="1" ht="20.100000000000001" customHeight="1">
      <c r="A10" s="55" t="s">
        <v>20</v>
      </c>
      <c r="B10" s="28">
        <v>22687</v>
      </c>
      <c r="C10" s="28">
        <f t="shared" si="2"/>
        <v>47169</v>
      </c>
      <c r="D10" s="29">
        <v>23463</v>
      </c>
      <c r="E10" s="29">
        <v>23706</v>
      </c>
      <c r="F10" s="58">
        <v>10</v>
      </c>
      <c r="G10" s="59">
        <f t="shared" si="0"/>
        <v>1</v>
      </c>
      <c r="H10" s="59">
        <v>-21</v>
      </c>
      <c r="I10" s="59">
        <v>22</v>
      </c>
      <c r="J10" s="35">
        <f t="shared" si="1"/>
        <v>2.0791202009961651</v>
      </c>
      <c r="K10" s="28">
        <f>C10/4.746</f>
        <v>9938.685208596713</v>
      </c>
    </row>
    <row r="11" spans="1:11" s="3" customFormat="1" ht="20.100000000000001" customHeight="1">
      <c r="A11" s="55" t="s">
        <v>21</v>
      </c>
      <c r="B11" s="28">
        <v>13539</v>
      </c>
      <c r="C11" s="28">
        <f t="shared" si="2"/>
        <v>31731</v>
      </c>
      <c r="D11" s="29">
        <v>15497</v>
      </c>
      <c r="E11" s="29">
        <v>16234</v>
      </c>
      <c r="F11" s="58">
        <v>9</v>
      </c>
      <c r="G11" s="59">
        <f t="shared" si="0"/>
        <v>22</v>
      </c>
      <c r="H11" s="59">
        <v>10</v>
      </c>
      <c r="I11" s="59">
        <v>12</v>
      </c>
      <c r="J11" s="35">
        <f t="shared" si="1"/>
        <v>2.3436738311544425</v>
      </c>
      <c r="K11" s="28">
        <f>C11/3.044</f>
        <v>10424.113009198423</v>
      </c>
    </row>
    <row r="12" spans="1:11" s="3" customFormat="1" ht="20.100000000000001" customHeight="1">
      <c r="A12" s="55" t="s">
        <v>22</v>
      </c>
      <c r="B12" s="28">
        <v>18693</v>
      </c>
      <c r="C12" s="28">
        <f t="shared" si="2"/>
        <v>41654</v>
      </c>
      <c r="D12" s="29">
        <v>20488</v>
      </c>
      <c r="E12" s="29">
        <v>21166</v>
      </c>
      <c r="F12" s="58">
        <v>24</v>
      </c>
      <c r="G12" s="59">
        <f t="shared" si="0"/>
        <v>-14</v>
      </c>
      <c r="H12" s="59">
        <v>12</v>
      </c>
      <c r="I12" s="59">
        <v>-26</v>
      </c>
      <c r="J12" s="35">
        <f t="shared" si="1"/>
        <v>2.2283207617824856</v>
      </c>
      <c r="K12" s="28">
        <f>C12/6.089</f>
        <v>6840.8605682378056</v>
      </c>
    </row>
    <row r="13" spans="1:11" s="3" customFormat="1" ht="20.100000000000001" customHeight="1">
      <c r="A13" s="55" t="s">
        <v>23</v>
      </c>
      <c r="B13" s="28">
        <v>13226</v>
      </c>
      <c r="C13" s="28">
        <f t="shared" si="2"/>
        <v>31625</v>
      </c>
      <c r="D13" s="29">
        <v>15203</v>
      </c>
      <c r="E13" s="29">
        <v>16422</v>
      </c>
      <c r="F13" s="58">
        <v>-3</v>
      </c>
      <c r="G13" s="59">
        <f t="shared" si="0"/>
        <v>-12</v>
      </c>
      <c r="H13" s="59">
        <v>-8</v>
      </c>
      <c r="I13" s="59">
        <v>-4</v>
      </c>
      <c r="J13" s="35">
        <f t="shared" si="1"/>
        <v>2.3911235445334946</v>
      </c>
      <c r="K13" s="28">
        <f>C13/5.007</f>
        <v>6316.1573796684643</v>
      </c>
    </row>
    <row r="14" spans="1:11" s="3" customFormat="1" ht="20.100000000000001" customHeight="1">
      <c r="A14" s="55" t="s">
        <v>24</v>
      </c>
      <c r="B14" s="28">
        <v>16421</v>
      </c>
      <c r="C14" s="28">
        <f t="shared" si="2"/>
        <v>36905</v>
      </c>
      <c r="D14" s="29">
        <v>18846</v>
      </c>
      <c r="E14" s="29">
        <v>18059</v>
      </c>
      <c r="F14" s="58">
        <v>19</v>
      </c>
      <c r="G14" s="59">
        <f t="shared" si="0"/>
        <v>0</v>
      </c>
      <c r="H14" s="59">
        <v>2</v>
      </c>
      <c r="I14" s="59">
        <v>-2</v>
      </c>
      <c r="J14" s="35">
        <f t="shared" si="1"/>
        <v>2.2474270750867791</v>
      </c>
      <c r="K14" s="28">
        <f>C14/7.19</f>
        <v>5132.8233657858136</v>
      </c>
    </row>
    <row r="15" spans="1:11" s="3" customFormat="1" ht="20.100000000000001" customHeight="1">
      <c r="A15" s="55" t="s">
        <v>25</v>
      </c>
      <c r="B15" s="28">
        <v>17011</v>
      </c>
      <c r="C15" s="28">
        <f t="shared" si="2"/>
        <v>33412</v>
      </c>
      <c r="D15" s="29">
        <v>16930</v>
      </c>
      <c r="E15" s="29">
        <v>16482</v>
      </c>
      <c r="F15" s="58">
        <v>-10</v>
      </c>
      <c r="G15" s="59">
        <f t="shared" si="0"/>
        <v>-16</v>
      </c>
      <c r="H15" s="59">
        <v>-15</v>
      </c>
      <c r="I15" s="59">
        <v>-1</v>
      </c>
      <c r="J15" s="35">
        <f t="shared" si="1"/>
        <v>1.9641408500382105</v>
      </c>
      <c r="K15" s="28">
        <f>C15/4.272</f>
        <v>7821.1610486891377</v>
      </c>
    </row>
    <row r="16" spans="1:11" s="3" customFormat="1" ht="20.100000000000001" customHeight="1">
      <c r="A16" s="55" t="s">
        <v>26</v>
      </c>
      <c r="B16" s="28">
        <v>5030</v>
      </c>
      <c r="C16" s="28">
        <f t="shared" si="2"/>
        <v>11936</v>
      </c>
      <c r="D16" s="29">
        <v>6211</v>
      </c>
      <c r="E16" s="29">
        <v>5725</v>
      </c>
      <c r="F16" s="58">
        <v>16</v>
      </c>
      <c r="G16" s="59">
        <f t="shared" si="0"/>
        <v>11</v>
      </c>
      <c r="H16" s="59">
        <v>9</v>
      </c>
      <c r="I16" s="59">
        <v>2</v>
      </c>
      <c r="J16" s="35">
        <f t="shared" si="1"/>
        <v>2.3729622266401589</v>
      </c>
      <c r="K16" s="28">
        <f>C16/4.976</f>
        <v>2398.7138263665597</v>
      </c>
    </row>
    <row r="17" spans="1:11" s="3" customFormat="1" ht="20.100000000000001" customHeight="1">
      <c r="A17" s="55" t="s">
        <v>27</v>
      </c>
      <c r="B17" s="28">
        <v>14898</v>
      </c>
      <c r="C17" s="28">
        <f t="shared" si="2"/>
        <v>33282</v>
      </c>
      <c r="D17" s="29">
        <v>16758</v>
      </c>
      <c r="E17" s="29">
        <v>16524</v>
      </c>
      <c r="F17" s="58">
        <v>13</v>
      </c>
      <c r="G17" s="59">
        <f t="shared" si="0"/>
        <v>2</v>
      </c>
      <c r="H17" s="59">
        <v>13</v>
      </c>
      <c r="I17" s="59">
        <v>-11</v>
      </c>
      <c r="J17" s="35">
        <f t="shared" si="1"/>
        <v>2.2339911397503021</v>
      </c>
      <c r="K17" s="28">
        <f>C17/5.406</f>
        <v>6156.4927857935627</v>
      </c>
    </row>
    <row r="18" spans="1:11" s="3" customFormat="1" ht="20.100000000000001" customHeight="1">
      <c r="A18" s="55" t="s">
        <v>28</v>
      </c>
      <c r="B18" s="28">
        <v>7388</v>
      </c>
      <c r="C18" s="28">
        <f t="shared" si="2"/>
        <v>17792</v>
      </c>
      <c r="D18" s="29">
        <v>9169</v>
      </c>
      <c r="E18" s="29">
        <v>8623</v>
      </c>
      <c r="F18" s="58">
        <v>5</v>
      </c>
      <c r="G18" s="59">
        <f t="shared" si="0"/>
        <v>-6</v>
      </c>
      <c r="H18" s="59">
        <v>0</v>
      </c>
      <c r="I18" s="59">
        <v>-6</v>
      </c>
      <c r="J18" s="35">
        <f t="shared" si="1"/>
        <v>2.4082295614510016</v>
      </c>
      <c r="K18" s="28">
        <f>C18/11.73</f>
        <v>1516.7945439045184</v>
      </c>
    </row>
    <row r="19" spans="1:11" s="3" customFormat="1" ht="20.100000000000001" customHeight="1">
      <c r="A19" s="55" t="s">
        <v>29</v>
      </c>
      <c r="B19" s="28">
        <f t="shared" ref="B19:I19" si="3">SUM(B6:B18)</f>
        <v>197025</v>
      </c>
      <c r="C19" s="28">
        <f t="shared" si="3"/>
        <v>440487</v>
      </c>
      <c r="D19" s="29">
        <f t="shared" si="3"/>
        <v>217421</v>
      </c>
      <c r="E19" s="29">
        <f t="shared" si="3"/>
        <v>223066</v>
      </c>
      <c r="F19" s="60">
        <f t="shared" si="3"/>
        <v>155</v>
      </c>
      <c r="G19" s="61">
        <f t="shared" si="3"/>
        <v>33</v>
      </c>
      <c r="H19" s="61">
        <f>SUM(H6:H18)</f>
        <v>23</v>
      </c>
      <c r="I19" s="61">
        <f t="shared" si="3"/>
        <v>10</v>
      </c>
      <c r="J19" s="35">
        <f t="shared" si="1"/>
        <v>2.2356909021697753</v>
      </c>
      <c r="K19" s="28">
        <f>C19/69.56</f>
        <v>6332.4755606670496</v>
      </c>
    </row>
    <row r="20" spans="1:11" s="3" customFormat="1" ht="18" customHeight="1">
      <c r="A20" s="3" t="s">
        <v>353</v>
      </c>
      <c r="G20" s="62"/>
    </row>
    <row r="21" spans="1:11" ht="13.5" customHeight="1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165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68" t="s">
        <v>281</v>
      </c>
      <c r="B1" s="168"/>
      <c r="C1" s="168"/>
      <c r="D1" s="168"/>
      <c r="E1" s="168"/>
      <c r="F1" s="168"/>
      <c r="G1" s="168"/>
      <c r="H1" s="168"/>
      <c r="AK1" s="4" t="s">
        <v>51</v>
      </c>
    </row>
    <row r="2" spans="1:37" s="2" customFormat="1" ht="14.25" thickBot="1">
      <c r="A2" s="2" t="s">
        <v>349</v>
      </c>
      <c r="F2" s="19"/>
      <c r="G2" s="19"/>
      <c r="H2" s="19"/>
    </row>
    <row r="3" spans="1:37" ht="14.25" customHeight="1" thickBot="1">
      <c r="A3" s="63" t="s">
        <v>52</v>
      </c>
      <c r="B3" s="107" t="s">
        <v>6</v>
      </c>
      <c r="C3" s="107" t="s">
        <v>7</v>
      </c>
      <c r="D3" s="106" t="s">
        <v>8</v>
      </c>
      <c r="E3" s="108" t="s">
        <v>52</v>
      </c>
      <c r="F3" s="107" t="s">
        <v>6</v>
      </c>
      <c r="G3" s="107" t="s">
        <v>7</v>
      </c>
      <c r="H3" s="109" t="s">
        <v>8</v>
      </c>
    </row>
    <row r="4" spans="1:37" ht="11.25" customHeight="1">
      <c r="A4" s="64" t="s">
        <v>53</v>
      </c>
      <c r="B4" s="12">
        <f t="shared" ref="B4:B10" si="0">SUM(C4:D4)</f>
        <v>17413</v>
      </c>
      <c r="C4" s="80">
        <f>SUM(C5:C9)</f>
        <v>8944</v>
      </c>
      <c r="D4" s="80">
        <f>SUM(D5:D9)</f>
        <v>8469</v>
      </c>
      <c r="E4" s="64" t="s">
        <v>54</v>
      </c>
      <c r="F4" s="12">
        <f t="shared" ref="F4:F61" si="1">SUM(G4:H4)</f>
        <v>23009</v>
      </c>
      <c r="G4" s="80">
        <f>SUM(G5:G9)</f>
        <v>11757</v>
      </c>
      <c r="H4" s="81">
        <f>SUM(H5:H9)</f>
        <v>11252</v>
      </c>
    </row>
    <row r="5" spans="1:37" ht="11.25" customHeight="1">
      <c r="A5" s="65">
        <v>0</v>
      </c>
      <c r="B5" s="12">
        <f t="shared" si="0"/>
        <v>3056</v>
      </c>
      <c r="C5" s="80">
        <v>1614</v>
      </c>
      <c r="D5" s="80">
        <v>1442</v>
      </c>
      <c r="E5" s="65">
        <v>60</v>
      </c>
      <c r="F5" s="12">
        <f t="shared" si="1"/>
        <v>4999</v>
      </c>
      <c r="G5" s="80">
        <v>2560</v>
      </c>
      <c r="H5" s="81">
        <v>2439</v>
      </c>
    </row>
    <row r="6" spans="1:37" ht="11.25" customHeight="1">
      <c r="A6" s="65">
        <v>1</v>
      </c>
      <c r="B6" s="12">
        <f t="shared" si="0"/>
        <v>3436</v>
      </c>
      <c r="C6" s="80">
        <v>1745</v>
      </c>
      <c r="D6" s="80">
        <v>1691</v>
      </c>
      <c r="E6" s="65">
        <v>61</v>
      </c>
      <c r="F6" s="12">
        <f t="shared" si="1"/>
        <v>4816</v>
      </c>
      <c r="G6" s="80">
        <v>2491</v>
      </c>
      <c r="H6" s="81">
        <v>2325</v>
      </c>
    </row>
    <row r="7" spans="1:37" ht="11.25" customHeight="1">
      <c r="A7" s="65">
        <v>2</v>
      </c>
      <c r="B7" s="12">
        <f t="shared" si="0"/>
        <v>3484</v>
      </c>
      <c r="C7" s="80">
        <v>1815</v>
      </c>
      <c r="D7" s="80">
        <v>1669</v>
      </c>
      <c r="E7" s="65">
        <v>62</v>
      </c>
      <c r="F7" s="12">
        <f t="shared" si="1"/>
        <v>4647</v>
      </c>
      <c r="G7" s="80">
        <v>2419</v>
      </c>
      <c r="H7" s="81">
        <v>2228</v>
      </c>
    </row>
    <row r="8" spans="1:37" ht="11.25" customHeight="1">
      <c r="A8" s="65">
        <v>3</v>
      </c>
      <c r="B8" s="12">
        <f t="shared" si="0"/>
        <v>3750</v>
      </c>
      <c r="C8" s="80">
        <v>1887</v>
      </c>
      <c r="D8" s="80">
        <v>1863</v>
      </c>
      <c r="E8" s="65">
        <v>63</v>
      </c>
      <c r="F8" s="12">
        <f t="shared" si="1"/>
        <v>4441</v>
      </c>
      <c r="G8" s="80">
        <v>2241</v>
      </c>
      <c r="H8" s="81">
        <v>2200</v>
      </c>
    </row>
    <row r="9" spans="1:37" ht="11.25" customHeight="1">
      <c r="A9" s="66">
        <v>4</v>
      </c>
      <c r="B9" s="67">
        <f t="shared" si="0"/>
        <v>3687</v>
      </c>
      <c r="C9" s="82">
        <v>1883</v>
      </c>
      <c r="D9" s="82">
        <v>1804</v>
      </c>
      <c r="E9" s="66">
        <v>64</v>
      </c>
      <c r="F9" s="67">
        <f t="shared" si="1"/>
        <v>4106</v>
      </c>
      <c r="G9" s="82">
        <v>2046</v>
      </c>
      <c r="H9" s="83">
        <v>2060</v>
      </c>
    </row>
    <row r="10" spans="1:37" ht="11.25" customHeight="1">
      <c r="A10" s="64" t="s">
        <v>55</v>
      </c>
      <c r="B10" s="12">
        <f t="shared" si="0"/>
        <v>19843</v>
      </c>
      <c r="C10" s="80">
        <f>SUM(C11:C15)</f>
        <v>10202</v>
      </c>
      <c r="D10" s="80">
        <f>SUM(D11:D15)</f>
        <v>9641</v>
      </c>
      <c r="E10" s="64" t="s">
        <v>56</v>
      </c>
      <c r="F10" s="12">
        <f t="shared" si="1"/>
        <v>21986</v>
      </c>
      <c r="G10" s="80">
        <f>SUM(G11:G15)</f>
        <v>10623</v>
      </c>
      <c r="H10" s="81">
        <f>SUM(H11:H15)</f>
        <v>11363</v>
      </c>
    </row>
    <row r="11" spans="1:37" ht="11.25" customHeight="1">
      <c r="A11" s="65">
        <v>5</v>
      </c>
      <c r="B11" s="12">
        <f t="shared" ref="B11:B74" si="2">SUM(C11:D11)</f>
        <v>3978</v>
      </c>
      <c r="C11" s="80">
        <v>2073</v>
      </c>
      <c r="D11" s="80">
        <v>1905</v>
      </c>
      <c r="E11" s="65">
        <v>65</v>
      </c>
      <c r="F11" s="12">
        <f t="shared" si="1"/>
        <v>4241</v>
      </c>
      <c r="G11" s="80">
        <v>2065</v>
      </c>
      <c r="H11" s="81">
        <v>2176</v>
      </c>
    </row>
    <row r="12" spans="1:37" ht="11.25" customHeight="1">
      <c r="A12" s="65">
        <v>6</v>
      </c>
      <c r="B12" s="12">
        <f t="shared" si="2"/>
        <v>3956</v>
      </c>
      <c r="C12" s="80">
        <v>1999</v>
      </c>
      <c r="D12" s="80">
        <v>1957</v>
      </c>
      <c r="E12" s="65">
        <v>66</v>
      </c>
      <c r="F12" s="12">
        <f t="shared" si="1"/>
        <v>4268</v>
      </c>
      <c r="G12" s="80">
        <v>2103</v>
      </c>
      <c r="H12" s="81">
        <v>2165</v>
      </c>
    </row>
    <row r="13" spans="1:37" ht="11.25" customHeight="1">
      <c r="A13" s="65">
        <v>7</v>
      </c>
      <c r="B13" s="12">
        <f t="shared" si="2"/>
        <v>3902</v>
      </c>
      <c r="C13" s="80">
        <v>2041</v>
      </c>
      <c r="D13" s="80">
        <v>1861</v>
      </c>
      <c r="E13" s="65">
        <v>67</v>
      </c>
      <c r="F13" s="12">
        <f t="shared" si="1"/>
        <v>4197</v>
      </c>
      <c r="G13" s="80">
        <v>2047</v>
      </c>
      <c r="H13" s="81">
        <v>2150</v>
      </c>
    </row>
    <row r="14" spans="1:37" ht="11.25" customHeight="1">
      <c r="A14" s="65">
        <v>8</v>
      </c>
      <c r="B14" s="12">
        <f t="shared" si="2"/>
        <v>4020</v>
      </c>
      <c r="C14" s="80">
        <v>2024</v>
      </c>
      <c r="D14" s="80">
        <v>1996</v>
      </c>
      <c r="E14" s="65">
        <v>68</v>
      </c>
      <c r="F14" s="12">
        <f t="shared" si="1"/>
        <v>4483</v>
      </c>
      <c r="G14" s="80">
        <v>2109</v>
      </c>
      <c r="H14" s="81">
        <v>2374</v>
      </c>
    </row>
    <row r="15" spans="1:37" ht="11.25" customHeight="1">
      <c r="A15" s="66">
        <v>9</v>
      </c>
      <c r="B15" s="67">
        <f t="shared" si="2"/>
        <v>3987</v>
      </c>
      <c r="C15" s="82">
        <v>2065</v>
      </c>
      <c r="D15" s="82">
        <v>1922</v>
      </c>
      <c r="E15" s="66">
        <v>69</v>
      </c>
      <c r="F15" s="67">
        <f t="shared" si="1"/>
        <v>4797</v>
      </c>
      <c r="G15" s="82">
        <v>2299</v>
      </c>
      <c r="H15" s="83">
        <v>2498</v>
      </c>
    </row>
    <row r="16" spans="1:37" ht="11.25" customHeight="1">
      <c r="A16" s="64" t="s">
        <v>57</v>
      </c>
      <c r="B16" s="12">
        <f t="shared" si="2"/>
        <v>20650</v>
      </c>
      <c r="C16" s="80">
        <f>SUM(C17:C21)</f>
        <v>10583</v>
      </c>
      <c r="D16" s="80">
        <f>SUM(D17:D21)</f>
        <v>10067</v>
      </c>
      <c r="E16" s="64" t="s">
        <v>58</v>
      </c>
      <c r="F16" s="12">
        <f t="shared" si="1"/>
        <v>28851</v>
      </c>
      <c r="G16" s="80">
        <f>SUM(G17:G21)</f>
        <v>13308</v>
      </c>
      <c r="H16" s="81">
        <f>SUM(H17:H21)</f>
        <v>15543</v>
      </c>
    </row>
    <row r="17" spans="1:8" ht="11.25" customHeight="1">
      <c r="A17" s="65">
        <v>10</v>
      </c>
      <c r="B17" s="12">
        <f t="shared" si="2"/>
        <v>4088</v>
      </c>
      <c r="C17" s="80">
        <v>2123</v>
      </c>
      <c r="D17" s="80">
        <v>1965</v>
      </c>
      <c r="E17" s="65">
        <v>70</v>
      </c>
      <c r="F17" s="12">
        <f t="shared" si="1"/>
        <v>5133</v>
      </c>
      <c r="G17" s="80">
        <v>2380</v>
      </c>
      <c r="H17" s="81">
        <v>2753</v>
      </c>
    </row>
    <row r="18" spans="1:8" ht="11.25" customHeight="1">
      <c r="A18" s="65">
        <v>11</v>
      </c>
      <c r="B18" s="12">
        <f t="shared" si="2"/>
        <v>4095</v>
      </c>
      <c r="C18" s="80">
        <v>2055</v>
      </c>
      <c r="D18" s="80">
        <v>2040</v>
      </c>
      <c r="E18" s="65">
        <v>71</v>
      </c>
      <c r="F18" s="12">
        <f t="shared" si="1"/>
        <v>5573</v>
      </c>
      <c r="G18" s="80">
        <v>2604</v>
      </c>
      <c r="H18" s="81">
        <v>2969</v>
      </c>
    </row>
    <row r="19" spans="1:8" ht="11.25" customHeight="1">
      <c r="A19" s="65">
        <v>12</v>
      </c>
      <c r="B19" s="12">
        <f t="shared" si="2"/>
        <v>4180</v>
      </c>
      <c r="C19" s="80">
        <v>2159</v>
      </c>
      <c r="D19" s="80">
        <v>2021</v>
      </c>
      <c r="E19" s="65">
        <v>72</v>
      </c>
      <c r="F19" s="12">
        <f t="shared" si="1"/>
        <v>6073</v>
      </c>
      <c r="G19" s="80">
        <v>2804</v>
      </c>
      <c r="H19" s="81">
        <v>3269</v>
      </c>
    </row>
    <row r="20" spans="1:8" ht="11.25" customHeight="1">
      <c r="A20" s="65">
        <v>13</v>
      </c>
      <c r="B20" s="12">
        <f t="shared" si="2"/>
        <v>4148</v>
      </c>
      <c r="C20" s="80">
        <v>2121</v>
      </c>
      <c r="D20" s="80">
        <v>2027</v>
      </c>
      <c r="E20" s="65">
        <v>73</v>
      </c>
      <c r="F20" s="12">
        <f t="shared" si="1"/>
        <v>6073</v>
      </c>
      <c r="G20" s="80">
        <v>2757</v>
      </c>
      <c r="H20" s="81">
        <v>3316</v>
      </c>
    </row>
    <row r="21" spans="1:8" ht="11.25" customHeight="1">
      <c r="A21" s="66">
        <v>14</v>
      </c>
      <c r="B21" s="67">
        <f t="shared" si="2"/>
        <v>4139</v>
      </c>
      <c r="C21" s="82">
        <v>2125</v>
      </c>
      <c r="D21" s="82">
        <v>2014</v>
      </c>
      <c r="E21" s="66">
        <v>74</v>
      </c>
      <c r="F21" s="67">
        <f t="shared" si="1"/>
        <v>5999</v>
      </c>
      <c r="G21" s="82">
        <v>2763</v>
      </c>
      <c r="H21" s="83">
        <v>3236</v>
      </c>
    </row>
    <row r="22" spans="1:8" ht="11.25" customHeight="1">
      <c r="A22" s="64" t="s">
        <v>59</v>
      </c>
      <c r="B22" s="12">
        <f t="shared" si="2"/>
        <v>20642</v>
      </c>
      <c r="C22" s="80">
        <f>SUM(C23:C27)</f>
        <v>10569</v>
      </c>
      <c r="D22" s="80">
        <f>SUM(D23:D27)</f>
        <v>10073</v>
      </c>
      <c r="E22" s="64" t="s">
        <v>60</v>
      </c>
      <c r="F22" s="12">
        <f t="shared" si="1"/>
        <v>21761</v>
      </c>
      <c r="G22" s="80">
        <f>SUM(G23:G27)</f>
        <v>9784</v>
      </c>
      <c r="H22" s="81">
        <f>SUM(H23:H27)</f>
        <v>11977</v>
      </c>
    </row>
    <row r="23" spans="1:8" ht="11.25" customHeight="1">
      <c r="A23" s="65">
        <v>15</v>
      </c>
      <c r="B23" s="12">
        <f t="shared" si="2"/>
        <v>3948</v>
      </c>
      <c r="C23" s="80">
        <v>2044</v>
      </c>
      <c r="D23" s="80">
        <v>1904</v>
      </c>
      <c r="E23" s="65">
        <v>75</v>
      </c>
      <c r="F23" s="12">
        <f t="shared" si="1"/>
        <v>3836</v>
      </c>
      <c r="G23" s="80">
        <v>1808</v>
      </c>
      <c r="H23" s="81">
        <v>2028</v>
      </c>
    </row>
    <row r="24" spans="1:8" ht="11.25" customHeight="1">
      <c r="A24" s="65">
        <v>16</v>
      </c>
      <c r="B24" s="12">
        <f t="shared" si="2"/>
        <v>4018</v>
      </c>
      <c r="C24" s="80">
        <v>2010</v>
      </c>
      <c r="D24" s="80">
        <v>2008</v>
      </c>
      <c r="E24" s="65">
        <v>76</v>
      </c>
      <c r="F24" s="12">
        <f t="shared" si="1"/>
        <v>3992</v>
      </c>
      <c r="G24" s="80">
        <v>1806</v>
      </c>
      <c r="H24" s="81">
        <v>2186</v>
      </c>
    </row>
    <row r="25" spans="1:8" ht="11.25" customHeight="1">
      <c r="A25" s="65">
        <v>17</v>
      </c>
      <c r="B25" s="12">
        <f t="shared" si="2"/>
        <v>4181</v>
      </c>
      <c r="C25" s="80">
        <v>2123</v>
      </c>
      <c r="D25" s="80">
        <v>2058</v>
      </c>
      <c r="E25" s="65">
        <v>77</v>
      </c>
      <c r="F25" s="12">
        <f t="shared" si="1"/>
        <v>4765</v>
      </c>
      <c r="G25" s="80">
        <v>2133</v>
      </c>
      <c r="H25" s="81">
        <v>2632</v>
      </c>
    </row>
    <row r="26" spans="1:8" ht="11.25" customHeight="1">
      <c r="A26" s="65">
        <v>18</v>
      </c>
      <c r="B26" s="12">
        <f t="shared" si="2"/>
        <v>4205</v>
      </c>
      <c r="C26" s="80">
        <v>2136</v>
      </c>
      <c r="D26" s="80">
        <v>2069</v>
      </c>
      <c r="E26" s="65">
        <v>78</v>
      </c>
      <c r="F26" s="12">
        <f t="shared" si="1"/>
        <v>4544</v>
      </c>
      <c r="G26" s="80">
        <v>2026</v>
      </c>
      <c r="H26" s="81">
        <v>2518</v>
      </c>
    </row>
    <row r="27" spans="1:8" ht="11.25" customHeight="1">
      <c r="A27" s="66">
        <v>19</v>
      </c>
      <c r="B27" s="67">
        <f t="shared" si="2"/>
        <v>4290</v>
      </c>
      <c r="C27" s="82">
        <v>2256</v>
      </c>
      <c r="D27" s="82">
        <v>2034</v>
      </c>
      <c r="E27" s="66">
        <v>79</v>
      </c>
      <c r="F27" s="67">
        <f t="shared" si="1"/>
        <v>4624</v>
      </c>
      <c r="G27" s="82">
        <v>2011</v>
      </c>
      <c r="H27" s="83">
        <v>2613</v>
      </c>
    </row>
    <row r="28" spans="1:8" ht="11.25" customHeight="1">
      <c r="A28" s="64" t="s">
        <v>61</v>
      </c>
      <c r="B28" s="12">
        <f t="shared" si="2"/>
        <v>22050</v>
      </c>
      <c r="C28" s="80">
        <f>SUM(C29:C33)</f>
        <v>11537</v>
      </c>
      <c r="D28" s="80">
        <f>SUM(D29:D33)</f>
        <v>10513</v>
      </c>
      <c r="E28" s="64" t="s">
        <v>62</v>
      </c>
      <c r="F28" s="12">
        <f t="shared" si="1"/>
        <v>17437</v>
      </c>
      <c r="G28" s="80">
        <f>SUM(G29:G33)</f>
        <v>7425</v>
      </c>
      <c r="H28" s="81">
        <f>SUM(H29:H33)</f>
        <v>10012</v>
      </c>
    </row>
    <row r="29" spans="1:8" ht="11.25" customHeight="1">
      <c r="A29" s="65">
        <v>20</v>
      </c>
      <c r="B29" s="12">
        <f t="shared" si="2"/>
        <v>4265</v>
      </c>
      <c r="C29" s="80">
        <v>2203</v>
      </c>
      <c r="D29" s="80">
        <v>2062</v>
      </c>
      <c r="E29" s="65">
        <v>80</v>
      </c>
      <c r="F29" s="12">
        <f t="shared" si="1"/>
        <v>4346</v>
      </c>
      <c r="G29" s="80">
        <v>1905</v>
      </c>
      <c r="H29" s="81">
        <v>2441</v>
      </c>
    </row>
    <row r="30" spans="1:8" ht="11.25" customHeight="1">
      <c r="A30" s="65">
        <v>21</v>
      </c>
      <c r="B30" s="12">
        <f t="shared" si="2"/>
        <v>4414</v>
      </c>
      <c r="C30" s="80">
        <v>2346</v>
      </c>
      <c r="D30" s="80">
        <v>2068</v>
      </c>
      <c r="E30" s="65">
        <v>81</v>
      </c>
      <c r="F30" s="12">
        <f t="shared" si="1"/>
        <v>3674</v>
      </c>
      <c r="G30" s="80">
        <v>1584</v>
      </c>
      <c r="H30" s="81">
        <v>2090</v>
      </c>
    </row>
    <row r="31" spans="1:8" ht="11.25" customHeight="1">
      <c r="A31" s="65">
        <v>22</v>
      </c>
      <c r="B31" s="12">
        <f t="shared" si="2"/>
        <v>4467</v>
      </c>
      <c r="C31" s="80">
        <v>2307</v>
      </c>
      <c r="D31" s="80">
        <v>2160</v>
      </c>
      <c r="E31" s="65">
        <v>82</v>
      </c>
      <c r="F31" s="12">
        <f t="shared" si="1"/>
        <v>3072</v>
      </c>
      <c r="G31" s="80">
        <v>1317</v>
      </c>
      <c r="H31" s="81">
        <v>1755</v>
      </c>
    </row>
    <row r="32" spans="1:8" ht="11.25" customHeight="1">
      <c r="A32" s="65">
        <v>23</v>
      </c>
      <c r="B32" s="12">
        <f t="shared" si="2"/>
        <v>4393</v>
      </c>
      <c r="C32" s="80">
        <v>2270</v>
      </c>
      <c r="D32" s="80">
        <v>2123</v>
      </c>
      <c r="E32" s="65">
        <v>83</v>
      </c>
      <c r="F32" s="12">
        <f t="shared" si="1"/>
        <v>3242</v>
      </c>
      <c r="G32" s="80">
        <v>1337</v>
      </c>
      <c r="H32" s="81">
        <v>1905</v>
      </c>
    </row>
    <row r="33" spans="1:8" ht="11.25" customHeight="1">
      <c r="A33" s="66">
        <v>24</v>
      </c>
      <c r="B33" s="67">
        <f t="shared" si="2"/>
        <v>4511</v>
      </c>
      <c r="C33" s="82">
        <v>2411</v>
      </c>
      <c r="D33" s="82">
        <v>2100</v>
      </c>
      <c r="E33" s="66">
        <v>84</v>
      </c>
      <c r="F33" s="67">
        <f t="shared" si="1"/>
        <v>3103</v>
      </c>
      <c r="G33" s="82">
        <v>1282</v>
      </c>
      <c r="H33" s="83">
        <v>1821</v>
      </c>
    </row>
    <row r="34" spans="1:8" ht="11.25" customHeight="1">
      <c r="A34" s="64" t="s">
        <v>63</v>
      </c>
      <c r="B34" s="12">
        <f t="shared" si="2"/>
        <v>22430</v>
      </c>
      <c r="C34" s="80">
        <f>SUM(C35:C39)</f>
        <v>11920</v>
      </c>
      <c r="D34" s="80">
        <f>SUM(D35:D39)</f>
        <v>10510</v>
      </c>
      <c r="E34" s="64" t="s">
        <v>64</v>
      </c>
      <c r="F34" s="12">
        <f t="shared" si="1"/>
        <v>11281</v>
      </c>
      <c r="G34" s="80">
        <f>SUM(G35:G39)</f>
        <v>4270</v>
      </c>
      <c r="H34" s="81">
        <f>SUM(H35:H39)</f>
        <v>7011</v>
      </c>
    </row>
    <row r="35" spans="1:8" ht="11.25" customHeight="1">
      <c r="A35" s="65">
        <v>25</v>
      </c>
      <c r="B35" s="12">
        <f t="shared" si="2"/>
        <v>4523</v>
      </c>
      <c r="C35" s="80">
        <v>2437</v>
      </c>
      <c r="D35" s="80">
        <v>2086</v>
      </c>
      <c r="E35" s="65">
        <v>85</v>
      </c>
      <c r="F35" s="12">
        <f t="shared" si="1"/>
        <v>2946</v>
      </c>
      <c r="G35" s="80">
        <v>1164</v>
      </c>
      <c r="H35" s="81">
        <v>1782</v>
      </c>
    </row>
    <row r="36" spans="1:8" ht="11.25" customHeight="1">
      <c r="A36" s="65">
        <v>26</v>
      </c>
      <c r="B36" s="12">
        <f t="shared" si="2"/>
        <v>4453</v>
      </c>
      <c r="C36" s="80">
        <v>2340</v>
      </c>
      <c r="D36" s="80">
        <v>2113</v>
      </c>
      <c r="E36" s="65">
        <v>86</v>
      </c>
      <c r="F36" s="12">
        <f t="shared" si="1"/>
        <v>2542</v>
      </c>
      <c r="G36" s="80">
        <v>975</v>
      </c>
      <c r="H36" s="81">
        <v>1567</v>
      </c>
    </row>
    <row r="37" spans="1:8" ht="11.25" customHeight="1">
      <c r="A37" s="65">
        <v>27</v>
      </c>
      <c r="B37" s="12">
        <f t="shared" si="2"/>
        <v>4530</v>
      </c>
      <c r="C37" s="80">
        <v>2369</v>
      </c>
      <c r="D37" s="80">
        <v>2161</v>
      </c>
      <c r="E37" s="65">
        <v>87</v>
      </c>
      <c r="F37" s="12">
        <f t="shared" si="1"/>
        <v>2163</v>
      </c>
      <c r="G37" s="80">
        <v>842</v>
      </c>
      <c r="H37" s="81">
        <v>1321</v>
      </c>
    </row>
    <row r="38" spans="1:8" ht="11.25" customHeight="1">
      <c r="A38" s="65">
        <v>28</v>
      </c>
      <c r="B38" s="12">
        <f t="shared" si="2"/>
        <v>4464</v>
      </c>
      <c r="C38" s="80">
        <v>2427</v>
      </c>
      <c r="D38" s="80">
        <v>2037</v>
      </c>
      <c r="E38" s="65">
        <v>88</v>
      </c>
      <c r="F38" s="12">
        <f t="shared" si="1"/>
        <v>1948</v>
      </c>
      <c r="G38" s="80">
        <v>673</v>
      </c>
      <c r="H38" s="81">
        <v>1275</v>
      </c>
    </row>
    <row r="39" spans="1:8" ht="11.25" customHeight="1">
      <c r="A39" s="66">
        <v>29</v>
      </c>
      <c r="B39" s="67">
        <f t="shared" si="2"/>
        <v>4460</v>
      </c>
      <c r="C39" s="82">
        <v>2347</v>
      </c>
      <c r="D39" s="82">
        <v>2113</v>
      </c>
      <c r="E39" s="66">
        <v>89</v>
      </c>
      <c r="F39" s="67">
        <f t="shared" si="1"/>
        <v>1682</v>
      </c>
      <c r="G39" s="82">
        <v>616</v>
      </c>
      <c r="H39" s="83">
        <v>1066</v>
      </c>
    </row>
    <row r="40" spans="1:8" ht="11.25" customHeight="1">
      <c r="A40" s="64" t="s">
        <v>65</v>
      </c>
      <c r="B40" s="12">
        <f t="shared" si="2"/>
        <v>23197</v>
      </c>
      <c r="C40" s="80">
        <f>SUM(C41:C45)</f>
        <v>11978</v>
      </c>
      <c r="D40" s="80">
        <f>SUM(D41:D45)</f>
        <v>11219</v>
      </c>
      <c r="E40" s="64" t="s">
        <v>66</v>
      </c>
      <c r="F40" s="12">
        <f t="shared" si="1"/>
        <v>5151</v>
      </c>
      <c r="G40" s="80">
        <f>SUM(G41:G45)</f>
        <v>1517</v>
      </c>
      <c r="H40" s="81">
        <f>SUM(H41:H45)</f>
        <v>3634</v>
      </c>
    </row>
    <row r="41" spans="1:8" ht="11.25" customHeight="1">
      <c r="A41" s="65">
        <v>30</v>
      </c>
      <c r="B41" s="12">
        <f t="shared" si="2"/>
        <v>4469</v>
      </c>
      <c r="C41" s="80">
        <v>2343</v>
      </c>
      <c r="D41" s="80">
        <v>2126</v>
      </c>
      <c r="E41" s="65">
        <v>90</v>
      </c>
      <c r="F41" s="12">
        <f t="shared" si="1"/>
        <v>1456</v>
      </c>
      <c r="G41" s="80">
        <v>439</v>
      </c>
      <c r="H41" s="81">
        <v>1017</v>
      </c>
    </row>
    <row r="42" spans="1:8" ht="11.25" customHeight="1">
      <c r="A42" s="65">
        <v>31</v>
      </c>
      <c r="B42" s="12">
        <f t="shared" si="2"/>
        <v>4584</v>
      </c>
      <c r="C42" s="80">
        <v>2341</v>
      </c>
      <c r="D42" s="80">
        <v>2243</v>
      </c>
      <c r="E42" s="65">
        <v>91</v>
      </c>
      <c r="F42" s="12">
        <f t="shared" si="1"/>
        <v>1207</v>
      </c>
      <c r="G42" s="80">
        <v>368</v>
      </c>
      <c r="H42" s="81">
        <v>839</v>
      </c>
    </row>
    <row r="43" spans="1:8" ht="11.25" customHeight="1">
      <c r="A43" s="65">
        <v>32</v>
      </c>
      <c r="B43" s="12">
        <f t="shared" si="2"/>
        <v>4559</v>
      </c>
      <c r="C43" s="80">
        <v>2367</v>
      </c>
      <c r="D43" s="80">
        <v>2192</v>
      </c>
      <c r="E43" s="65">
        <v>92</v>
      </c>
      <c r="F43" s="12">
        <f t="shared" si="1"/>
        <v>970</v>
      </c>
      <c r="G43" s="80">
        <v>298</v>
      </c>
      <c r="H43" s="81">
        <v>672</v>
      </c>
    </row>
    <row r="44" spans="1:8" ht="11.25" customHeight="1">
      <c r="A44" s="65">
        <v>33</v>
      </c>
      <c r="B44" s="12">
        <f t="shared" si="2"/>
        <v>4712</v>
      </c>
      <c r="C44" s="80">
        <v>2406</v>
      </c>
      <c r="D44" s="80">
        <v>2306</v>
      </c>
      <c r="E44" s="65">
        <v>93</v>
      </c>
      <c r="F44" s="12">
        <f t="shared" si="1"/>
        <v>849</v>
      </c>
      <c r="G44" s="80">
        <v>224</v>
      </c>
      <c r="H44" s="81">
        <v>625</v>
      </c>
    </row>
    <row r="45" spans="1:8" ht="11.25" customHeight="1">
      <c r="A45" s="66">
        <v>34</v>
      </c>
      <c r="B45" s="67">
        <f t="shared" si="2"/>
        <v>4873</v>
      </c>
      <c r="C45" s="82">
        <v>2521</v>
      </c>
      <c r="D45" s="82">
        <v>2352</v>
      </c>
      <c r="E45" s="66">
        <v>94</v>
      </c>
      <c r="F45" s="67">
        <f t="shared" si="1"/>
        <v>669</v>
      </c>
      <c r="G45" s="82">
        <v>188</v>
      </c>
      <c r="H45" s="83">
        <v>481</v>
      </c>
    </row>
    <row r="46" spans="1:8" ht="11.25" customHeight="1">
      <c r="A46" s="64" t="s">
        <v>67</v>
      </c>
      <c r="B46" s="12">
        <f t="shared" si="2"/>
        <v>27803</v>
      </c>
      <c r="C46" s="80">
        <f>SUM(C47:C51)</f>
        <v>14089</v>
      </c>
      <c r="D46" s="80">
        <f>SUM(D47:D51)</f>
        <v>13714</v>
      </c>
      <c r="E46" s="64" t="s">
        <v>68</v>
      </c>
      <c r="F46" s="12">
        <f t="shared" si="1"/>
        <v>1422</v>
      </c>
      <c r="G46" s="80">
        <f>SUM(G47:G51)</f>
        <v>289</v>
      </c>
      <c r="H46" s="81">
        <f>SUM(H47:H51)</f>
        <v>1133</v>
      </c>
    </row>
    <row r="47" spans="1:8" ht="11.25" customHeight="1">
      <c r="A47" s="65">
        <v>35</v>
      </c>
      <c r="B47" s="12">
        <f t="shared" si="2"/>
        <v>5028</v>
      </c>
      <c r="C47" s="80">
        <v>2604</v>
      </c>
      <c r="D47" s="80">
        <v>2424</v>
      </c>
      <c r="E47" s="65">
        <v>95</v>
      </c>
      <c r="F47" s="12">
        <f t="shared" si="1"/>
        <v>466</v>
      </c>
      <c r="G47" s="80">
        <v>103</v>
      </c>
      <c r="H47" s="81">
        <v>363</v>
      </c>
    </row>
    <row r="48" spans="1:8" ht="11.25" customHeight="1">
      <c r="A48" s="65">
        <v>36</v>
      </c>
      <c r="B48" s="12">
        <f t="shared" si="2"/>
        <v>5324</v>
      </c>
      <c r="C48" s="80">
        <v>2661</v>
      </c>
      <c r="D48" s="80">
        <v>2663</v>
      </c>
      <c r="E48" s="65">
        <v>96</v>
      </c>
      <c r="F48" s="12">
        <f t="shared" si="1"/>
        <v>395</v>
      </c>
      <c r="G48" s="80">
        <v>88</v>
      </c>
      <c r="H48" s="81">
        <v>307</v>
      </c>
    </row>
    <row r="49" spans="1:8" ht="11.25" customHeight="1">
      <c r="A49" s="65">
        <v>37</v>
      </c>
      <c r="B49" s="12">
        <f t="shared" si="2"/>
        <v>5712</v>
      </c>
      <c r="C49" s="80">
        <v>2873</v>
      </c>
      <c r="D49" s="80">
        <v>2839</v>
      </c>
      <c r="E49" s="65">
        <v>97</v>
      </c>
      <c r="F49" s="12">
        <f t="shared" si="1"/>
        <v>244</v>
      </c>
      <c r="G49" s="80">
        <v>40</v>
      </c>
      <c r="H49" s="81">
        <v>204</v>
      </c>
    </row>
    <row r="50" spans="1:8" ht="11.25" customHeight="1">
      <c r="A50" s="65">
        <v>38</v>
      </c>
      <c r="B50" s="12">
        <f t="shared" si="2"/>
        <v>5795</v>
      </c>
      <c r="C50" s="80">
        <v>2971</v>
      </c>
      <c r="D50" s="80">
        <v>2824</v>
      </c>
      <c r="E50" s="65">
        <v>98</v>
      </c>
      <c r="F50" s="12">
        <f t="shared" si="1"/>
        <v>189</v>
      </c>
      <c r="G50" s="80">
        <v>36</v>
      </c>
      <c r="H50" s="81">
        <v>153</v>
      </c>
    </row>
    <row r="51" spans="1:8" ht="11.25" customHeight="1">
      <c r="A51" s="66">
        <v>39</v>
      </c>
      <c r="B51" s="67">
        <f t="shared" si="2"/>
        <v>5944</v>
      </c>
      <c r="C51" s="82">
        <v>2980</v>
      </c>
      <c r="D51" s="82">
        <v>2964</v>
      </c>
      <c r="E51" s="66">
        <v>99</v>
      </c>
      <c r="F51" s="67">
        <f t="shared" si="1"/>
        <v>128</v>
      </c>
      <c r="G51" s="82">
        <v>22</v>
      </c>
      <c r="H51" s="83">
        <v>106</v>
      </c>
    </row>
    <row r="52" spans="1:8" ht="11.25" customHeight="1">
      <c r="A52" s="64" t="s">
        <v>69</v>
      </c>
      <c r="B52" s="12">
        <f t="shared" si="2"/>
        <v>32117</v>
      </c>
      <c r="C52" s="80">
        <f>SUM(C53:C57)</f>
        <v>16276</v>
      </c>
      <c r="D52" s="80">
        <f>SUM(D53:D57)</f>
        <v>15841</v>
      </c>
      <c r="E52" s="64" t="s">
        <v>70</v>
      </c>
      <c r="F52" s="12">
        <f t="shared" si="1"/>
        <v>221</v>
      </c>
      <c r="G52" s="80">
        <f>SUM(G53:G57)</f>
        <v>34</v>
      </c>
      <c r="H52" s="81">
        <f>SUM(H53:H57)</f>
        <v>187</v>
      </c>
    </row>
    <row r="53" spans="1:8" ht="11.25" customHeight="1">
      <c r="A53" s="65">
        <v>40</v>
      </c>
      <c r="B53" s="12">
        <f t="shared" si="2"/>
        <v>5969</v>
      </c>
      <c r="C53" s="80">
        <v>3013</v>
      </c>
      <c r="D53" s="80">
        <v>2956</v>
      </c>
      <c r="E53" s="65">
        <v>100</v>
      </c>
      <c r="F53" s="12">
        <f t="shared" si="1"/>
        <v>83</v>
      </c>
      <c r="G53" s="80">
        <v>9</v>
      </c>
      <c r="H53" s="81">
        <v>74</v>
      </c>
    </row>
    <row r="54" spans="1:8" ht="11.25" customHeight="1">
      <c r="A54" s="65">
        <v>41</v>
      </c>
      <c r="B54" s="12">
        <f t="shared" si="2"/>
        <v>6240</v>
      </c>
      <c r="C54" s="80">
        <v>3135</v>
      </c>
      <c r="D54" s="80">
        <v>3105</v>
      </c>
      <c r="E54" s="65">
        <v>101</v>
      </c>
      <c r="F54" s="12">
        <f t="shared" si="1"/>
        <v>56</v>
      </c>
      <c r="G54" s="80">
        <v>9</v>
      </c>
      <c r="H54" s="81">
        <v>47</v>
      </c>
    </row>
    <row r="55" spans="1:8" ht="11.25" customHeight="1">
      <c r="A55" s="65">
        <v>42</v>
      </c>
      <c r="B55" s="12">
        <f t="shared" si="2"/>
        <v>6524</v>
      </c>
      <c r="C55" s="80">
        <v>3314</v>
      </c>
      <c r="D55" s="80">
        <v>3210</v>
      </c>
      <c r="E55" s="65">
        <v>102</v>
      </c>
      <c r="F55" s="12">
        <f t="shared" si="1"/>
        <v>43</v>
      </c>
      <c r="G55" s="80">
        <v>5</v>
      </c>
      <c r="H55" s="81">
        <v>38</v>
      </c>
    </row>
    <row r="56" spans="1:8" ht="11.25" customHeight="1">
      <c r="A56" s="65">
        <v>43</v>
      </c>
      <c r="B56" s="12">
        <f t="shared" si="2"/>
        <v>6564</v>
      </c>
      <c r="C56" s="80">
        <v>3329</v>
      </c>
      <c r="D56" s="80">
        <v>3235</v>
      </c>
      <c r="E56" s="65">
        <v>103</v>
      </c>
      <c r="F56" s="12">
        <f t="shared" si="1"/>
        <v>24</v>
      </c>
      <c r="G56" s="80">
        <v>7</v>
      </c>
      <c r="H56" s="81">
        <v>17</v>
      </c>
    </row>
    <row r="57" spans="1:8" ht="11.25" customHeight="1">
      <c r="A57" s="66">
        <v>44</v>
      </c>
      <c r="B57" s="67">
        <f t="shared" si="2"/>
        <v>6820</v>
      </c>
      <c r="C57" s="82">
        <v>3485</v>
      </c>
      <c r="D57" s="82">
        <v>3335</v>
      </c>
      <c r="E57" s="66">
        <v>104</v>
      </c>
      <c r="F57" s="67">
        <f t="shared" si="1"/>
        <v>15</v>
      </c>
      <c r="G57" s="82">
        <v>4</v>
      </c>
      <c r="H57" s="83">
        <v>11</v>
      </c>
    </row>
    <row r="58" spans="1:8" ht="11.25" customHeight="1">
      <c r="A58" s="64" t="s">
        <v>71</v>
      </c>
      <c r="B58" s="12">
        <f t="shared" si="2"/>
        <v>38101</v>
      </c>
      <c r="C58" s="80">
        <f>SUM(C59:C63)</f>
        <v>19255</v>
      </c>
      <c r="D58" s="80">
        <f>SUM(D59:D63)</f>
        <v>18846</v>
      </c>
      <c r="E58" s="64" t="s">
        <v>282</v>
      </c>
      <c r="F58" s="12">
        <f>SUM(G58:H58)</f>
        <v>18</v>
      </c>
      <c r="G58" s="80">
        <f>SUM(G59:G63)</f>
        <v>0</v>
      </c>
      <c r="H58" s="81">
        <f>SUM(H59:H63)</f>
        <v>18</v>
      </c>
    </row>
    <row r="59" spans="1:8" ht="11.25" customHeight="1">
      <c r="A59" s="65">
        <v>45</v>
      </c>
      <c r="B59" s="12">
        <f t="shared" si="2"/>
        <v>7094</v>
      </c>
      <c r="C59" s="80">
        <v>3554</v>
      </c>
      <c r="D59" s="80">
        <v>3540</v>
      </c>
      <c r="E59" s="65">
        <v>105</v>
      </c>
      <c r="F59" s="12">
        <f t="shared" si="1"/>
        <v>8</v>
      </c>
      <c r="G59" s="80">
        <v>0</v>
      </c>
      <c r="H59" s="81">
        <v>8</v>
      </c>
    </row>
    <row r="60" spans="1:8" ht="11.25" customHeight="1">
      <c r="A60" s="65">
        <v>46</v>
      </c>
      <c r="B60" s="12">
        <f t="shared" si="2"/>
        <v>7245</v>
      </c>
      <c r="C60" s="80">
        <v>3666</v>
      </c>
      <c r="D60" s="80">
        <v>3579</v>
      </c>
      <c r="E60" s="65">
        <v>106</v>
      </c>
      <c r="F60" s="12">
        <f t="shared" si="1"/>
        <v>8</v>
      </c>
      <c r="G60" s="80">
        <v>0</v>
      </c>
      <c r="H60" s="81">
        <v>8</v>
      </c>
    </row>
    <row r="61" spans="1:8" ht="11.25" customHeight="1">
      <c r="A61" s="65">
        <v>47</v>
      </c>
      <c r="B61" s="12">
        <f t="shared" si="2"/>
        <v>7786</v>
      </c>
      <c r="C61" s="80">
        <v>3970</v>
      </c>
      <c r="D61" s="80">
        <v>3816</v>
      </c>
      <c r="E61" s="65">
        <v>107</v>
      </c>
      <c r="F61" s="12">
        <f t="shared" si="1"/>
        <v>1</v>
      </c>
      <c r="G61" s="80">
        <v>0</v>
      </c>
      <c r="H61" s="81">
        <v>1</v>
      </c>
    </row>
    <row r="62" spans="1:8" ht="11.25" customHeight="1">
      <c r="A62" s="65">
        <v>48</v>
      </c>
      <c r="B62" s="12">
        <f t="shared" si="2"/>
        <v>8190</v>
      </c>
      <c r="C62" s="80">
        <v>4141</v>
      </c>
      <c r="D62" s="80">
        <v>4049</v>
      </c>
      <c r="E62" s="65">
        <v>108</v>
      </c>
      <c r="F62" s="12">
        <f>SUM(G62:H62)</f>
        <v>1</v>
      </c>
      <c r="G62" s="80">
        <v>0</v>
      </c>
      <c r="H62" s="81">
        <v>1</v>
      </c>
    </row>
    <row r="63" spans="1:8" ht="11.25" customHeight="1">
      <c r="A63" s="66">
        <v>49</v>
      </c>
      <c r="B63" s="67">
        <f t="shared" si="2"/>
        <v>7786</v>
      </c>
      <c r="C63" s="82">
        <v>3924</v>
      </c>
      <c r="D63" s="82">
        <v>3862</v>
      </c>
      <c r="E63" s="66">
        <v>109</v>
      </c>
      <c r="F63" s="67">
        <f>SUM(G63:H63)</f>
        <v>0</v>
      </c>
      <c r="G63" s="82">
        <v>0</v>
      </c>
      <c r="H63" s="83">
        <v>0</v>
      </c>
    </row>
    <row r="64" spans="1:8" ht="11.25" customHeight="1">
      <c r="A64" s="64" t="s">
        <v>72</v>
      </c>
      <c r="B64" s="12">
        <f t="shared" si="2"/>
        <v>37280</v>
      </c>
      <c r="C64" s="80">
        <f>SUM(C65:C69)</f>
        <v>19201</v>
      </c>
      <c r="D64" s="80">
        <f>SUM(D65:D69)</f>
        <v>18079</v>
      </c>
      <c r="E64" s="65" t="s">
        <v>346</v>
      </c>
      <c r="F64" s="17">
        <f t="shared" ref="F64:F65" si="3">SUM(G64:H64)</f>
        <v>1</v>
      </c>
      <c r="G64" s="13">
        <f>SUM(G65:G67)</f>
        <v>0</v>
      </c>
      <c r="H64" s="18">
        <f>SUM(H65:H67)</f>
        <v>1</v>
      </c>
    </row>
    <row r="65" spans="1:8" ht="11.25" customHeight="1">
      <c r="A65" s="65">
        <v>50</v>
      </c>
      <c r="B65" s="12">
        <f t="shared" si="2"/>
        <v>7902</v>
      </c>
      <c r="C65" s="80">
        <v>3995</v>
      </c>
      <c r="D65" s="80">
        <v>3907</v>
      </c>
      <c r="E65" s="65">
        <v>110</v>
      </c>
      <c r="F65" s="68">
        <f t="shared" si="3"/>
        <v>1</v>
      </c>
      <c r="G65" s="13">
        <v>0</v>
      </c>
      <c r="H65" s="69">
        <v>1</v>
      </c>
    </row>
    <row r="66" spans="1:8" ht="11.25" customHeight="1">
      <c r="A66" s="65">
        <v>51</v>
      </c>
      <c r="B66" s="12">
        <f t="shared" si="2"/>
        <v>7449</v>
      </c>
      <c r="C66" s="80">
        <v>3805</v>
      </c>
      <c r="D66" s="80">
        <v>3644</v>
      </c>
      <c r="E66" s="65"/>
      <c r="F66" s="17"/>
      <c r="G66" s="13"/>
      <c r="H66" s="18"/>
    </row>
    <row r="67" spans="1:8" ht="11.25" customHeight="1">
      <c r="A67" s="65">
        <v>52</v>
      </c>
      <c r="B67" s="12">
        <f t="shared" si="2"/>
        <v>7387</v>
      </c>
      <c r="C67" s="80">
        <v>3836</v>
      </c>
      <c r="D67" s="80">
        <v>3551</v>
      </c>
      <c r="E67" s="65"/>
      <c r="F67" s="12"/>
      <c r="G67" s="13"/>
      <c r="H67" s="18"/>
    </row>
    <row r="68" spans="1:8" ht="11.25" customHeight="1">
      <c r="A68" s="65">
        <v>53</v>
      </c>
      <c r="B68" s="12">
        <f t="shared" si="2"/>
        <v>7343</v>
      </c>
      <c r="C68" s="80">
        <v>3750</v>
      </c>
      <c r="D68" s="80">
        <v>3593</v>
      </c>
      <c r="E68" s="65" t="s">
        <v>46</v>
      </c>
      <c r="F68" s="68">
        <f>SUM(F72:F74)</f>
        <v>441832</v>
      </c>
      <c r="G68" s="92">
        <f>SUM(G72:G74)</f>
        <v>218812</v>
      </c>
      <c r="H68" s="69">
        <f>SUM(H72:H74)</f>
        <v>223020</v>
      </c>
    </row>
    <row r="69" spans="1:8" ht="11.25" customHeight="1">
      <c r="A69" s="66">
        <v>54</v>
      </c>
      <c r="B69" s="67">
        <f t="shared" si="2"/>
        <v>7199</v>
      </c>
      <c r="C69" s="82">
        <v>3815</v>
      </c>
      <c r="D69" s="82">
        <v>3384</v>
      </c>
      <c r="E69" s="66" t="s">
        <v>3</v>
      </c>
      <c r="F69" s="67">
        <v>206924</v>
      </c>
      <c r="G69" s="15"/>
      <c r="H69" s="16"/>
    </row>
    <row r="70" spans="1:8" ht="11.25" customHeight="1">
      <c r="A70" s="64" t="s">
        <v>73</v>
      </c>
      <c r="B70" s="12">
        <f t="shared" si="2"/>
        <v>29168</v>
      </c>
      <c r="C70" s="80">
        <f>SUM(C71:C75)</f>
        <v>15251</v>
      </c>
      <c r="D70" s="80">
        <f>SUM(D71:D75)</f>
        <v>13917</v>
      </c>
      <c r="E70" s="65"/>
      <c r="F70" s="12"/>
      <c r="G70" s="70"/>
      <c r="H70" s="71"/>
    </row>
    <row r="71" spans="1:8" ht="11.25" customHeight="1">
      <c r="A71" s="65">
        <v>55</v>
      </c>
      <c r="B71" s="12">
        <f t="shared" si="2"/>
        <v>5593</v>
      </c>
      <c r="C71" s="80">
        <v>2914</v>
      </c>
      <c r="D71" s="80">
        <v>2679</v>
      </c>
      <c r="E71" s="65" t="s">
        <v>74</v>
      </c>
      <c r="F71" s="68"/>
      <c r="G71" s="13"/>
      <c r="H71" s="14"/>
    </row>
    <row r="72" spans="1:8" ht="11.25" customHeight="1">
      <c r="A72" s="65">
        <v>56</v>
      </c>
      <c r="B72" s="12">
        <f t="shared" si="2"/>
        <v>6475</v>
      </c>
      <c r="C72" s="80">
        <v>3423</v>
      </c>
      <c r="D72" s="80">
        <v>3052</v>
      </c>
      <c r="E72" s="65" t="s">
        <v>75</v>
      </c>
      <c r="F72" s="93">
        <f>$B$4+$B$10+$B$16</f>
        <v>57906</v>
      </c>
      <c r="G72" s="94">
        <f>$C$4+$C$10+$C$16</f>
        <v>29729</v>
      </c>
      <c r="H72" s="95">
        <f>$D$4+$D$10+$D$16</f>
        <v>28177</v>
      </c>
    </row>
    <row r="73" spans="1:8" ht="11.25" customHeight="1">
      <c r="A73" s="65">
        <v>57</v>
      </c>
      <c r="B73" s="12">
        <f t="shared" si="2"/>
        <v>6104</v>
      </c>
      <c r="C73" s="80">
        <v>3155</v>
      </c>
      <c r="D73" s="80">
        <v>2949</v>
      </c>
      <c r="E73" s="64" t="s">
        <v>76</v>
      </c>
      <c r="F73" s="12">
        <f>$B$22+$B$28+$B$34+$B$40+$B$46+$B$52+$B$58+$B$64+$B$70+$F$4</f>
        <v>275797</v>
      </c>
      <c r="G73" s="13">
        <f>$C$22+$C$28+$C$34+$C$40+$C$46+$C$52+$C$58+$C$64+$C$70+$G$4</f>
        <v>141833</v>
      </c>
      <c r="H73" s="14">
        <f>$D$22+$D$28+$D$34+$D$40+$D$46+$D$52+$D$58+$D$64+$D$70+$H$4</f>
        <v>133964</v>
      </c>
    </row>
    <row r="74" spans="1:8" ht="11.25" customHeight="1">
      <c r="A74" s="65">
        <v>58</v>
      </c>
      <c r="B74" s="12">
        <f t="shared" si="2"/>
        <v>5754</v>
      </c>
      <c r="C74" s="80">
        <v>3028</v>
      </c>
      <c r="D74" s="80">
        <v>2726</v>
      </c>
      <c r="E74" s="64" t="s">
        <v>77</v>
      </c>
      <c r="F74" s="12">
        <f>$F$10+$F$16+$F$22+$F$28+$F$34+$F$40+$F$46+$F$52+$F$58+$F$64</f>
        <v>108129</v>
      </c>
      <c r="G74" s="13">
        <f>$G$10+$G$16+$G$22+$G$28+$G$34+$G$40+$G$46+$G$52+$G$58+$G$64</f>
        <v>47250</v>
      </c>
      <c r="H74" s="14">
        <f>$H$10+$H$16+$H$22+$H$28+$H$34+$H$40+$H$46+$H$52+$H$58+$H$64</f>
        <v>60879</v>
      </c>
    </row>
    <row r="75" spans="1:8" ht="13.5" customHeight="1" thickBot="1">
      <c r="A75" s="72">
        <v>59</v>
      </c>
      <c r="B75" s="73">
        <f t="shared" ref="B75" si="4">SUM(C75:D75)</f>
        <v>5242</v>
      </c>
      <c r="C75" s="74">
        <v>2731</v>
      </c>
      <c r="D75" s="74">
        <v>2511</v>
      </c>
      <c r="E75" s="75" t="s">
        <v>347</v>
      </c>
      <c r="F75" s="73">
        <f>$F$22+$F$28+$F$34+$F$40+$F$46+$F$52+$F$58+$F$64</f>
        <v>57292</v>
      </c>
      <c r="G75" s="74">
        <f>$G$22+$G$28+$G$34+$G$40+$G$46+$G$52+$G$58+$G$64</f>
        <v>23319</v>
      </c>
      <c r="H75" s="76">
        <f>$H$22+$H$28+$H$34+$H$40+$H$46+$H$52+$H$58+$H$64</f>
        <v>33973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69" t="s">
        <v>283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s="1" customFormat="1" ht="20.25" customHeight="1" thickBot="1">
      <c r="A2" s="203" t="s">
        <v>351</v>
      </c>
      <c r="B2" s="203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" customFormat="1" ht="20.100000000000001" customHeight="1">
      <c r="A3" s="204" t="s">
        <v>15</v>
      </c>
      <c r="B3" s="207" t="s">
        <v>30</v>
      </c>
      <c r="C3" s="210" t="s">
        <v>31</v>
      </c>
      <c r="D3" s="213" t="s">
        <v>32</v>
      </c>
      <c r="E3" s="216" t="s">
        <v>33</v>
      </c>
      <c r="F3" s="217"/>
      <c r="G3" s="217"/>
      <c r="H3" s="218"/>
      <c r="I3" s="222" t="s">
        <v>34</v>
      </c>
      <c r="J3" s="217"/>
      <c r="K3" s="217"/>
      <c r="L3" s="223"/>
      <c r="M3" s="213" t="s">
        <v>35</v>
      </c>
      <c r="N3" s="226" t="s">
        <v>29</v>
      </c>
    </row>
    <row r="4" spans="1:14" s="1" customFormat="1" ht="20.100000000000001" customHeight="1">
      <c r="A4" s="205"/>
      <c r="B4" s="208"/>
      <c r="C4" s="211"/>
      <c r="D4" s="214"/>
      <c r="E4" s="219"/>
      <c r="F4" s="220"/>
      <c r="G4" s="220"/>
      <c r="H4" s="221"/>
      <c r="I4" s="224"/>
      <c r="J4" s="220"/>
      <c r="K4" s="220"/>
      <c r="L4" s="225"/>
      <c r="M4" s="214"/>
      <c r="N4" s="227"/>
    </row>
    <row r="5" spans="1:14" s="1" customFormat="1" ht="20.100000000000001" customHeight="1" thickBot="1">
      <c r="A5" s="206"/>
      <c r="B5" s="209"/>
      <c r="C5" s="212"/>
      <c r="D5" s="215"/>
      <c r="E5" s="115" t="s">
        <v>36</v>
      </c>
      <c r="F5" s="116" t="s">
        <v>37</v>
      </c>
      <c r="G5" s="116" t="s">
        <v>38</v>
      </c>
      <c r="H5" s="117" t="s">
        <v>29</v>
      </c>
      <c r="I5" s="115" t="s">
        <v>36</v>
      </c>
      <c r="J5" s="116" t="s">
        <v>37</v>
      </c>
      <c r="K5" s="116" t="s">
        <v>38</v>
      </c>
      <c r="L5" s="117" t="s">
        <v>29</v>
      </c>
      <c r="M5" s="215"/>
      <c r="N5" s="228"/>
    </row>
    <row r="6" spans="1:14" s="1" customFormat="1" ht="20.100000000000001" customHeight="1">
      <c r="A6" s="118" t="s">
        <v>16</v>
      </c>
      <c r="B6" s="123">
        <v>6</v>
      </c>
      <c r="C6" s="124">
        <v>28</v>
      </c>
      <c r="D6" s="125">
        <f>B6-C6</f>
        <v>-22</v>
      </c>
      <c r="E6" s="126">
        <v>34</v>
      </c>
      <c r="F6" s="127">
        <v>14</v>
      </c>
      <c r="G6" s="127">
        <v>13</v>
      </c>
      <c r="H6" s="128">
        <f>SUM(E6:G6)</f>
        <v>61</v>
      </c>
      <c r="I6" s="126">
        <v>28</v>
      </c>
      <c r="J6" s="127">
        <v>20</v>
      </c>
      <c r="K6" s="127">
        <v>12</v>
      </c>
      <c r="L6" s="128">
        <f>SUM(I6:K6)</f>
        <v>60</v>
      </c>
      <c r="M6" s="125">
        <f>H6-L6</f>
        <v>1</v>
      </c>
      <c r="N6" s="124">
        <f>D6+M6</f>
        <v>-21</v>
      </c>
    </row>
    <row r="7" spans="1:14" s="1" customFormat="1" ht="20.100000000000001" customHeight="1">
      <c r="A7" s="119" t="s">
        <v>17</v>
      </c>
      <c r="B7" s="129">
        <v>33</v>
      </c>
      <c r="C7" s="130">
        <v>55</v>
      </c>
      <c r="D7" s="131">
        <f t="shared" ref="D7:D18" si="0">B7-C7</f>
        <v>-22</v>
      </c>
      <c r="E7" s="132">
        <v>110</v>
      </c>
      <c r="F7" s="133">
        <v>83</v>
      </c>
      <c r="G7" s="133">
        <v>69</v>
      </c>
      <c r="H7" s="134">
        <f t="shared" ref="H7:H20" si="1">SUM(E7:G7)</f>
        <v>262</v>
      </c>
      <c r="I7" s="132">
        <v>60</v>
      </c>
      <c r="J7" s="133">
        <v>89</v>
      </c>
      <c r="K7" s="133">
        <v>79</v>
      </c>
      <c r="L7" s="134">
        <f t="shared" ref="L7:L20" si="2">SUM(I7:K7)</f>
        <v>228</v>
      </c>
      <c r="M7" s="131">
        <f t="shared" ref="M7:M20" si="3">H7-L7</f>
        <v>34</v>
      </c>
      <c r="N7" s="130">
        <f t="shared" ref="N7:N18" si="4">D7+M7</f>
        <v>12</v>
      </c>
    </row>
    <row r="8" spans="1:14" s="1" customFormat="1" ht="20.100000000000001" customHeight="1">
      <c r="A8" s="119" t="s">
        <v>18</v>
      </c>
      <c r="B8" s="129">
        <v>30</v>
      </c>
      <c r="C8" s="130">
        <v>38</v>
      </c>
      <c r="D8" s="131">
        <f t="shared" si="0"/>
        <v>-8</v>
      </c>
      <c r="E8" s="132">
        <v>74</v>
      </c>
      <c r="F8" s="133">
        <v>53</v>
      </c>
      <c r="G8" s="133">
        <v>59</v>
      </c>
      <c r="H8" s="134">
        <f t="shared" si="1"/>
        <v>186</v>
      </c>
      <c r="I8" s="132">
        <v>54</v>
      </c>
      <c r="J8" s="133">
        <v>26</v>
      </c>
      <c r="K8" s="133">
        <v>42</v>
      </c>
      <c r="L8" s="134">
        <f t="shared" si="2"/>
        <v>122</v>
      </c>
      <c r="M8" s="131">
        <f t="shared" si="3"/>
        <v>64</v>
      </c>
      <c r="N8" s="130">
        <f t="shared" si="4"/>
        <v>56</v>
      </c>
    </row>
    <row r="9" spans="1:14" s="1" customFormat="1" ht="20.100000000000001" customHeight="1">
      <c r="A9" s="119" t="s">
        <v>19</v>
      </c>
      <c r="B9" s="129">
        <v>23</v>
      </c>
      <c r="C9" s="130">
        <v>20</v>
      </c>
      <c r="D9" s="131">
        <f t="shared" si="0"/>
        <v>3</v>
      </c>
      <c r="E9" s="132">
        <v>54</v>
      </c>
      <c r="F9" s="133">
        <v>45</v>
      </c>
      <c r="G9" s="133">
        <v>35</v>
      </c>
      <c r="H9" s="134">
        <f>SUM(E9:G9)</f>
        <v>134</v>
      </c>
      <c r="I9" s="132">
        <v>38</v>
      </c>
      <c r="J9" s="133">
        <v>45</v>
      </c>
      <c r="K9" s="133">
        <v>56</v>
      </c>
      <c r="L9" s="134">
        <f t="shared" si="2"/>
        <v>139</v>
      </c>
      <c r="M9" s="131">
        <f t="shared" si="3"/>
        <v>-5</v>
      </c>
      <c r="N9" s="130">
        <f t="shared" si="4"/>
        <v>-2</v>
      </c>
    </row>
    <row r="10" spans="1:14" s="1" customFormat="1" ht="20.100000000000001" customHeight="1">
      <c r="A10" s="119" t="s">
        <v>20</v>
      </c>
      <c r="B10" s="129">
        <v>32</v>
      </c>
      <c r="C10" s="130">
        <v>40</v>
      </c>
      <c r="D10" s="131">
        <f t="shared" si="0"/>
        <v>-8</v>
      </c>
      <c r="E10" s="132">
        <v>84</v>
      </c>
      <c r="F10" s="133">
        <v>73</v>
      </c>
      <c r="G10" s="133">
        <v>60</v>
      </c>
      <c r="H10" s="134">
        <f t="shared" si="1"/>
        <v>217</v>
      </c>
      <c r="I10" s="132">
        <v>71</v>
      </c>
      <c r="J10" s="133">
        <v>78</v>
      </c>
      <c r="K10" s="133">
        <v>59</v>
      </c>
      <c r="L10" s="134">
        <f t="shared" si="2"/>
        <v>208</v>
      </c>
      <c r="M10" s="131">
        <f t="shared" si="3"/>
        <v>9</v>
      </c>
      <c r="N10" s="130">
        <f t="shared" si="4"/>
        <v>1</v>
      </c>
    </row>
    <row r="11" spans="1:14" s="1" customFormat="1" ht="20.100000000000001" customHeight="1">
      <c r="A11" s="119" t="s">
        <v>21</v>
      </c>
      <c r="B11" s="129">
        <v>27</v>
      </c>
      <c r="C11" s="130">
        <v>19</v>
      </c>
      <c r="D11" s="131">
        <f t="shared" si="0"/>
        <v>8</v>
      </c>
      <c r="E11" s="132">
        <v>37</v>
      </c>
      <c r="F11" s="133">
        <v>63</v>
      </c>
      <c r="G11" s="133">
        <v>32</v>
      </c>
      <c r="H11" s="134">
        <f t="shared" si="1"/>
        <v>132</v>
      </c>
      <c r="I11" s="132">
        <v>33</v>
      </c>
      <c r="J11" s="133">
        <v>44</v>
      </c>
      <c r="K11" s="133">
        <v>41</v>
      </c>
      <c r="L11" s="134">
        <f t="shared" si="2"/>
        <v>118</v>
      </c>
      <c r="M11" s="131">
        <f t="shared" si="3"/>
        <v>14</v>
      </c>
      <c r="N11" s="130">
        <f t="shared" si="4"/>
        <v>22</v>
      </c>
    </row>
    <row r="12" spans="1:14" s="1" customFormat="1" ht="20.100000000000001" customHeight="1">
      <c r="A12" s="119" t="s">
        <v>22</v>
      </c>
      <c r="B12" s="129">
        <v>21</v>
      </c>
      <c r="C12" s="130">
        <v>40</v>
      </c>
      <c r="D12" s="131">
        <f>B12-C12</f>
        <v>-19</v>
      </c>
      <c r="E12" s="132">
        <v>62</v>
      </c>
      <c r="F12" s="133">
        <v>53</v>
      </c>
      <c r="G12" s="133">
        <v>39</v>
      </c>
      <c r="H12" s="134">
        <f t="shared" si="1"/>
        <v>154</v>
      </c>
      <c r="I12" s="132">
        <v>43</v>
      </c>
      <c r="J12" s="133">
        <v>55</v>
      </c>
      <c r="K12" s="133">
        <v>51</v>
      </c>
      <c r="L12" s="134">
        <f t="shared" si="2"/>
        <v>149</v>
      </c>
      <c r="M12" s="131">
        <f t="shared" si="3"/>
        <v>5</v>
      </c>
      <c r="N12" s="130">
        <f t="shared" si="4"/>
        <v>-14</v>
      </c>
    </row>
    <row r="13" spans="1:14" s="1" customFormat="1" ht="20.100000000000001" customHeight="1">
      <c r="A13" s="119" t="s">
        <v>23</v>
      </c>
      <c r="B13" s="129">
        <v>17</v>
      </c>
      <c r="C13" s="130">
        <v>33</v>
      </c>
      <c r="D13" s="131">
        <f t="shared" si="0"/>
        <v>-16</v>
      </c>
      <c r="E13" s="132">
        <v>30</v>
      </c>
      <c r="F13" s="133">
        <v>31</v>
      </c>
      <c r="G13" s="133">
        <v>34</v>
      </c>
      <c r="H13" s="134">
        <f t="shared" si="1"/>
        <v>95</v>
      </c>
      <c r="I13" s="132">
        <v>22</v>
      </c>
      <c r="J13" s="133">
        <v>39</v>
      </c>
      <c r="K13" s="133">
        <v>30</v>
      </c>
      <c r="L13" s="134">
        <f t="shared" si="2"/>
        <v>91</v>
      </c>
      <c r="M13" s="131">
        <f t="shared" si="3"/>
        <v>4</v>
      </c>
      <c r="N13" s="130">
        <f t="shared" si="4"/>
        <v>-12</v>
      </c>
    </row>
    <row r="14" spans="1:14" s="1" customFormat="1" ht="20.100000000000001" customHeight="1">
      <c r="A14" s="119" t="s">
        <v>24</v>
      </c>
      <c r="B14" s="129">
        <v>27</v>
      </c>
      <c r="C14" s="130">
        <v>29</v>
      </c>
      <c r="D14" s="131">
        <f t="shared" si="0"/>
        <v>-2</v>
      </c>
      <c r="E14" s="132">
        <v>66</v>
      </c>
      <c r="F14" s="133">
        <v>52</v>
      </c>
      <c r="G14" s="133">
        <v>47</v>
      </c>
      <c r="H14" s="134">
        <f t="shared" si="1"/>
        <v>165</v>
      </c>
      <c r="I14" s="132">
        <v>55</v>
      </c>
      <c r="J14" s="133">
        <v>48</v>
      </c>
      <c r="K14" s="133">
        <v>60</v>
      </c>
      <c r="L14" s="134">
        <f t="shared" si="2"/>
        <v>163</v>
      </c>
      <c r="M14" s="131">
        <f t="shared" si="3"/>
        <v>2</v>
      </c>
      <c r="N14" s="130">
        <f t="shared" si="4"/>
        <v>0</v>
      </c>
    </row>
    <row r="15" spans="1:14" s="1" customFormat="1" ht="20.100000000000001" customHeight="1">
      <c r="A15" s="119" t="s">
        <v>25</v>
      </c>
      <c r="B15" s="129">
        <v>30</v>
      </c>
      <c r="C15" s="130">
        <v>26</v>
      </c>
      <c r="D15" s="131">
        <f>B15-C15</f>
        <v>4</v>
      </c>
      <c r="E15" s="132">
        <v>72</v>
      </c>
      <c r="F15" s="133">
        <v>64</v>
      </c>
      <c r="G15" s="133">
        <v>30</v>
      </c>
      <c r="H15" s="134">
        <f t="shared" si="1"/>
        <v>166</v>
      </c>
      <c r="I15" s="132">
        <v>60</v>
      </c>
      <c r="J15" s="133">
        <v>80</v>
      </c>
      <c r="K15" s="133">
        <v>46</v>
      </c>
      <c r="L15" s="134">
        <f t="shared" si="2"/>
        <v>186</v>
      </c>
      <c r="M15" s="131">
        <f t="shared" si="3"/>
        <v>-20</v>
      </c>
      <c r="N15" s="130">
        <f t="shared" si="4"/>
        <v>-16</v>
      </c>
    </row>
    <row r="16" spans="1:14" s="1" customFormat="1" ht="20.100000000000001" customHeight="1">
      <c r="A16" s="119" t="s">
        <v>26</v>
      </c>
      <c r="B16" s="129">
        <v>1</v>
      </c>
      <c r="C16" s="130">
        <v>11</v>
      </c>
      <c r="D16" s="131">
        <f>B16-C16</f>
        <v>-10</v>
      </c>
      <c r="E16" s="132">
        <v>15</v>
      </c>
      <c r="F16" s="133">
        <v>15</v>
      </c>
      <c r="G16" s="133">
        <v>39</v>
      </c>
      <c r="H16" s="134">
        <f t="shared" si="1"/>
        <v>69</v>
      </c>
      <c r="I16" s="132">
        <v>13</v>
      </c>
      <c r="J16" s="133">
        <v>22</v>
      </c>
      <c r="K16" s="133">
        <v>13</v>
      </c>
      <c r="L16" s="134">
        <f t="shared" si="2"/>
        <v>48</v>
      </c>
      <c r="M16" s="131">
        <f t="shared" si="3"/>
        <v>21</v>
      </c>
      <c r="N16" s="130">
        <f t="shared" si="4"/>
        <v>11</v>
      </c>
    </row>
    <row r="17" spans="1:14" s="1" customFormat="1" ht="20.100000000000001" customHeight="1">
      <c r="A17" s="119" t="s">
        <v>27</v>
      </c>
      <c r="B17" s="129">
        <v>17</v>
      </c>
      <c r="C17" s="130">
        <v>22</v>
      </c>
      <c r="D17" s="131">
        <f t="shared" si="0"/>
        <v>-5</v>
      </c>
      <c r="E17" s="132">
        <v>40</v>
      </c>
      <c r="F17" s="133">
        <v>54</v>
      </c>
      <c r="G17" s="133">
        <v>43</v>
      </c>
      <c r="H17" s="134">
        <f t="shared" si="1"/>
        <v>137</v>
      </c>
      <c r="I17" s="132">
        <v>37</v>
      </c>
      <c r="J17" s="133">
        <v>71</v>
      </c>
      <c r="K17" s="133">
        <v>22</v>
      </c>
      <c r="L17" s="134">
        <f>SUM(I17:K17)</f>
        <v>130</v>
      </c>
      <c r="M17" s="131">
        <f t="shared" si="3"/>
        <v>7</v>
      </c>
      <c r="N17" s="130">
        <f t="shared" si="4"/>
        <v>2</v>
      </c>
    </row>
    <row r="18" spans="1:14" s="1" customFormat="1" ht="20.100000000000001" customHeight="1" thickBot="1">
      <c r="A18" s="122" t="s">
        <v>28</v>
      </c>
      <c r="B18" s="135">
        <v>7</v>
      </c>
      <c r="C18" s="136">
        <v>20</v>
      </c>
      <c r="D18" s="137">
        <f t="shared" si="0"/>
        <v>-13</v>
      </c>
      <c r="E18" s="138">
        <v>14</v>
      </c>
      <c r="F18" s="139">
        <v>28</v>
      </c>
      <c r="G18" s="139">
        <v>21</v>
      </c>
      <c r="H18" s="140">
        <f t="shared" si="1"/>
        <v>63</v>
      </c>
      <c r="I18" s="138">
        <v>21</v>
      </c>
      <c r="J18" s="139">
        <v>9</v>
      </c>
      <c r="K18" s="139">
        <v>26</v>
      </c>
      <c r="L18" s="140">
        <f t="shared" si="2"/>
        <v>56</v>
      </c>
      <c r="M18" s="137">
        <f t="shared" si="3"/>
        <v>7</v>
      </c>
      <c r="N18" s="136">
        <f t="shared" si="4"/>
        <v>-6</v>
      </c>
    </row>
    <row r="19" spans="1:14" s="1" customFormat="1" ht="20.100000000000001" customHeight="1">
      <c r="A19" s="121" t="s">
        <v>48</v>
      </c>
      <c r="B19" s="141">
        <v>135</v>
      </c>
      <c r="C19" s="142">
        <v>194</v>
      </c>
      <c r="D19" s="143">
        <f>B19-C19</f>
        <v>-59</v>
      </c>
      <c r="E19" s="144">
        <v>382</v>
      </c>
      <c r="F19" s="145">
        <v>335</v>
      </c>
      <c r="G19" s="145">
        <v>272</v>
      </c>
      <c r="H19" s="146">
        <f>SUM(E19:G19)</f>
        <v>989</v>
      </c>
      <c r="I19" s="144">
        <v>303</v>
      </c>
      <c r="J19" s="145">
        <v>323</v>
      </c>
      <c r="K19" s="145">
        <v>281</v>
      </c>
      <c r="L19" s="146">
        <f t="shared" si="2"/>
        <v>907</v>
      </c>
      <c r="M19" s="147">
        <f t="shared" si="3"/>
        <v>82</v>
      </c>
      <c r="N19" s="142">
        <f>D19+M19</f>
        <v>23</v>
      </c>
    </row>
    <row r="20" spans="1:14" s="1" customFormat="1" ht="20.100000000000001" customHeight="1" thickBot="1">
      <c r="A20" s="120" t="s">
        <v>49</v>
      </c>
      <c r="B20" s="148">
        <v>136</v>
      </c>
      <c r="C20" s="149">
        <v>187</v>
      </c>
      <c r="D20" s="150">
        <f>B20-C20</f>
        <v>-51</v>
      </c>
      <c r="E20" s="151">
        <v>310</v>
      </c>
      <c r="F20" s="152">
        <v>293</v>
      </c>
      <c r="G20" s="152">
        <v>249</v>
      </c>
      <c r="H20" s="153">
        <f t="shared" si="1"/>
        <v>852</v>
      </c>
      <c r="I20" s="151">
        <v>232</v>
      </c>
      <c r="J20" s="152">
        <v>303</v>
      </c>
      <c r="K20" s="152">
        <v>256</v>
      </c>
      <c r="L20" s="153">
        <f t="shared" si="2"/>
        <v>791</v>
      </c>
      <c r="M20" s="154">
        <f t="shared" si="3"/>
        <v>61</v>
      </c>
      <c r="N20" s="149">
        <f>D20+M20</f>
        <v>10</v>
      </c>
    </row>
    <row r="21" spans="1:14" s="1" customFormat="1" ht="19.5" customHeight="1" thickBot="1">
      <c r="A21" s="114" t="s">
        <v>50</v>
      </c>
      <c r="B21" s="155">
        <f t="shared" ref="B21:L21" si="5">SUM(B6:B18)</f>
        <v>271</v>
      </c>
      <c r="C21" s="156">
        <f t="shared" si="5"/>
        <v>381</v>
      </c>
      <c r="D21" s="157">
        <f t="shared" si="5"/>
        <v>-110</v>
      </c>
      <c r="E21" s="158">
        <f t="shared" si="5"/>
        <v>692</v>
      </c>
      <c r="F21" s="159">
        <f t="shared" si="5"/>
        <v>628</v>
      </c>
      <c r="G21" s="159">
        <f t="shared" si="5"/>
        <v>521</v>
      </c>
      <c r="H21" s="160">
        <f t="shared" si="5"/>
        <v>1841</v>
      </c>
      <c r="I21" s="158">
        <f>SUM(I6:I18)</f>
        <v>535</v>
      </c>
      <c r="J21" s="159">
        <f t="shared" si="5"/>
        <v>626</v>
      </c>
      <c r="K21" s="159">
        <f>SUM(K6:K18)</f>
        <v>537</v>
      </c>
      <c r="L21" s="160">
        <f t="shared" si="5"/>
        <v>1698</v>
      </c>
      <c r="M21" s="161">
        <f t="shared" ref="M21" si="6">SUM(M6:M18)</f>
        <v>143</v>
      </c>
      <c r="N21" s="156">
        <f>SUM(N6:N18)</f>
        <v>33</v>
      </c>
    </row>
    <row r="22" spans="1:14" s="1" customFormat="1" ht="7.5" customHeight="1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2"/>
      <c r="N22" s="113"/>
    </row>
    <row r="23" spans="1:14">
      <c r="A23" s="202" t="s">
        <v>339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68" t="s">
        <v>284</v>
      </c>
      <c r="C1" s="168"/>
      <c r="D1" s="168"/>
      <c r="E1" s="168"/>
      <c r="F1" s="168"/>
    </row>
    <row r="2" spans="2:6" s="3" customFormat="1" ht="23.25" customHeight="1">
      <c r="B2" s="3" t="s">
        <v>349</v>
      </c>
    </row>
    <row r="3" spans="2:6" s="3" customFormat="1">
      <c r="B3" s="229" t="s">
        <v>39</v>
      </c>
      <c r="C3" s="229" t="s">
        <v>3</v>
      </c>
      <c r="D3" s="232" t="s">
        <v>0</v>
      </c>
      <c r="E3" s="233"/>
      <c r="F3" s="234"/>
    </row>
    <row r="4" spans="2:6" s="3" customFormat="1">
      <c r="B4" s="230"/>
      <c r="C4" s="230"/>
      <c r="D4" s="235"/>
      <c r="E4" s="236"/>
      <c r="F4" s="237"/>
    </row>
    <row r="5" spans="2:6" s="3" customFormat="1" ht="23.25" customHeight="1">
      <c r="B5" s="231"/>
      <c r="C5" s="231"/>
      <c r="D5" s="77" t="s">
        <v>6</v>
      </c>
      <c r="E5" s="77" t="s">
        <v>7</v>
      </c>
      <c r="F5" s="77" t="s">
        <v>8</v>
      </c>
    </row>
    <row r="6" spans="2:6" s="3" customFormat="1" ht="27" customHeight="1">
      <c r="B6" s="78" t="s">
        <v>288</v>
      </c>
      <c r="C6" s="28">
        <v>117</v>
      </c>
      <c r="D6" s="28">
        <f>E6+F6</f>
        <v>167</v>
      </c>
      <c r="E6" s="28">
        <v>89</v>
      </c>
      <c r="F6" s="28">
        <v>78</v>
      </c>
    </row>
    <row r="7" spans="2:6" s="3" customFormat="1" ht="27" customHeight="1">
      <c r="B7" s="77" t="s">
        <v>40</v>
      </c>
      <c r="C7" s="28">
        <v>359</v>
      </c>
      <c r="D7" s="28">
        <f t="shared" ref="D7:D16" si="0">E7+F7</f>
        <v>566</v>
      </c>
      <c r="E7" s="28">
        <v>325</v>
      </c>
      <c r="F7" s="28">
        <v>241</v>
      </c>
    </row>
    <row r="8" spans="2:6" s="3" customFormat="1" ht="27" customHeight="1">
      <c r="B8" s="77" t="s">
        <v>289</v>
      </c>
      <c r="C8" s="28">
        <v>310</v>
      </c>
      <c r="D8" s="28">
        <f t="shared" si="0"/>
        <v>551</v>
      </c>
      <c r="E8" s="28">
        <v>395</v>
      </c>
      <c r="F8" s="28">
        <v>156</v>
      </c>
    </row>
    <row r="9" spans="2:6" s="3" customFormat="1" ht="27" customHeight="1">
      <c r="B9" s="77" t="s">
        <v>285</v>
      </c>
      <c r="C9" s="28">
        <v>884</v>
      </c>
      <c r="D9" s="28">
        <f t="shared" si="0"/>
        <v>1229</v>
      </c>
      <c r="E9" s="28">
        <v>565</v>
      </c>
      <c r="F9" s="28">
        <v>664</v>
      </c>
    </row>
    <row r="10" spans="2:6" s="3" customFormat="1" ht="27" customHeight="1">
      <c r="B10" s="77" t="s">
        <v>336</v>
      </c>
      <c r="C10" s="28">
        <v>234</v>
      </c>
      <c r="D10" s="28">
        <f t="shared" si="0"/>
        <v>254</v>
      </c>
      <c r="E10" s="28">
        <v>180</v>
      </c>
      <c r="F10" s="28">
        <v>74</v>
      </c>
    </row>
    <row r="11" spans="2:6" s="3" customFormat="1" ht="27" customHeight="1">
      <c r="B11" s="77" t="s">
        <v>41</v>
      </c>
      <c r="C11" s="28">
        <v>660</v>
      </c>
      <c r="D11" s="28">
        <f t="shared" si="0"/>
        <v>794</v>
      </c>
      <c r="E11" s="28">
        <v>372</v>
      </c>
      <c r="F11" s="28">
        <v>422</v>
      </c>
    </row>
    <row r="12" spans="2:6" s="3" customFormat="1" ht="27" customHeight="1">
      <c r="B12" s="77" t="s">
        <v>42</v>
      </c>
      <c r="C12" s="28">
        <v>277</v>
      </c>
      <c r="D12" s="28">
        <f t="shared" si="0"/>
        <v>477</v>
      </c>
      <c r="E12" s="28">
        <v>253</v>
      </c>
      <c r="F12" s="28">
        <v>224</v>
      </c>
    </row>
    <row r="13" spans="2:6" s="3" customFormat="1" ht="27" customHeight="1">
      <c r="B13" s="77" t="s">
        <v>43</v>
      </c>
      <c r="C13" s="28">
        <v>352</v>
      </c>
      <c r="D13" s="28">
        <f t="shared" si="0"/>
        <v>417</v>
      </c>
      <c r="E13" s="28">
        <v>97</v>
      </c>
      <c r="F13" s="28">
        <v>320</v>
      </c>
    </row>
    <row r="14" spans="2:6" s="3" customFormat="1" ht="27" customHeight="1">
      <c r="B14" s="77" t="s">
        <v>337</v>
      </c>
      <c r="C14" s="28">
        <v>114</v>
      </c>
      <c r="D14" s="28">
        <f t="shared" si="0"/>
        <v>126</v>
      </c>
      <c r="E14" s="28">
        <v>25</v>
      </c>
      <c r="F14" s="28">
        <v>101</v>
      </c>
    </row>
    <row r="15" spans="2:6" s="3" customFormat="1" ht="27" customHeight="1">
      <c r="B15" s="77" t="s">
        <v>44</v>
      </c>
      <c r="C15" s="28">
        <v>219</v>
      </c>
      <c r="D15" s="28">
        <f>E15+F15</f>
        <v>232</v>
      </c>
      <c r="E15" s="28">
        <v>168</v>
      </c>
      <c r="F15" s="28">
        <v>64</v>
      </c>
    </row>
    <row r="16" spans="2:6" s="3" customFormat="1" ht="27" customHeight="1">
      <c r="B16" s="55" t="s">
        <v>348</v>
      </c>
      <c r="C16" s="28">
        <v>566</v>
      </c>
      <c r="D16" s="28">
        <f t="shared" si="0"/>
        <v>772</v>
      </c>
      <c r="E16" s="28">
        <v>465</v>
      </c>
      <c r="F16" s="28">
        <v>307</v>
      </c>
    </row>
    <row r="17" spans="2:6" s="3" customFormat="1" ht="27" customHeight="1">
      <c r="B17" s="77" t="s">
        <v>45</v>
      </c>
      <c r="C17" s="28">
        <v>899</v>
      </c>
      <c r="D17" s="28">
        <f t="shared" ref="D17" si="1">E17+F17</f>
        <v>1114</v>
      </c>
      <c r="E17" s="28">
        <v>699</v>
      </c>
      <c r="F17" s="28">
        <v>415</v>
      </c>
    </row>
    <row r="18" spans="2:6" s="3" customFormat="1" ht="27" customHeight="1">
      <c r="B18" s="30" t="s">
        <v>46</v>
      </c>
      <c r="C18" s="79">
        <f>SUM(C6:C17)</f>
        <v>4991</v>
      </c>
      <c r="D18" s="79">
        <f>SUM(D6:D17)</f>
        <v>6699</v>
      </c>
      <c r="E18" s="79">
        <f>SUM(E6:E17)</f>
        <v>3633</v>
      </c>
      <c r="F18" s="79">
        <f>SUM(F6:F17)</f>
        <v>3066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4"/>
  <sheetViews>
    <sheetView zoomScaleNormal="100" workbookViewId="0">
      <selection activeCell="L24" sqref="L24"/>
    </sheetView>
  </sheetViews>
  <sheetFormatPr defaultRowHeight="13.5"/>
  <sheetData>
    <row r="1" spans="1:13">
      <c r="B1" t="s">
        <v>298</v>
      </c>
      <c r="C1" t="s">
        <v>299</v>
      </c>
      <c r="D1" t="s">
        <v>300</v>
      </c>
      <c r="E1" t="s">
        <v>301</v>
      </c>
      <c r="F1" t="s">
        <v>302</v>
      </c>
      <c r="G1" t="s">
        <v>303</v>
      </c>
      <c r="H1" t="s">
        <v>304</v>
      </c>
      <c r="I1" t="s">
        <v>305</v>
      </c>
      <c r="J1" t="s">
        <v>306</v>
      </c>
      <c r="K1" t="s">
        <v>307</v>
      </c>
      <c r="L1" t="s">
        <v>308</v>
      </c>
      <c r="M1" t="s">
        <v>309</v>
      </c>
    </row>
    <row r="2" spans="1:13" hidden="1">
      <c r="A2" t="s">
        <v>310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311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312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313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314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315</v>
      </c>
      <c r="B7">
        <v>391320</v>
      </c>
      <c r="C7">
        <v>391488</v>
      </c>
      <c r="D7">
        <v>391434</v>
      </c>
      <c r="E7" s="101">
        <v>391417</v>
      </c>
      <c r="F7" s="101">
        <v>392131</v>
      </c>
      <c r="G7" s="101">
        <v>392479</v>
      </c>
      <c r="H7" s="101">
        <v>392679</v>
      </c>
      <c r="I7" s="101">
        <v>392565</v>
      </c>
      <c r="J7" s="101">
        <v>392759</v>
      </c>
      <c r="K7" s="101">
        <v>392810</v>
      </c>
      <c r="L7" s="101">
        <v>393046</v>
      </c>
      <c r="M7" s="101">
        <v>393344</v>
      </c>
    </row>
    <row r="8" spans="1:13" hidden="1">
      <c r="A8" t="s">
        <v>316</v>
      </c>
      <c r="B8">
        <v>393602</v>
      </c>
      <c r="C8">
        <v>393725</v>
      </c>
      <c r="D8">
        <v>393707</v>
      </c>
      <c r="E8" s="101">
        <v>393301</v>
      </c>
      <c r="F8" s="101">
        <v>394256</v>
      </c>
      <c r="G8" s="101">
        <v>394418</v>
      </c>
      <c r="H8" s="101">
        <v>394656</v>
      </c>
      <c r="I8" s="101">
        <v>394714</v>
      </c>
      <c r="J8" s="101">
        <v>394990</v>
      </c>
      <c r="K8" s="101">
        <v>396014</v>
      </c>
      <c r="L8" s="101">
        <v>396285</v>
      </c>
      <c r="M8" s="101">
        <v>396492</v>
      </c>
    </row>
    <row r="9" spans="1:13" hidden="1">
      <c r="A9" t="s">
        <v>317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318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319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320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321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322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323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324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325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326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327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328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329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333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338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340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2022-03-07T07:24:21Z</dcterms:modified>
</cp:coreProperties>
</file>