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F64" i="32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F46" i="32" s="1"/>
  <c r="G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F28" i="32" s="1"/>
  <c r="G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F10" i="32" s="1"/>
  <c r="G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I113" i="30"/>
  <c r="H113" i="30"/>
  <c r="J113" i="30"/>
  <c r="K113" i="30"/>
  <c r="C26" i="2" l="1"/>
  <c r="C25" i="2"/>
  <c r="G74" i="32" l="1"/>
  <c r="H74" i="32"/>
  <c r="G72" i="32"/>
  <c r="H72" i="32"/>
  <c r="G75" i="32"/>
  <c r="H75" i="32"/>
  <c r="F75" i="32"/>
  <c r="F74" i="32"/>
  <c r="G73" i="32"/>
  <c r="F73" i="32"/>
  <c r="H73" i="32"/>
  <c r="F72" i="32"/>
  <c r="H68" i="32" l="1"/>
  <c r="G68" i="32"/>
  <c r="F68" i="32"/>
  <c r="H24" i="2"/>
  <c r="G24" i="2"/>
  <c r="F25" i="2"/>
  <c r="F26" i="2"/>
  <c r="J25" i="2"/>
  <c r="J26" i="2"/>
  <c r="I25" i="2" l="1"/>
  <c r="G25" i="2"/>
  <c r="H25" i="2" s="1"/>
  <c r="G26" i="2"/>
  <c r="H26" i="2" s="1"/>
  <c r="I26" i="2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<sst xmlns="http://schemas.openxmlformats.org/spreadsheetml/2006/main" count="444" uniqueCount="356">
  <si>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</si>
  <si>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</si>
  <si>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</si>
  <si>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</si>
  <si>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</si>
  <si>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</si>
  <si>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</si>
  <si>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</si>
  <si>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</si>
  <si>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</si>
  <si>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</si>
  <si>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</si>
  <si>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</si>
  <si>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</si>
  <si>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</si>
  <si>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</si>
  <si>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</si>
  <si>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</si>
  <si>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</si>
  <si>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</si>
  <si>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</si>
  <si>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</si>
  <si>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</si>
  <si>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</si>
  <si>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</si>
  <si>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</si>
  <si>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</si>
  <si>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</si>
  <si>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</si>
  <si>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</si>
  <si>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</si>
  <si>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</si>
  <si>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</si>
  <si>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</si>
  <si>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</si>
  <si>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</si>
  <si>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</si>
  <si>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</si>
  <si>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</si>
  <si>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</si>
  <si>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</si>
  <si>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</si>
  <si>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</si>
  <si>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</si>
  <si>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</si>
  <si>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</si>
  <si>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</si>
  <si>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</si>
  <si>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</si>
  <si>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</si>
  <si>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</si>
  <si>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</si>
  <si>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</si>
  <si>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</si>
  <si>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</si>
  <si>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</si>
  <si>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</si>
  <si>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</si>
  <si>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</si>
  <si>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</si>
  <si>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</si>
  <si>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</si>
  <si>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</si>
  <si>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</si>
  <si>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</si>
  <si>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</si>
  <si>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</si>
  <si>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</si>
  <si>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</si>
  <si>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</si>
  <si>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</si>
  <si>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</si>
  <si>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</si>
  <si>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</si>
  <si>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</si>
  <si>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</si>
  <si>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</si>
  <si>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</si>
  <si>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</si>
  <si>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</si>
  <si>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</si>
  <si>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</si>
  <si>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</si>
  <si>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</si>
  <si>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</si>
  <si>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</si>
  <si>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</si>
  <si>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</si>
  <si>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</si>
  <si>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</si>
  <si>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</si>
  <si>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</si>
  <si>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</si>
  <si>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</si>
  <si>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</si>
  <si>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</si>
  <si>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</si>
  <si>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</si>
  <si>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</si>
  <si>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</si>
  <si>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</si>
  <si>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</si>
  <si>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</si>
  <si>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</si>
  <si>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</si>
  <si>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</si>
  <si>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</si>
  <si>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</si>
  <si>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</si>
  <si>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</si>
  <si>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</si>
  <si>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</si>
  <si>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</si>
  <si>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</si>
  <si>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</si>
  <si>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</si>
  <si>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</si>
  <si>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</si>
  <si>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</si>
  <si>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</si>
  <si>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</si>
  <si>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</si>
  <si>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</si>
  <si>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</si>
  <si>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</si>
  <si>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</si>
  <si>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</si>
  <si>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</si>
  <si>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</si>
  <si>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</si>
  <si>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</si>
  <si>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</si>
  <si>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</si>
  <si>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</si>
  <si>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</si>
  <si>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</si>
  <si>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</si>
  <si>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</si>
  <si>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</si>
  <si>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</si>
  <si>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</si>
  <si>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</si>
  <si>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</si>
  <si>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</si>
  <si>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</si>
  <si>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</si>
  <si>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</si>
  <si>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</si>
  <si>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</si>
  <si>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</si>
  <si>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</si>
  <si>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</si>
  <si>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</si>
  <si>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</si>
  <si>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</si>
  <si>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</si>
  <si>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</si>
  <si>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</si>
  <si>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</si>
  <si>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</si>
  <si>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</si>
  <si>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</si>
  <si>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</si>
  <si>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</si>
  <si>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</si>
  <si>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</si>
  <si>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</si>
  <si>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</si>
  <si>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</si>
  <si>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</si>
  <si>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</si>
  <si>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</si>
  <si>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</si>
  <si>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</si>
  <si>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</si>
  <si>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</si>
  <si>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</si>
  <si>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</si>
  <si>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</si>
  <si>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</si>
  <si>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</si>
  <si>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</si>
  <si>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</si>
  <si>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</si>
  <si>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</si>
  <si>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</si>
  <si>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</si>
  <si>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</si>
  <si>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</si>
  <si>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</si>
  <si>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</si>
  <si>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</si>
  <si>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</si>
  <si>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</si>
  <si>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</si>
  <si>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</si>
  <si>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</si>
  <si>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</si>
  <si>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</si>
  <si>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</si>
  <si>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</si>
  <si>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</si>
  <si>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</si>
  <si>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</si>
  <si>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</si>
  <si>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</si>
  <si>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</si>
  <si>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</si>
  <si>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</si>
  <si>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</si>
  <si>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</si>
  <si>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</si>
  <si>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</si>
  <si>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</si>
  <si>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</si>
  <si>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</si>
  <si>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</si>
  <si>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</si>
  <si>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</si>
  <si>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</si>
  <si>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</si>
  <si>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</si>
  <si>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</si>
  <si>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</si>
  <si>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</si>
  <si>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</si>
  <si>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</si>
  <si>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</si>
  <si>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</si>
  <si>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</si>
  <si>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</si>
  <si>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</si>
  <si>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</si>
  <si>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</si>
  <si>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</si>
  <si>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</si>
  <si>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</si>
  <si>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</si>
  <si>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</si>
  <si>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</si>
  <si>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</si>
  <si>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</si>
  <si>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</si>
  <si>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</si>
  <si>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</si>
  <si>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</si>
  <si>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</si>
  <si>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</si>
  <si>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</si>
  <si>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</si>
  <si>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</si>
  <si>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</si>
  <si>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</si>
  <si>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</si>
  <si>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</si>
  <si>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</si>
  <si>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</si>
  <si>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</si>
  <si>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</si>
  <si>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</si>
  <si>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</si>
  <si>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</si>
  <si>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</si>
  <si>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</si>
  <si>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</si>
  <si>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</si>
  <si>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</si>
  <si>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</si>
  <si>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</si>
  <si>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</si>
  <si>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</si>
  <si>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</si>
  <si>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</si>
  <si>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</si>
  <si>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</si>
  <si>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</si>
  <si>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</si>
  <si>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</si>
  <si>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</si>
  <si>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</si>
  <si>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</si>
  <si>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</si>
  <si>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</si>
  <si>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</si>
  <si>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</si>
  <si>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</si>
  <si>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</si>
  <si>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</si>
  <si>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</si>
  <si>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</si>
  <si>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</si>
  <si>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</si>
  <si>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</si>
  <si>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</si>
  <si>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</si>
  <si>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</si>
  <si>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</si>
  <si>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</si>
  <si>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</si>
  <si>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</si>
  <si>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</si>
  <si>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</si>
  <si>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</si>
  <si>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</si>
  <si>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</si>
  <si>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</si>
  <si>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</si>
  <si>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</si>
  <si>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</si>
  <si>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</si>
  <si>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</si>
  <si>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</si>
  <si>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</si>
  <si>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</si>
  <si>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</si>
  <si>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</si>
  <si>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</si>
  <si>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</si>
  <si>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</si>
  <si>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</si>
  <si>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</si>
  <si>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</si>
  <si>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</si>
  <si>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</si>
  <si>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</si>
  <si>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</si>
  <si>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</si>
  <si>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</si>
  <si>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</si>
  <si>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</si>
  <si>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</si>
  <si>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</si>
  <si>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</si>
  <si>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</si>
  <si>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</si>
  <si>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</si>
  <si>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</si>
  <si>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</si>
  <si>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</si>
  <si>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</si>
  <si>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</si>
  <si>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</si>
  <si>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</si>
  <si>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</si>
  <si>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</si>
  <si>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</si>
  <si>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</si>
  <si>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</si>
  <si>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</si>
  <si>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</si>
  <si>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2021.12.1</t>
    <phoneticPr fontId="15"/>
  </si>
  <si>
    <t>2021年11月中</t>
    <phoneticPr fontId="1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</si>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</sst>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75352"/>
        <c:axId val="316276920"/>
      </c:lineChart>
      <c:catAx>
        <c:axId val="31627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627692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6276920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27535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2475784833357939"/>
          <c:h val="0.5399932902874480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77312"/>
        <c:axId val="316276136"/>
      </c:lineChart>
      <c:catAx>
        <c:axId val="31627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276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2761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277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76528"/>
        <c:axId val="317746480"/>
      </c:lineChart>
      <c:catAx>
        <c:axId val="31627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774648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7746480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2765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76200</xdr:rowOff>
    </xdr:from>
    <xdr:to>
      <xdr:col>9</xdr:col>
      <xdr:colOff>295275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341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8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8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44531</v>
      </c>
      <c r="B26" s="96">
        <v>197617</v>
      </c>
      <c r="C26" s="97">
        <f>SUM(D26:E26)</f>
        <v>441423</v>
      </c>
      <c r="D26" s="103">
        <v>217960</v>
      </c>
      <c r="E26" s="103">
        <v>223463</v>
      </c>
      <c r="F26" s="96">
        <f t="shared" si="8"/>
        <v>4413</v>
      </c>
      <c r="G26" s="96">
        <f t="shared" si="3"/>
        <v>4518</v>
      </c>
      <c r="H26" s="98">
        <f t="shared" si="4"/>
        <v>1.0340920795138531E-2</v>
      </c>
      <c r="I26" s="99">
        <f t="shared" si="6"/>
        <v>2.2337298916591184</v>
      </c>
      <c r="J26" s="79">
        <f>C26/69.56</f>
        <v>6345.9315698677401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334</v>
      </c>
    </row>
    <row r="29" spans="1:10" ht="13.5" customHeight="1">
      <c r="A29" s="2" t="s">
        <v>335</v>
      </c>
    </row>
    <row r="30" spans="1:10">
      <c r="A30" s="4" t="s">
        <v>349</v>
      </c>
    </row>
    <row r="32" spans="1:10">
      <c r="A32" s="168" t="s">
        <v>296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59" spans="1:10">
      <c r="A59" s="168" t="s">
        <v>297</v>
      </c>
      <c r="B59" s="168"/>
      <c r="C59" s="168"/>
      <c r="D59" s="168"/>
      <c r="E59" s="168"/>
      <c r="F59" s="168"/>
      <c r="G59" s="168"/>
      <c r="H59" s="168"/>
      <c r="I59" s="168"/>
      <c r="J59" s="16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352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350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752</v>
      </c>
      <c r="C5" s="44">
        <f>D5+E5</f>
        <v>1339</v>
      </c>
      <c r="D5" s="100">
        <v>644</v>
      </c>
      <c r="E5" s="45">
        <v>695</v>
      </c>
      <c r="F5" s="8"/>
      <c r="G5" s="46" t="s">
        <v>87</v>
      </c>
      <c r="H5" s="44">
        <v>486</v>
      </c>
      <c r="I5" s="44">
        <f t="shared" ref="I5:I57" si="0">J5+K5</f>
        <v>1136</v>
      </c>
      <c r="J5" s="45">
        <v>531</v>
      </c>
      <c r="K5" s="45">
        <v>605</v>
      </c>
    </row>
    <row r="6" spans="1:11" ht="18.95" customHeight="1">
      <c r="A6" s="43" t="s">
        <v>82</v>
      </c>
      <c r="B6" s="185">
        <v>4899</v>
      </c>
      <c r="C6" s="187">
        <f>D6+E6</f>
        <v>8837</v>
      </c>
      <c r="D6" s="188">
        <v>4203</v>
      </c>
      <c r="E6" s="188">
        <v>4634</v>
      </c>
      <c r="F6" s="8"/>
      <c r="G6" s="46" t="s">
        <v>89</v>
      </c>
      <c r="H6" s="44">
        <v>757</v>
      </c>
      <c r="I6" s="44">
        <f t="shared" si="0"/>
        <v>1916</v>
      </c>
      <c r="J6" s="45">
        <v>945</v>
      </c>
      <c r="K6" s="45">
        <v>971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512</v>
      </c>
      <c r="I7" s="44">
        <f t="shared" si="0"/>
        <v>1397</v>
      </c>
      <c r="J7" s="45">
        <v>659</v>
      </c>
      <c r="K7" s="45">
        <v>738</v>
      </c>
    </row>
    <row r="8" spans="1:11" ht="18.95" customHeight="1">
      <c r="A8" s="43" t="s">
        <v>86</v>
      </c>
      <c r="B8" s="44">
        <v>635</v>
      </c>
      <c r="C8" s="44">
        <f>D8+E8</f>
        <v>1136</v>
      </c>
      <c r="D8" s="45">
        <v>584</v>
      </c>
      <c r="E8" s="45">
        <v>552</v>
      </c>
      <c r="F8" s="8"/>
      <c r="G8" s="46" t="s">
        <v>93</v>
      </c>
      <c r="H8" s="44">
        <v>960</v>
      </c>
      <c r="I8" s="44">
        <f t="shared" si="0"/>
        <v>2198</v>
      </c>
      <c r="J8" s="45">
        <v>1016</v>
      </c>
      <c r="K8" s="45">
        <v>1182</v>
      </c>
    </row>
    <row r="9" spans="1:11" ht="18.95" customHeight="1">
      <c r="A9" s="43" t="s">
        <v>88</v>
      </c>
      <c r="B9" s="44">
        <v>355</v>
      </c>
      <c r="C9" s="44">
        <f t="shared" ref="C9:C56" si="1">D9+E9</f>
        <v>685</v>
      </c>
      <c r="D9" s="45">
        <v>342</v>
      </c>
      <c r="E9" s="45">
        <v>343</v>
      </c>
      <c r="F9" s="8"/>
      <c r="G9" s="46" t="s">
        <v>95</v>
      </c>
      <c r="H9" s="44">
        <v>662</v>
      </c>
      <c r="I9" s="44">
        <f t="shared" si="0"/>
        <v>1487</v>
      </c>
      <c r="J9" s="45">
        <v>691</v>
      </c>
      <c r="K9" s="45">
        <v>796</v>
      </c>
    </row>
    <row r="10" spans="1:11" ht="18.95" customHeight="1">
      <c r="A10" s="43" t="s">
        <v>90</v>
      </c>
      <c r="B10" s="44">
        <v>1063</v>
      </c>
      <c r="C10" s="44">
        <f t="shared" si="1"/>
        <v>1578</v>
      </c>
      <c r="D10" s="45">
        <v>1081</v>
      </c>
      <c r="E10" s="45">
        <v>497</v>
      </c>
      <c r="F10" s="8"/>
      <c r="G10" s="46" t="s">
        <v>97</v>
      </c>
      <c r="H10" s="44">
        <v>524</v>
      </c>
      <c r="I10" s="44">
        <f t="shared" si="0"/>
        <v>1159</v>
      </c>
      <c r="J10" s="45">
        <v>543</v>
      </c>
      <c r="K10" s="45">
        <v>616</v>
      </c>
    </row>
    <row r="11" spans="1:11" ht="18.95" customHeight="1">
      <c r="A11" s="43" t="s">
        <v>92</v>
      </c>
      <c r="B11" s="44">
        <v>639</v>
      </c>
      <c r="C11" s="44">
        <f t="shared" si="1"/>
        <v>1369</v>
      </c>
      <c r="D11" s="45">
        <v>674</v>
      </c>
      <c r="E11" s="45">
        <v>695</v>
      </c>
      <c r="F11" s="8"/>
      <c r="G11" s="46" t="s">
        <v>99</v>
      </c>
      <c r="H11" s="44">
        <v>574</v>
      </c>
      <c r="I11" s="44">
        <f t="shared" si="0"/>
        <v>1380</v>
      </c>
      <c r="J11" s="45">
        <v>646</v>
      </c>
      <c r="K11" s="45">
        <v>734</v>
      </c>
    </row>
    <row r="12" spans="1:11" ht="18.95" customHeight="1">
      <c r="A12" s="43" t="s">
        <v>94</v>
      </c>
      <c r="B12" s="44">
        <v>164</v>
      </c>
      <c r="C12" s="44">
        <f t="shared" si="1"/>
        <v>405</v>
      </c>
      <c r="D12" s="45">
        <v>199</v>
      </c>
      <c r="E12" s="45">
        <v>206</v>
      </c>
      <c r="F12" s="8"/>
      <c r="G12" s="46" t="s">
        <v>101</v>
      </c>
      <c r="H12" s="44">
        <v>602</v>
      </c>
      <c r="I12" s="44">
        <f t="shared" si="0"/>
        <v>1574</v>
      </c>
      <c r="J12" s="45">
        <v>768</v>
      </c>
      <c r="K12" s="45">
        <v>806</v>
      </c>
    </row>
    <row r="13" spans="1:11" ht="18.95" customHeight="1">
      <c r="A13" s="43" t="s">
        <v>96</v>
      </c>
      <c r="B13" s="44">
        <v>758</v>
      </c>
      <c r="C13" s="44">
        <f t="shared" si="1"/>
        <v>1542</v>
      </c>
      <c r="D13" s="45">
        <v>775</v>
      </c>
      <c r="E13" s="45">
        <v>767</v>
      </c>
      <c r="F13" s="8"/>
      <c r="G13" s="46" t="s">
        <v>103</v>
      </c>
      <c r="H13" s="44">
        <v>839</v>
      </c>
      <c r="I13" s="44">
        <f t="shared" si="0"/>
        <v>1879</v>
      </c>
      <c r="J13" s="45">
        <v>915</v>
      </c>
      <c r="K13" s="45">
        <v>964</v>
      </c>
    </row>
    <row r="14" spans="1:11" ht="18.95" customHeight="1">
      <c r="A14" s="43" t="s">
        <v>98</v>
      </c>
      <c r="B14" s="44">
        <v>684</v>
      </c>
      <c r="C14" s="44">
        <f t="shared" si="1"/>
        <v>1355</v>
      </c>
      <c r="D14" s="45">
        <v>653</v>
      </c>
      <c r="E14" s="45">
        <v>702</v>
      </c>
      <c r="F14" s="8"/>
      <c r="G14" s="46" t="s">
        <v>105</v>
      </c>
      <c r="H14" s="44">
        <v>159</v>
      </c>
      <c r="I14" s="44">
        <f t="shared" si="0"/>
        <v>355</v>
      </c>
      <c r="J14" s="45">
        <v>186</v>
      </c>
      <c r="K14" s="45">
        <v>169</v>
      </c>
    </row>
    <row r="15" spans="1:11" ht="18.95" customHeight="1">
      <c r="A15" s="43" t="s">
        <v>100</v>
      </c>
      <c r="B15" s="44">
        <v>880</v>
      </c>
      <c r="C15" s="44">
        <f t="shared" si="1"/>
        <v>1914</v>
      </c>
      <c r="D15" s="45">
        <v>931</v>
      </c>
      <c r="E15" s="45">
        <v>983</v>
      </c>
      <c r="F15" s="8"/>
      <c r="G15" s="46" t="s">
        <v>107</v>
      </c>
      <c r="H15" s="44">
        <v>640</v>
      </c>
      <c r="I15" s="44">
        <f t="shared" si="0"/>
        <v>1435</v>
      </c>
      <c r="J15" s="45">
        <v>714</v>
      </c>
      <c r="K15" s="45">
        <v>721</v>
      </c>
    </row>
    <row r="16" spans="1:11" ht="18.95" customHeight="1">
      <c r="A16" s="43" t="s">
        <v>102</v>
      </c>
      <c r="B16" s="44">
        <v>606</v>
      </c>
      <c r="C16" s="44">
        <f t="shared" si="1"/>
        <v>1253</v>
      </c>
      <c r="D16" s="45">
        <v>658</v>
      </c>
      <c r="E16" s="45">
        <v>595</v>
      </c>
      <c r="F16" s="8"/>
      <c r="G16" s="46" t="s">
        <v>109</v>
      </c>
      <c r="H16" s="44">
        <v>291</v>
      </c>
      <c r="I16" s="44">
        <f t="shared" si="0"/>
        <v>728</v>
      </c>
      <c r="J16" s="45">
        <v>373</v>
      </c>
      <c r="K16" s="45">
        <v>355</v>
      </c>
    </row>
    <row r="17" spans="1:11" ht="18.95" customHeight="1">
      <c r="A17" s="43" t="s">
        <v>104</v>
      </c>
      <c r="B17" s="44">
        <v>1279</v>
      </c>
      <c r="C17" s="44">
        <f t="shared" si="1"/>
        <v>2067</v>
      </c>
      <c r="D17" s="45">
        <v>1043</v>
      </c>
      <c r="E17" s="45">
        <v>1024</v>
      </c>
      <c r="F17" s="8"/>
      <c r="G17" s="46" t="s">
        <v>111</v>
      </c>
      <c r="H17" s="44">
        <v>646</v>
      </c>
      <c r="I17" s="44">
        <f t="shared" si="0"/>
        <v>1542</v>
      </c>
      <c r="J17" s="45">
        <v>776</v>
      </c>
      <c r="K17" s="45">
        <v>766</v>
      </c>
    </row>
    <row r="18" spans="1:11" ht="18.95" customHeight="1">
      <c r="A18" s="43" t="s">
        <v>106</v>
      </c>
      <c r="B18" s="44">
        <v>923</v>
      </c>
      <c r="C18" s="44">
        <f t="shared" si="1"/>
        <v>2065</v>
      </c>
      <c r="D18" s="45">
        <v>1015</v>
      </c>
      <c r="E18" s="45">
        <v>1050</v>
      </c>
      <c r="F18" s="8"/>
      <c r="G18" s="46" t="s">
        <v>113</v>
      </c>
      <c r="H18" s="44">
        <v>530</v>
      </c>
      <c r="I18" s="44">
        <f t="shared" si="0"/>
        <v>1041</v>
      </c>
      <c r="J18" s="45">
        <v>523</v>
      </c>
      <c r="K18" s="45">
        <v>518</v>
      </c>
    </row>
    <row r="19" spans="1:11" ht="18.95" customHeight="1">
      <c r="A19" s="43" t="s">
        <v>108</v>
      </c>
      <c r="B19" s="44">
        <v>352</v>
      </c>
      <c r="C19" s="44">
        <f t="shared" si="1"/>
        <v>698</v>
      </c>
      <c r="D19" s="45">
        <v>365</v>
      </c>
      <c r="E19" s="45">
        <v>333</v>
      </c>
      <c r="F19" s="8"/>
      <c r="G19" s="46" t="s">
        <v>115</v>
      </c>
      <c r="H19" s="44">
        <v>1316</v>
      </c>
      <c r="I19" s="44">
        <f t="shared" si="0"/>
        <v>3014</v>
      </c>
      <c r="J19" s="45">
        <v>1451</v>
      </c>
      <c r="K19" s="45">
        <v>1563</v>
      </c>
    </row>
    <row r="20" spans="1:11" ht="18.95" customHeight="1">
      <c r="A20" s="43" t="s">
        <v>110</v>
      </c>
      <c r="B20" s="44">
        <v>182</v>
      </c>
      <c r="C20" s="44">
        <f t="shared" si="1"/>
        <v>440</v>
      </c>
      <c r="D20" s="45">
        <v>208</v>
      </c>
      <c r="E20" s="45">
        <v>232</v>
      </c>
      <c r="F20" s="8"/>
      <c r="G20" s="46" t="s">
        <v>117</v>
      </c>
      <c r="H20" s="44">
        <v>1061</v>
      </c>
      <c r="I20" s="44">
        <f t="shared" si="0"/>
        <v>2348</v>
      </c>
      <c r="J20" s="45">
        <v>1139</v>
      </c>
      <c r="K20" s="45">
        <v>1209</v>
      </c>
    </row>
    <row r="21" spans="1:11" ht="18.95" customHeight="1">
      <c r="A21" s="43" t="s">
        <v>112</v>
      </c>
      <c r="B21" s="44">
        <v>435</v>
      </c>
      <c r="C21" s="44">
        <f t="shared" si="1"/>
        <v>1068</v>
      </c>
      <c r="D21" s="45">
        <v>551</v>
      </c>
      <c r="E21" s="45">
        <v>517</v>
      </c>
      <c r="F21" s="8"/>
      <c r="G21" s="46" t="s">
        <v>119</v>
      </c>
      <c r="H21" s="44">
        <v>811</v>
      </c>
      <c r="I21" s="44">
        <f t="shared" si="0"/>
        <v>1757</v>
      </c>
      <c r="J21" s="45">
        <v>824</v>
      </c>
      <c r="K21" s="45">
        <v>933</v>
      </c>
    </row>
    <row r="22" spans="1:11" ht="18.95" customHeight="1">
      <c r="A22" s="43" t="s">
        <v>114</v>
      </c>
      <c r="B22" s="44">
        <v>901</v>
      </c>
      <c r="C22" s="44">
        <f t="shared" si="1"/>
        <v>1987</v>
      </c>
      <c r="D22" s="45">
        <v>999</v>
      </c>
      <c r="E22" s="45">
        <v>988</v>
      </c>
      <c r="F22" s="8"/>
      <c r="G22" s="46" t="s">
        <v>121</v>
      </c>
      <c r="H22" s="44">
        <v>841</v>
      </c>
      <c r="I22" s="44">
        <f t="shared" si="0"/>
        <v>1975</v>
      </c>
      <c r="J22" s="45">
        <v>958</v>
      </c>
      <c r="K22" s="45">
        <v>1017</v>
      </c>
    </row>
    <row r="23" spans="1:11" ht="18.95" customHeight="1">
      <c r="A23" s="43" t="s">
        <v>116</v>
      </c>
      <c r="B23" s="44">
        <v>669</v>
      </c>
      <c r="C23" s="44">
        <f t="shared" si="1"/>
        <v>1141</v>
      </c>
      <c r="D23" s="45">
        <v>547</v>
      </c>
      <c r="E23" s="45">
        <v>594</v>
      </c>
      <c r="F23" s="8"/>
      <c r="G23" s="46" t="s">
        <v>123</v>
      </c>
      <c r="H23" s="44">
        <v>701</v>
      </c>
      <c r="I23" s="44">
        <f t="shared" si="0"/>
        <v>1791</v>
      </c>
      <c r="J23" s="45">
        <v>909</v>
      </c>
      <c r="K23" s="45">
        <v>882</v>
      </c>
    </row>
    <row r="24" spans="1:11" ht="18.95" customHeight="1">
      <c r="A24" s="43" t="s">
        <v>118</v>
      </c>
      <c r="B24" s="44">
        <v>440</v>
      </c>
      <c r="C24" s="44">
        <f t="shared" si="1"/>
        <v>1114</v>
      </c>
      <c r="D24" s="45">
        <v>500</v>
      </c>
      <c r="E24" s="45">
        <v>614</v>
      </c>
      <c r="F24" s="8"/>
      <c r="G24" s="46" t="s">
        <v>125</v>
      </c>
      <c r="H24" s="44">
        <v>737</v>
      </c>
      <c r="I24" s="44">
        <f t="shared" si="0"/>
        <v>1276</v>
      </c>
      <c r="J24" s="45">
        <v>636</v>
      </c>
      <c r="K24" s="45">
        <v>640</v>
      </c>
    </row>
    <row r="25" spans="1:11" ht="18.95" customHeight="1">
      <c r="A25" s="43" t="s">
        <v>120</v>
      </c>
      <c r="B25" s="44">
        <v>608</v>
      </c>
      <c r="C25" s="44">
        <f t="shared" si="1"/>
        <v>1566</v>
      </c>
      <c r="D25" s="45">
        <v>801</v>
      </c>
      <c r="E25" s="45">
        <v>765</v>
      </c>
      <c r="F25" s="8"/>
      <c r="G25" s="46" t="s">
        <v>127</v>
      </c>
      <c r="H25" s="44">
        <v>1142</v>
      </c>
      <c r="I25" s="44">
        <f t="shared" si="0"/>
        <v>2262</v>
      </c>
      <c r="J25" s="45">
        <v>1072</v>
      </c>
      <c r="K25" s="45">
        <v>1190</v>
      </c>
    </row>
    <row r="26" spans="1:11" ht="18.95" customHeight="1">
      <c r="A26" s="43" t="s">
        <v>122</v>
      </c>
      <c r="B26" s="44">
        <v>449</v>
      </c>
      <c r="C26" s="44">
        <f t="shared" si="1"/>
        <v>1134</v>
      </c>
      <c r="D26" s="45">
        <v>512</v>
      </c>
      <c r="E26" s="45">
        <v>622</v>
      </c>
      <c r="F26" s="8"/>
      <c r="G26" s="46" t="s">
        <v>129</v>
      </c>
      <c r="H26" s="44">
        <v>748</v>
      </c>
      <c r="I26" s="44">
        <f t="shared" si="0"/>
        <v>1748</v>
      </c>
      <c r="J26" s="45">
        <v>824</v>
      </c>
      <c r="K26" s="45">
        <v>924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519</v>
      </c>
      <c r="I27" s="44">
        <f t="shared" si="0"/>
        <v>851</v>
      </c>
      <c r="J27" s="45">
        <v>378</v>
      </c>
      <c r="K27" s="45">
        <v>473</v>
      </c>
    </row>
    <row r="28" spans="1:11" ht="18.95" customHeight="1">
      <c r="A28" s="43" t="s">
        <v>126</v>
      </c>
      <c r="B28" s="44">
        <v>665</v>
      </c>
      <c r="C28" s="44">
        <f t="shared" si="1"/>
        <v>1771</v>
      </c>
      <c r="D28" s="45">
        <v>876</v>
      </c>
      <c r="E28" s="45">
        <v>895</v>
      </c>
      <c r="F28" s="8"/>
      <c r="G28" s="46" t="s">
        <v>133</v>
      </c>
      <c r="H28" s="44">
        <v>604</v>
      </c>
      <c r="I28" s="44">
        <f t="shared" si="0"/>
        <v>1277</v>
      </c>
      <c r="J28" s="45">
        <v>603</v>
      </c>
      <c r="K28" s="45">
        <v>674</v>
      </c>
    </row>
    <row r="29" spans="1:11" ht="18.95" customHeight="1">
      <c r="A29" s="43" t="s">
        <v>128</v>
      </c>
      <c r="B29" s="44">
        <v>425</v>
      </c>
      <c r="C29" s="44">
        <f t="shared" si="1"/>
        <v>1046</v>
      </c>
      <c r="D29" s="45">
        <v>546</v>
      </c>
      <c r="E29" s="45">
        <v>500</v>
      </c>
      <c r="F29" s="8"/>
      <c r="G29" s="46" t="s">
        <v>135</v>
      </c>
      <c r="H29" s="44">
        <v>461</v>
      </c>
      <c r="I29" s="44">
        <f t="shared" si="0"/>
        <v>818</v>
      </c>
      <c r="J29" s="45">
        <v>441</v>
      </c>
      <c r="K29" s="45">
        <v>377</v>
      </c>
    </row>
    <row r="30" spans="1:11" ht="18.95" customHeight="1">
      <c r="A30" s="43" t="s">
        <v>130</v>
      </c>
      <c r="B30" s="44">
        <v>205</v>
      </c>
      <c r="C30" s="44">
        <f t="shared" si="1"/>
        <v>448</v>
      </c>
      <c r="D30" s="85">
        <v>224</v>
      </c>
      <c r="E30" s="45">
        <v>224</v>
      </c>
      <c r="F30" s="8"/>
      <c r="G30" s="46" t="s">
        <v>137</v>
      </c>
      <c r="H30" s="44">
        <v>797</v>
      </c>
      <c r="I30" s="44">
        <f t="shared" si="0"/>
        <v>1928</v>
      </c>
      <c r="J30" s="45">
        <v>998</v>
      </c>
      <c r="K30" s="45">
        <v>930</v>
      </c>
    </row>
    <row r="31" spans="1:11" ht="18.95" customHeight="1">
      <c r="A31" s="43" t="s">
        <v>132</v>
      </c>
      <c r="B31" s="44">
        <v>2338</v>
      </c>
      <c r="C31" s="44">
        <f t="shared" si="1"/>
        <v>4014</v>
      </c>
      <c r="D31" s="45">
        <v>1891</v>
      </c>
      <c r="E31" s="45">
        <v>2123</v>
      </c>
      <c r="F31" s="8"/>
      <c r="G31" s="43" t="s">
        <v>139</v>
      </c>
      <c r="H31" s="44">
        <v>238</v>
      </c>
      <c r="I31" s="44">
        <f t="shared" si="0"/>
        <v>515</v>
      </c>
      <c r="J31" s="45">
        <v>274</v>
      </c>
      <c r="K31" s="45">
        <v>241</v>
      </c>
    </row>
    <row r="32" spans="1:11" ht="18.95" customHeight="1">
      <c r="A32" s="43" t="s">
        <v>134</v>
      </c>
      <c r="B32" s="44">
        <v>688</v>
      </c>
      <c r="C32" s="44">
        <f t="shared" si="1"/>
        <v>1626</v>
      </c>
      <c r="D32" s="45">
        <v>815</v>
      </c>
      <c r="E32" s="45">
        <v>811</v>
      </c>
      <c r="F32" s="8"/>
      <c r="G32" s="43" t="s">
        <v>141</v>
      </c>
      <c r="H32" s="44">
        <v>551</v>
      </c>
      <c r="I32" s="44">
        <f t="shared" si="0"/>
        <v>1349</v>
      </c>
      <c r="J32" s="45">
        <v>653</v>
      </c>
      <c r="K32" s="45">
        <v>696</v>
      </c>
    </row>
    <row r="33" spans="1:11" ht="18.95" customHeight="1">
      <c r="A33" s="43" t="s">
        <v>136</v>
      </c>
      <c r="B33" s="44">
        <v>281</v>
      </c>
      <c r="C33" s="44">
        <f t="shared" si="1"/>
        <v>651</v>
      </c>
      <c r="D33" s="45">
        <v>332</v>
      </c>
      <c r="E33" s="45">
        <v>319</v>
      </c>
      <c r="F33" s="8"/>
      <c r="G33" s="43" t="s">
        <v>143</v>
      </c>
      <c r="H33" s="44">
        <v>1687</v>
      </c>
      <c r="I33" s="44">
        <f t="shared" si="0"/>
        <v>4074</v>
      </c>
      <c r="J33" s="45">
        <v>1993</v>
      </c>
      <c r="K33" s="45">
        <v>2081</v>
      </c>
    </row>
    <row r="34" spans="1:11" ht="18.95" customHeight="1">
      <c r="A34" s="43" t="s">
        <v>138</v>
      </c>
      <c r="B34" s="44">
        <v>28</v>
      </c>
      <c r="C34" s="44">
        <f t="shared" si="1"/>
        <v>71</v>
      </c>
      <c r="D34" s="45">
        <v>37</v>
      </c>
      <c r="E34" s="45">
        <v>34</v>
      </c>
      <c r="F34" s="8"/>
      <c r="G34" s="43" t="s">
        <v>145</v>
      </c>
      <c r="H34" s="44">
        <v>1081</v>
      </c>
      <c r="I34" s="44">
        <f t="shared" si="0"/>
        <v>2238</v>
      </c>
      <c r="J34" s="45">
        <v>1094</v>
      </c>
      <c r="K34" s="45">
        <v>1144</v>
      </c>
    </row>
    <row r="35" spans="1:11" ht="18.95" customHeight="1">
      <c r="A35" s="43" t="s">
        <v>140</v>
      </c>
      <c r="B35" s="105" t="s">
        <v>294</v>
      </c>
      <c r="C35" s="45" t="s">
        <v>294</v>
      </c>
      <c r="D35" s="105" t="s">
        <v>294</v>
      </c>
      <c r="E35" s="105" t="s">
        <v>294</v>
      </c>
      <c r="F35" s="8"/>
      <c r="G35" s="43" t="s">
        <v>147</v>
      </c>
      <c r="H35" s="44">
        <v>434</v>
      </c>
      <c r="I35" s="44">
        <f t="shared" si="0"/>
        <v>768</v>
      </c>
      <c r="J35" s="45">
        <v>379</v>
      </c>
      <c r="K35" s="45">
        <v>389</v>
      </c>
    </row>
    <row r="36" spans="1:11" ht="18.95" customHeight="1">
      <c r="A36" s="43" t="s">
        <v>142</v>
      </c>
      <c r="B36" s="44">
        <v>748</v>
      </c>
      <c r="C36" s="44">
        <f t="shared" si="1"/>
        <v>1541</v>
      </c>
      <c r="D36" s="45">
        <v>772</v>
      </c>
      <c r="E36" s="45">
        <v>769</v>
      </c>
      <c r="F36" s="8"/>
      <c r="G36" s="43" t="s">
        <v>149</v>
      </c>
      <c r="H36" s="44">
        <v>902</v>
      </c>
      <c r="I36" s="44">
        <f t="shared" si="0"/>
        <v>2109</v>
      </c>
      <c r="J36" s="45">
        <v>1048</v>
      </c>
      <c r="K36" s="45">
        <v>1061</v>
      </c>
    </row>
    <row r="37" spans="1:11" ht="18.95" customHeight="1">
      <c r="A37" s="43" t="s">
        <v>144</v>
      </c>
      <c r="B37" s="44">
        <v>365</v>
      </c>
      <c r="C37" s="44">
        <f t="shared" si="1"/>
        <v>968</v>
      </c>
      <c r="D37" s="45">
        <v>459</v>
      </c>
      <c r="E37" s="45">
        <v>509</v>
      </c>
      <c r="F37" s="8"/>
      <c r="G37" s="43" t="s">
        <v>151</v>
      </c>
      <c r="H37" s="44">
        <v>204</v>
      </c>
      <c r="I37" s="44">
        <f t="shared" si="0"/>
        <v>341</v>
      </c>
      <c r="J37" s="45">
        <v>173</v>
      </c>
      <c r="K37" s="45">
        <v>168</v>
      </c>
    </row>
    <row r="38" spans="1:11" ht="18.95" customHeight="1">
      <c r="A38" s="43" t="s">
        <v>146</v>
      </c>
      <c r="B38" s="44">
        <v>1294</v>
      </c>
      <c r="C38" s="44">
        <f t="shared" si="1"/>
        <v>3065</v>
      </c>
      <c r="D38" s="45">
        <v>1529</v>
      </c>
      <c r="E38" s="45">
        <v>1536</v>
      </c>
      <c r="F38" s="8"/>
      <c r="G38" s="43" t="s">
        <v>153</v>
      </c>
      <c r="H38" s="44">
        <v>1019</v>
      </c>
      <c r="I38" s="44">
        <f t="shared" si="0"/>
        <v>1966</v>
      </c>
      <c r="J38" s="45">
        <v>1042</v>
      </c>
      <c r="K38" s="45">
        <v>924</v>
      </c>
    </row>
    <row r="39" spans="1:11" ht="18.95" customHeight="1">
      <c r="A39" s="43" t="s">
        <v>148</v>
      </c>
      <c r="B39" s="44">
        <v>861</v>
      </c>
      <c r="C39" s="44">
        <f t="shared" si="1"/>
        <v>2120</v>
      </c>
      <c r="D39" s="45">
        <v>1082</v>
      </c>
      <c r="E39" s="45">
        <v>1038</v>
      </c>
      <c r="F39" s="8"/>
      <c r="G39" s="43" t="s">
        <v>155</v>
      </c>
      <c r="H39" s="44">
        <v>335</v>
      </c>
      <c r="I39" s="44">
        <f t="shared" si="0"/>
        <v>836</v>
      </c>
      <c r="J39" s="45">
        <v>429</v>
      </c>
      <c r="K39" s="45">
        <v>407</v>
      </c>
    </row>
    <row r="40" spans="1:11" ht="18.95" customHeight="1">
      <c r="A40" s="43" t="s">
        <v>150</v>
      </c>
      <c r="B40" s="44">
        <v>590</v>
      </c>
      <c r="C40" s="44">
        <f t="shared" si="1"/>
        <v>1461</v>
      </c>
      <c r="D40" s="45">
        <v>677</v>
      </c>
      <c r="E40" s="45">
        <v>784</v>
      </c>
      <c r="F40" s="8"/>
      <c r="G40" s="43" t="s">
        <v>157</v>
      </c>
      <c r="H40" s="44">
        <v>1035</v>
      </c>
      <c r="I40" s="44">
        <f t="shared" si="0"/>
        <v>2312</v>
      </c>
      <c r="J40" s="45">
        <v>1159</v>
      </c>
      <c r="K40" s="45">
        <v>1153</v>
      </c>
    </row>
    <row r="41" spans="1:11" ht="18.95" customHeight="1">
      <c r="A41" s="43" t="s">
        <v>152</v>
      </c>
      <c r="B41" s="44">
        <v>347</v>
      </c>
      <c r="C41" s="44">
        <f t="shared" si="1"/>
        <v>829</v>
      </c>
      <c r="D41" s="45">
        <v>413</v>
      </c>
      <c r="E41" s="45">
        <v>416</v>
      </c>
      <c r="F41" s="8"/>
      <c r="G41" s="43" t="s">
        <v>158</v>
      </c>
      <c r="H41" s="44">
        <v>582</v>
      </c>
      <c r="I41" s="44">
        <f t="shared" si="0"/>
        <v>1341</v>
      </c>
      <c r="J41" s="45">
        <v>645</v>
      </c>
      <c r="K41" s="45">
        <v>696</v>
      </c>
    </row>
    <row r="42" spans="1:11" ht="18.95" customHeight="1">
      <c r="A42" s="43" t="s">
        <v>154</v>
      </c>
      <c r="B42" s="44">
        <v>457</v>
      </c>
      <c r="C42" s="44">
        <f t="shared" si="1"/>
        <v>1016</v>
      </c>
      <c r="D42" s="45">
        <v>493</v>
      </c>
      <c r="E42" s="45">
        <v>523</v>
      </c>
      <c r="F42" s="8"/>
      <c r="G42" s="43" t="s">
        <v>160</v>
      </c>
      <c r="H42" s="44">
        <v>723</v>
      </c>
      <c r="I42" s="44">
        <f t="shared" si="0"/>
        <v>1681</v>
      </c>
      <c r="J42" s="45">
        <v>861</v>
      </c>
      <c r="K42" s="45">
        <v>820</v>
      </c>
    </row>
    <row r="43" spans="1:11" ht="18.95" customHeight="1">
      <c r="A43" s="43" t="s">
        <v>156</v>
      </c>
      <c r="B43" s="44">
        <v>443</v>
      </c>
      <c r="C43" s="44">
        <f t="shared" si="1"/>
        <v>1057</v>
      </c>
      <c r="D43" s="45">
        <v>525</v>
      </c>
      <c r="E43" s="45">
        <v>532</v>
      </c>
      <c r="F43" s="8"/>
      <c r="G43" s="43" t="s">
        <v>162</v>
      </c>
      <c r="H43" s="44">
        <v>166</v>
      </c>
      <c r="I43" s="44">
        <f t="shared" si="0"/>
        <v>890</v>
      </c>
      <c r="J43" s="45">
        <v>389</v>
      </c>
      <c r="K43" s="45">
        <v>501</v>
      </c>
    </row>
    <row r="44" spans="1:11" ht="18.95" customHeight="1">
      <c r="A44" s="46" t="s">
        <v>17</v>
      </c>
      <c r="B44" s="44">
        <v>214</v>
      </c>
      <c r="C44" s="44">
        <f t="shared" si="1"/>
        <v>587</v>
      </c>
      <c r="D44" s="45">
        <v>254</v>
      </c>
      <c r="E44" s="45">
        <v>333</v>
      </c>
      <c r="F44" s="8"/>
      <c r="G44" s="43" t="s">
        <v>330</v>
      </c>
      <c r="H44" s="44">
        <v>350</v>
      </c>
      <c r="I44" s="44">
        <f t="shared" si="0"/>
        <v>823</v>
      </c>
      <c r="J44" s="45">
        <v>428</v>
      </c>
      <c r="K44" s="45">
        <v>395</v>
      </c>
    </row>
    <row r="45" spans="1:11" ht="18.95" customHeight="1">
      <c r="A45" s="43" t="s">
        <v>159</v>
      </c>
      <c r="B45" s="44">
        <v>1411</v>
      </c>
      <c r="C45" s="44">
        <f t="shared" si="1"/>
        <v>2437</v>
      </c>
      <c r="D45" s="45">
        <v>1174</v>
      </c>
      <c r="E45" s="45">
        <v>1263</v>
      </c>
      <c r="F45" s="8"/>
      <c r="G45" s="43" t="s">
        <v>166</v>
      </c>
      <c r="H45" s="167">
        <v>8</v>
      </c>
      <c r="I45" s="167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930</v>
      </c>
      <c r="C46" s="44">
        <f t="shared" si="1"/>
        <v>1877</v>
      </c>
      <c r="D46" s="45">
        <v>841</v>
      </c>
      <c r="E46" s="45">
        <v>1036</v>
      </c>
      <c r="F46" s="8"/>
      <c r="G46" s="43" t="s">
        <v>168</v>
      </c>
      <c r="H46" s="44">
        <v>344</v>
      </c>
      <c r="I46" s="44">
        <f t="shared" si="0"/>
        <v>892</v>
      </c>
      <c r="J46" s="45">
        <v>431</v>
      </c>
      <c r="K46" s="45">
        <v>461</v>
      </c>
    </row>
    <row r="47" spans="1:11" ht="18.95" customHeight="1">
      <c r="A47" s="46" t="s">
        <v>163</v>
      </c>
      <c r="B47" s="44">
        <v>668</v>
      </c>
      <c r="C47" s="44">
        <f t="shared" si="1"/>
        <v>1348</v>
      </c>
      <c r="D47" s="45">
        <v>672</v>
      </c>
      <c r="E47" s="45">
        <v>676</v>
      </c>
      <c r="F47" s="8"/>
      <c r="G47" s="43" t="s">
        <v>170</v>
      </c>
      <c r="H47" s="44">
        <v>425</v>
      </c>
      <c r="I47" s="44">
        <f t="shared" si="0"/>
        <v>1054</v>
      </c>
      <c r="J47" s="45">
        <v>511</v>
      </c>
      <c r="K47" s="45">
        <v>543</v>
      </c>
    </row>
    <row r="48" spans="1:11" ht="18.95" customHeight="1">
      <c r="A48" s="46" t="s">
        <v>164</v>
      </c>
      <c r="B48" s="44">
        <v>986</v>
      </c>
      <c r="C48" s="44">
        <f t="shared" si="1"/>
        <v>1921</v>
      </c>
      <c r="D48" s="45">
        <v>902</v>
      </c>
      <c r="E48" s="45">
        <v>1019</v>
      </c>
      <c r="F48" s="8"/>
      <c r="G48" s="43" t="s">
        <v>172</v>
      </c>
      <c r="H48" s="44">
        <v>284</v>
      </c>
      <c r="I48" s="44">
        <f t="shared" si="0"/>
        <v>778</v>
      </c>
      <c r="J48" s="45">
        <v>351</v>
      </c>
      <c r="K48" s="45">
        <v>427</v>
      </c>
    </row>
    <row r="49" spans="1:11" ht="18.95" customHeight="1">
      <c r="A49" s="46" t="s">
        <v>165</v>
      </c>
      <c r="B49" s="44">
        <v>746</v>
      </c>
      <c r="C49" s="44">
        <f t="shared" si="1"/>
        <v>1535</v>
      </c>
      <c r="D49" s="45">
        <v>727</v>
      </c>
      <c r="E49" s="45">
        <v>808</v>
      </c>
      <c r="F49" s="8"/>
      <c r="G49" s="43" t="s">
        <v>342</v>
      </c>
      <c r="H49" s="44">
        <v>391</v>
      </c>
      <c r="I49" s="44">
        <f t="shared" si="0"/>
        <v>1046</v>
      </c>
      <c r="J49" s="45">
        <v>502</v>
      </c>
      <c r="K49" s="45">
        <v>544</v>
      </c>
    </row>
    <row r="50" spans="1:11" ht="18.95" customHeight="1">
      <c r="A50" s="46" t="s">
        <v>167</v>
      </c>
      <c r="B50" s="44">
        <v>677</v>
      </c>
      <c r="C50" s="44">
        <f t="shared" si="1"/>
        <v>1619</v>
      </c>
      <c r="D50" s="45">
        <v>769</v>
      </c>
      <c r="E50" s="45">
        <v>850</v>
      </c>
      <c r="F50" s="8"/>
      <c r="G50" s="43" t="s">
        <v>343</v>
      </c>
      <c r="H50" s="44">
        <v>45</v>
      </c>
      <c r="I50" s="44">
        <f t="shared" si="0"/>
        <v>114</v>
      </c>
      <c r="J50" s="45">
        <v>54</v>
      </c>
      <c r="K50" s="45">
        <v>60</v>
      </c>
    </row>
    <row r="51" spans="1:11" ht="18.95" customHeight="1">
      <c r="A51" s="46" t="s">
        <v>169</v>
      </c>
      <c r="B51" s="44">
        <v>913</v>
      </c>
      <c r="C51" s="44">
        <f t="shared" si="1"/>
        <v>2122</v>
      </c>
      <c r="D51" s="45">
        <v>1053</v>
      </c>
      <c r="E51" s="45">
        <v>1069</v>
      </c>
      <c r="F51" s="8"/>
      <c r="G51" s="43" t="s">
        <v>174</v>
      </c>
      <c r="H51" s="44">
        <v>412</v>
      </c>
      <c r="I51" s="44">
        <f t="shared" si="0"/>
        <v>1006</v>
      </c>
      <c r="J51" s="45">
        <v>476</v>
      </c>
      <c r="K51" s="45">
        <v>530</v>
      </c>
    </row>
    <row r="52" spans="1:11" ht="18.75" customHeight="1">
      <c r="A52" s="46" t="s">
        <v>171</v>
      </c>
      <c r="B52" s="44">
        <v>910</v>
      </c>
      <c r="C52" s="44">
        <f t="shared" si="1"/>
        <v>2155</v>
      </c>
      <c r="D52" s="45">
        <v>1028</v>
      </c>
      <c r="E52" s="45">
        <v>1127</v>
      </c>
      <c r="F52" s="8"/>
      <c r="G52" s="43" t="s">
        <v>344</v>
      </c>
      <c r="H52" s="44">
        <v>481</v>
      </c>
      <c r="I52" s="44">
        <f t="shared" si="0"/>
        <v>1264</v>
      </c>
      <c r="J52" s="45">
        <v>623</v>
      </c>
      <c r="K52" s="45">
        <v>641</v>
      </c>
    </row>
    <row r="53" spans="1:11" ht="18.95" customHeight="1">
      <c r="A53" s="46" t="s">
        <v>173</v>
      </c>
      <c r="B53" s="44">
        <v>1076</v>
      </c>
      <c r="C53" s="44">
        <f t="shared" si="1"/>
        <v>2461</v>
      </c>
      <c r="D53" s="45">
        <v>1142</v>
      </c>
      <c r="E53" s="45">
        <v>1319</v>
      </c>
      <c r="F53" s="8"/>
      <c r="G53" s="43" t="s">
        <v>345</v>
      </c>
      <c r="H53" s="44">
        <v>644</v>
      </c>
      <c r="I53" s="44">
        <f t="shared" si="0"/>
        <v>1840</v>
      </c>
      <c r="J53" s="45">
        <v>874</v>
      </c>
      <c r="K53" s="45">
        <v>966</v>
      </c>
    </row>
    <row r="54" spans="1:11" ht="18.95" customHeight="1">
      <c r="A54" s="46" t="s">
        <v>175</v>
      </c>
      <c r="B54" s="44">
        <v>562</v>
      </c>
      <c r="C54" s="44">
        <f t="shared" si="1"/>
        <v>1512</v>
      </c>
      <c r="D54" s="45">
        <v>674</v>
      </c>
      <c r="E54" s="45">
        <v>838</v>
      </c>
      <c r="F54" s="8"/>
      <c r="G54" s="43" t="s">
        <v>176</v>
      </c>
      <c r="H54" s="44">
        <v>425</v>
      </c>
      <c r="I54" s="44">
        <f t="shared" si="0"/>
        <v>994</v>
      </c>
      <c r="J54" s="45">
        <v>504</v>
      </c>
      <c r="K54" s="45">
        <v>490</v>
      </c>
    </row>
    <row r="55" spans="1:11" ht="18.95" customHeight="1">
      <c r="A55" s="46" t="s">
        <v>81</v>
      </c>
      <c r="B55" s="44">
        <v>748</v>
      </c>
      <c r="C55" s="44">
        <f t="shared" si="1"/>
        <v>1686</v>
      </c>
      <c r="D55" s="45">
        <v>789</v>
      </c>
      <c r="E55" s="45">
        <v>897</v>
      </c>
      <c r="F55" s="8"/>
      <c r="G55" s="43" t="s">
        <v>177</v>
      </c>
      <c r="H55" s="44">
        <v>595</v>
      </c>
      <c r="I55" s="44">
        <f t="shared" si="0"/>
        <v>1539</v>
      </c>
      <c r="J55" s="45">
        <v>765</v>
      </c>
      <c r="K55" s="45">
        <v>774</v>
      </c>
    </row>
    <row r="56" spans="1:11" ht="18.75" customHeight="1">
      <c r="A56" s="46" t="s">
        <v>83</v>
      </c>
      <c r="B56" s="44">
        <v>939</v>
      </c>
      <c r="C56" s="44">
        <f t="shared" si="1"/>
        <v>2309</v>
      </c>
      <c r="D56" s="45">
        <v>1068</v>
      </c>
      <c r="E56" s="45">
        <v>1241</v>
      </c>
      <c r="F56" s="8"/>
      <c r="G56" s="43" t="s">
        <v>179</v>
      </c>
      <c r="H56" s="44">
        <v>678</v>
      </c>
      <c r="I56" s="44">
        <f t="shared" si="0"/>
        <v>1640</v>
      </c>
      <c r="J56" s="45">
        <v>811</v>
      </c>
      <c r="K56" s="45">
        <v>829</v>
      </c>
    </row>
    <row r="57" spans="1:11" ht="18.75" customHeight="1">
      <c r="A57" s="46" t="s">
        <v>85</v>
      </c>
      <c r="B57" s="104">
        <v>790</v>
      </c>
      <c r="C57" s="104">
        <f>D57+E57</f>
        <v>1651</v>
      </c>
      <c r="D57" s="45">
        <v>775</v>
      </c>
      <c r="E57" s="45">
        <v>876</v>
      </c>
      <c r="F57" s="8"/>
      <c r="G57" s="43" t="s">
        <v>181</v>
      </c>
      <c r="H57" s="104">
        <v>412</v>
      </c>
      <c r="I57" s="104">
        <f t="shared" si="0"/>
        <v>1163</v>
      </c>
      <c r="J57" s="45">
        <v>582</v>
      </c>
      <c r="K57" s="45">
        <v>581</v>
      </c>
    </row>
    <row r="58" spans="1:11" ht="33" customHeight="1">
      <c r="A58" s="190" t="s">
        <v>353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293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295</v>
      </c>
      <c r="C60" s="42" t="s">
        <v>290</v>
      </c>
      <c r="D60" s="42" t="s">
        <v>291</v>
      </c>
      <c r="E60" s="42" t="s">
        <v>292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2013</v>
      </c>
      <c r="C61" s="44">
        <f>D61+E61</f>
        <v>4646</v>
      </c>
      <c r="D61" s="87">
        <v>2345</v>
      </c>
      <c r="E61" s="88">
        <v>2301</v>
      </c>
      <c r="F61" s="8"/>
      <c r="G61" s="43" t="s">
        <v>271</v>
      </c>
      <c r="H61" s="44">
        <v>720</v>
      </c>
      <c r="I61" s="44">
        <f t="shared" ref="I61:I62" si="2">J61+K61</f>
        <v>1635</v>
      </c>
      <c r="J61" s="45">
        <v>812</v>
      </c>
      <c r="K61" s="45">
        <v>823</v>
      </c>
    </row>
    <row r="62" spans="1:11" ht="18.95" customHeight="1">
      <c r="A62" s="43" t="s">
        <v>185</v>
      </c>
      <c r="B62" s="44">
        <v>791</v>
      </c>
      <c r="C62" s="44">
        <f>D62+E62</f>
        <v>1673</v>
      </c>
      <c r="D62" s="45">
        <v>810</v>
      </c>
      <c r="E62" s="45">
        <v>863</v>
      </c>
      <c r="F62" s="8"/>
      <c r="G62" s="43" t="s">
        <v>178</v>
      </c>
      <c r="H62" s="44">
        <v>1235</v>
      </c>
      <c r="I62" s="44">
        <f t="shared" si="2"/>
        <v>3009</v>
      </c>
      <c r="J62" s="45">
        <v>1490</v>
      </c>
      <c r="K62" s="45">
        <v>1519</v>
      </c>
    </row>
    <row r="63" spans="1:11" ht="18.95" customHeight="1">
      <c r="A63" s="43" t="s">
        <v>187</v>
      </c>
      <c r="B63" s="44">
        <v>176</v>
      </c>
      <c r="C63" s="44">
        <f t="shared" ref="C63:C111" si="3">D63+E63</f>
        <v>377</v>
      </c>
      <c r="D63" s="45">
        <v>204</v>
      </c>
      <c r="E63" s="45">
        <v>173</v>
      </c>
      <c r="F63" s="8"/>
      <c r="G63" s="43" t="s">
        <v>180</v>
      </c>
      <c r="H63" s="44">
        <v>921</v>
      </c>
      <c r="I63" s="44">
        <f>J63+K63</f>
        <v>2519</v>
      </c>
      <c r="J63" s="45">
        <v>1253</v>
      </c>
      <c r="K63" s="45">
        <v>1266</v>
      </c>
    </row>
    <row r="64" spans="1:11" ht="18.95" customHeight="1">
      <c r="A64" s="43" t="s">
        <v>189</v>
      </c>
      <c r="B64" s="44">
        <v>1289</v>
      </c>
      <c r="C64" s="44">
        <f t="shared" si="3"/>
        <v>2760</v>
      </c>
      <c r="D64" s="45">
        <v>1347</v>
      </c>
      <c r="E64" s="45">
        <v>1413</v>
      </c>
      <c r="F64" s="8"/>
      <c r="G64" s="43" t="s">
        <v>182</v>
      </c>
      <c r="H64" s="44">
        <v>991</v>
      </c>
      <c r="I64" s="44">
        <f t="shared" ref="I64:I111" si="4">J64+K64</f>
        <v>2678</v>
      </c>
      <c r="J64" s="45">
        <v>1308</v>
      </c>
      <c r="K64" s="45">
        <v>1370</v>
      </c>
    </row>
    <row r="65" spans="1:11" ht="18.95" customHeight="1">
      <c r="A65" s="43" t="s">
        <v>191</v>
      </c>
      <c r="B65" s="44">
        <v>1191</v>
      </c>
      <c r="C65" s="44">
        <f t="shared" si="3"/>
        <v>2726</v>
      </c>
      <c r="D65" s="45">
        <v>1303</v>
      </c>
      <c r="E65" s="45">
        <v>1423</v>
      </c>
      <c r="F65" s="8"/>
      <c r="G65" s="43" t="s">
        <v>184</v>
      </c>
      <c r="H65" s="44">
        <v>1011</v>
      </c>
      <c r="I65" s="44">
        <f t="shared" si="4"/>
        <v>2461</v>
      </c>
      <c r="J65" s="45">
        <v>1191</v>
      </c>
      <c r="K65" s="45">
        <v>1270</v>
      </c>
    </row>
    <row r="66" spans="1:11" ht="18.95" customHeight="1">
      <c r="A66" s="43" t="s">
        <v>193</v>
      </c>
      <c r="B66" s="44">
        <v>676</v>
      </c>
      <c r="C66" s="44">
        <f t="shared" si="3"/>
        <v>1711</v>
      </c>
      <c r="D66" s="45">
        <v>861</v>
      </c>
      <c r="E66" s="45">
        <v>850</v>
      </c>
      <c r="F66" s="8"/>
      <c r="G66" s="43" t="s">
        <v>186</v>
      </c>
      <c r="H66" s="44">
        <v>578</v>
      </c>
      <c r="I66" s="44">
        <f t="shared" si="4"/>
        <v>1164</v>
      </c>
      <c r="J66" s="45">
        <v>568</v>
      </c>
      <c r="K66" s="45">
        <v>596</v>
      </c>
    </row>
    <row r="67" spans="1:11" ht="18.95" customHeight="1">
      <c r="A67" s="43" t="s">
        <v>331</v>
      </c>
      <c r="B67" s="44">
        <v>296</v>
      </c>
      <c r="C67" s="44">
        <f t="shared" si="3"/>
        <v>762</v>
      </c>
      <c r="D67" s="45">
        <v>356</v>
      </c>
      <c r="E67" s="45">
        <v>406</v>
      </c>
      <c r="F67" s="8"/>
      <c r="G67" s="43" t="s">
        <v>188</v>
      </c>
      <c r="H67" s="44">
        <v>716</v>
      </c>
      <c r="I67" s="44">
        <f t="shared" si="4"/>
        <v>1727</v>
      </c>
      <c r="J67" s="45">
        <v>844</v>
      </c>
      <c r="K67" s="45">
        <v>883</v>
      </c>
    </row>
    <row r="68" spans="1:11" ht="18.95" customHeight="1">
      <c r="A68" s="43" t="s">
        <v>332</v>
      </c>
      <c r="B68" s="44">
        <v>318</v>
      </c>
      <c r="C68" s="44">
        <f t="shared" si="3"/>
        <v>938</v>
      </c>
      <c r="D68" s="45">
        <v>452</v>
      </c>
      <c r="E68" s="45">
        <v>486</v>
      </c>
      <c r="F68" s="8"/>
      <c r="G68" s="43" t="s">
        <v>190</v>
      </c>
      <c r="H68" s="44">
        <v>590</v>
      </c>
      <c r="I68" s="44">
        <f t="shared" si="4"/>
        <v>1235</v>
      </c>
      <c r="J68" s="45">
        <v>677</v>
      </c>
      <c r="K68" s="45">
        <v>558</v>
      </c>
    </row>
    <row r="69" spans="1:11" ht="18.95" customHeight="1">
      <c r="A69" s="43" t="s">
        <v>16</v>
      </c>
      <c r="B69" s="44">
        <v>526</v>
      </c>
      <c r="C69" s="44">
        <f t="shared" si="3"/>
        <v>1146</v>
      </c>
      <c r="D69" s="45">
        <v>552</v>
      </c>
      <c r="E69" s="45">
        <v>594</v>
      </c>
      <c r="F69" s="8"/>
      <c r="G69" s="43" t="s">
        <v>192</v>
      </c>
      <c r="H69" s="44">
        <v>275</v>
      </c>
      <c r="I69" s="44">
        <f t="shared" si="4"/>
        <v>630</v>
      </c>
      <c r="J69" s="45">
        <v>311</v>
      </c>
      <c r="K69" s="45">
        <v>319</v>
      </c>
    </row>
    <row r="70" spans="1:11" ht="18.95" customHeight="1">
      <c r="A70" s="43" t="s">
        <v>196</v>
      </c>
      <c r="B70" s="44">
        <v>528</v>
      </c>
      <c r="C70" s="44">
        <f t="shared" si="3"/>
        <v>1333</v>
      </c>
      <c r="D70" s="45">
        <v>615</v>
      </c>
      <c r="E70" s="45">
        <v>718</v>
      </c>
      <c r="F70" s="8"/>
      <c r="G70" s="43" t="s">
        <v>194</v>
      </c>
      <c r="H70" s="44">
        <v>9202</v>
      </c>
      <c r="I70" s="44">
        <f t="shared" si="4"/>
        <v>22016</v>
      </c>
      <c r="J70" s="45">
        <v>10592</v>
      </c>
      <c r="K70" s="45">
        <v>11424</v>
      </c>
    </row>
    <row r="71" spans="1:11" ht="18.95" customHeight="1">
      <c r="A71" s="43" t="s">
        <v>198</v>
      </c>
      <c r="B71" s="44">
        <v>934</v>
      </c>
      <c r="C71" s="44">
        <f t="shared" si="3"/>
        <v>2256</v>
      </c>
      <c r="D71" s="45">
        <v>1086</v>
      </c>
      <c r="E71" s="45">
        <v>1170</v>
      </c>
      <c r="F71" s="8"/>
      <c r="G71" s="43" t="s">
        <v>195</v>
      </c>
      <c r="H71" s="44">
        <v>17</v>
      </c>
      <c r="I71" s="44">
        <f t="shared" si="4"/>
        <v>47</v>
      </c>
      <c r="J71" s="45">
        <v>25</v>
      </c>
      <c r="K71" s="45">
        <v>22</v>
      </c>
    </row>
    <row r="72" spans="1:11" ht="18.95" customHeight="1">
      <c r="A72" s="43" t="s">
        <v>200</v>
      </c>
      <c r="B72" s="44">
        <v>655</v>
      </c>
      <c r="C72" s="44">
        <f t="shared" si="3"/>
        <v>1422</v>
      </c>
      <c r="D72" s="45">
        <v>677</v>
      </c>
      <c r="E72" s="45">
        <v>745</v>
      </c>
      <c r="F72" s="8"/>
      <c r="G72" s="43" t="s">
        <v>197</v>
      </c>
      <c r="H72" s="44">
        <v>982</v>
      </c>
      <c r="I72" s="44">
        <f t="shared" si="4"/>
        <v>2922</v>
      </c>
      <c r="J72" s="45">
        <v>1428</v>
      </c>
      <c r="K72" s="45">
        <v>1494</v>
      </c>
    </row>
    <row r="73" spans="1:11" ht="18.95" customHeight="1">
      <c r="A73" s="43" t="s">
        <v>202</v>
      </c>
      <c r="B73" s="44">
        <v>858</v>
      </c>
      <c r="C73" s="44">
        <f t="shared" si="3"/>
        <v>1957</v>
      </c>
      <c r="D73" s="45">
        <v>914</v>
      </c>
      <c r="E73" s="45">
        <v>1043</v>
      </c>
      <c r="F73" s="8"/>
      <c r="G73" s="43" t="s">
        <v>199</v>
      </c>
      <c r="H73" s="44">
        <v>6365</v>
      </c>
      <c r="I73" s="44">
        <f t="shared" si="4"/>
        <v>13847</v>
      </c>
      <c r="J73" s="45">
        <v>6983</v>
      </c>
      <c r="K73" s="45">
        <v>6864</v>
      </c>
    </row>
    <row r="74" spans="1:11" ht="18.95" customHeight="1">
      <c r="A74" s="43" t="s">
        <v>204</v>
      </c>
      <c r="B74" s="44">
        <v>937</v>
      </c>
      <c r="C74" s="44">
        <f t="shared" si="3"/>
        <v>2221</v>
      </c>
      <c r="D74" s="45">
        <v>1091</v>
      </c>
      <c r="E74" s="45">
        <v>1130</v>
      </c>
      <c r="F74" s="8"/>
      <c r="G74" s="43" t="s">
        <v>201</v>
      </c>
      <c r="H74" s="44">
        <v>883</v>
      </c>
      <c r="I74" s="44">
        <f t="shared" si="4"/>
        <v>1529</v>
      </c>
      <c r="J74" s="45">
        <v>780</v>
      </c>
      <c r="K74" s="45">
        <v>749</v>
      </c>
    </row>
    <row r="75" spans="1:11" ht="18.95" customHeight="1">
      <c r="A75" s="43" t="s">
        <v>206</v>
      </c>
      <c r="B75" s="44">
        <v>1264</v>
      </c>
      <c r="C75" s="44">
        <f t="shared" si="3"/>
        <v>2405</v>
      </c>
      <c r="D75" s="45">
        <v>1129</v>
      </c>
      <c r="E75" s="45">
        <v>1276</v>
      </c>
      <c r="F75" s="8"/>
      <c r="G75" s="43" t="s">
        <v>203</v>
      </c>
      <c r="H75" s="44">
        <v>1196</v>
      </c>
      <c r="I75" s="44">
        <f t="shared" si="4"/>
        <v>2034</v>
      </c>
      <c r="J75" s="45">
        <v>1044</v>
      </c>
      <c r="K75" s="45">
        <v>990</v>
      </c>
    </row>
    <row r="76" spans="1:11" ht="18.95" customHeight="1">
      <c r="A76" s="43" t="s">
        <v>208</v>
      </c>
      <c r="B76" s="44">
        <v>780</v>
      </c>
      <c r="C76" s="44">
        <f t="shared" si="3"/>
        <v>1457</v>
      </c>
      <c r="D76" s="45">
        <v>707</v>
      </c>
      <c r="E76" s="45">
        <v>750</v>
      </c>
      <c r="F76" s="8"/>
      <c r="G76" s="43" t="s">
        <v>205</v>
      </c>
      <c r="H76" s="44">
        <v>746</v>
      </c>
      <c r="I76" s="44">
        <f t="shared" si="4"/>
        <v>1659</v>
      </c>
      <c r="J76" s="45">
        <v>802</v>
      </c>
      <c r="K76" s="45">
        <v>857</v>
      </c>
    </row>
    <row r="77" spans="1:11" ht="18.95" customHeight="1">
      <c r="A77" s="43" t="s">
        <v>210</v>
      </c>
      <c r="B77" s="44">
        <v>1172</v>
      </c>
      <c r="C77" s="44">
        <f t="shared" si="3"/>
        <v>2364</v>
      </c>
      <c r="D77" s="45">
        <v>1156</v>
      </c>
      <c r="E77" s="45">
        <v>1208</v>
      </c>
      <c r="F77" s="8"/>
      <c r="G77" s="43" t="s">
        <v>207</v>
      </c>
      <c r="H77" s="44">
        <v>426</v>
      </c>
      <c r="I77" s="44">
        <f t="shared" si="4"/>
        <v>878</v>
      </c>
      <c r="J77" s="45">
        <v>436</v>
      </c>
      <c r="K77" s="45">
        <v>442</v>
      </c>
    </row>
    <row r="78" spans="1:11" ht="18.95" customHeight="1">
      <c r="A78" s="43" t="s">
        <v>212</v>
      </c>
      <c r="B78" s="44">
        <v>301</v>
      </c>
      <c r="C78" s="44">
        <f t="shared" si="3"/>
        <v>700</v>
      </c>
      <c r="D78" s="45">
        <v>326</v>
      </c>
      <c r="E78" s="45">
        <v>374</v>
      </c>
      <c r="F78" s="8"/>
      <c r="G78" s="43" t="s">
        <v>209</v>
      </c>
      <c r="H78" s="44">
        <v>455</v>
      </c>
      <c r="I78" s="44">
        <f t="shared" si="4"/>
        <v>1251</v>
      </c>
      <c r="J78" s="45">
        <v>643</v>
      </c>
      <c r="K78" s="45">
        <v>608</v>
      </c>
    </row>
    <row r="79" spans="1:11" ht="18.95" customHeight="1">
      <c r="A79" s="43" t="s">
        <v>214</v>
      </c>
      <c r="B79" s="44">
        <v>271</v>
      </c>
      <c r="C79" s="44">
        <f t="shared" si="3"/>
        <v>607</v>
      </c>
      <c r="D79" s="45">
        <v>255</v>
      </c>
      <c r="E79" s="45">
        <v>352</v>
      </c>
      <c r="F79" s="8"/>
      <c r="G79" s="43" t="s">
        <v>211</v>
      </c>
      <c r="H79" s="44">
        <v>763</v>
      </c>
      <c r="I79" s="44">
        <f t="shared" si="4"/>
        <v>1632</v>
      </c>
      <c r="J79" s="45">
        <v>859</v>
      </c>
      <c r="K79" s="45">
        <v>773</v>
      </c>
    </row>
    <row r="80" spans="1:11" ht="18.95" customHeight="1">
      <c r="A80" s="43" t="s">
        <v>216</v>
      </c>
      <c r="B80" s="44">
        <v>512</v>
      </c>
      <c r="C80" s="44">
        <f t="shared" si="3"/>
        <v>1181</v>
      </c>
      <c r="D80" s="45">
        <v>518</v>
      </c>
      <c r="E80" s="45">
        <v>663</v>
      </c>
      <c r="F80" s="8"/>
      <c r="G80" s="43" t="s">
        <v>213</v>
      </c>
      <c r="H80" s="44">
        <v>1101</v>
      </c>
      <c r="I80" s="44">
        <f t="shared" si="4"/>
        <v>2522</v>
      </c>
      <c r="J80" s="45">
        <v>1396</v>
      </c>
      <c r="K80" s="45">
        <v>1126</v>
      </c>
    </row>
    <row r="81" spans="1:11" ht="18.95" customHeight="1">
      <c r="A81" s="43" t="s">
        <v>218</v>
      </c>
      <c r="B81" s="44">
        <v>317</v>
      </c>
      <c r="C81" s="44">
        <f t="shared" si="3"/>
        <v>682</v>
      </c>
      <c r="D81" s="45">
        <v>281</v>
      </c>
      <c r="E81" s="45">
        <v>401</v>
      </c>
      <c r="F81" s="8"/>
      <c r="G81" s="43" t="s">
        <v>215</v>
      </c>
      <c r="H81" s="44">
        <v>1306</v>
      </c>
      <c r="I81" s="44">
        <f t="shared" si="4"/>
        <v>2689</v>
      </c>
      <c r="J81" s="45">
        <v>1386</v>
      </c>
      <c r="K81" s="45">
        <v>1303</v>
      </c>
    </row>
    <row r="82" spans="1:11" ht="18.95" customHeight="1">
      <c r="A82" s="43" t="s">
        <v>220</v>
      </c>
      <c r="B82" s="44">
        <v>329</v>
      </c>
      <c r="C82" s="44">
        <f t="shared" si="3"/>
        <v>797</v>
      </c>
      <c r="D82" s="45">
        <v>373</v>
      </c>
      <c r="E82" s="45">
        <v>424</v>
      </c>
      <c r="F82" s="8"/>
      <c r="G82" s="43" t="s">
        <v>217</v>
      </c>
      <c r="H82" s="44">
        <v>1109</v>
      </c>
      <c r="I82" s="44">
        <f t="shared" si="4"/>
        <v>2763</v>
      </c>
      <c r="J82" s="45">
        <v>1382</v>
      </c>
      <c r="K82" s="45">
        <v>1381</v>
      </c>
    </row>
    <row r="83" spans="1:11" ht="18.95" customHeight="1">
      <c r="A83" s="46" t="s">
        <v>222</v>
      </c>
      <c r="B83" s="44">
        <v>114</v>
      </c>
      <c r="C83" s="44">
        <f t="shared" si="3"/>
        <v>287</v>
      </c>
      <c r="D83" s="45">
        <v>133</v>
      </c>
      <c r="E83" s="45">
        <v>154</v>
      </c>
      <c r="F83" s="8"/>
      <c r="G83" s="43" t="s">
        <v>219</v>
      </c>
      <c r="H83" s="44">
        <v>1050</v>
      </c>
      <c r="I83" s="44">
        <f t="shared" si="4"/>
        <v>2355</v>
      </c>
      <c r="J83" s="45">
        <v>1245</v>
      </c>
      <c r="K83" s="45">
        <v>1110</v>
      </c>
    </row>
    <row r="84" spans="1:11" ht="18.95" customHeight="1">
      <c r="A84" s="46" t="s">
        <v>224</v>
      </c>
      <c r="B84" s="44">
        <v>86</v>
      </c>
      <c r="C84" s="44">
        <f t="shared" si="3"/>
        <v>202</v>
      </c>
      <c r="D84" s="45">
        <v>107</v>
      </c>
      <c r="E84" s="45">
        <v>95</v>
      </c>
      <c r="F84" s="8"/>
      <c r="G84" s="43" t="s">
        <v>221</v>
      </c>
      <c r="H84" s="44">
        <v>733</v>
      </c>
      <c r="I84" s="44">
        <f t="shared" si="4"/>
        <v>1753</v>
      </c>
      <c r="J84" s="45">
        <v>923</v>
      </c>
      <c r="K84" s="45">
        <v>830</v>
      </c>
    </row>
    <row r="85" spans="1:11" ht="18.95" customHeight="1">
      <c r="A85" s="46" t="s">
        <v>226</v>
      </c>
      <c r="B85" s="44">
        <v>51</v>
      </c>
      <c r="C85" s="44">
        <f t="shared" si="3"/>
        <v>97</v>
      </c>
      <c r="D85" s="45">
        <v>49</v>
      </c>
      <c r="E85" s="45">
        <v>48</v>
      </c>
      <c r="F85" s="8"/>
      <c r="G85" s="43" t="s">
        <v>274</v>
      </c>
      <c r="H85" s="44">
        <v>1000</v>
      </c>
      <c r="I85" s="44">
        <f t="shared" si="4"/>
        <v>2478</v>
      </c>
      <c r="J85" s="45">
        <v>1258</v>
      </c>
      <c r="K85" s="45">
        <v>1220</v>
      </c>
    </row>
    <row r="86" spans="1:11" ht="18.95" customHeight="1">
      <c r="A86" s="46" t="s">
        <v>273</v>
      </c>
      <c r="B86" s="44">
        <v>760</v>
      </c>
      <c r="C86" s="44">
        <f t="shared" si="3"/>
        <v>1450</v>
      </c>
      <c r="D86" s="45">
        <v>715</v>
      </c>
      <c r="E86" s="45">
        <v>735</v>
      </c>
      <c r="F86" s="8"/>
      <c r="G86" s="43" t="s">
        <v>223</v>
      </c>
      <c r="H86" s="44">
        <v>1535</v>
      </c>
      <c r="I86" s="44">
        <f t="shared" si="4"/>
        <v>3515</v>
      </c>
      <c r="J86" s="45">
        <v>1816</v>
      </c>
      <c r="K86" s="45">
        <v>1699</v>
      </c>
    </row>
    <row r="87" spans="1:11" ht="18.95" customHeight="1">
      <c r="A87" s="46" t="s">
        <v>275</v>
      </c>
      <c r="B87" s="44">
        <v>847</v>
      </c>
      <c r="C87" s="44">
        <f t="shared" si="3"/>
        <v>1505</v>
      </c>
      <c r="D87" s="45">
        <v>721</v>
      </c>
      <c r="E87" s="45">
        <v>784</v>
      </c>
      <c r="F87" s="8"/>
      <c r="G87" s="43" t="s">
        <v>225</v>
      </c>
      <c r="H87" s="44">
        <v>1265</v>
      </c>
      <c r="I87" s="44">
        <f t="shared" si="4"/>
        <v>2691</v>
      </c>
      <c r="J87" s="45">
        <v>1473</v>
      </c>
      <c r="K87" s="45">
        <v>1218</v>
      </c>
    </row>
    <row r="88" spans="1:11" ht="18.95" customHeight="1">
      <c r="A88" s="46" t="s">
        <v>276</v>
      </c>
      <c r="B88" s="44">
        <v>963</v>
      </c>
      <c r="C88" s="44">
        <f t="shared" si="3"/>
        <v>2232</v>
      </c>
      <c r="D88" s="45">
        <v>1074</v>
      </c>
      <c r="E88" s="45">
        <v>1158</v>
      </c>
      <c r="F88" s="8"/>
      <c r="G88" s="43" t="s">
        <v>227</v>
      </c>
      <c r="H88" s="44">
        <v>1418</v>
      </c>
      <c r="I88" s="44">
        <f t="shared" si="4"/>
        <v>3008</v>
      </c>
      <c r="J88" s="45">
        <v>1589</v>
      </c>
      <c r="K88" s="45">
        <v>1419</v>
      </c>
    </row>
    <row r="89" spans="1:11" ht="18.95" customHeight="1">
      <c r="A89" s="46" t="s">
        <v>277</v>
      </c>
      <c r="B89" s="44">
        <v>657</v>
      </c>
      <c r="C89" s="44">
        <f t="shared" si="3"/>
        <v>1541</v>
      </c>
      <c r="D89" s="45">
        <v>770</v>
      </c>
      <c r="E89" s="45">
        <v>771</v>
      </c>
      <c r="F89" s="8"/>
      <c r="G89" s="43" t="s">
        <v>228</v>
      </c>
      <c r="H89" s="44">
        <v>978</v>
      </c>
      <c r="I89" s="44">
        <f t="shared" si="4"/>
        <v>2474</v>
      </c>
      <c r="J89" s="45">
        <v>1277</v>
      </c>
      <c r="K89" s="45">
        <v>1197</v>
      </c>
    </row>
    <row r="90" spans="1:11" ht="18.95" customHeight="1">
      <c r="A90" s="46" t="s">
        <v>278</v>
      </c>
      <c r="B90" s="44">
        <v>701</v>
      </c>
      <c r="C90" s="44">
        <f t="shared" si="3"/>
        <v>1653</v>
      </c>
      <c r="D90" s="45">
        <v>815</v>
      </c>
      <c r="E90" s="45">
        <v>838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1076</v>
      </c>
      <c r="C91" s="44">
        <f t="shared" si="3"/>
        <v>2683</v>
      </c>
      <c r="D91" s="45">
        <v>1291</v>
      </c>
      <c r="E91" s="45">
        <v>1392</v>
      </c>
      <c r="F91" s="8"/>
      <c r="G91" s="43" t="s">
        <v>232</v>
      </c>
      <c r="H91" s="44">
        <v>366</v>
      </c>
      <c r="I91" s="44">
        <f t="shared" si="4"/>
        <v>940</v>
      </c>
      <c r="J91" s="45">
        <v>463</v>
      </c>
      <c r="K91" s="45">
        <v>477</v>
      </c>
    </row>
    <row r="92" spans="1:11" ht="18.95" customHeight="1">
      <c r="A92" s="46" t="s">
        <v>229</v>
      </c>
      <c r="B92" s="44">
        <v>712</v>
      </c>
      <c r="C92" s="44">
        <f t="shared" si="3"/>
        <v>1442</v>
      </c>
      <c r="D92" s="45">
        <v>723</v>
      </c>
      <c r="E92" s="45">
        <v>719</v>
      </c>
      <c r="F92" s="8"/>
      <c r="G92" s="43" t="s">
        <v>234</v>
      </c>
      <c r="H92" s="44">
        <v>638</v>
      </c>
      <c r="I92" s="44">
        <f t="shared" si="4"/>
        <v>1575</v>
      </c>
      <c r="J92" s="45">
        <v>809</v>
      </c>
      <c r="K92" s="45">
        <v>766</v>
      </c>
    </row>
    <row r="93" spans="1:11" ht="18.95" customHeight="1">
      <c r="A93" s="46" t="s">
        <v>231</v>
      </c>
      <c r="B93" s="44">
        <v>1230</v>
      </c>
      <c r="C93" s="44">
        <f t="shared" si="3"/>
        <v>2657</v>
      </c>
      <c r="D93" s="45">
        <v>1334</v>
      </c>
      <c r="E93" s="45">
        <v>1323</v>
      </c>
      <c r="F93" s="8"/>
      <c r="G93" s="43" t="s">
        <v>236</v>
      </c>
      <c r="H93" s="44">
        <v>695</v>
      </c>
      <c r="I93" s="44">
        <f t="shared" si="4"/>
        <v>1696</v>
      </c>
      <c r="J93" s="45">
        <v>861</v>
      </c>
      <c r="K93" s="45">
        <v>835</v>
      </c>
    </row>
    <row r="94" spans="1:11" ht="18.95" customHeight="1">
      <c r="A94" s="46" t="s">
        <v>233</v>
      </c>
      <c r="B94" s="44">
        <v>856</v>
      </c>
      <c r="C94" s="44">
        <f t="shared" si="3"/>
        <v>1758</v>
      </c>
      <c r="D94" s="45">
        <v>884</v>
      </c>
      <c r="E94" s="45">
        <v>874</v>
      </c>
      <c r="F94" s="8"/>
      <c r="G94" s="43" t="s">
        <v>238</v>
      </c>
      <c r="H94" s="44">
        <v>2441</v>
      </c>
      <c r="I94" s="44">
        <f t="shared" si="4"/>
        <v>4344</v>
      </c>
      <c r="J94" s="45">
        <v>2116</v>
      </c>
      <c r="K94" s="45">
        <v>2228</v>
      </c>
    </row>
    <row r="95" spans="1:11" ht="18.95" customHeight="1">
      <c r="A95" s="46" t="s">
        <v>235</v>
      </c>
      <c r="B95" s="44">
        <v>877</v>
      </c>
      <c r="C95" s="44">
        <f t="shared" si="3"/>
        <v>1860</v>
      </c>
      <c r="D95" s="45">
        <v>963</v>
      </c>
      <c r="E95" s="45">
        <v>897</v>
      </c>
      <c r="F95" s="8"/>
      <c r="G95" s="43" t="s">
        <v>240</v>
      </c>
      <c r="H95" s="44">
        <v>2528</v>
      </c>
      <c r="I95" s="44">
        <f t="shared" si="4"/>
        <v>4203</v>
      </c>
      <c r="J95" s="45">
        <v>2096</v>
      </c>
      <c r="K95" s="45">
        <v>2107</v>
      </c>
    </row>
    <row r="96" spans="1:11" ht="18.95" customHeight="1">
      <c r="A96" s="46" t="s">
        <v>237</v>
      </c>
      <c r="B96" s="44">
        <v>1075</v>
      </c>
      <c r="C96" s="44">
        <f t="shared" si="3"/>
        <v>2337</v>
      </c>
      <c r="D96" s="45">
        <v>1136</v>
      </c>
      <c r="E96" s="45">
        <v>1201</v>
      </c>
      <c r="F96" s="8"/>
      <c r="G96" s="43" t="s">
        <v>242</v>
      </c>
      <c r="H96" s="44">
        <v>1381</v>
      </c>
      <c r="I96" s="44">
        <f t="shared" si="4"/>
        <v>2548</v>
      </c>
      <c r="J96" s="45">
        <v>1280</v>
      </c>
      <c r="K96" s="45">
        <v>1268</v>
      </c>
    </row>
    <row r="97" spans="1:17" ht="18.95" customHeight="1">
      <c r="A97" s="46" t="s">
        <v>239</v>
      </c>
      <c r="B97" s="44">
        <v>850</v>
      </c>
      <c r="C97" s="44">
        <f t="shared" si="3"/>
        <v>2642</v>
      </c>
      <c r="D97" s="45">
        <v>1250</v>
      </c>
      <c r="E97" s="45">
        <v>1392</v>
      </c>
      <c r="F97" s="8"/>
      <c r="G97" s="43" t="s">
        <v>244</v>
      </c>
      <c r="H97" s="44">
        <v>2551</v>
      </c>
      <c r="I97" s="44">
        <f t="shared" si="4"/>
        <v>5395</v>
      </c>
      <c r="J97" s="45">
        <v>2676</v>
      </c>
      <c r="K97" s="45">
        <v>2719</v>
      </c>
    </row>
    <row r="98" spans="1:17" ht="18.95" customHeight="1">
      <c r="A98" s="46" t="s">
        <v>241</v>
      </c>
      <c r="B98" s="44">
        <v>969</v>
      </c>
      <c r="C98" s="44">
        <f t="shared" si="3"/>
        <v>2540</v>
      </c>
      <c r="D98" s="45">
        <v>1269</v>
      </c>
      <c r="E98" s="45">
        <v>1271</v>
      </c>
      <c r="F98" s="8"/>
      <c r="G98" s="43" t="s">
        <v>246</v>
      </c>
      <c r="H98" s="44">
        <v>1725</v>
      </c>
      <c r="I98" s="44">
        <f t="shared" si="4"/>
        <v>3407</v>
      </c>
      <c r="J98" s="45">
        <v>1692</v>
      </c>
      <c r="K98" s="45">
        <v>1715</v>
      </c>
    </row>
    <row r="99" spans="1:17" ht="18.95" customHeight="1">
      <c r="A99" s="46" t="s">
        <v>243</v>
      </c>
      <c r="B99" s="44">
        <v>1070</v>
      </c>
      <c r="C99" s="44">
        <f t="shared" si="3"/>
        <v>2640</v>
      </c>
      <c r="D99" s="45">
        <v>1286</v>
      </c>
      <c r="E99" s="45">
        <v>1354</v>
      </c>
      <c r="F99" s="8"/>
      <c r="G99" s="43" t="s">
        <v>248</v>
      </c>
      <c r="H99" s="44">
        <v>1496</v>
      </c>
      <c r="I99" s="44">
        <f t="shared" si="4"/>
        <v>3192</v>
      </c>
      <c r="J99" s="45">
        <v>1656</v>
      </c>
      <c r="K99" s="45">
        <v>1536</v>
      </c>
    </row>
    <row r="100" spans="1:17" ht="18.95" customHeight="1">
      <c r="A100" s="46" t="s">
        <v>245</v>
      </c>
      <c r="B100" s="44">
        <v>933</v>
      </c>
      <c r="C100" s="44">
        <f t="shared" si="3"/>
        <v>2258</v>
      </c>
      <c r="D100" s="45">
        <v>1120</v>
      </c>
      <c r="E100" s="45">
        <v>1138</v>
      </c>
      <c r="F100" s="8"/>
      <c r="G100" s="43" t="s">
        <v>250</v>
      </c>
      <c r="H100" s="44">
        <v>1629</v>
      </c>
      <c r="I100" s="44">
        <f t="shared" si="4"/>
        <v>3170</v>
      </c>
      <c r="J100" s="45">
        <v>1638</v>
      </c>
      <c r="K100" s="45">
        <v>1532</v>
      </c>
    </row>
    <row r="101" spans="1:17" ht="18.95" customHeight="1">
      <c r="A101" s="46" t="s">
        <v>247</v>
      </c>
      <c r="B101" s="44">
        <v>769</v>
      </c>
      <c r="C101" s="44">
        <f t="shared" si="3"/>
        <v>2127</v>
      </c>
      <c r="D101" s="45">
        <v>1066</v>
      </c>
      <c r="E101" s="45">
        <v>1061</v>
      </c>
      <c r="F101" s="8"/>
      <c r="G101" s="43" t="s">
        <v>27</v>
      </c>
      <c r="H101" s="44">
        <v>5568</v>
      </c>
      <c r="I101" s="44">
        <f t="shared" si="4"/>
        <v>12685</v>
      </c>
      <c r="J101" s="45">
        <v>6307</v>
      </c>
      <c r="K101" s="45">
        <v>6378</v>
      </c>
    </row>
    <row r="102" spans="1:17" ht="18.95" customHeight="1">
      <c r="A102" s="46" t="s">
        <v>249</v>
      </c>
      <c r="B102" s="44">
        <v>754</v>
      </c>
      <c r="C102" s="44">
        <f t="shared" si="3"/>
        <v>1841</v>
      </c>
      <c r="D102" s="45">
        <v>879</v>
      </c>
      <c r="E102" s="45">
        <v>962</v>
      </c>
      <c r="F102" s="8"/>
      <c r="G102" s="43" t="s">
        <v>253</v>
      </c>
      <c r="H102" s="44">
        <v>5594</v>
      </c>
      <c r="I102" s="44">
        <f t="shared" si="4"/>
        <v>12449</v>
      </c>
      <c r="J102" s="45">
        <v>6331</v>
      </c>
      <c r="K102" s="45">
        <v>6118</v>
      </c>
    </row>
    <row r="103" spans="1:17" ht="18.95" customHeight="1">
      <c r="A103" s="46" t="s">
        <v>251</v>
      </c>
      <c r="B103" s="44">
        <v>457</v>
      </c>
      <c r="C103" s="44">
        <f t="shared" si="3"/>
        <v>1182</v>
      </c>
      <c r="D103" s="45">
        <v>575</v>
      </c>
      <c r="E103" s="45">
        <v>607</v>
      </c>
      <c r="F103" s="8"/>
      <c r="G103" s="43" t="s">
        <v>255</v>
      </c>
      <c r="H103" s="44">
        <v>3750</v>
      </c>
      <c r="I103" s="44">
        <f t="shared" si="4"/>
        <v>8174</v>
      </c>
      <c r="J103" s="45">
        <v>4123</v>
      </c>
      <c r="K103" s="45">
        <v>4051</v>
      </c>
    </row>
    <row r="104" spans="1:17" ht="18.95" customHeight="1">
      <c r="A104" s="46" t="s">
        <v>252</v>
      </c>
      <c r="B104" s="44">
        <v>866</v>
      </c>
      <c r="C104" s="44">
        <f t="shared" si="3"/>
        <v>2210</v>
      </c>
      <c r="D104" s="45">
        <v>1073</v>
      </c>
      <c r="E104" s="45">
        <v>1137</v>
      </c>
      <c r="F104" s="8"/>
      <c r="G104" s="43" t="s">
        <v>257</v>
      </c>
      <c r="H104" s="44">
        <v>274</v>
      </c>
      <c r="I104" s="44">
        <f t="shared" si="4"/>
        <v>563</v>
      </c>
      <c r="J104" s="45">
        <v>296</v>
      </c>
      <c r="K104" s="45">
        <v>267</v>
      </c>
    </row>
    <row r="105" spans="1:17" ht="18.95" customHeight="1">
      <c r="A105" s="46" t="s">
        <v>254</v>
      </c>
      <c r="B105" s="44">
        <v>2315</v>
      </c>
      <c r="C105" s="44">
        <f t="shared" si="3"/>
        <v>4256</v>
      </c>
      <c r="D105" s="45">
        <v>2000</v>
      </c>
      <c r="E105" s="45">
        <v>2256</v>
      </c>
      <c r="F105" s="8"/>
      <c r="G105" s="43" t="s">
        <v>259</v>
      </c>
      <c r="H105" s="44">
        <v>1450</v>
      </c>
      <c r="I105" s="44">
        <f t="shared" si="4"/>
        <v>3689</v>
      </c>
      <c r="J105" s="45">
        <v>1860</v>
      </c>
      <c r="K105" s="45">
        <v>1829</v>
      </c>
      <c r="M105" s="6" t="s">
        <v>47</v>
      </c>
    </row>
    <row r="106" spans="1:17" ht="18.95" customHeight="1">
      <c r="A106" s="46" t="s">
        <v>256</v>
      </c>
      <c r="B106" s="44">
        <v>601</v>
      </c>
      <c r="C106" s="44">
        <f t="shared" si="3"/>
        <v>1627</v>
      </c>
      <c r="D106" s="45">
        <v>802</v>
      </c>
      <c r="E106" s="45">
        <v>825</v>
      </c>
      <c r="F106" s="8"/>
      <c r="G106" s="43" t="s">
        <v>261</v>
      </c>
      <c r="H106" s="44">
        <v>1268</v>
      </c>
      <c r="I106" s="44">
        <f t="shared" si="4"/>
        <v>3146</v>
      </c>
      <c r="J106" s="45">
        <v>1635</v>
      </c>
      <c r="K106" s="45">
        <v>1511</v>
      </c>
    </row>
    <row r="107" spans="1:17" ht="18.95" customHeight="1">
      <c r="A107" s="46" t="s">
        <v>258</v>
      </c>
      <c r="B107" s="44">
        <v>516</v>
      </c>
      <c r="C107" s="44">
        <f t="shared" si="3"/>
        <v>1263</v>
      </c>
      <c r="D107" s="45">
        <v>600</v>
      </c>
      <c r="E107" s="45">
        <v>663</v>
      </c>
      <c r="F107" s="8"/>
      <c r="G107" s="43" t="s">
        <v>263</v>
      </c>
      <c r="H107" s="44">
        <v>2077</v>
      </c>
      <c r="I107" s="44">
        <f t="shared" si="4"/>
        <v>4363</v>
      </c>
      <c r="J107" s="45">
        <v>2395</v>
      </c>
      <c r="K107" s="45">
        <v>1968</v>
      </c>
    </row>
    <row r="108" spans="1:17" ht="18.95" customHeight="1">
      <c r="A108" s="46" t="s">
        <v>260</v>
      </c>
      <c r="B108" s="44">
        <v>1060</v>
      </c>
      <c r="C108" s="44">
        <f t="shared" si="3"/>
        <v>2069</v>
      </c>
      <c r="D108" s="45">
        <v>984</v>
      </c>
      <c r="E108" s="45">
        <v>1085</v>
      </c>
      <c r="F108" s="8"/>
      <c r="G108" s="43" t="s">
        <v>265</v>
      </c>
      <c r="H108" s="44">
        <v>1198</v>
      </c>
      <c r="I108" s="44">
        <f t="shared" si="4"/>
        <v>2724</v>
      </c>
      <c r="J108" s="45">
        <v>1349</v>
      </c>
      <c r="K108" s="45">
        <v>1375</v>
      </c>
    </row>
    <row r="109" spans="1:17" ht="18.95" customHeight="1">
      <c r="A109" s="46" t="s">
        <v>262</v>
      </c>
      <c r="B109" s="45">
        <v>1489</v>
      </c>
      <c r="C109" s="44">
        <f t="shared" si="3"/>
        <v>3110</v>
      </c>
      <c r="D109" s="45">
        <v>1451</v>
      </c>
      <c r="E109" s="45">
        <v>1659</v>
      </c>
      <c r="F109" s="8"/>
      <c r="G109" s="43" t="s">
        <v>267</v>
      </c>
      <c r="H109" s="44">
        <v>507</v>
      </c>
      <c r="I109" s="44">
        <f t="shared" si="4"/>
        <v>1530</v>
      </c>
      <c r="J109" s="45">
        <v>757</v>
      </c>
      <c r="K109" s="45">
        <v>773</v>
      </c>
    </row>
    <row r="110" spans="1:17" ht="18.95" customHeight="1">
      <c r="A110" s="43" t="s">
        <v>264</v>
      </c>
      <c r="B110" s="44">
        <v>1219</v>
      </c>
      <c r="C110" s="44">
        <f t="shared" si="3"/>
        <v>2678</v>
      </c>
      <c r="D110" s="45">
        <v>1322</v>
      </c>
      <c r="E110" s="45">
        <v>1356</v>
      </c>
      <c r="F110" s="8"/>
      <c r="G110" s="43" t="s">
        <v>269</v>
      </c>
      <c r="H110" s="47">
        <v>897</v>
      </c>
      <c r="I110" s="104">
        <f t="shared" si="4"/>
        <v>2369</v>
      </c>
      <c r="J110" s="45">
        <v>1190</v>
      </c>
      <c r="K110" s="45">
        <v>1179</v>
      </c>
    </row>
    <row r="111" spans="1:17" ht="18.95" customHeight="1">
      <c r="A111" s="43" t="s">
        <v>266</v>
      </c>
      <c r="B111" s="44">
        <v>1026</v>
      </c>
      <c r="C111" s="44">
        <f t="shared" si="3"/>
        <v>2504</v>
      </c>
      <c r="D111" s="45">
        <v>1232</v>
      </c>
      <c r="E111" s="45">
        <v>1272</v>
      </c>
      <c r="F111" s="8"/>
      <c r="G111" s="43" t="s">
        <v>26</v>
      </c>
      <c r="H111" s="50">
        <v>6301</v>
      </c>
      <c r="I111" s="104">
        <f t="shared" si="4"/>
        <v>15552</v>
      </c>
      <c r="J111" s="45">
        <v>7644</v>
      </c>
      <c r="K111" s="45">
        <v>7908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1334</v>
      </c>
      <c r="C113" s="104">
        <f t="shared" ref="C113" si="5">D113+E113</f>
        <v>3351</v>
      </c>
      <c r="D113" s="45">
        <v>1606</v>
      </c>
      <c r="E113" s="45">
        <v>1745</v>
      </c>
      <c r="F113" s="8"/>
      <c r="G113" s="49" t="s">
        <v>280</v>
      </c>
      <c r="H113" s="50">
        <f>SUM(B5:B57)+SUM(B61:B113)+SUM(H5:H57)+SUM(H61:H112)</f>
        <v>197617</v>
      </c>
      <c r="I113" s="50">
        <f t="shared" ref="I113:K113" si="6">SUM(C5:C57)+SUM(C61:C113)+SUM(I5:I57)+SUM(I61:I112)</f>
        <v>441423</v>
      </c>
      <c r="J113" s="50">
        <f t="shared" si="6"/>
        <v>217960</v>
      </c>
      <c r="K113" s="50">
        <f t="shared" si="6"/>
        <v>223463</v>
      </c>
      <c r="N113" s="163"/>
      <c r="O113" s="10"/>
      <c r="P113" s="10"/>
      <c r="Q113" s="10"/>
    </row>
    <row r="114" spans="1:17" ht="18.75" customHeight="1">
      <c r="A114" s="38" t="s">
        <v>354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355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350</v>
      </c>
      <c r="B2" s="192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9109</v>
      </c>
      <c r="C6" s="28">
        <f>SUM(D6,E6)</f>
        <v>19968</v>
      </c>
      <c r="D6" s="29">
        <v>9417</v>
      </c>
      <c r="E6" s="29">
        <v>10551</v>
      </c>
      <c r="F6" s="58">
        <v>12</v>
      </c>
      <c r="G6" s="59">
        <f>SUM(H6,I6)</f>
        <v>11</v>
      </c>
      <c r="H6" s="59">
        <v>11</v>
      </c>
      <c r="I6" s="59">
        <v>0</v>
      </c>
      <c r="J6" s="35">
        <f>C6/B6</f>
        <v>2.1921176858052474</v>
      </c>
      <c r="K6" s="28">
        <f>C6/3.055</f>
        <v>6536.1702127659573</v>
      </c>
    </row>
    <row r="7" spans="1:11" s="3" customFormat="1" ht="20.100000000000001" customHeight="1">
      <c r="A7" s="55" t="s">
        <v>17</v>
      </c>
      <c r="B7" s="28">
        <v>26761</v>
      </c>
      <c r="C7" s="28">
        <f>SUM(D7,E7)</f>
        <v>59069</v>
      </c>
      <c r="D7" s="29">
        <v>28141</v>
      </c>
      <c r="E7" s="29">
        <v>30928</v>
      </c>
      <c r="F7" s="58">
        <v>130</v>
      </c>
      <c r="G7" s="59">
        <f t="shared" ref="G7:G18" si="0">SUM(H7,I7)</f>
        <v>239</v>
      </c>
      <c r="H7" s="59">
        <v>127</v>
      </c>
      <c r="I7" s="59">
        <v>112</v>
      </c>
      <c r="J7" s="35">
        <f t="shared" ref="J7:J19" si="1">C7/B7</f>
        <v>2.2072792496543476</v>
      </c>
      <c r="K7" s="28">
        <f>C7/5.61</f>
        <v>10529.233511586452</v>
      </c>
    </row>
    <row r="8" spans="1:11" s="3" customFormat="1" ht="20.100000000000001" customHeight="1">
      <c r="A8" s="55" t="s">
        <v>18</v>
      </c>
      <c r="B8" s="28">
        <v>19338</v>
      </c>
      <c r="C8" s="28">
        <f t="shared" ref="C8:C18" si="2">SUM(D8,E8)</f>
        <v>44441</v>
      </c>
      <c r="D8" s="29">
        <v>21746</v>
      </c>
      <c r="E8" s="29">
        <v>22695</v>
      </c>
      <c r="F8" s="58">
        <v>6</v>
      </c>
      <c r="G8" s="59">
        <f t="shared" si="0"/>
        <v>34</v>
      </c>
      <c r="H8" s="59">
        <v>8</v>
      </c>
      <c r="I8" s="59">
        <v>26</v>
      </c>
      <c r="J8" s="35">
        <f t="shared" si="1"/>
        <v>2.2981176957286173</v>
      </c>
      <c r="K8" s="28">
        <f>C8/4.377</f>
        <v>10153.301347955221</v>
      </c>
    </row>
    <row r="9" spans="1:11" s="3" customFormat="1" ht="20.100000000000001" customHeight="1">
      <c r="A9" s="55" t="s">
        <v>19</v>
      </c>
      <c r="B9" s="28">
        <v>13152</v>
      </c>
      <c r="C9" s="28">
        <f t="shared" si="2"/>
        <v>31939</v>
      </c>
      <c r="D9" s="29">
        <v>15790</v>
      </c>
      <c r="E9" s="29">
        <v>16149</v>
      </c>
      <c r="F9" s="58">
        <v>-3</v>
      </c>
      <c r="G9" s="59">
        <f t="shared" si="0"/>
        <v>9</v>
      </c>
      <c r="H9" s="59">
        <v>11</v>
      </c>
      <c r="I9" s="59">
        <v>-2</v>
      </c>
      <c r="J9" s="35">
        <f t="shared" si="1"/>
        <v>2.4284519464720193</v>
      </c>
      <c r="K9" s="28">
        <f>C9/4.058</f>
        <v>7870.6259241005428</v>
      </c>
    </row>
    <row r="10" spans="1:11" s="3" customFormat="1" ht="20.100000000000001" customHeight="1">
      <c r="A10" s="55" t="s">
        <v>20</v>
      </c>
      <c r="B10" s="28">
        <v>22736</v>
      </c>
      <c r="C10" s="28">
        <f t="shared" si="2"/>
        <v>47229</v>
      </c>
      <c r="D10" s="29">
        <v>23493</v>
      </c>
      <c r="E10" s="29">
        <v>23736</v>
      </c>
      <c r="F10" s="58">
        <v>27</v>
      </c>
      <c r="G10" s="59">
        <f t="shared" si="0"/>
        <v>49</v>
      </c>
      <c r="H10" s="59">
        <v>13</v>
      </c>
      <c r="I10" s="59">
        <v>36</v>
      </c>
      <c r="J10" s="35">
        <f t="shared" si="1"/>
        <v>2.0772783251231526</v>
      </c>
      <c r="K10" s="28">
        <f>C10/4.746</f>
        <v>9951.3274336283175</v>
      </c>
    </row>
    <row r="11" spans="1:11" s="3" customFormat="1" ht="20.100000000000001" customHeight="1">
      <c r="A11" s="55" t="s">
        <v>21</v>
      </c>
      <c r="B11" s="28">
        <v>13681</v>
      </c>
      <c r="C11" s="28">
        <f t="shared" si="2"/>
        <v>32033</v>
      </c>
      <c r="D11" s="29">
        <v>15649</v>
      </c>
      <c r="E11" s="29">
        <v>16384</v>
      </c>
      <c r="F11" s="58">
        <v>88</v>
      </c>
      <c r="G11" s="59">
        <f t="shared" si="0"/>
        <v>161</v>
      </c>
      <c r="H11" s="59">
        <v>78</v>
      </c>
      <c r="I11" s="59">
        <v>83</v>
      </c>
      <c r="J11" s="35">
        <f t="shared" si="1"/>
        <v>2.341422410642497</v>
      </c>
      <c r="K11" s="28">
        <f>C11/3.044</f>
        <v>10523.324572930354</v>
      </c>
    </row>
    <row r="12" spans="1:11" s="3" customFormat="1" ht="20.100000000000001" customHeight="1">
      <c r="A12" s="55" t="s">
        <v>22</v>
      </c>
      <c r="B12" s="28">
        <v>18702</v>
      </c>
      <c r="C12" s="28">
        <f t="shared" si="2"/>
        <v>41648</v>
      </c>
      <c r="D12" s="29">
        <v>20491</v>
      </c>
      <c r="E12" s="29">
        <v>21157</v>
      </c>
      <c r="F12" s="58">
        <v>14</v>
      </c>
      <c r="G12" s="59">
        <f t="shared" si="0"/>
        <v>-13</v>
      </c>
      <c r="H12" s="59">
        <v>9</v>
      </c>
      <c r="I12" s="59">
        <v>-22</v>
      </c>
      <c r="J12" s="35">
        <f t="shared" si="1"/>
        <v>2.2269276013260613</v>
      </c>
      <c r="K12" s="28">
        <f>C12/6.089</f>
        <v>6839.8751847594021</v>
      </c>
    </row>
    <row r="13" spans="1:11" s="3" customFormat="1" ht="20.100000000000001" customHeight="1">
      <c r="A13" s="55" t="s">
        <v>23</v>
      </c>
      <c r="B13" s="28">
        <v>13255</v>
      </c>
      <c r="C13" s="28">
        <f t="shared" si="2"/>
        <v>31653</v>
      </c>
      <c r="D13" s="29">
        <v>15211</v>
      </c>
      <c r="E13" s="29">
        <v>16442</v>
      </c>
      <c r="F13" s="58">
        <v>3</v>
      </c>
      <c r="G13" s="59">
        <f t="shared" si="0"/>
        <v>0</v>
      </c>
      <c r="H13" s="59">
        <v>-4</v>
      </c>
      <c r="I13" s="59">
        <v>4</v>
      </c>
      <c r="J13" s="35">
        <f t="shared" si="1"/>
        <v>2.3880045265937384</v>
      </c>
      <c r="K13" s="28">
        <f>C13/5.007</f>
        <v>6321.7495506291198</v>
      </c>
    </row>
    <row r="14" spans="1:11" s="3" customFormat="1" ht="20.100000000000001" customHeight="1">
      <c r="A14" s="55" t="s">
        <v>24</v>
      </c>
      <c r="B14" s="28">
        <v>16473</v>
      </c>
      <c r="C14" s="28">
        <f t="shared" si="2"/>
        <v>36932</v>
      </c>
      <c r="D14" s="29">
        <v>18898</v>
      </c>
      <c r="E14" s="29">
        <v>18034</v>
      </c>
      <c r="F14" s="58">
        <v>41</v>
      </c>
      <c r="G14" s="59">
        <f t="shared" si="0"/>
        <v>18</v>
      </c>
      <c r="H14" s="59">
        <v>30</v>
      </c>
      <c r="I14" s="59">
        <v>-12</v>
      </c>
      <c r="J14" s="35">
        <f t="shared" si="1"/>
        <v>2.2419717112851334</v>
      </c>
      <c r="K14" s="28">
        <f>C14/7.19</f>
        <v>5136.5785813630037</v>
      </c>
    </row>
    <row r="15" spans="1:11" s="3" customFormat="1" ht="20.100000000000001" customHeight="1">
      <c r="A15" s="55" t="s">
        <v>25</v>
      </c>
      <c r="B15" s="28">
        <v>17036</v>
      </c>
      <c r="C15" s="28">
        <f t="shared" si="2"/>
        <v>33420</v>
      </c>
      <c r="D15" s="29">
        <v>16946</v>
      </c>
      <c r="E15" s="29">
        <v>16474</v>
      </c>
      <c r="F15" s="58">
        <v>38</v>
      </c>
      <c r="G15" s="59">
        <f t="shared" si="0"/>
        <v>46</v>
      </c>
      <c r="H15" s="59">
        <v>34</v>
      </c>
      <c r="I15" s="59">
        <v>12</v>
      </c>
      <c r="J15" s="35">
        <f t="shared" si="1"/>
        <v>1.9617281051890114</v>
      </c>
      <c r="K15" s="28">
        <f>C15/4.272</f>
        <v>7823.0337078651683</v>
      </c>
    </row>
    <row r="16" spans="1:11" s="3" customFormat="1" ht="20.100000000000001" customHeight="1">
      <c r="A16" s="55" t="s">
        <v>26</v>
      </c>
      <c r="B16" s="28">
        <v>5065</v>
      </c>
      <c r="C16" s="28">
        <f t="shared" si="2"/>
        <v>11962</v>
      </c>
      <c r="D16" s="29">
        <v>6231</v>
      </c>
      <c r="E16" s="29">
        <v>5731</v>
      </c>
      <c r="F16" s="58">
        <v>23</v>
      </c>
      <c r="G16" s="59">
        <f t="shared" si="0"/>
        <v>18</v>
      </c>
      <c r="H16" s="59">
        <v>9</v>
      </c>
      <c r="I16" s="59">
        <v>9</v>
      </c>
      <c r="J16" s="35">
        <f t="shared" si="1"/>
        <v>2.3616979269496543</v>
      </c>
      <c r="K16" s="28">
        <f>C16/4.976</f>
        <v>2403.9389067524116</v>
      </c>
    </row>
    <row r="17" spans="1:11" s="3" customFormat="1" ht="20.100000000000001" customHeight="1">
      <c r="A17" s="55" t="s">
        <v>27</v>
      </c>
      <c r="B17" s="28">
        <v>14912</v>
      </c>
      <c r="C17" s="28">
        <f t="shared" si="2"/>
        <v>33308</v>
      </c>
      <c r="D17" s="29">
        <v>16761</v>
      </c>
      <c r="E17" s="29">
        <v>16547</v>
      </c>
      <c r="F17" s="58">
        <v>24</v>
      </c>
      <c r="G17" s="59">
        <f t="shared" si="0"/>
        <v>31</v>
      </c>
      <c r="H17" s="59">
        <v>7</v>
      </c>
      <c r="I17" s="59">
        <v>24</v>
      </c>
      <c r="J17" s="35">
        <f t="shared" si="1"/>
        <v>2.233637339055794</v>
      </c>
      <c r="K17" s="28">
        <f>C17/5.406</f>
        <v>6161.3022567517573</v>
      </c>
    </row>
    <row r="18" spans="1:11" s="3" customFormat="1" ht="20.100000000000001" customHeight="1">
      <c r="A18" s="55" t="s">
        <v>28</v>
      </c>
      <c r="B18" s="28">
        <v>7397</v>
      </c>
      <c r="C18" s="28">
        <f t="shared" si="2"/>
        <v>17821</v>
      </c>
      <c r="D18" s="29">
        <v>9186</v>
      </c>
      <c r="E18" s="29">
        <v>8635</v>
      </c>
      <c r="F18" s="58">
        <v>6</v>
      </c>
      <c r="G18" s="59">
        <f t="shared" si="0"/>
        <v>19</v>
      </c>
      <c r="H18" s="59">
        <v>6</v>
      </c>
      <c r="I18" s="59">
        <v>13</v>
      </c>
      <c r="J18" s="35">
        <f t="shared" si="1"/>
        <v>2.4092199540354198</v>
      </c>
      <c r="K18" s="28">
        <f>C18/11.73</f>
        <v>1519.2668371696504</v>
      </c>
    </row>
    <row r="19" spans="1:11" s="3" customFormat="1" ht="20.100000000000001" customHeight="1">
      <c r="A19" s="55" t="s">
        <v>29</v>
      </c>
      <c r="B19" s="28">
        <f t="shared" ref="B19:I19" si="3">SUM(B6:B18)</f>
        <v>197617</v>
      </c>
      <c r="C19" s="28">
        <f t="shared" si="3"/>
        <v>441423</v>
      </c>
      <c r="D19" s="29">
        <f t="shared" si="3"/>
        <v>217960</v>
      </c>
      <c r="E19" s="29">
        <f t="shared" si="3"/>
        <v>223463</v>
      </c>
      <c r="F19" s="60">
        <f t="shared" si="3"/>
        <v>409</v>
      </c>
      <c r="G19" s="61">
        <f t="shared" si="3"/>
        <v>622</v>
      </c>
      <c r="H19" s="61">
        <f>SUM(H6:H18)</f>
        <v>339</v>
      </c>
      <c r="I19" s="61">
        <f t="shared" si="3"/>
        <v>283</v>
      </c>
      <c r="J19" s="35">
        <f t="shared" si="1"/>
        <v>2.2337298916591184</v>
      </c>
      <c r="K19" s="28">
        <f>C19/69.56</f>
        <v>6345.9315698677401</v>
      </c>
    </row>
    <row r="20" spans="1:11" s="3" customFormat="1" ht="18" customHeight="1">
      <c r="A20" s="3" t="s">
        <v>354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281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350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17428</v>
      </c>
      <c r="C4" s="80">
        <f>SUM(C5:C9)</f>
        <v>8941</v>
      </c>
      <c r="D4" s="80">
        <f>SUM(D5:D9)</f>
        <v>8487</v>
      </c>
      <c r="E4" s="64" t="s">
        <v>54</v>
      </c>
      <c r="F4" s="12">
        <f t="shared" ref="F4:F61" si="1">SUM(G4:H4)</f>
        <v>23152</v>
      </c>
      <c r="G4" s="80">
        <f>SUM(G5:G9)</f>
        <v>11809</v>
      </c>
      <c r="H4" s="81">
        <f>SUM(H5:H9)</f>
        <v>11343</v>
      </c>
    </row>
    <row r="5" spans="1:37" ht="11.25" customHeight="1">
      <c r="A5" s="65">
        <v>0</v>
      </c>
      <c r="B5" s="12">
        <f t="shared" si="0"/>
        <v>3106</v>
      </c>
      <c r="C5" s="80">
        <v>1641</v>
      </c>
      <c r="D5" s="80">
        <v>1465</v>
      </c>
      <c r="E5" s="65">
        <v>60</v>
      </c>
      <c r="F5" s="12">
        <f t="shared" si="1"/>
        <v>4996</v>
      </c>
      <c r="G5" s="80">
        <v>2528</v>
      </c>
      <c r="H5" s="81">
        <v>2468</v>
      </c>
    </row>
    <row r="6" spans="1:37" ht="11.25" customHeight="1">
      <c r="A6" s="65">
        <v>1</v>
      </c>
      <c r="B6" s="12">
        <f t="shared" si="0"/>
        <v>3479</v>
      </c>
      <c r="C6" s="80">
        <v>1790</v>
      </c>
      <c r="D6" s="80">
        <v>1689</v>
      </c>
      <c r="E6" s="65">
        <v>61</v>
      </c>
      <c r="F6" s="12">
        <f t="shared" si="1"/>
        <v>4891</v>
      </c>
      <c r="G6" s="80">
        <v>2539</v>
      </c>
      <c r="H6" s="81">
        <v>2352</v>
      </c>
    </row>
    <row r="7" spans="1:37" ht="11.25" customHeight="1">
      <c r="A7" s="65">
        <v>2</v>
      </c>
      <c r="B7" s="12">
        <f t="shared" si="0"/>
        <v>3473</v>
      </c>
      <c r="C7" s="80">
        <v>1804</v>
      </c>
      <c r="D7" s="80">
        <v>1669</v>
      </c>
      <c r="E7" s="65">
        <v>62</v>
      </c>
      <c r="F7" s="12">
        <f t="shared" si="1"/>
        <v>4629</v>
      </c>
      <c r="G7" s="80">
        <v>2389</v>
      </c>
      <c r="H7" s="81">
        <v>2240</v>
      </c>
    </row>
    <row r="8" spans="1:37" ht="11.25" customHeight="1">
      <c r="A8" s="65">
        <v>3</v>
      </c>
      <c r="B8" s="12">
        <f t="shared" si="0"/>
        <v>3719</v>
      </c>
      <c r="C8" s="80">
        <v>1857</v>
      </c>
      <c r="D8" s="80">
        <v>1862</v>
      </c>
      <c r="E8" s="65">
        <v>63</v>
      </c>
      <c r="F8" s="12">
        <f t="shared" si="1"/>
        <v>4536</v>
      </c>
      <c r="G8" s="80">
        <v>2317</v>
      </c>
      <c r="H8" s="81">
        <v>2219</v>
      </c>
    </row>
    <row r="9" spans="1:37" ht="11.25" customHeight="1">
      <c r="A9" s="66">
        <v>4</v>
      </c>
      <c r="B9" s="67">
        <f t="shared" si="0"/>
        <v>3651</v>
      </c>
      <c r="C9" s="82">
        <v>1849</v>
      </c>
      <c r="D9" s="82">
        <v>1802</v>
      </c>
      <c r="E9" s="66">
        <v>64</v>
      </c>
      <c r="F9" s="67">
        <f t="shared" si="1"/>
        <v>4100</v>
      </c>
      <c r="G9" s="82">
        <v>2036</v>
      </c>
      <c r="H9" s="83">
        <v>2064</v>
      </c>
    </row>
    <row r="10" spans="1:37" ht="11.25" customHeight="1">
      <c r="A10" s="64" t="s">
        <v>55</v>
      </c>
      <c r="B10" s="12">
        <f t="shared" si="0"/>
        <v>19869</v>
      </c>
      <c r="C10" s="80">
        <f>SUM(C11:C15)</f>
        <v>10228</v>
      </c>
      <c r="D10" s="80">
        <f>SUM(D11:D15)</f>
        <v>9641</v>
      </c>
      <c r="E10" s="64" t="s">
        <v>56</v>
      </c>
      <c r="F10" s="12">
        <f t="shared" si="1"/>
        <v>21839</v>
      </c>
      <c r="G10" s="80">
        <f>SUM(G11:G15)</f>
        <v>10559</v>
      </c>
      <c r="H10" s="81">
        <f>SUM(H11:H15)</f>
        <v>11280</v>
      </c>
    </row>
    <row r="11" spans="1:37" ht="11.25" customHeight="1">
      <c r="A11" s="65">
        <v>5</v>
      </c>
      <c r="B11" s="12">
        <f t="shared" ref="B11:B74" si="2">SUM(C11:D11)</f>
        <v>3978</v>
      </c>
      <c r="C11" s="80">
        <v>2087</v>
      </c>
      <c r="D11" s="80">
        <v>1891</v>
      </c>
      <c r="E11" s="65">
        <v>65</v>
      </c>
      <c r="F11" s="12">
        <f t="shared" si="1"/>
        <v>4191</v>
      </c>
      <c r="G11" s="80">
        <v>2062</v>
      </c>
      <c r="H11" s="81">
        <v>2129</v>
      </c>
    </row>
    <row r="12" spans="1:37" ht="11.25" customHeight="1">
      <c r="A12" s="65">
        <v>6</v>
      </c>
      <c r="B12" s="12">
        <f t="shared" si="2"/>
        <v>3937</v>
      </c>
      <c r="C12" s="80">
        <v>2003</v>
      </c>
      <c r="D12" s="80">
        <v>1934</v>
      </c>
      <c r="E12" s="65">
        <v>66</v>
      </c>
      <c r="F12" s="12">
        <f t="shared" si="1"/>
        <v>4279</v>
      </c>
      <c r="G12" s="80">
        <v>2105</v>
      </c>
      <c r="H12" s="81">
        <v>2174</v>
      </c>
    </row>
    <row r="13" spans="1:37" ht="11.25" customHeight="1">
      <c r="A13" s="65">
        <v>7</v>
      </c>
      <c r="B13" s="12">
        <f t="shared" si="2"/>
        <v>3952</v>
      </c>
      <c r="C13" s="80">
        <v>2046</v>
      </c>
      <c r="D13" s="80">
        <v>1906</v>
      </c>
      <c r="E13" s="65">
        <v>67</v>
      </c>
      <c r="F13" s="12">
        <f t="shared" si="1"/>
        <v>4275</v>
      </c>
      <c r="G13" s="80">
        <v>2076</v>
      </c>
      <c r="H13" s="81">
        <v>2199</v>
      </c>
    </row>
    <row r="14" spans="1:37" ht="11.25" customHeight="1">
      <c r="A14" s="65">
        <v>8</v>
      </c>
      <c r="B14" s="12">
        <f t="shared" si="2"/>
        <v>4007</v>
      </c>
      <c r="C14" s="80">
        <v>2047</v>
      </c>
      <c r="D14" s="80">
        <v>1960</v>
      </c>
      <c r="E14" s="65">
        <v>68</v>
      </c>
      <c r="F14" s="12">
        <f t="shared" si="1"/>
        <v>4297</v>
      </c>
      <c r="G14" s="80">
        <v>2032</v>
      </c>
      <c r="H14" s="81">
        <v>2265</v>
      </c>
    </row>
    <row r="15" spans="1:37" ht="11.25" customHeight="1">
      <c r="A15" s="66">
        <v>9</v>
      </c>
      <c r="B15" s="67">
        <f t="shared" si="2"/>
        <v>3995</v>
      </c>
      <c r="C15" s="82">
        <v>2045</v>
      </c>
      <c r="D15" s="82">
        <v>1950</v>
      </c>
      <c r="E15" s="66">
        <v>69</v>
      </c>
      <c r="F15" s="67">
        <f t="shared" si="1"/>
        <v>4797</v>
      </c>
      <c r="G15" s="82">
        <v>2284</v>
      </c>
      <c r="H15" s="83">
        <v>2513</v>
      </c>
    </row>
    <row r="16" spans="1:37" ht="11.25" customHeight="1">
      <c r="A16" s="64" t="s">
        <v>57</v>
      </c>
      <c r="B16" s="12">
        <f t="shared" si="2"/>
        <v>20597</v>
      </c>
      <c r="C16" s="80">
        <f>SUM(C17:C21)</f>
        <v>10582</v>
      </c>
      <c r="D16" s="80">
        <f>SUM(D17:D21)</f>
        <v>10015</v>
      </c>
      <c r="E16" s="64" t="s">
        <v>58</v>
      </c>
      <c r="F16" s="12">
        <f t="shared" si="1"/>
        <v>28718</v>
      </c>
      <c r="G16" s="80">
        <f>SUM(G17:G21)</f>
        <v>13248</v>
      </c>
      <c r="H16" s="81">
        <f>SUM(H17:H21)</f>
        <v>15470</v>
      </c>
    </row>
    <row r="17" spans="1:8" ht="11.25" customHeight="1">
      <c r="A17" s="65">
        <v>10</v>
      </c>
      <c r="B17" s="12">
        <f t="shared" si="2"/>
        <v>4076</v>
      </c>
      <c r="C17" s="80">
        <v>2114</v>
      </c>
      <c r="D17" s="80">
        <v>1962</v>
      </c>
      <c r="E17" s="65">
        <v>70</v>
      </c>
      <c r="F17" s="12">
        <f t="shared" si="1"/>
        <v>5014</v>
      </c>
      <c r="G17" s="80">
        <v>2337</v>
      </c>
      <c r="H17" s="81">
        <v>2677</v>
      </c>
    </row>
    <row r="18" spans="1:8" ht="11.25" customHeight="1">
      <c r="A18" s="65">
        <v>11</v>
      </c>
      <c r="B18" s="12">
        <f t="shared" si="2"/>
        <v>4101</v>
      </c>
      <c r="C18" s="80">
        <v>2078</v>
      </c>
      <c r="D18" s="80">
        <v>2023</v>
      </c>
      <c r="E18" s="65">
        <v>71</v>
      </c>
      <c r="F18" s="12">
        <f t="shared" si="1"/>
        <v>5453</v>
      </c>
      <c r="G18" s="80">
        <v>2559</v>
      </c>
      <c r="H18" s="81">
        <v>2894</v>
      </c>
    </row>
    <row r="19" spans="1:8" ht="11.25" customHeight="1">
      <c r="A19" s="65">
        <v>12</v>
      </c>
      <c r="B19" s="12">
        <f t="shared" si="2"/>
        <v>4119</v>
      </c>
      <c r="C19" s="80">
        <v>2108</v>
      </c>
      <c r="D19" s="80">
        <v>2011</v>
      </c>
      <c r="E19" s="65">
        <v>72</v>
      </c>
      <c r="F19" s="12">
        <f t="shared" si="1"/>
        <v>6039</v>
      </c>
      <c r="G19" s="80">
        <v>2777</v>
      </c>
      <c r="H19" s="81">
        <v>3262</v>
      </c>
    </row>
    <row r="20" spans="1:8" ht="11.25" customHeight="1">
      <c r="A20" s="65">
        <v>13</v>
      </c>
      <c r="B20" s="12">
        <f t="shared" si="2"/>
        <v>4176</v>
      </c>
      <c r="C20" s="80">
        <v>2151</v>
      </c>
      <c r="D20" s="80">
        <v>2025</v>
      </c>
      <c r="E20" s="65">
        <v>73</v>
      </c>
      <c r="F20" s="12">
        <f t="shared" si="1"/>
        <v>6148</v>
      </c>
      <c r="G20" s="80">
        <v>2824</v>
      </c>
      <c r="H20" s="81">
        <v>3324</v>
      </c>
    </row>
    <row r="21" spans="1:8" ht="11.25" customHeight="1">
      <c r="A21" s="66">
        <v>14</v>
      </c>
      <c r="B21" s="67">
        <f t="shared" si="2"/>
        <v>4125</v>
      </c>
      <c r="C21" s="82">
        <v>2131</v>
      </c>
      <c r="D21" s="82">
        <v>1994</v>
      </c>
      <c r="E21" s="66">
        <v>74</v>
      </c>
      <c r="F21" s="67">
        <f t="shared" si="1"/>
        <v>6064</v>
      </c>
      <c r="G21" s="82">
        <v>2751</v>
      </c>
      <c r="H21" s="83">
        <v>3313</v>
      </c>
    </row>
    <row r="22" spans="1:8" ht="11.25" customHeight="1">
      <c r="A22" s="64" t="s">
        <v>59</v>
      </c>
      <c r="B22" s="12">
        <f t="shared" si="2"/>
        <v>20587</v>
      </c>
      <c r="C22" s="80">
        <f>SUM(C23:C27)</f>
        <v>10490</v>
      </c>
      <c r="D22" s="80">
        <f>SUM(D23:D27)</f>
        <v>10097</v>
      </c>
      <c r="E22" s="64" t="s">
        <v>60</v>
      </c>
      <c r="F22" s="12">
        <f t="shared" si="1"/>
        <v>21812</v>
      </c>
      <c r="G22" s="80">
        <f>SUM(G23:G27)</f>
        <v>9845</v>
      </c>
      <c r="H22" s="81">
        <f>SUM(H23:H27)</f>
        <v>11967</v>
      </c>
    </row>
    <row r="23" spans="1:8" ht="11.25" customHeight="1">
      <c r="A23" s="65">
        <v>15</v>
      </c>
      <c r="B23" s="12">
        <f t="shared" si="2"/>
        <v>3988</v>
      </c>
      <c r="C23" s="80">
        <v>2043</v>
      </c>
      <c r="D23" s="80">
        <v>1945</v>
      </c>
      <c r="E23" s="65">
        <v>75</v>
      </c>
      <c r="F23" s="12">
        <f t="shared" si="1"/>
        <v>4165</v>
      </c>
      <c r="G23" s="80">
        <v>1954</v>
      </c>
      <c r="H23" s="81">
        <v>2211</v>
      </c>
    </row>
    <row r="24" spans="1:8" ht="11.25" customHeight="1">
      <c r="A24" s="65">
        <v>16</v>
      </c>
      <c r="B24" s="12">
        <f t="shared" si="2"/>
        <v>3958</v>
      </c>
      <c r="C24" s="80">
        <v>1989</v>
      </c>
      <c r="D24" s="80">
        <v>1969</v>
      </c>
      <c r="E24" s="65">
        <v>76</v>
      </c>
      <c r="F24" s="12">
        <f t="shared" si="1"/>
        <v>3834</v>
      </c>
      <c r="G24" s="80">
        <v>1747</v>
      </c>
      <c r="H24" s="81">
        <v>2087</v>
      </c>
    </row>
    <row r="25" spans="1:8" ht="11.25" customHeight="1">
      <c r="A25" s="65">
        <v>17</v>
      </c>
      <c r="B25" s="12">
        <f t="shared" si="2"/>
        <v>4235</v>
      </c>
      <c r="C25" s="80">
        <v>2148</v>
      </c>
      <c r="D25" s="80">
        <v>2087</v>
      </c>
      <c r="E25" s="65">
        <v>77</v>
      </c>
      <c r="F25" s="12">
        <f t="shared" si="1"/>
        <v>4596</v>
      </c>
      <c r="G25" s="80">
        <v>2054</v>
      </c>
      <c r="H25" s="81">
        <v>2542</v>
      </c>
    </row>
    <row r="26" spans="1:8" ht="11.25" customHeight="1">
      <c r="A26" s="65">
        <v>18</v>
      </c>
      <c r="B26" s="12">
        <f t="shared" si="2"/>
        <v>4175</v>
      </c>
      <c r="C26" s="80">
        <v>2112</v>
      </c>
      <c r="D26" s="80">
        <v>2063</v>
      </c>
      <c r="E26" s="65">
        <v>78</v>
      </c>
      <c r="F26" s="12">
        <f t="shared" si="1"/>
        <v>4665</v>
      </c>
      <c r="G26" s="80">
        <v>2066</v>
      </c>
      <c r="H26" s="81">
        <v>2599</v>
      </c>
    </row>
    <row r="27" spans="1:8" ht="11.25" customHeight="1">
      <c r="A27" s="66">
        <v>19</v>
      </c>
      <c r="B27" s="67">
        <f t="shared" si="2"/>
        <v>4231</v>
      </c>
      <c r="C27" s="82">
        <v>2198</v>
      </c>
      <c r="D27" s="82">
        <v>2033</v>
      </c>
      <c r="E27" s="66">
        <v>79</v>
      </c>
      <c r="F27" s="67">
        <f t="shared" si="1"/>
        <v>4552</v>
      </c>
      <c r="G27" s="82">
        <v>2024</v>
      </c>
      <c r="H27" s="83">
        <v>2528</v>
      </c>
    </row>
    <row r="28" spans="1:8" ht="11.25" customHeight="1">
      <c r="A28" s="64" t="s">
        <v>61</v>
      </c>
      <c r="B28" s="12">
        <f t="shared" si="2"/>
        <v>22128</v>
      </c>
      <c r="C28" s="80">
        <f>SUM(C29:C33)</f>
        <v>11597</v>
      </c>
      <c r="D28" s="80">
        <f>SUM(D29:D33)</f>
        <v>10531</v>
      </c>
      <c r="E28" s="64" t="s">
        <v>62</v>
      </c>
      <c r="F28" s="12">
        <f t="shared" si="1"/>
        <v>17626</v>
      </c>
      <c r="G28" s="80">
        <f>SUM(G29:G33)</f>
        <v>7486</v>
      </c>
      <c r="H28" s="81">
        <f>SUM(H29:H33)</f>
        <v>10140</v>
      </c>
    </row>
    <row r="29" spans="1:8" ht="11.25" customHeight="1">
      <c r="A29" s="65">
        <v>20</v>
      </c>
      <c r="B29" s="12">
        <f t="shared" si="2"/>
        <v>4272</v>
      </c>
      <c r="C29" s="80">
        <v>2238</v>
      </c>
      <c r="D29" s="80">
        <v>2034</v>
      </c>
      <c r="E29" s="65">
        <v>80</v>
      </c>
      <c r="F29" s="12">
        <f t="shared" si="1"/>
        <v>4427</v>
      </c>
      <c r="G29" s="80">
        <v>1898</v>
      </c>
      <c r="H29" s="81">
        <v>2529</v>
      </c>
    </row>
    <row r="30" spans="1:8" ht="11.25" customHeight="1">
      <c r="A30" s="65">
        <v>21</v>
      </c>
      <c r="B30" s="12">
        <f t="shared" si="2"/>
        <v>4499</v>
      </c>
      <c r="C30" s="80">
        <v>2404</v>
      </c>
      <c r="D30" s="80">
        <v>2095</v>
      </c>
      <c r="E30" s="65">
        <v>81</v>
      </c>
      <c r="F30" s="12">
        <f t="shared" si="1"/>
        <v>3769</v>
      </c>
      <c r="G30" s="80">
        <v>1620</v>
      </c>
      <c r="H30" s="81">
        <v>2149</v>
      </c>
    </row>
    <row r="31" spans="1:8" ht="11.25" customHeight="1">
      <c r="A31" s="65">
        <v>22</v>
      </c>
      <c r="B31" s="12">
        <f t="shared" si="2"/>
        <v>4399</v>
      </c>
      <c r="C31" s="80">
        <v>2265</v>
      </c>
      <c r="D31" s="80">
        <v>2134</v>
      </c>
      <c r="E31" s="65">
        <v>82</v>
      </c>
      <c r="F31" s="12">
        <f t="shared" si="1"/>
        <v>3129</v>
      </c>
      <c r="G31" s="80">
        <v>1338</v>
      </c>
      <c r="H31" s="81">
        <v>1791</v>
      </c>
    </row>
    <row r="32" spans="1:8" ht="11.25" customHeight="1">
      <c r="A32" s="65">
        <v>23</v>
      </c>
      <c r="B32" s="12">
        <f t="shared" si="2"/>
        <v>4432</v>
      </c>
      <c r="C32" s="80">
        <v>2306</v>
      </c>
      <c r="D32" s="80">
        <v>2126</v>
      </c>
      <c r="E32" s="65">
        <v>83</v>
      </c>
      <c r="F32" s="12">
        <f t="shared" si="1"/>
        <v>3144</v>
      </c>
      <c r="G32" s="80">
        <v>1293</v>
      </c>
      <c r="H32" s="81">
        <v>1851</v>
      </c>
    </row>
    <row r="33" spans="1:8" ht="11.25" customHeight="1">
      <c r="A33" s="66">
        <v>24</v>
      </c>
      <c r="B33" s="67">
        <f t="shared" si="2"/>
        <v>4526</v>
      </c>
      <c r="C33" s="82">
        <v>2384</v>
      </c>
      <c r="D33" s="82">
        <v>2142</v>
      </c>
      <c r="E33" s="66">
        <v>84</v>
      </c>
      <c r="F33" s="67">
        <f t="shared" si="1"/>
        <v>3157</v>
      </c>
      <c r="G33" s="82">
        <v>1337</v>
      </c>
      <c r="H33" s="83">
        <v>1820</v>
      </c>
    </row>
    <row r="34" spans="1:8" ht="11.25" customHeight="1">
      <c r="A34" s="64" t="s">
        <v>63</v>
      </c>
      <c r="B34" s="12">
        <f t="shared" si="2"/>
        <v>22540</v>
      </c>
      <c r="C34" s="80">
        <f>SUM(C35:C39)</f>
        <v>11998</v>
      </c>
      <c r="D34" s="80">
        <f>SUM(D35:D39)</f>
        <v>10542</v>
      </c>
      <c r="E34" s="64" t="s">
        <v>64</v>
      </c>
      <c r="F34" s="12">
        <f t="shared" si="1"/>
        <v>11416</v>
      </c>
      <c r="G34" s="80">
        <f>SUM(G35:G39)</f>
        <v>4335</v>
      </c>
      <c r="H34" s="81">
        <f>SUM(H35:H39)</f>
        <v>7081</v>
      </c>
    </row>
    <row r="35" spans="1:8" ht="11.25" customHeight="1">
      <c r="A35" s="65">
        <v>25</v>
      </c>
      <c r="B35" s="12">
        <f t="shared" si="2"/>
        <v>4581</v>
      </c>
      <c r="C35" s="80">
        <v>2447</v>
      </c>
      <c r="D35" s="80">
        <v>2134</v>
      </c>
      <c r="E35" s="65">
        <v>85</v>
      </c>
      <c r="F35" s="12">
        <f t="shared" si="1"/>
        <v>2889</v>
      </c>
      <c r="G35" s="80">
        <v>1135</v>
      </c>
      <c r="H35" s="81">
        <v>1754</v>
      </c>
    </row>
    <row r="36" spans="1:8" ht="11.25" customHeight="1">
      <c r="A36" s="65">
        <v>26</v>
      </c>
      <c r="B36" s="12">
        <f t="shared" si="2"/>
        <v>4443</v>
      </c>
      <c r="C36" s="80">
        <v>2414</v>
      </c>
      <c r="D36" s="80">
        <v>2029</v>
      </c>
      <c r="E36" s="65">
        <v>86</v>
      </c>
      <c r="F36" s="12">
        <f t="shared" si="1"/>
        <v>2674</v>
      </c>
      <c r="G36" s="80">
        <v>1046</v>
      </c>
      <c r="H36" s="81">
        <v>1628</v>
      </c>
    </row>
    <row r="37" spans="1:8" ht="11.25" customHeight="1">
      <c r="A37" s="65">
        <v>27</v>
      </c>
      <c r="B37" s="12">
        <f t="shared" si="2"/>
        <v>4576</v>
      </c>
      <c r="C37" s="80">
        <v>2350</v>
      </c>
      <c r="D37" s="80">
        <v>2226</v>
      </c>
      <c r="E37" s="65">
        <v>87</v>
      </c>
      <c r="F37" s="12">
        <f t="shared" si="1"/>
        <v>2165</v>
      </c>
      <c r="G37" s="80">
        <v>821</v>
      </c>
      <c r="H37" s="81">
        <v>1344</v>
      </c>
    </row>
    <row r="38" spans="1:8" ht="11.25" customHeight="1">
      <c r="A38" s="65">
        <v>28</v>
      </c>
      <c r="B38" s="12">
        <f t="shared" si="2"/>
        <v>4490</v>
      </c>
      <c r="C38" s="80">
        <v>2444</v>
      </c>
      <c r="D38" s="80">
        <v>2046</v>
      </c>
      <c r="E38" s="65">
        <v>88</v>
      </c>
      <c r="F38" s="12">
        <f t="shared" si="1"/>
        <v>1965</v>
      </c>
      <c r="G38" s="80">
        <v>691</v>
      </c>
      <c r="H38" s="81">
        <v>1274</v>
      </c>
    </row>
    <row r="39" spans="1:8" ht="11.25" customHeight="1">
      <c r="A39" s="66">
        <v>29</v>
      </c>
      <c r="B39" s="67">
        <f t="shared" si="2"/>
        <v>4450</v>
      </c>
      <c r="C39" s="82">
        <v>2343</v>
      </c>
      <c r="D39" s="82">
        <v>2107</v>
      </c>
      <c r="E39" s="66">
        <v>89</v>
      </c>
      <c r="F39" s="67">
        <f t="shared" si="1"/>
        <v>1723</v>
      </c>
      <c r="G39" s="82">
        <v>642</v>
      </c>
      <c r="H39" s="83">
        <v>1081</v>
      </c>
    </row>
    <row r="40" spans="1:8" ht="11.25" customHeight="1">
      <c r="A40" s="64" t="s">
        <v>65</v>
      </c>
      <c r="B40" s="12">
        <f t="shared" si="2"/>
        <v>23389</v>
      </c>
      <c r="C40" s="80">
        <f>SUM(C41:C45)</f>
        <v>12088</v>
      </c>
      <c r="D40" s="80">
        <f>SUM(D41:D45)</f>
        <v>11301</v>
      </c>
      <c r="E40" s="64" t="s">
        <v>66</v>
      </c>
      <c r="F40" s="12">
        <f t="shared" si="1"/>
        <v>5178</v>
      </c>
      <c r="G40" s="80">
        <f>SUM(G41:G45)</f>
        <v>1531</v>
      </c>
      <c r="H40" s="81">
        <f>SUM(H41:H45)</f>
        <v>3647</v>
      </c>
    </row>
    <row r="41" spans="1:8" ht="11.25" customHeight="1">
      <c r="A41" s="65">
        <v>30</v>
      </c>
      <c r="B41" s="12">
        <f t="shared" si="2"/>
        <v>4582</v>
      </c>
      <c r="C41" s="80">
        <v>2429</v>
      </c>
      <c r="D41" s="80">
        <v>2153</v>
      </c>
      <c r="E41" s="65">
        <v>90</v>
      </c>
      <c r="F41" s="12">
        <f t="shared" si="1"/>
        <v>1441</v>
      </c>
      <c r="G41" s="80">
        <v>426</v>
      </c>
      <c r="H41" s="81">
        <v>1015</v>
      </c>
    </row>
    <row r="42" spans="1:8" ht="11.25" customHeight="1">
      <c r="A42" s="65">
        <v>31</v>
      </c>
      <c r="B42" s="12">
        <f t="shared" si="2"/>
        <v>4602</v>
      </c>
      <c r="C42" s="80">
        <v>2374</v>
      </c>
      <c r="D42" s="80">
        <v>2228</v>
      </c>
      <c r="E42" s="65">
        <v>91</v>
      </c>
      <c r="F42" s="12">
        <f t="shared" si="1"/>
        <v>1241</v>
      </c>
      <c r="G42" s="80">
        <v>384</v>
      </c>
      <c r="H42" s="81">
        <v>857</v>
      </c>
    </row>
    <row r="43" spans="1:8" ht="11.25" customHeight="1">
      <c r="A43" s="65">
        <v>32</v>
      </c>
      <c r="B43" s="12">
        <f t="shared" si="2"/>
        <v>4580</v>
      </c>
      <c r="C43" s="80">
        <v>2334</v>
      </c>
      <c r="D43" s="80">
        <v>2246</v>
      </c>
      <c r="E43" s="65">
        <v>92</v>
      </c>
      <c r="F43" s="12">
        <f t="shared" si="1"/>
        <v>984</v>
      </c>
      <c r="G43" s="80">
        <v>304</v>
      </c>
      <c r="H43" s="81">
        <v>680</v>
      </c>
    </row>
    <row r="44" spans="1:8" ht="11.25" customHeight="1">
      <c r="A44" s="65">
        <v>33</v>
      </c>
      <c r="B44" s="12">
        <f t="shared" si="2"/>
        <v>4792</v>
      </c>
      <c r="C44" s="80">
        <v>2477</v>
      </c>
      <c r="D44" s="80">
        <v>2315</v>
      </c>
      <c r="E44" s="65">
        <v>93</v>
      </c>
      <c r="F44" s="12">
        <f t="shared" si="1"/>
        <v>831</v>
      </c>
      <c r="G44" s="80">
        <v>237</v>
      </c>
      <c r="H44" s="81">
        <v>594</v>
      </c>
    </row>
    <row r="45" spans="1:8" ht="11.25" customHeight="1">
      <c r="A45" s="66">
        <v>34</v>
      </c>
      <c r="B45" s="67">
        <f t="shared" si="2"/>
        <v>4833</v>
      </c>
      <c r="C45" s="82">
        <v>2474</v>
      </c>
      <c r="D45" s="82">
        <v>2359</v>
      </c>
      <c r="E45" s="66">
        <v>94</v>
      </c>
      <c r="F45" s="67">
        <f t="shared" si="1"/>
        <v>681</v>
      </c>
      <c r="G45" s="82">
        <v>180</v>
      </c>
      <c r="H45" s="83">
        <v>501</v>
      </c>
    </row>
    <row r="46" spans="1:8" ht="11.25" customHeight="1">
      <c r="A46" s="64" t="s">
        <v>67</v>
      </c>
      <c r="B46" s="12">
        <f t="shared" si="2"/>
        <v>27801</v>
      </c>
      <c r="C46" s="80">
        <f>SUM(C47:C51)</f>
        <v>14123</v>
      </c>
      <c r="D46" s="80">
        <f>SUM(D47:D51)</f>
        <v>13678</v>
      </c>
      <c r="E46" s="64" t="s">
        <v>68</v>
      </c>
      <c r="F46" s="12">
        <f t="shared" si="1"/>
        <v>1449</v>
      </c>
      <c r="G46" s="80">
        <f>SUM(G47:G51)</f>
        <v>297</v>
      </c>
      <c r="H46" s="81">
        <f>SUM(H47:H51)</f>
        <v>1152</v>
      </c>
    </row>
    <row r="47" spans="1:8" ht="11.25" customHeight="1">
      <c r="A47" s="65">
        <v>35</v>
      </c>
      <c r="B47" s="12">
        <f t="shared" si="2"/>
        <v>5050</v>
      </c>
      <c r="C47" s="80">
        <v>2612</v>
      </c>
      <c r="D47" s="80">
        <v>2438</v>
      </c>
      <c r="E47" s="65">
        <v>95</v>
      </c>
      <c r="F47" s="12">
        <f t="shared" si="1"/>
        <v>497</v>
      </c>
      <c r="G47" s="80">
        <v>120</v>
      </c>
      <c r="H47" s="81">
        <v>377</v>
      </c>
    </row>
    <row r="48" spans="1:8" ht="11.25" customHeight="1">
      <c r="A48" s="65">
        <v>36</v>
      </c>
      <c r="B48" s="12">
        <f t="shared" si="2"/>
        <v>5342</v>
      </c>
      <c r="C48" s="80">
        <v>2680</v>
      </c>
      <c r="D48" s="80">
        <v>2662</v>
      </c>
      <c r="E48" s="65">
        <v>96</v>
      </c>
      <c r="F48" s="12">
        <f t="shared" si="1"/>
        <v>383</v>
      </c>
      <c r="G48" s="80">
        <v>79</v>
      </c>
      <c r="H48" s="81">
        <v>304</v>
      </c>
    </row>
    <row r="49" spans="1:8" ht="11.25" customHeight="1">
      <c r="A49" s="65">
        <v>37</v>
      </c>
      <c r="B49" s="12">
        <f t="shared" si="2"/>
        <v>5595</v>
      </c>
      <c r="C49" s="80">
        <v>2840</v>
      </c>
      <c r="D49" s="80">
        <v>2755</v>
      </c>
      <c r="E49" s="65">
        <v>97</v>
      </c>
      <c r="F49" s="12">
        <f t="shared" si="1"/>
        <v>258</v>
      </c>
      <c r="G49" s="80">
        <v>43</v>
      </c>
      <c r="H49" s="81">
        <v>215</v>
      </c>
    </row>
    <row r="50" spans="1:8" ht="11.25" customHeight="1">
      <c r="A50" s="65">
        <v>38</v>
      </c>
      <c r="B50" s="12">
        <f t="shared" si="2"/>
        <v>5950</v>
      </c>
      <c r="C50" s="80">
        <v>3018</v>
      </c>
      <c r="D50" s="80">
        <v>2932</v>
      </c>
      <c r="E50" s="65">
        <v>98</v>
      </c>
      <c r="F50" s="12">
        <f t="shared" si="1"/>
        <v>184</v>
      </c>
      <c r="G50" s="80">
        <v>35</v>
      </c>
      <c r="H50" s="81">
        <v>149</v>
      </c>
    </row>
    <row r="51" spans="1:8" ht="11.25" customHeight="1">
      <c r="A51" s="66">
        <v>39</v>
      </c>
      <c r="B51" s="67">
        <f t="shared" si="2"/>
        <v>5864</v>
      </c>
      <c r="C51" s="82">
        <v>2973</v>
      </c>
      <c r="D51" s="82">
        <v>2891</v>
      </c>
      <c r="E51" s="66">
        <v>99</v>
      </c>
      <c r="F51" s="67">
        <f t="shared" si="1"/>
        <v>127</v>
      </c>
      <c r="G51" s="82">
        <v>20</v>
      </c>
      <c r="H51" s="83">
        <v>107</v>
      </c>
    </row>
    <row r="52" spans="1:8" ht="11.25" customHeight="1">
      <c r="A52" s="64" t="s">
        <v>69</v>
      </c>
      <c r="B52" s="12">
        <f t="shared" si="2"/>
        <v>32074</v>
      </c>
      <c r="C52" s="80">
        <f>SUM(C53:C57)</f>
        <v>16211</v>
      </c>
      <c r="D52" s="80">
        <f>SUM(D53:D57)</f>
        <v>15863</v>
      </c>
      <c r="E52" s="64" t="s">
        <v>70</v>
      </c>
      <c r="F52" s="12">
        <f t="shared" si="1"/>
        <v>223</v>
      </c>
      <c r="G52" s="80">
        <f>SUM(G53:G57)</f>
        <v>38</v>
      </c>
      <c r="H52" s="81">
        <f>SUM(H53:H57)</f>
        <v>185</v>
      </c>
    </row>
    <row r="53" spans="1:8" ht="11.25" customHeight="1">
      <c r="A53" s="65">
        <v>40</v>
      </c>
      <c r="B53" s="12">
        <f t="shared" si="2"/>
        <v>6038</v>
      </c>
      <c r="C53" s="80">
        <v>3020</v>
      </c>
      <c r="D53" s="80">
        <v>3018</v>
      </c>
      <c r="E53" s="65">
        <v>100</v>
      </c>
      <c r="F53" s="12">
        <f t="shared" si="1"/>
        <v>87</v>
      </c>
      <c r="G53" s="80">
        <v>13</v>
      </c>
      <c r="H53" s="81">
        <v>74</v>
      </c>
    </row>
    <row r="54" spans="1:8" ht="11.25" customHeight="1">
      <c r="A54" s="65">
        <v>41</v>
      </c>
      <c r="B54" s="12">
        <f t="shared" si="2"/>
        <v>6208</v>
      </c>
      <c r="C54" s="80">
        <v>3125</v>
      </c>
      <c r="D54" s="80">
        <v>3083</v>
      </c>
      <c r="E54" s="65">
        <v>101</v>
      </c>
      <c r="F54" s="12">
        <f t="shared" si="1"/>
        <v>52</v>
      </c>
      <c r="G54" s="80">
        <v>8</v>
      </c>
      <c r="H54" s="81">
        <v>44</v>
      </c>
    </row>
    <row r="55" spans="1:8" ht="11.25" customHeight="1">
      <c r="A55" s="65">
        <v>42</v>
      </c>
      <c r="B55" s="12">
        <f t="shared" si="2"/>
        <v>6485</v>
      </c>
      <c r="C55" s="80">
        <v>3310</v>
      </c>
      <c r="D55" s="80">
        <v>3175</v>
      </c>
      <c r="E55" s="65">
        <v>102</v>
      </c>
      <c r="F55" s="12">
        <f t="shared" si="1"/>
        <v>46</v>
      </c>
      <c r="G55" s="80">
        <v>7</v>
      </c>
      <c r="H55" s="81">
        <v>39</v>
      </c>
    </row>
    <row r="56" spans="1:8" ht="11.25" customHeight="1">
      <c r="A56" s="65">
        <v>43</v>
      </c>
      <c r="B56" s="12">
        <f t="shared" si="2"/>
        <v>6562</v>
      </c>
      <c r="C56" s="80">
        <v>3293</v>
      </c>
      <c r="D56" s="80">
        <v>3269</v>
      </c>
      <c r="E56" s="65">
        <v>103</v>
      </c>
      <c r="F56" s="12">
        <f t="shared" si="1"/>
        <v>20</v>
      </c>
      <c r="G56" s="80">
        <v>5</v>
      </c>
      <c r="H56" s="81">
        <v>15</v>
      </c>
    </row>
    <row r="57" spans="1:8" ht="11.25" customHeight="1">
      <c r="A57" s="66">
        <v>44</v>
      </c>
      <c r="B57" s="67">
        <f t="shared" si="2"/>
        <v>6781</v>
      </c>
      <c r="C57" s="82">
        <v>3463</v>
      </c>
      <c r="D57" s="82">
        <v>3318</v>
      </c>
      <c r="E57" s="66">
        <v>104</v>
      </c>
      <c r="F57" s="67">
        <f t="shared" si="1"/>
        <v>18</v>
      </c>
      <c r="G57" s="82">
        <v>5</v>
      </c>
      <c r="H57" s="83">
        <v>13</v>
      </c>
    </row>
    <row r="58" spans="1:8" ht="11.25" customHeight="1">
      <c r="A58" s="64" t="s">
        <v>71</v>
      </c>
      <c r="B58" s="12">
        <f t="shared" si="2"/>
        <v>37988</v>
      </c>
      <c r="C58" s="80">
        <f>SUM(C59:C63)</f>
        <v>19255</v>
      </c>
      <c r="D58" s="80">
        <f>SUM(D59:D63)</f>
        <v>18733</v>
      </c>
      <c r="E58" s="64" t="s">
        <v>282</v>
      </c>
      <c r="F58" s="12">
        <f>SUM(G58:H58)</f>
        <v>15</v>
      </c>
      <c r="G58" s="80">
        <f>SUM(G59:G63)</f>
        <v>1</v>
      </c>
      <c r="H58" s="81">
        <f>SUM(H59:H63)</f>
        <v>14</v>
      </c>
    </row>
    <row r="59" spans="1:8" ht="11.25" customHeight="1">
      <c r="A59" s="65">
        <v>45</v>
      </c>
      <c r="B59" s="12">
        <f t="shared" si="2"/>
        <v>7090</v>
      </c>
      <c r="C59" s="80">
        <v>3609</v>
      </c>
      <c r="D59" s="80">
        <v>3481</v>
      </c>
      <c r="E59" s="65">
        <v>105</v>
      </c>
      <c r="F59" s="12">
        <f t="shared" si="1"/>
        <v>7</v>
      </c>
      <c r="G59" s="80">
        <v>1</v>
      </c>
      <c r="H59" s="81">
        <v>6</v>
      </c>
    </row>
    <row r="60" spans="1:8" ht="11.25" customHeight="1">
      <c r="A60" s="65">
        <v>46</v>
      </c>
      <c r="B60" s="12">
        <f t="shared" si="2"/>
        <v>7166</v>
      </c>
      <c r="C60" s="80">
        <v>3569</v>
      </c>
      <c r="D60" s="80">
        <v>3597</v>
      </c>
      <c r="E60" s="65">
        <v>106</v>
      </c>
      <c r="F60" s="12">
        <f t="shared" si="1"/>
        <v>5</v>
      </c>
      <c r="G60" s="80">
        <v>0</v>
      </c>
      <c r="H60" s="81">
        <v>5</v>
      </c>
    </row>
    <row r="61" spans="1:8" ht="11.25" customHeight="1">
      <c r="A61" s="65">
        <v>47</v>
      </c>
      <c r="B61" s="12">
        <f t="shared" si="2"/>
        <v>7704</v>
      </c>
      <c r="C61" s="80">
        <v>3947</v>
      </c>
      <c r="D61" s="80">
        <v>3757</v>
      </c>
      <c r="E61" s="65">
        <v>107</v>
      </c>
      <c r="F61" s="12">
        <f t="shared" si="1"/>
        <v>2</v>
      </c>
      <c r="G61" s="80">
        <v>0</v>
      </c>
      <c r="H61" s="81">
        <v>2</v>
      </c>
    </row>
    <row r="62" spans="1:8" ht="11.25" customHeight="1">
      <c r="A62" s="65">
        <v>48</v>
      </c>
      <c r="B62" s="12">
        <f t="shared" si="2"/>
        <v>8140</v>
      </c>
      <c r="C62" s="80">
        <v>4103</v>
      </c>
      <c r="D62" s="80">
        <v>4037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7888</v>
      </c>
      <c r="C63" s="82">
        <v>4027</v>
      </c>
      <c r="D63" s="82">
        <v>3861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72</v>
      </c>
      <c r="B64" s="12">
        <f t="shared" si="2"/>
        <v>37642</v>
      </c>
      <c r="C64" s="80">
        <f>SUM(C65:C69)</f>
        <v>19350</v>
      </c>
      <c r="D64" s="80">
        <f>SUM(D65:D69)</f>
        <v>18292</v>
      </c>
      <c r="E64" s="65" t="s">
        <v>346</v>
      </c>
      <c r="F64" s="17">
        <f t="shared" ref="F64:F65" si="3">SUM(G64:H64)</f>
        <v>0</v>
      </c>
      <c r="G64" s="13">
        <v>0</v>
      </c>
      <c r="H64" s="18">
        <v>0</v>
      </c>
    </row>
    <row r="65" spans="1:8" ht="11.25" customHeight="1">
      <c r="A65" s="65">
        <v>50</v>
      </c>
      <c r="B65" s="12">
        <f t="shared" si="2"/>
        <v>7924</v>
      </c>
      <c r="C65" s="80">
        <v>3996</v>
      </c>
      <c r="D65" s="80">
        <v>3928</v>
      </c>
      <c r="E65" s="65">
        <v>110</v>
      </c>
      <c r="F65" s="68">
        <f t="shared" si="3"/>
        <v>0</v>
      </c>
      <c r="G65" s="13">
        <v>0</v>
      </c>
      <c r="H65" s="69">
        <v>0</v>
      </c>
    </row>
    <row r="66" spans="1:8" ht="11.25" customHeight="1">
      <c r="A66" s="65">
        <v>51</v>
      </c>
      <c r="B66" s="12">
        <f t="shared" si="2"/>
        <v>7540</v>
      </c>
      <c r="C66" s="80">
        <v>3812</v>
      </c>
      <c r="D66" s="80">
        <v>3728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7387</v>
      </c>
      <c r="C67" s="80">
        <v>3855</v>
      </c>
      <c r="D67" s="80">
        <v>3532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7345</v>
      </c>
      <c r="C68" s="80">
        <v>3723</v>
      </c>
      <c r="D68" s="80">
        <v>3622</v>
      </c>
      <c r="E68" s="65" t="s">
        <v>46</v>
      </c>
      <c r="F68" s="68">
        <f>SUM(F72:F74)</f>
        <v>442768</v>
      </c>
      <c r="G68" s="92">
        <f>SUM(G72:G74)</f>
        <v>219351</v>
      </c>
      <c r="H68" s="69">
        <f>SUM(H72:H74)</f>
        <v>223417</v>
      </c>
    </row>
    <row r="69" spans="1:8" ht="11.25" customHeight="1">
      <c r="A69" s="66">
        <v>54</v>
      </c>
      <c r="B69" s="67">
        <f t="shared" si="2"/>
        <v>7446</v>
      </c>
      <c r="C69" s="82">
        <v>3964</v>
      </c>
      <c r="D69" s="82">
        <v>3482</v>
      </c>
      <c r="E69" s="66" t="s">
        <v>3</v>
      </c>
      <c r="F69" s="67">
        <v>207516</v>
      </c>
      <c r="G69" s="15"/>
      <c r="H69" s="16"/>
    </row>
    <row r="70" spans="1:8" ht="11.25" customHeight="1">
      <c r="A70" s="64" t="s">
        <v>73</v>
      </c>
      <c r="B70" s="12">
        <f t="shared" si="2"/>
        <v>29297</v>
      </c>
      <c r="C70" s="80">
        <f>SUM(C71:C75)</f>
        <v>15339</v>
      </c>
      <c r="D70" s="80">
        <f>SUM(D71:D75)</f>
        <v>13958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5282</v>
      </c>
      <c r="C71" s="80">
        <v>2759</v>
      </c>
      <c r="D71" s="80">
        <v>2523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6711</v>
      </c>
      <c r="C72" s="80">
        <v>3520</v>
      </c>
      <c r="D72" s="80">
        <v>3191</v>
      </c>
      <c r="E72" s="65" t="s">
        <v>75</v>
      </c>
      <c r="F72" s="93">
        <f>$B$4+$B$10+$B$16</f>
        <v>57894</v>
      </c>
      <c r="G72" s="94">
        <f>$C$4+$C$10+$C$16</f>
        <v>29751</v>
      </c>
      <c r="H72" s="95">
        <f>$D$4+$D$10+$D$16</f>
        <v>28143</v>
      </c>
    </row>
    <row r="73" spans="1:8" ht="11.25" customHeight="1">
      <c r="A73" s="65">
        <v>57</v>
      </c>
      <c r="B73" s="12">
        <f t="shared" si="2"/>
        <v>6128</v>
      </c>
      <c r="C73" s="80">
        <v>3178</v>
      </c>
      <c r="D73" s="80">
        <v>2950</v>
      </c>
      <c r="E73" s="64" t="s">
        <v>76</v>
      </c>
      <c r="F73" s="12">
        <f>$B$22+$B$28+$B$34+$B$40+$B$46+$B$52+$B$58+$B$64+$B$70+$F$4</f>
        <v>276598</v>
      </c>
      <c r="G73" s="13">
        <f>$C$22+$C$28+$C$34+$C$40+$C$46+$C$52+$C$58+$C$64+$C$70+$G$4</f>
        <v>142260</v>
      </c>
      <c r="H73" s="14">
        <f>$D$22+$D$28+$D$34+$D$40+$D$46+$D$52+$D$58+$D$64+$D$70+$H$4</f>
        <v>134338</v>
      </c>
    </row>
    <row r="74" spans="1:8" ht="11.25" customHeight="1">
      <c r="A74" s="65">
        <v>58</v>
      </c>
      <c r="B74" s="12">
        <f t="shared" si="2"/>
        <v>5880</v>
      </c>
      <c r="C74" s="80">
        <v>3077</v>
      </c>
      <c r="D74" s="80">
        <v>2803</v>
      </c>
      <c r="E74" s="64" t="s">
        <v>77</v>
      </c>
      <c r="F74" s="12">
        <f>$F$10+$F$16+$F$22+$F$28+$F$34+$F$40+$F$46+$F$52+$F$58+$F$64</f>
        <v>108276</v>
      </c>
      <c r="G74" s="13">
        <f>$G$10+$G$16+$G$22+$G$28+$G$34+$G$40+$G$46+$G$52+$G$58+$G$64</f>
        <v>47340</v>
      </c>
      <c r="H74" s="14">
        <f>$H$10+$H$16+$H$22+$H$28+$H$34+$H$40+$H$46+$H$52+$H$58+$H$64</f>
        <v>60936</v>
      </c>
    </row>
    <row r="75" spans="1:8" ht="13.5" customHeight="1" thickBot="1">
      <c r="A75" s="72">
        <v>59</v>
      </c>
      <c r="B75" s="73">
        <f t="shared" ref="B75" si="4">SUM(C75:D75)</f>
        <v>5296</v>
      </c>
      <c r="C75" s="74">
        <v>2805</v>
      </c>
      <c r="D75" s="74">
        <v>2491</v>
      </c>
      <c r="E75" s="75" t="s">
        <v>347</v>
      </c>
      <c r="F75" s="73">
        <f>$F$22+$F$28+$F$34+$F$40+$F$46+$F$52+$F$58+$F$64</f>
        <v>57719</v>
      </c>
      <c r="G75" s="74">
        <f>$G$22+$G$28+$G$34+$G$40+$G$46+$G$52+$G$58+$G$64</f>
        <v>23533</v>
      </c>
      <c r="H75" s="76">
        <f>$H$22+$H$28+$H$34+$H$40+$H$46+$H$52+$H$58+$H$64</f>
        <v>34186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351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5"/>
      <c r="N5" s="228"/>
    </row>
    <row r="6" spans="1:14" s="1" customFormat="1" ht="20.100000000000001" customHeight="1">
      <c r="A6" s="118" t="s">
        <v>16</v>
      </c>
      <c r="B6" s="123">
        <v>11</v>
      </c>
      <c r="C6" s="124">
        <v>14</v>
      </c>
      <c r="D6" s="125">
        <f>B6-C6</f>
        <v>-3</v>
      </c>
      <c r="E6" s="126">
        <v>50</v>
      </c>
      <c r="F6" s="127">
        <v>27</v>
      </c>
      <c r="G6" s="127">
        <v>22</v>
      </c>
      <c r="H6" s="128">
        <f>SUM(E6:G6)</f>
        <v>99</v>
      </c>
      <c r="I6" s="126">
        <v>23</v>
      </c>
      <c r="J6" s="127">
        <v>31</v>
      </c>
      <c r="K6" s="127">
        <v>31</v>
      </c>
      <c r="L6" s="128">
        <f>SUM(I6:K6)</f>
        <v>85</v>
      </c>
      <c r="M6" s="125">
        <f>H6-L6</f>
        <v>14</v>
      </c>
      <c r="N6" s="124">
        <f>D6+M6</f>
        <v>11</v>
      </c>
    </row>
    <row r="7" spans="1:14" s="1" customFormat="1" ht="20.100000000000001" customHeight="1">
      <c r="A7" s="119" t="s">
        <v>17</v>
      </c>
      <c r="B7" s="129">
        <v>54</v>
      </c>
      <c r="C7" s="130">
        <v>41</v>
      </c>
      <c r="D7" s="131">
        <f t="shared" ref="D7:D18" si="0">B7-C7</f>
        <v>13</v>
      </c>
      <c r="E7" s="132">
        <v>188</v>
      </c>
      <c r="F7" s="133">
        <v>161</v>
      </c>
      <c r="G7" s="133">
        <v>105</v>
      </c>
      <c r="H7" s="134">
        <f t="shared" ref="H7:H20" si="1">SUM(E7:G7)</f>
        <v>454</v>
      </c>
      <c r="I7" s="132">
        <v>81</v>
      </c>
      <c r="J7" s="133">
        <v>51</v>
      </c>
      <c r="K7" s="133">
        <v>96</v>
      </c>
      <c r="L7" s="134">
        <f t="shared" ref="L7:L20" si="2">SUM(I7:K7)</f>
        <v>228</v>
      </c>
      <c r="M7" s="131">
        <f t="shared" ref="M7:M20" si="3">H7-L7</f>
        <v>226</v>
      </c>
      <c r="N7" s="130">
        <f t="shared" ref="N7:N18" si="4">D7+M7</f>
        <v>239</v>
      </c>
    </row>
    <row r="8" spans="1:14" s="1" customFormat="1" ht="20.100000000000001" customHeight="1">
      <c r="A8" s="119" t="s">
        <v>18</v>
      </c>
      <c r="B8" s="129">
        <v>34</v>
      </c>
      <c r="C8" s="130">
        <v>33</v>
      </c>
      <c r="D8" s="131">
        <f t="shared" si="0"/>
        <v>1</v>
      </c>
      <c r="E8" s="132">
        <v>76</v>
      </c>
      <c r="F8" s="133">
        <v>79</v>
      </c>
      <c r="G8" s="133">
        <v>38</v>
      </c>
      <c r="H8" s="134">
        <f t="shared" si="1"/>
        <v>193</v>
      </c>
      <c r="I8" s="132">
        <v>55</v>
      </c>
      <c r="J8" s="133">
        <v>53</v>
      </c>
      <c r="K8" s="133">
        <v>52</v>
      </c>
      <c r="L8" s="134">
        <f t="shared" si="2"/>
        <v>160</v>
      </c>
      <c r="M8" s="131">
        <f t="shared" si="3"/>
        <v>33</v>
      </c>
      <c r="N8" s="130">
        <f t="shared" si="4"/>
        <v>34</v>
      </c>
    </row>
    <row r="9" spans="1:14" s="1" customFormat="1" ht="20.100000000000001" customHeight="1">
      <c r="A9" s="119" t="s">
        <v>19</v>
      </c>
      <c r="B9" s="129">
        <v>32</v>
      </c>
      <c r="C9" s="130">
        <v>28</v>
      </c>
      <c r="D9" s="131">
        <f t="shared" si="0"/>
        <v>4</v>
      </c>
      <c r="E9" s="132">
        <v>46</v>
      </c>
      <c r="F9" s="133">
        <v>54</v>
      </c>
      <c r="G9" s="133">
        <v>34</v>
      </c>
      <c r="H9" s="134">
        <f>SUM(E9:G9)</f>
        <v>134</v>
      </c>
      <c r="I9" s="132">
        <v>39</v>
      </c>
      <c r="J9" s="133">
        <v>48</v>
      </c>
      <c r="K9" s="133">
        <v>42</v>
      </c>
      <c r="L9" s="134">
        <f t="shared" si="2"/>
        <v>129</v>
      </c>
      <c r="M9" s="131">
        <f t="shared" si="3"/>
        <v>5</v>
      </c>
      <c r="N9" s="130">
        <f t="shared" si="4"/>
        <v>9</v>
      </c>
    </row>
    <row r="10" spans="1:14" s="1" customFormat="1" ht="20.100000000000001" customHeight="1">
      <c r="A10" s="119" t="s">
        <v>20</v>
      </c>
      <c r="B10" s="129">
        <v>37</v>
      </c>
      <c r="C10" s="130">
        <v>31</v>
      </c>
      <c r="D10" s="131">
        <f t="shared" si="0"/>
        <v>6</v>
      </c>
      <c r="E10" s="132">
        <v>76</v>
      </c>
      <c r="F10" s="133">
        <v>89</v>
      </c>
      <c r="G10" s="133">
        <v>67</v>
      </c>
      <c r="H10" s="134">
        <f t="shared" si="1"/>
        <v>232</v>
      </c>
      <c r="I10" s="132">
        <v>52</v>
      </c>
      <c r="J10" s="133">
        <v>62</v>
      </c>
      <c r="K10" s="133">
        <v>75</v>
      </c>
      <c r="L10" s="134">
        <f t="shared" si="2"/>
        <v>189</v>
      </c>
      <c r="M10" s="131">
        <f t="shared" si="3"/>
        <v>43</v>
      </c>
      <c r="N10" s="130">
        <f t="shared" si="4"/>
        <v>49</v>
      </c>
    </row>
    <row r="11" spans="1:14" s="1" customFormat="1" ht="20.100000000000001" customHeight="1">
      <c r="A11" s="119" t="s">
        <v>21</v>
      </c>
      <c r="B11" s="129">
        <v>26</v>
      </c>
      <c r="C11" s="130">
        <v>19</v>
      </c>
      <c r="D11" s="131">
        <f t="shared" si="0"/>
        <v>7</v>
      </c>
      <c r="E11" s="132">
        <v>94</v>
      </c>
      <c r="F11" s="133">
        <v>96</v>
      </c>
      <c r="G11" s="133">
        <v>71</v>
      </c>
      <c r="H11" s="134">
        <f t="shared" si="1"/>
        <v>261</v>
      </c>
      <c r="I11" s="132">
        <v>36</v>
      </c>
      <c r="J11" s="133">
        <v>35</v>
      </c>
      <c r="K11" s="133">
        <v>36</v>
      </c>
      <c r="L11" s="134">
        <f t="shared" si="2"/>
        <v>107</v>
      </c>
      <c r="M11" s="131">
        <f t="shared" si="3"/>
        <v>154</v>
      </c>
      <c r="N11" s="130">
        <f t="shared" si="4"/>
        <v>161</v>
      </c>
    </row>
    <row r="12" spans="1:14" s="1" customFormat="1" ht="20.100000000000001" customHeight="1">
      <c r="A12" s="119" t="s">
        <v>22</v>
      </c>
      <c r="B12" s="129">
        <v>16</v>
      </c>
      <c r="C12" s="130">
        <v>27</v>
      </c>
      <c r="D12" s="131">
        <f>B12-C12</f>
        <v>-11</v>
      </c>
      <c r="E12" s="132">
        <v>52</v>
      </c>
      <c r="F12" s="133">
        <v>66</v>
      </c>
      <c r="G12" s="133">
        <v>51</v>
      </c>
      <c r="H12" s="134">
        <f t="shared" si="1"/>
        <v>169</v>
      </c>
      <c r="I12" s="132">
        <v>48</v>
      </c>
      <c r="J12" s="133">
        <v>43</v>
      </c>
      <c r="K12" s="133">
        <v>80</v>
      </c>
      <c r="L12" s="134">
        <f t="shared" si="2"/>
        <v>171</v>
      </c>
      <c r="M12" s="131">
        <f t="shared" si="3"/>
        <v>-2</v>
      </c>
      <c r="N12" s="130">
        <f t="shared" si="4"/>
        <v>-13</v>
      </c>
    </row>
    <row r="13" spans="1:14" s="1" customFormat="1" ht="20.100000000000001" customHeight="1">
      <c r="A13" s="119" t="s">
        <v>23</v>
      </c>
      <c r="B13" s="129">
        <v>15</v>
      </c>
      <c r="C13" s="130">
        <v>27</v>
      </c>
      <c r="D13" s="131">
        <f t="shared" si="0"/>
        <v>-12</v>
      </c>
      <c r="E13" s="132">
        <v>40</v>
      </c>
      <c r="F13" s="133">
        <v>37</v>
      </c>
      <c r="G13" s="133">
        <v>43</v>
      </c>
      <c r="H13" s="134">
        <f t="shared" si="1"/>
        <v>120</v>
      </c>
      <c r="I13" s="132">
        <v>36</v>
      </c>
      <c r="J13" s="133">
        <v>47</v>
      </c>
      <c r="K13" s="133">
        <v>25</v>
      </c>
      <c r="L13" s="134">
        <f t="shared" si="2"/>
        <v>108</v>
      </c>
      <c r="M13" s="131">
        <f t="shared" si="3"/>
        <v>12</v>
      </c>
      <c r="N13" s="130">
        <f t="shared" si="4"/>
        <v>0</v>
      </c>
    </row>
    <row r="14" spans="1:14" s="1" customFormat="1" ht="20.100000000000001" customHeight="1">
      <c r="A14" s="119" t="s">
        <v>24</v>
      </c>
      <c r="B14" s="129">
        <v>27</v>
      </c>
      <c r="C14" s="130">
        <v>26</v>
      </c>
      <c r="D14" s="131">
        <f t="shared" si="0"/>
        <v>1</v>
      </c>
      <c r="E14" s="132">
        <v>59</v>
      </c>
      <c r="F14" s="133">
        <v>61</v>
      </c>
      <c r="G14" s="133">
        <v>41</v>
      </c>
      <c r="H14" s="134">
        <f t="shared" si="1"/>
        <v>161</v>
      </c>
      <c r="I14" s="132">
        <v>35</v>
      </c>
      <c r="J14" s="133">
        <v>56</v>
      </c>
      <c r="K14" s="133">
        <v>53</v>
      </c>
      <c r="L14" s="134">
        <f t="shared" si="2"/>
        <v>144</v>
      </c>
      <c r="M14" s="131">
        <f t="shared" si="3"/>
        <v>17</v>
      </c>
      <c r="N14" s="130">
        <f t="shared" si="4"/>
        <v>18</v>
      </c>
    </row>
    <row r="15" spans="1:14" s="1" customFormat="1" ht="20.100000000000001" customHeight="1">
      <c r="A15" s="119" t="s">
        <v>25</v>
      </c>
      <c r="B15" s="129">
        <v>25</v>
      </c>
      <c r="C15" s="130">
        <v>20</v>
      </c>
      <c r="D15" s="131">
        <f>B15-C15</f>
        <v>5</v>
      </c>
      <c r="E15" s="132">
        <v>77</v>
      </c>
      <c r="F15" s="133">
        <v>100</v>
      </c>
      <c r="G15" s="133">
        <v>41</v>
      </c>
      <c r="H15" s="134">
        <f t="shared" si="1"/>
        <v>218</v>
      </c>
      <c r="I15" s="132">
        <v>56</v>
      </c>
      <c r="J15" s="133">
        <v>66</v>
      </c>
      <c r="K15" s="133">
        <v>55</v>
      </c>
      <c r="L15" s="134">
        <f t="shared" si="2"/>
        <v>177</v>
      </c>
      <c r="M15" s="131">
        <f t="shared" si="3"/>
        <v>41</v>
      </c>
      <c r="N15" s="130">
        <f t="shared" si="4"/>
        <v>46</v>
      </c>
    </row>
    <row r="16" spans="1:14" s="1" customFormat="1" ht="20.100000000000001" customHeight="1">
      <c r="A16" s="119" t="s">
        <v>26</v>
      </c>
      <c r="B16" s="129">
        <v>7</v>
      </c>
      <c r="C16" s="130">
        <v>9</v>
      </c>
      <c r="D16" s="131">
        <f>B16-C16</f>
        <v>-2</v>
      </c>
      <c r="E16" s="132">
        <v>26</v>
      </c>
      <c r="F16" s="133">
        <v>23</v>
      </c>
      <c r="G16" s="133">
        <v>15</v>
      </c>
      <c r="H16" s="134">
        <f t="shared" si="1"/>
        <v>64</v>
      </c>
      <c r="I16" s="132">
        <v>14</v>
      </c>
      <c r="J16" s="133">
        <v>14</v>
      </c>
      <c r="K16" s="133">
        <v>16</v>
      </c>
      <c r="L16" s="134">
        <f t="shared" si="2"/>
        <v>44</v>
      </c>
      <c r="M16" s="131">
        <f t="shared" si="3"/>
        <v>20</v>
      </c>
      <c r="N16" s="130">
        <f t="shared" si="4"/>
        <v>18</v>
      </c>
    </row>
    <row r="17" spans="1:14" s="1" customFormat="1" ht="20.100000000000001" customHeight="1">
      <c r="A17" s="119" t="s">
        <v>27</v>
      </c>
      <c r="B17" s="129">
        <v>25</v>
      </c>
      <c r="C17" s="130">
        <v>24</v>
      </c>
      <c r="D17" s="131">
        <f t="shared" si="0"/>
        <v>1</v>
      </c>
      <c r="E17" s="132">
        <v>48</v>
      </c>
      <c r="F17" s="133">
        <v>77</v>
      </c>
      <c r="G17" s="133">
        <v>51</v>
      </c>
      <c r="H17" s="134">
        <f t="shared" si="1"/>
        <v>176</v>
      </c>
      <c r="I17" s="132">
        <v>36</v>
      </c>
      <c r="J17" s="133">
        <v>70</v>
      </c>
      <c r="K17" s="133">
        <v>40</v>
      </c>
      <c r="L17" s="134">
        <f>SUM(I17:K17)</f>
        <v>146</v>
      </c>
      <c r="M17" s="131">
        <f t="shared" si="3"/>
        <v>30</v>
      </c>
      <c r="N17" s="130">
        <f t="shared" si="4"/>
        <v>31</v>
      </c>
    </row>
    <row r="18" spans="1:14" s="1" customFormat="1" ht="20.100000000000001" customHeight="1" thickBot="1">
      <c r="A18" s="122" t="s">
        <v>28</v>
      </c>
      <c r="B18" s="135">
        <v>10</v>
      </c>
      <c r="C18" s="136">
        <v>14</v>
      </c>
      <c r="D18" s="137">
        <f t="shared" si="0"/>
        <v>-4</v>
      </c>
      <c r="E18" s="138">
        <v>23</v>
      </c>
      <c r="F18" s="139">
        <v>31</v>
      </c>
      <c r="G18" s="139">
        <v>32</v>
      </c>
      <c r="H18" s="140">
        <f t="shared" si="1"/>
        <v>86</v>
      </c>
      <c r="I18" s="138">
        <v>15</v>
      </c>
      <c r="J18" s="139">
        <v>28</v>
      </c>
      <c r="K18" s="139">
        <v>20</v>
      </c>
      <c r="L18" s="140">
        <f t="shared" si="2"/>
        <v>63</v>
      </c>
      <c r="M18" s="137">
        <f t="shared" si="3"/>
        <v>23</v>
      </c>
      <c r="N18" s="136">
        <f t="shared" si="4"/>
        <v>19</v>
      </c>
    </row>
    <row r="19" spans="1:14" s="1" customFormat="1" ht="20.100000000000001" customHeight="1">
      <c r="A19" s="121" t="s">
        <v>48</v>
      </c>
      <c r="B19" s="141">
        <v>161</v>
      </c>
      <c r="C19" s="142">
        <v>146</v>
      </c>
      <c r="D19" s="143">
        <f>B19-C19</f>
        <v>15</v>
      </c>
      <c r="E19" s="144">
        <v>466</v>
      </c>
      <c r="F19" s="145">
        <v>483</v>
      </c>
      <c r="G19" s="145">
        <v>309</v>
      </c>
      <c r="H19" s="146">
        <f>SUM(E19:G19)</f>
        <v>1258</v>
      </c>
      <c r="I19" s="144">
        <v>295</v>
      </c>
      <c r="J19" s="145">
        <v>323</v>
      </c>
      <c r="K19" s="145">
        <v>316</v>
      </c>
      <c r="L19" s="146">
        <f t="shared" si="2"/>
        <v>934</v>
      </c>
      <c r="M19" s="147">
        <f t="shared" si="3"/>
        <v>324</v>
      </c>
      <c r="N19" s="142">
        <f>D19+M19</f>
        <v>339</v>
      </c>
    </row>
    <row r="20" spans="1:14" s="1" customFormat="1" ht="20.100000000000001" customHeight="1" thickBot="1">
      <c r="A20" s="120" t="s">
        <v>49</v>
      </c>
      <c r="B20" s="148">
        <v>158</v>
      </c>
      <c r="C20" s="149">
        <v>167</v>
      </c>
      <c r="D20" s="150">
        <f>B20-C20</f>
        <v>-9</v>
      </c>
      <c r="E20" s="151">
        <v>389</v>
      </c>
      <c r="F20" s="152">
        <v>418</v>
      </c>
      <c r="G20" s="152">
        <v>302</v>
      </c>
      <c r="H20" s="153">
        <f t="shared" si="1"/>
        <v>1109</v>
      </c>
      <c r="I20" s="151">
        <v>231</v>
      </c>
      <c r="J20" s="152">
        <v>281</v>
      </c>
      <c r="K20" s="152">
        <v>305</v>
      </c>
      <c r="L20" s="153">
        <f t="shared" si="2"/>
        <v>817</v>
      </c>
      <c r="M20" s="154">
        <f t="shared" si="3"/>
        <v>292</v>
      </c>
      <c r="N20" s="149">
        <f>D20+M20</f>
        <v>283</v>
      </c>
    </row>
    <row r="21" spans="1:14" s="1" customFormat="1" ht="19.5" customHeight="1" thickBot="1">
      <c r="A21" s="114" t="s">
        <v>50</v>
      </c>
      <c r="B21" s="155">
        <f t="shared" ref="B21:L21" si="5">SUM(B6:B18)</f>
        <v>319</v>
      </c>
      <c r="C21" s="156">
        <f t="shared" si="5"/>
        <v>313</v>
      </c>
      <c r="D21" s="157">
        <f t="shared" si="5"/>
        <v>6</v>
      </c>
      <c r="E21" s="158">
        <f t="shared" si="5"/>
        <v>855</v>
      </c>
      <c r="F21" s="159">
        <f t="shared" si="5"/>
        <v>901</v>
      </c>
      <c r="G21" s="159">
        <f t="shared" si="5"/>
        <v>611</v>
      </c>
      <c r="H21" s="160">
        <f t="shared" si="5"/>
        <v>2367</v>
      </c>
      <c r="I21" s="158">
        <f>SUM(I6:I18)</f>
        <v>526</v>
      </c>
      <c r="J21" s="159">
        <f t="shared" si="5"/>
        <v>604</v>
      </c>
      <c r="K21" s="159">
        <f>SUM(K6:K18)</f>
        <v>621</v>
      </c>
      <c r="L21" s="160">
        <f t="shared" si="5"/>
        <v>1751</v>
      </c>
      <c r="M21" s="161">
        <f t="shared" ref="M21" si="6">SUM(M6:M18)</f>
        <v>616</v>
      </c>
      <c r="N21" s="156">
        <f>SUM(N6:N18)</f>
        <v>622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2" t="s">
        <v>339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284</v>
      </c>
      <c r="C1" s="168"/>
      <c r="D1" s="168"/>
      <c r="E1" s="168"/>
      <c r="F1" s="168"/>
    </row>
    <row r="2" spans="2:6" s="3" customFormat="1" ht="23.25" customHeight="1">
      <c r="B2" s="3" t="s">
        <v>350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117</v>
      </c>
      <c r="D6" s="28">
        <f>E6+F6</f>
        <v>167</v>
      </c>
      <c r="E6" s="28">
        <v>89</v>
      </c>
      <c r="F6" s="28">
        <v>78</v>
      </c>
    </row>
    <row r="7" spans="2:6" s="3" customFormat="1" ht="27" customHeight="1">
      <c r="B7" s="77" t="s">
        <v>40</v>
      </c>
      <c r="C7" s="28">
        <v>363</v>
      </c>
      <c r="D7" s="28">
        <f t="shared" ref="D7:D16" si="0">E7+F7</f>
        <v>575</v>
      </c>
      <c r="E7" s="28">
        <v>335</v>
      </c>
      <c r="F7" s="28">
        <v>240</v>
      </c>
    </row>
    <row r="8" spans="2:6" s="3" customFormat="1" ht="27" customHeight="1">
      <c r="B8" s="77" t="s">
        <v>289</v>
      </c>
      <c r="C8" s="28">
        <v>307</v>
      </c>
      <c r="D8" s="28">
        <f t="shared" si="0"/>
        <v>544</v>
      </c>
      <c r="E8" s="28">
        <v>388</v>
      </c>
      <c r="F8" s="28">
        <v>156</v>
      </c>
    </row>
    <row r="9" spans="2:6" s="3" customFormat="1" ht="27" customHeight="1">
      <c r="B9" s="77" t="s">
        <v>285</v>
      </c>
      <c r="C9" s="28">
        <v>901</v>
      </c>
      <c r="D9" s="28">
        <f t="shared" si="0"/>
        <v>1252</v>
      </c>
      <c r="E9" s="28">
        <v>570</v>
      </c>
      <c r="F9" s="28">
        <v>682</v>
      </c>
    </row>
    <row r="10" spans="2:6" s="3" customFormat="1" ht="27" customHeight="1">
      <c r="B10" s="77" t="s">
        <v>336</v>
      </c>
      <c r="C10" s="28">
        <v>238</v>
      </c>
      <c r="D10" s="28">
        <f t="shared" si="0"/>
        <v>260</v>
      </c>
      <c r="E10" s="28">
        <v>184</v>
      </c>
      <c r="F10" s="28">
        <v>76</v>
      </c>
    </row>
    <row r="11" spans="2:6" s="3" customFormat="1" ht="27" customHeight="1">
      <c r="B11" s="77" t="s">
        <v>41</v>
      </c>
      <c r="C11" s="28">
        <v>656</v>
      </c>
      <c r="D11" s="28">
        <f t="shared" si="0"/>
        <v>787</v>
      </c>
      <c r="E11" s="28">
        <v>371</v>
      </c>
      <c r="F11" s="28">
        <v>416</v>
      </c>
    </row>
    <row r="12" spans="2:6" s="3" customFormat="1" ht="27" customHeight="1">
      <c r="B12" s="77" t="s">
        <v>42</v>
      </c>
      <c r="C12" s="28">
        <v>277</v>
      </c>
      <c r="D12" s="28">
        <f t="shared" si="0"/>
        <v>473</v>
      </c>
      <c r="E12" s="28">
        <v>251</v>
      </c>
      <c r="F12" s="28">
        <v>222</v>
      </c>
    </row>
    <row r="13" spans="2:6" s="3" customFormat="1" ht="27" customHeight="1">
      <c r="B13" s="77" t="s">
        <v>43</v>
      </c>
      <c r="C13" s="28">
        <v>349</v>
      </c>
      <c r="D13" s="28">
        <f t="shared" si="0"/>
        <v>418</v>
      </c>
      <c r="E13" s="28">
        <v>94</v>
      </c>
      <c r="F13" s="28">
        <v>324</v>
      </c>
    </row>
    <row r="14" spans="2:6" s="3" customFormat="1" ht="27" customHeight="1">
      <c r="B14" s="77" t="s">
        <v>337</v>
      </c>
      <c r="C14" s="28">
        <v>114</v>
      </c>
      <c r="D14" s="28">
        <f t="shared" si="0"/>
        <v>126</v>
      </c>
      <c r="E14" s="28">
        <v>25</v>
      </c>
      <c r="F14" s="28">
        <v>101</v>
      </c>
    </row>
    <row r="15" spans="2:6" s="3" customFormat="1" ht="27" customHeight="1">
      <c r="B15" s="77" t="s">
        <v>44</v>
      </c>
      <c r="C15" s="28">
        <v>219</v>
      </c>
      <c r="D15" s="28">
        <f>E15+F15</f>
        <v>231</v>
      </c>
      <c r="E15" s="28">
        <v>166</v>
      </c>
      <c r="F15" s="28">
        <v>65</v>
      </c>
    </row>
    <row r="16" spans="2:6" s="3" customFormat="1" ht="27" customHeight="1">
      <c r="B16" s="55" t="s">
        <v>348</v>
      </c>
      <c r="C16" s="28">
        <v>553</v>
      </c>
      <c r="D16" s="28">
        <f t="shared" si="0"/>
        <v>759</v>
      </c>
      <c r="E16" s="28">
        <v>456</v>
      </c>
      <c r="F16" s="28">
        <v>303</v>
      </c>
    </row>
    <row r="17" spans="2:6" s="3" customFormat="1" ht="27" customHeight="1">
      <c r="B17" s="77" t="s">
        <v>45</v>
      </c>
      <c r="C17" s="28">
        <v>916</v>
      </c>
      <c r="D17" s="28">
        <f t="shared" ref="D17" si="1">E17+F17</f>
        <v>1132</v>
      </c>
      <c r="E17" s="28">
        <v>711</v>
      </c>
      <c r="F17" s="28">
        <v>421</v>
      </c>
    </row>
    <row r="18" spans="2:6" s="3" customFormat="1" ht="27" customHeight="1">
      <c r="B18" s="30" t="s">
        <v>46</v>
      </c>
      <c r="C18" s="79">
        <f>SUM(C6:C17)</f>
        <v>5010</v>
      </c>
      <c r="D18" s="79">
        <f>SUM(D6:D17)</f>
        <v>6724</v>
      </c>
      <c r="E18" s="79">
        <f>SUM(E6:E17)</f>
        <v>3640</v>
      </c>
      <c r="F18" s="79">
        <f>SUM(F6:F17)</f>
        <v>3084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/>
  </sheetViews>
  <sheetFormatPr defaultRowHeight="13.5"/>
  <sheetData>
    <row r="1" spans="1:13">
      <c r="B1" t="s">
        <v>298</v>
      </c>
      <c r="C1" t="s">
        <v>299</v>
      </c>
      <c r="D1" t="s">
        <v>300</v>
      </c>
      <c r="E1" t="s">
        <v>301</v>
      </c>
      <c r="F1" t="s">
        <v>302</v>
      </c>
      <c r="G1" t="s">
        <v>303</v>
      </c>
      <c r="H1" t="s">
        <v>304</v>
      </c>
      <c r="I1" t="s">
        <v>305</v>
      </c>
      <c r="J1" t="s">
        <v>306</v>
      </c>
      <c r="K1" t="s">
        <v>307</v>
      </c>
      <c r="L1" t="s">
        <v>308</v>
      </c>
      <c r="M1" t="s">
        <v>309</v>
      </c>
    </row>
    <row r="2" spans="1:13" hidden="1">
      <c r="A2" t="s">
        <v>310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311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312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313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314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315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316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320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333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338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340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2022-03-07T07:25:04Z</dcterms:modified>
</cp:coreProperties>
</file>