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H64" i="32"/>
  <c r="G64" i="32"/>
  <c r="F64" i="32" s="1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F22" i="32" s="1"/>
  <c r="G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9" i="32"/>
  <c r="B8" i="32"/>
  <c r="B7" i="32"/>
  <c r="B6" i="32"/>
  <c r="B5" i="32"/>
  <c r="D4" i="32"/>
  <c r="C4" i="32"/>
  <c r="B4" i="32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C35" i="30"/>
  <c r="I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C7" i="30"/>
  <c r="I6" i="30"/>
  <c r="C6" i="30"/>
  <c r="I5" i="30"/>
  <c r="C5" i="30"/>
  <c r="F4" i="32" l="1"/>
  <c r="B46" i="32"/>
  <c r="B28" i="32"/>
  <c r="B10" i="32"/>
  <c r="G74" i="32"/>
  <c r="H73" i="32"/>
  <c r="G73" i="32"/>
  <c r="H75" i="32"/>
  <c r="G75" i="32"/>
  <c r="F75" i="32"/>
  <c r="H74" i="32"/>
  <c r="F74" i="32"/>
  <c r="H72" i="32"/>
  <c r="G72" i="32"/>
  <c r="G68" i="32" l="1"/>
  <c r="H68" i="32"/>
  <c r="F73" i="32"/>
  <c r="F72" i="32"/>
  <c r="F68" i="32" l="1"/>
  <c r="K113" i="30" l="1"/>
  <c r="J113" i="30"/>
  <c r="I113" i="30"/>
  <c r="H113" i="30"/>
  <c r="C26" i="2" l="1"/>
  <c r="C25" i="2"/>
  <c r="H24" i="2" l="1"/>
  <c r="G24" i="2"/>
  <c r="F25" i="2"/>
  <c r="I25" i="2" l="1"/>
  <c r="G25" i="2"/>
  <c r="H25" i="2" s="1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<sst xmlns="http://schemas.openxmlformats.org/spreadsheetml/2006/main" count="444" uniqueCount="355">
  <si>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</si>
  <si>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</si>
  <si>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</si>
  <si>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</si>
  <si>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</si>
  <si>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</si>
  <si>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</si>
  <si>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</si>
  <si>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</si>
  <si>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</si>
  <si>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</si>
  <si>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</si>
  <si>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</si>
  <si>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</si>
  <si>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</si>
  <si>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</si>
  <si>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</si>
  <si>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</si>
  <si>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</si>
  <si>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</si>
  <si>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</si>
  <si>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</si>
  <si>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</si>
  <si>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</si>
  <si>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</si>
  <si>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</si>
  <si>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</si>
  <si>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</si>
  <si>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</si>
  <si>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</si>
  <si>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</si>
  <si>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</si>
  <si>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</si>
  <si>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</si>
  <si>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</si>
  <si>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</si>
  <si>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</si>
  <si>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</si>
  <si>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</si>
  <si>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</si>
  <si>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</si>
  <si>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</si>
  <si>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</si>
  <si>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</si>
  <si>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</si>
  <si>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</si>
  <si>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</si>
  <si>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</si>
  <si>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</si>
  <si>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</si>
  <si>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</si>
  <si>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</si>
  <si>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</si>
  <si>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</si>
  <si>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</si>
  <si>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</si>
  <si>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</si>
  <si>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</si>
  <si>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</si>
  <si>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</si>
  <si>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</si>
  <si>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</si>
  <si>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</si>
  <si>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</si>
  <si>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</si>
  <si>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</si>
  <si>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</si>
  <si>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</si>
  <si>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</si>
  <si>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</si>
  <si>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</si>
  <si>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</si>
  <si>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</si>
  <si>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</si>
  <si>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</si>
  <si>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</si>
  <si>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</si>
  <si>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</si>
  <si>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</si>
  <si>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</si>
  <si>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</si>
  <si>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</si>
  <si>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</si>
  <si>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</si>
  <si>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</si>
  <si>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</si>
  <si>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</si>
  <si>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</si>
  <si>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</si>
  <si>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</si>
  <si>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</si>
  <si>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</si>
  <si>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</si>
  <si>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</si>
  <si>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</si>
  <si>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</si>
  <si>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</si>
  <si>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</si>
  <si>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</si>
  <si>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</si>
  <si>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</si>
  <si>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</si>
  <si>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</si>
  <si>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</si>
  <si>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</si>
  <si>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</si>
  <si>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</si>
  <si>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</si>
  <si>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</si>
  <si>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</si>
  <si>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</si>
  <si>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</si>
  <si>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</si>
  <si>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</si>
  <si>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</si>
  <si>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</si>
  <si>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</si>
  <si>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</si>
  <si>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</si>
  <si>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</si>
  <si>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</si>
  <si>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</si>
  <si>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</si>
  <si>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</si>
  <si>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</si>
  <si>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</si>
  <si>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</si>
  <si>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</si>
  <si>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</si>
  <si>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</si>
  <si>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</si>
  <si>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</si>
  <si>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</si>
  <si>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</si>
  <si>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</si>
  <si>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</si>
  <si>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</si>
  <si>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</si>
  <si>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</si>
  <si>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</si>
  <si>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</si>
  <si>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</si>
  <si>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</si>
  <si>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</si>
  <si>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</si>
  <si>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</si>
  <si>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</si>
  <si>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</si>
  <si>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</si>
  <si>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</si>
  <si>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</si>
  <si>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</si>
  <si>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</si>
  <si>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</si>
  <si>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</si>
  <si>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</si>
  <si>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</si>
  <si>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</si>
  <si>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</si>
  <si>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</si>
  <si>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</si>
  <si>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</si>
  <si>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</si>
  <si>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</si>
  <si>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</si>
  <si>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</si>
  <si>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</si>
  <si>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</si>
  <si>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</si>
  <si>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</si>
  <si>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</si>
  <si>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</si>
  <si>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</si>
  <si>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</si>
  <si>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</si>
  <si>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</si>
  <si>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</si>
  <si>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</si>
  <si>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</si>
  <si>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</si>
  <si>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</si>
  <si>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</si>
  <si>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</si>
  <si>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</si>
  <si>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</si>
  <si>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</si>
  <si>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</si>
  <si>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</si>
  <si>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</si>
  <si>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</si>
  <si>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</si>
  <si>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</si>
  <si>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</si>
  <si>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</si>
  <si>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</si>
  <si>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</si>
  <si>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</si>
  <si>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</si>
  <si>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</si>
  <si>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</si>
  <si>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</si>
  <si>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</si>
  <si>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</si>
  <si>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</si>
  <si>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</si>
  <si>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</si>
  <si>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</si>
  <si>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</si>
  <si>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</si>
  <si>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</si>
  <si>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</si>
  <si>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</si>
  <si>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</si>
  <si>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</si>
  <si>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</si>
  <si>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</si>
  <si>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</si>
  <si>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</si>
  <si>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</si>
  <si>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</si>
  <si>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</si>
  <si>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</si>
  <si>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</si>
  <si>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</si>
  <si>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</si>
  <si>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</si>
  <si>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</si>
  <si>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</si>
  <si>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</si>
  <si>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</si>
  <si>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</si>
  <si>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</si>
  <si>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</si>
  <si>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</si>
  <si>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</si>
  <si>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</si>
  <si>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</si>
  <si>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</si>
  <si>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</si>
  <si>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</si>
  <si>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</si>
  <si>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</si>
  <si>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</si>
  <si>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</si>
  <si>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</si>
  <si>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</si>
  <si>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</si>
  <si>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</si>
  <si>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</si>
  <si>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</si>
  <si>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</si>
  <si>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</si>
  <si>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</si>
  <si>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</si>
  <si>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</si>
  <si>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</si>
  <si>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</si>
  <si>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</si>
  <si>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</si>
  <si>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</si>
  <si>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</si>
  <si>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</si>
  <si>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</si>
  <si>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</si>
  <si>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</si>
  <si>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</si>
  <si>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</si>
  <si>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</si>
  <si>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</si>
  <si>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</si>
  <si>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</si>
  <si>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</si>
  <si>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</si>
  <si>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</si>
  <si>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</si>
  <si>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</si>
  <si>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</si>
  <si>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</si>
  <si>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</si>
  <si>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</si>
  <si>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</si>
  <si>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</si>
  <si>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</si>
  <si>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</si>
  <si>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</si>
  <si>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</si>
  <si>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</si>
  <si>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</si>
  <si>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</si>
  <si>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</si>
  <si>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</si>
  <si>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</si>
  <si>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</si>
  <si>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</si>
  <si>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</si>
  <si>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</si>
  <si>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</si>
  <si>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</si>
  <si>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</si>
  <si>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</si>
  <si>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</si>
  <si>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</si>
  <si>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</si>
  <si>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</si>
  <si>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</si>
  <si>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</si>
  <si>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</si>
  <si>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</si>
  <si>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</si>
  <si>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</si>
  <si>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</si>
  <si>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</si>
  <si>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</si>
  <si>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</si>
  <si>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</si>
  <si>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</si>
  <si>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</si>
  <si>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</si>
  <si>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</si>
  <si>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</si>
  <si>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</si>
  <si>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</si>
  <si>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</si>
  <si>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</si>
  <si>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</si>
  <si>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</si>
  <si>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</si>
  <si>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</si>
  <si>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</si>
  <si>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</si>
  <si>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</si>
  <si>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</si>
  <si>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</si>
  <si>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</si>
  <si>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</si>
  <si>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</si>
  <si>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</si>
  <si>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</si>
  <si>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</si>
  <si>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</si>
  <si>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</si>
  <si>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</si>
  <si>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</si>
  <si>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</si>
  <si>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</si>
  <si>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</si>
  <si>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</si>
  <si>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</si>
  <si>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</si>
  <si>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　　2020年10月1日以降の人口は，令和2年国勢調査結果（確定値）によるものです。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</si>
  <si>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2022.5.1</t>
    <phoneticPr fontId="15"/>
  </si>
  <si>
    <t>2022年4月中</t>
    <phoneticPr fontId="15"/>
  </si>
  <si>
    <t>(注)人口密度は基準日時点での面積で計算しています。2020年10月1日以降は，69.56㎢で計算しています</t>
    <phoneticPr fontId="6"/>
  </si>
  <si>
    <t>　　（国土交通省国土地理院公表の面積）。</t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</si>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</sst>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" fontId="16" fillId="0" borderId="69" xfId="2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7" fillId="0" borderId="45" xfId="2" applyNumberFormat="1" applyFont="1" applyBorder="1" applyAlignment="1">
      <alignment horizontal="right" vertical="center"/>
    </xf>
    <xf numFmtId="38" fontId="7" fillId="0" borderId="46" xfId="2" applyNumberFormat="1" applyFont="1" applyBorder="1" applyAlignment="1">
      <alignment horizontal="right" vertical="center"/>
    </xf>
    <xf numFmtId="38" fontId="7" fillId="0" borderId="39" xfId="2" applyNumberFormat="1" applyFont="1" applyBorder="1" applyAlignment="1">
      <alignment horizontal="right" vertical="center"/>
    </xf>
    <xf numFmtId="38" fontId="16" fillId="0" borderId="45" xfId="2" applyNumberFormat="1" applyFont="1" applyBorder="1" applyAlignment="1">
      <alignment horizontal="right" vertical="center"/>
    </xf>
    <xf numFmtId="38" fontId="16" fillId="0" borderId="39" xfId="2" applyNumberFormat="1" applyFont="1" applyBorder="1" applyAlignment="1">
      <alignment horizontal="right" vertical="center"/>
    </xf>
    <xf numFmtId="38" fontId="16" fillId="0" borderId="69" xfId="2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8" fontId="7" fillId="0" borderId="33" xfId="2" applyNumberFormat="1" applyFont="1" applyBorder="1" applyAlignment="1">
      <alignment vertical="center"/>
    </xf>
    <xf numFmtId="38" fontId="7" fillId="0" borderId="44" xfId="2" applyNumberFormat="1" applyFont="1" applyBorder="1" applyAlignment="1">
      <alignment vertical="center"/>
    </xf>
    <xf numFmtId="38" fontId="7" fillId="0" borderId="18" xfId="2" applyNumberFormat="1" applyFont="1" applyBorder="1" applyAlignment="1">
      <alignment vertical="center"/>
    </xf>
    <xf numFmtId="38" fontId="7" fillId="0" borderId="66" xfId="2" applyNumberFormat="1" applyFont="1" applyBorder="1" applyAlignment="1">
      <alignment vertical="center"/>
    </xf>
    <xf numFmtId="38" fontId="7" fillId="0" borderId="67" xfId="2" applyNumberFormat="1" applyFont="1" applyBorder="1" applyAlignment="1">
      <alignment vertical="center"/>
    </xf>
    <xf numFmtId="38" fontId="7" fillId="0" borderId="71" xfId="2" applyNumberFormat="1" applyFont="1" applyBorder="1" applyAlignment="1">
      <alignment vertical="center"/>
    </xf>
    <xf numFmtId="38" fontId="7" fillId="0" borderId="76" xfId="2" applyNumberFormat="1" applyFont="1" applyBorder="1" applyAlignment="1">
      <alignment vertical="center"/>
    </xf>
    <xf numFmtId="38" fontId="7" fillId="0" borderId="68" xfId="2" applyNumberFormat="1" applyFont="1" applyBorder="1" applyAlignment="1">
      <alignment vertical="center"/>
    </xf>
    <xf numFmtId="38" fontId="7" fillId="0" borderId="36" xfId="2" applyNumberFormat="1" applyFont="1" applyBorder="1" applyAlignment="1">
      <alignment vertical="center"/>
    </xf>
    <xf numFmtId="38" fontId="7" fillId="0" borderId="42" xfId="2" applyNumberFormat="1" applyFont="1" applyBorder="1" applyAlignment="1">
      <alignment vertical="center"/>
    </xf>
    <xf numFmtId="38" fontId="7" fillId="0" borderId="56" xfId="2" applyNumberFormat="1" applyFont="1" applyBorder="1" applyAlignment="1">
      <alignment vertical="center"/>
    </xf>
    <xf numFmtId="38" fontId="7" fillId="0" borderId="62" xfId="2" applyNumberFormat="1" applyFont="1" applyBorder="1" applyAlignment="1">
      <alignment vertical="center"/>
    </xf>
    <xf numFmtId="38" fontId="7" fillId="0" borderId="72" xfId="2" applyNumberFormat="1" applyFont="1" applyBorder="1" applyAlignment="1">
      <alignment vertical="center"/>
    </xf>
    <xf numFmtId="38" fontId="7" fillId="0" borderId="77" xfId="2" applyNumberFormat="1" applyFont="1" applyBorder="1" applyAlignment="1">
      <alignment vertical="center"/>
    </xf>
    <xf numFmtId="38" fontId="7" fillId="0" borderId="63" xfId="2" applyNumberFormat="1" applyFont="1" applyBorder="1" applyAlignment="1">
      <alignment vertical="center"/>
    </xf>
    <xf numFmtId="38" fontId="7" fillId="0" borderId="38" xfId="2" applyNumberFormat="1" applyFont="1" applyBorder="1" applyAlignment="1">
      <alignment vertical="center"/>
    </xf>
    <xf numFmtId="38" fontId="7" fillId="0" borderId="43" xfId="2" applyNumberFormat="1" applyFont="1" applyBorder="1" applyAlignment="1">
      <alignment vertical="center"/>
    </xf>
    <xf numFmtId="38" fontId="7" fillId="0" borderId="20" xfId="2" applyNumberFormat="1" applyFont="1" applyBorder="1" applyAlignment="1">
      <alignment vertical="center"/>
    </xf>
    <xf numFmtId="38" fontId="7" fillId="0" borderId="54" xfId="2" applyNumberFormat="1" applyFont="1" applyBorder="1" applyAlignment="1">
      <alignment vertical="center"/>
    </xf>
    <xf numFmtId="38" fontId="7" fillId="0" borderId="58" xfId="2" applyNumberFormat="1" applyFont="1" applyBorder="1" applyAlignment="1">
      <alignment vertical="center"/>
    </xf>
    <xf numFmtId="38" fontId="7" fillId="0" borderId="70" xfId="2" applyNumberFormat="1" applyFont="1" applyBorder="1" applyAlignment="1">
      <alignment vertical="center"/>
    </xf>
    <xf numFmtId="38" fontId="7" fillId="0" borderId="75" xfId="2" applyNumberFormat="1" applyFont="1" applyBorder="1" applyAlignment="1">
      <alignment vertical="center"/>
    </xf>
    <xf numFmtId="38" fontId="7" fillId="0" borderId="59" xfId="2" applyNumberFormat="1" applyFont="1" applyBorder="1" applyAlignment="1">
      <alignment vertical="center"/>
    </xf>
    <xf numFmtId="38" fontId="16" fillId="0" borderId="48" xfId="2" applyNumberFormat="1" applyFont="1" applyBorder="1" applyAlignment="1">
      <alignment vertical="center"/>
    </xf>
    <xf numFmtId="38" fontId="16" fillId="0" borderId="47" xfId="2" applyNumberFormat="1" applyFont="1" applyBorder="1" applyAlignment="1">
      <alignment vertical="center"/>
    </xf>
    <xf numFmtId="38" fontId="16" fillId="0" borderId="45" xfId="2" applyNumberFormat="1" applyFont="1" applyBorder="1" applyAlignment="1">
      <alignment vertical="center"/>
    </xf>
    <xf numFmtId="38" fontId="16" fillId="0" borderId="55" xfId="2" applyNumberFormat="1" applyFont="1" applyBorder="1" applyAlignment="1">
      <alignment vertical="center"/>
    </xf>
    <xf numFmtId="38" fontId="16" fillId="0" borderId="60" xfId="2" applyNumberFormat="1" applyFont="1" applyBorder="1" applyAlignment="1">
      <alignment vertical="center"/>
    </xf>
    <xf numFmtId="38" fontId="16" fillId="0" borderId="73" xfId="2" applyNumberFormat="1" applyFont="1" applyBorder="1" applyAlignment="1">
      <alignment vertical="center"/>
    </xf>
    <xf numFmtId="38" fontId="16" fillId="0" borderId="78" xfId="2" applyNumberFormat="1" applyFont="1" applyBorder="1" applyAlignment="1">
      <alignment vertical="center"/>
    </xf>
    <xf numFmtId="38" fontId="16" fillId="0" borderId="61" xfId="2" applyNumberFormat="1" applyFont="1" applyBorder="1" applyAlignment="1">
      <alignment vertical="center"/>
    </xf>
    <xf numFmtId="38" fontId="16" fillId="0" borderId="38" xfId="2" applyNumberFormat="1" applyFont="1" applyBorder="1" applyAlignment="1">
      <alignment vertical="center"/>
    </xf>
    <xf numFmtId="38" fontId="16" fillId="0" borderId="43" xfId="2" applyNumberFormat="1" applyFont="1" applyBorder="1" applyAlignment="1">
      <alignment vertical="center"/>
    </xf>
    <xf numFmtId="38" fontId="16" fillId="0" borderId="39" xfId="2" applyNumberFormat="1" applyFont="1" applyBorder="1" applyAlignment="1">
      <alignment vertical="center"/>
    </xf>
    <xf numFmtId="38" fontId="16" fillId="0" borderId="54" xfId="2" applyNumberFormat="1" applyFont="1" applyBorder="1" applyAlignment="1">
      <alignment vertical="center"/>
    </xf>
    <xf numFmtId="38" fontId="16" fillId="0" borderId="58" xfId="2" applyNumberFormat="1" applyFont="1" applyBorder="1" applyAlignment="1">
      <alignment vertical="center"/>
    </xf>
    <xf numFmtId="38" fontId="16" fillId="0" borderId="70" xfId="2" applyNumberFormat="1" applyFont="1" applyBorder="1" applyAlignment="1">
      <alignment vertical="center"/>
    </xf>
    <xf numFmtId="38" fontId="16" fillId="0" borderId="75" xfId="2" applyNumberFormat="1" applyFont="1" applyBorder="1" applyAlignment="1">
      <alignment vertical="center"/>
    </xf>
    <xf numFmtId="38" fontId="16" fillId="0" borderId="59" xfId="2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13520"/>
        <c:axId val="127815088"/>
      </c:lineChart>
      <c:catAx>
        <c:axId val="12781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278150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278150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135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13912"/>
        <c:axId val="127814304"/>
      </c:lineChart>
      <c:catAx>
        <c:axId val="12781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814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81430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78139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15872"/>
        <c:axId val="127814696"/>
      </c:lineChart>
      <c:catAx>
        <c:axId val="127815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2781469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27814696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8158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431568"/>
        <c:axId val="315432744"/>
      </c:lineChart>
      <c:catAx>
        <c:axId val="31543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432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543274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54315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349827</xdr:colOff>
      <xdr:row>59</xdr:row>
      <xdr:rowOff>63212</xdr:rowOff>
    </xdr:from>
    <xdr:to>
      <xdr:col>9</xdr:col>
      <xdr:colOff>308015</xdr:colOff>
      <xdr:row>83</xdr:row>
      <xdr:rowOff>61851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339437</xdr:colOff>
      <xdr:row>32</xdr:row>
      <xdr:rowOff>44161</xdr:rowOff>
    </xdr:from>
    <xdr:to>
      <xdr:col>9</xdr:col>
      <xdr:colOff>348095</xdr:colOff>
      <xdr:row>56</xdr:row>
      <xdr:rowOff>91786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70" zoomScaleNormal="70" workbookViewId="0">
      <selection activeCell="O60" sqref="O60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5" t="s">
        <v>265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3.5" customHeight="1">
      <c r="A2" s="186" t="s">
        <v>2</v>
      </c>
      <c r="B2" s="186" t="s">
        <v>3</v>
      </c>
      <c r="C2" s="189" t="s">
        <v>0</v>
      </c>
      <c r="D2" s="190"/>
      <c r="E2" s="191"/>
      <c r="F2" s="189" t="s">
        <v>336</v>
      </c>
      <c r="G2" s="190"/>
      <c r="H2" s="191"/>
      <c r="I2" s="32" t="s">
        <v>1</v>
      </c>
      <c r="J2" s="32" t="s">
        <v>0</v>
      </c>
    </row>
    <row r="3" spans="1:10" ht="13.5" customHeight="1">
      <c r="A3" s="187"/>
      <c r="B3" s="187"/>
      <c r="C3" s="192"/>
      <c r="D3" s="193"/>
      <c r="E3" s="194"/>
      <c r="F3" s="192"/>
      <c r="G3" s="193"/>
      <c r="H3" s="194"/>
      <c r="I3" s="33" t="s">
        <v>4</v>
      </c>
      <c r="J3" s="36" t="s">
        <v>5</v>
      </c>
    </row>
    <row r="4" spans="1:10" ht="13.5" customHeight="1">
      <c r="A4" s="188"/>
      <c r="B4" s="187"/>
      <c r="C4" s="82" t="s">
        <v>6</v>
      </c>
      <c r="D4" s="82" t="s">
        <v>7</v>
      </c>
      <c r="E4" s="82" t="s">
        <v>8</v>
      </c>
      <c r="F4" s="30" t="s">
        <v>337</v>
      </c>
      <c r="G4" s="30" t="s">
        <v>338</v>
      </c>
      <c r="H4" s="30" t="s">
        <v>339</v>
      </c>
      <c r="I4" s="34" t="s">
        <v>9</v>
      </c>
      <c r="J4" s="37" t="s">
        <v>10</v>
      </c>
    </row>
    <row r="5" spans="1:10" ht="17.25" customHeight="1">
      <c r="A5" s="87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279</v>
      </c>
      <c r="G5" s="29" t="s">
        <v>279</v>
      </c>
      <c r="H5" s="29" t="s">
        <v>279</v>
      </c>
      <c r="I5" s="35">
        <f>C5/B5</f>
        <v>5.7735507246376816</v>
      </c>
      <c r="J5" s="28">
        <v>504</v>
      </c>
    </row>
    <row r="6" spans="1:10" ht="17.25" customHeight="1">
      <c r="A6" s="87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578</v>
      </c>
    </row>
    <row r="7" spans="1:10" ht="17.25" customHeight="1">
      <c r="A7" s="87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5" si="3">C7-C6</f>
        <v>4950</v>
      </c>
      <c r="H7" s="31">
        <f t="shared" ref="H7:H25" si="4">G7/C6</f>
        <v>0.12318642211880645</v>
      </c>
      <c r="I7" s="35">
        <f t="shared" si="1"/>
        <v>5.6240498442367599</v>
      </c>
      <c r="J7" s="28">
        <v>649</v>
      </c>
    </row>
    <row r="8" spans="1:10" ht="17.25" customHeight="1">
      <c r="A8" s="87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</v>
      </c>
    </row>
    <row r="9" spans="1:10" ht="17.25" customHeight="1">
      <c r="A9" s="87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</v>
      </c>
    </row>
    <row r="10" spans="1:10" ht="17.25" customHeight="1">
      <c r="A10" s="87">
        <v>17441</v>
      </c>
      <c r="B10" s="29" t="s">
        <v>280</v>
      </c>
      <c r="C10" s="28">
        <v>90971</v>
      </c>
      <c r="D10" s="29" t="s">
        <v>280</v>
      </c>
      <c r="E10" s="29" t="s">
        <v>280</v>
      </c>
      <c r="F10" s="29" t="s">
        <v>280</v>
      </c>
      <c r="G10" s="28">
        <f t="shared" si="3"/>
        <v>31694</v>
      </c>
      <c r="H10" s="31">
        <f t="shared" si="4"/>
        <v>0.53467618131821781</v>
      </c>
      <c r="I10" s="29" t="s">
        <v>280</v>
      </c>
      <c r="J10" s="28">
        <v>1308</v>
      </c>
    </row>
    <row r="11" spans="1:10" ht="17.25" customHeight="1">
      <c r="A11" s="87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1393</v>
      </c>
    </row>
    <row r="12" spans="1:10" ht="17.25" customHeight="1">
      <c r="A12" s="87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f>C12/68.7</f>
        <v>1588.0786026200872</v>
      </c>
    </row>
    <row r="13" spans="1:10" ht="17.25" customHeight="1">
      <c r="A13" s="87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f>C13/68.7</f>
        <v>1813.6972343522561</v>
      </c>
    </row>
    <row r="14" spans="1:10" ht="17.25" customHeight="1">
      <c r="A14" s="87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f>C14/69.51</f>
        <v>2520.2560782621204</v>
      </c>
    </row>
    <row r="15" spans="1:10" ht="17.25" customHeight="1">
      <c r="A15" s="87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f>C15/69.63</f>
        <v>3288.4963377854374</v>
      </c>
    </row>
    <row r="16" spans="1:10" ht="17.25" customHeight="1">
      <c r="A16" s="87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f t="shared" ref="J16:J18" si="8">C16/69.63</f>
        <v>3819.8334051414622</v>
      </c>
    </row>
    <row r="17" spans="1:10" ht="17.25" customHeight="1">
      <c r="A17" s="87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f t="shared" si="8"/>
        <v>4312.0494039925325</v>
      </c>
    </row>
    <row r="18" spans="1:10" ht="17.25" customHeight="1">
      <c r="A18" s="87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f t="shared" si="8"/>
        <v>4716.1711905787743</v>
      </c>
    </row>
    <row r="19" spans="1:10" ht="17.25" customHeight="1">
      <c r="A19" s="87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f>C19/69.51</f>
        <v>5039.9942454323118</v>
      </c>
    </row>
    <row r="20" spans="1:10" ht="17.25" customHeight="1">
      <c r="A20" s="87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f t="shared" ref="J20:J23" si="9">C20/69.51</f>
        <v>5303.5678319666231</v>
      </c>
    </row>
    <row r="21" spans="1:10" s="20" customFormat="1" ht="17.25" customHeight="1">
      <c r="A21" s="87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f t="shared" si="9"/>
        <v>5455.1143720328009</v>
      </c>
    </row>
    <row r="22" spans="1:10" s="20" customFormat="1" ht="17.25" customHeight="1">
      <c r="A22" s="88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f t="shared" si="9"/>
        <v>5697.2234210904899</v>
      </c>
    </row>
    <row r="23" spans="1:10" s="20" customFormat="1" ht="17.25" customHeight="1">
      <c r="A23" s="87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f t="shared" si="9"/>
        <v>5893.497338512444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0">
        <v>210032</v>
      </c>
      <c r="E24" s="100">
        <v>213862</v>
      </c>
      <c r="F24" s="28">
        <f t="shared" ref="F24:F25" si="10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0">
        <v>215596</v>
      </c>
      <c r="E25" s="100">
        <v>221309</v>
      </c>
      <c r="F25" s="28">
        <f t="shared" si="10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89">
        <v>44682</v>
      </c>
      <c r="B26" s="94">
        <v>199160</v>
      </c>
      <c r="C26" s="95">
        <f>SUM(D26:E26)</f>
        <v>442500</v>
      </c>
      <c r="D26" s="101">
        <v>218441</v>
      </c>
      <c r="E26" s="101">
        <v>224059</v>
      </c>
      <c r="F26" s="94">
        <f>B26-B25</f>
        <v>5956</v>
      </c>
      <c r="G26" s="94">
        <f>C26-C25</f>
        <v>5595</v>
      </c>
      <c r="H26" s="96">
        <f>G26/C25</f>
        <v>1.2805987571668898E-2</v>
      </c>
      <c r="I26" s="97">
        <f>C26/B26</f>
        <v>2.2218316931110667</v>
      </c>
      <c r="J26" s="77">
        <f>C26/69.56</f>
        <v>6361.4146060954572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352</v>
      </c>
    </row>
    <row r="29" spans="1:10" ht="13.5" customHeight="1">
      <c r="A29" s="2" t="s">
        <v>353</v>
      </c>
    </row>
    <row r="30" spans="1:10">
      <c r="A30" s="2" t="s">
        <v>349</v>
      </c>
    </row>
    <row r="32" spans="1:10">
      <c r="A32" s="184" t="s">
        <v>289</v>
      </c>
      <c r="B32" s="184"/>
      <c r="C32" s="184"/>
      <c r="D32" s="184"/>
      <c r="E32" s="184"/>
      <c r="F32" s="184"/>
      <c r="G32" s="184"/>
      <c r="H32" s="184"/>
      <c r="I32" s="184"/>
      <c r="J32" s="184"/>
    </row>
    <row r="59" spans="1:10">
      <c r="A59" s="184" t="s">
        <v>354</v>
      </c>
      <c r="B59" s="184"/>
      <c r="C59" s="184"/>
      <c r="D59" s="184"/>
      <c r="E59" s="184"/>
      <c r="F59" s="184"/>
      <c r="G59" s="184"/>
      <c r="H59" s="184"/>
      <c r="I59" s="184"/>
      <c r="J59" s="184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M55" sqref="M55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0" t="s">
        <v>345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18" customHeight="1">
      <c r="A2" s="5" t="s">
        <v>350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95" t="s">
        <v>74</v>
      </c>
      <c r="B3" s="40" t="s">
        <v>73</v>
      </c>
      <c r="C3" s="197" t="s">
        <v>0</v>
      </c>
      <c r="D3" s="198"/>
      <c r="E3" s="199"/>
      <c r="F3" s="8"/>
      <c r="G3" s="195" t="s">
        <v>74</v>
      </c>
      <c r="H3" s="40" t="s">
        <v>73</v>
      </c>
      <c r="I3" s="197" t="s">
        <v>0</v>
      </c>
      <c r="J3" s="198"/>
      <c r="K3" s="199"/>
    </row>
    <row r="4" spans="1:11" ht="17.25" customHeight="1">
      <c r="A4" s="196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96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75</v>
      </c>
      <c r="B5" s="44">
        <v>743</v>
      </c>
      <c r="C5" s="44">
        <f>D5+E5</f>
        <v>1314</v>
      </c>
      <c r="D5" s="98">
        <v>639</v>
      </c>
      <c r="E5" s="45">
        <v>675</v>
      </c>
      <c r="F5" s="8"/>
      <c r="G5" s="46" t="s">
        <v>82</v>
      </c>
      <c r="H5" s="44">
        <v>761</v>
      </c>
      <c r="I5" s="44">
        <f t="shared" ref="I5:I56" si="0">J5+K5</f>
        <v>1917</v>
      </c>
      <c r="J5" s="45">
        <v>948</v>
      </c>
      <c r="K5" s="45">
        <v>969</v>
      </c>
    </row>
    <row r="6" spans="1:11" ht="18.95" customHeight="1">
      <c r="A6" s="43" t="s">
        <v>17</v>
      </c>
      <c r="B6" s="128">
        <v>4935</v>
      </c>
      <c r="C6" s="128">
        <f>D6+E6</f>
        <v>8847</v>
      </c>
      <c r="D6" s="128">
        <v>4207</v>
      </c>
      <c r="E6" s="128">
        <v>4640</v>
      </c>
      <c r="F6" s="8"/>
      <c r="G6" s="46" t="s">
        <v>84</v>
      </c>
      <c r="H6" s="44">
        <v>522</v>
      </c>
      <c r="I6" s="44">
        <f t="shared" si="0"/>
        <v>1414</v>
      </c>
      <c r="J6" s="45">
        <v>663</v>
      </c>
      <c r="K6" s="45">
        <v>751</v>
      </c>
    </row>
    <row r="7" spans="1:11" ht="18.95" customHeight="1">
      <c r="A7" s="43" t="s">
        <v>79</v>
      </c>
      <c r="B7" s="128">
        <v>636</v>
      </c>
      <c r="C7" s="128">
        <f>D7+E7</f>
        <v>1137</v>
      </c>
      <c r="D7" s="128">
        <v>577</v>
      </c>
      <c r="E7" s="128">
        <v>560</v>
      </c>
      <c r="F7" s="8"/>
      <c r="G7" s="46" t="s">
        <v>86</v>
      </c>
      <c r="H7" s="44">
        <v>955</v>
      </c>
      <c r="I7" s="44">
        <f t="shared" si="0"/>
        <v>2193</v>
      </c>
      <c r="J7" s="45">
        <v>1019</v>
      </c>
      <c r="K7" s="45">
        <v>1174</v>
      </c>
    </row>
    <row r="8" spans="1:11" ht="18.95" customHeight="1">
      <c r="A8" s="43" t="s">
        <v>81</v>
      </c>
      <c r="B8" s="44">
        <v>357</v>
      </c>
      <c r="C8" s="44">
        <f t="shared" ref="C8:C33" si="1">D8+E8</f>
        <v>684</v>
      </c>
      <c r="D8" s="45">
        <v>344</v>
      </c>
      <c r="E8" s="45">
        <v>340</v>
      </c>
      <c r="F8" s="8"/>
      <c r="G8" s="46" t="s">
        <v>88</v>
      </c>
      <c r="H8" s="44">
        <v>660</v>
      </c>
      <c r="I8" s="44">
        <f t="shared" si="0"/>
        <v>1484</v>
      </c>
      <c r="J8" s="45">
        <v>692</v>
      </c>
      <c r="K8" s="45">
        <v>792</v>
      </c>
    </row>
    <row r="9" spans="1:11" ht="18.95" customHeight="1">
      <c r="A9" s="43" t="s">
        <v>83</v>
      </c>
      <c r="B9" s="44">
        <v>1115</v>
      </c>
      <c r="C9" s="44">
        <f t="shared" si="1"/>
        <v>1628</v>
      </c>
      <c r="D9" s="45">
        <v>1122</v>
      </c>
      <c r="E9" s="45">
        <v>506</v>
      </c>
      <c r="F9" s="8"/>
      <c r="G9" s="46" t="s">
        <v>90</v>
      </c>
      <c r="H9" s="44">
        <v>526</v>
      </c>
      <c r="I9" s="44">
        <f t="shared" si="0"/>
        <v>1149</v>
      </c>
      <c r="J9" s="45">
        <v>535</v>
      </c>
      <c r="K9" s="45">
        <v>614</v>
      </c>
    </row>
    <row r="10" spans="1:11" ht="18.95" customHeight="1">
      <c r="A10" s="43" t="s">
        <v>85</v>
      </c>
      <c r="B10" s="44">
        <v>649</v>
      </c>
      <c r="C10" s="44">
        <f t="shared" si="1"/>
        <v>1375</v>
      </c>
      <c r="D10" s="45">
        <v>682</v>
      </c>
      <c r="E10" s="45">
        <v>693</v>
      </c>
      <c r="F10" s="8"/>
      <c r="G10" s="46" t="s">
        <v>92</v>
      </c>
      <c r="H10" s="44">
        <v>577</v>
      </c>
      <c r="I10" s="44">
        <f t="shared" si="0"/>
        <v>1387</v>
      </c>
      <c r="J10" s="45">
        <v>646</v>
      </c>
      <c r="K10" s="45">
        <v>741</v>
      </c>
    </row>
    <row r="11" spans="1:11" ht="18.95" customHeight="1">
      <c r="A11" s="43" t="s">
        <v>87</v>
      </c>
      <c r="B11" s="44">
        <v>165</v>
      </c>
      <c r="C11" s="44">
        <f t="shared" si="1"/>
        <v>401</v>
      </c>
      <c r="D11" s="45">
        <v>197</v>
      </c>
      <c r="E11" s="45">
        <v>204</v>
      </c>
      <c r="F11" s="8"/>
      <c r="G11" s="46" t="s">
        <v>94</v>
      </c>
      <c r="H11" s="44">
        <v>616</v>
      </c>
      <c r="I11" s="44">
        <f t="shared" si="0"/>
        <v>1605</v>
      </c>
      <c r="J11" s="45">
        <v>786</v>
      </c>
      <c r="K11" s="45">
        <v>819</v>
      </c>
    </row>
    <row r="12" spans="1:11" ht="18.95" customHeight="1">
      <c r="A12" s="43" t="s">
        <v>89</v>
      </c>
      <c r="B12" s="44">
        <v>769</v>
      </c>
      <c r="C12" s="44">
        <f t="shared" si="1"/>
        <v>1538</v>
      </c>
      <c r="D12" s="45">
        <v>770</v>
      </c>
      <c r="E12" s="45">
        <v>768</v>
      </c>
      <c r="F12" s="8"/>
      <c r="G12" s="46" t="s">
        <v>96</v>
      </c>
      <c r="H12" s="44">
        <v>843</v>
      </c>
      <c r="I12" s="44">
        <f t="shared" si="0"/>
        <v>1887</v>
      </c>
      <c r="J12" s="45">
        <v>922</v>
      </c>
      <c r="K12" s="45">
        <v>965</v>
      </c>
    </row>
    <row r="13" spans="1:11" ht="18.95" customHeight="1">
      <c r="A13" s="43" t="s">
        <v>91</v>
      </c>
      <c r="B13" s="44">
        <v>685</v>
      </c>
      <c r="C13" s="44">
        <f t="shared" si="1"/>
        <v>1356</v>
      </c>
      <c r="D13" s="45">
        <v>656</v>
      </c>
      <c r="E13" s="45">
        <v>700</v>
      </c>
      <c r="F13" s="8"/>
      <c r="G13" s="46" t="s">
        <v>98</v>
      </c>
      <c r="H13" s="44">
        <v>159</v>
      </c>
      <c r="I13" s="44">
        <f t="shared" si="0"/>
        <v>355</v>
      </c>
      <c r="J13" s="45">
        <v>187</v>
      </c>
      <c r="K13" s="45">
        <v>168</v>
      </c>
    </row>
    <row r="14" spans="1:11" ht="18.95" customHeight="1">
      <c r="A14" s="43" t="s">
        <v>93</v>
      </c>
      <c r="B14" s="44">
        <v>886</v>
      </c>
      <c r="C14" s="44">
        <f t="shared" si="1"/>
        <v>1906</v>
      </c>
      <c r="D14" s="45">
        <v>927</v>
      </c>
      <c r="E14" s="45">
        <v>979</v>
      </c>
      <c r="F14" s="8"/>
      <c r="G14" s="46" t="s">
        <v>100</v>
      </c>
      <c r="H14" s="44">
        <v>640</v>
      </c>
      <c r="I14" s="44">
        <f t="shared" si="0"/>
        <v>1433</v>
      </c>
      <c r="J14" s="45">
        <v>709</v>
      </c>
      <c r="K14" s="45">
        <v>724</v>
      </c>
    </row>
    <row r="15" spans="1:11" ht="18.95" customHeight="1">
      <c r="A15" s="43" t="s">
        <v>95</v>
      </c>
      <c r="B15" s="44">
        <v>613</v>
      </c>
      <c r="C15" s="44">
        <f t="shared" si="1"/>
        <v>1252</v>
      </c>
      <c r="D15" s="45">
        <v>655</v>
      </c>
      <c r="E15" s="45">
        <v>597</v>
      </c>
      <c r="F15" s="8"/>
      <c r="G15" s="46" t="s">
        <v>102</v>
      </c>
      <c r="H15" s="44">
        <v>289</v>
      </c>
      <c r="I15" s="44">
        <f t="shared" si="0"/>
        <v>726</v>
      </c>
      <c r="J15" s="45">
        <v>372</v>
      </c>
      <c r="K15" s="45">
        <v>354</v>
      </c>
    </row>
    <row r="16" spans="1:11" ht="18.95" customHeight="1">
      <c r="A16" s="43" t="s">
        <v>97</v>
      </c>
      <c r="B16" s="44">
        <v>1284</v>
      </c>
      <c r="C16" s="44">
        <f t="shared" si="1"/>
        <v>2062</v>
      </c>
      <c r="D16" s="45">
        <v>1047</v>
      </c>
      <c r="E16" s="45">
        <v>1015</v>
      </c>
      <c r="F16" s="8"/>
      <c r="G16" s="46" t="s">
        <v>104</v>
      </c>
      <c r="H16" s="44">
        <v>644</v>
      </c>
      <c r="I16" s="44">
        <f t="shared" si="0"/>
        <v>1548</v>
      </c>
      <c r="J16" s="45">
        <v>778</v>
      </c>
      <c r="K16" s="45">
        <v>770</v>
      </c>
    </row>
    <row r="17" spans="1:11" ht="18.95" customHeight="1">
      <c r="A17" s="43" t="s">
        <v>99</v>
      </c>
      <c r="B17" s="44">
        <v>945</v>
      </c>
      <c r="C17" s="44">
        <f t="shared" si="1"/>
        <v>2110</v>
      </c>
      <c r="D17" s="45">
        <v>1037</v>
      </c>
      <c r="E17" s="45">
        <v>1073</v>
      </c>
      <c r="F17" s="8"/>
      <c r="G17" s="46" t="s">
        <v>106</v>
      </c>
      <c r="H17" s="44">
        <v>530</v>
      </c>
      <c r="I17" s="44">
        <f t="shared" si="0"/>
        <v>1052</v>
      </c>
      <c r="J17" s="45">
        <v>531</v>
      </c>
      <c r="K17" s="45">
        <v>521</v>
      </c>
    </row>
    <row r="18" spans="1:11" ht="18.95" customHeight="1">
      <c r="A18" s="43" t="s">
        <v>101</v>
      </c>
      <c r="B18" s="44">
        <v>352</v>
      </c>
      <c r="C18" s="44">
        <f t="shared" si="1"/>
        <v>697</v>
      </c>
      <c r="D18" s="45">
        <v>361</v>
      </c>
      <c r="E18" s="45">
        <v>336</v>
      </c>
      <c r="F18" s="8"/>
      <c r="G18" s="46" t="s">
        <v>108</v>
      </c>
      <c r="H18" s="44">
        <v>1335</v>
      </c>
      <c r="I18" s="44">
        <f t="shared" si="0"/>
        <v>3035</v>
      </c>
      <c r="J18" s="45">
        <v>1458</v>
      </c>
      <c r="K18" s="45">
        <v>1577</v>
      </c>
    </row>
    <row r="19" spans="1:11" ht="18.95" customHeight="1">
      <c r="A19" s="43" t="s">
        <v>103</v>
      </c>
      <c r="B19" s="44">
        <v>190</v>
      </c>
      <c r="C19" s="44">
        <f t="shared" si="1"/>
        <v>460</v>
      </c>
      <c r="D19" s="45">
        <v>217</v>
      </c>
      <c r="E19" s="45">
        <v>243</v>
      </c>
      <c r="F19" s="8"/>
      <c r="G19" s="46" t="s">
        <v>110</v>
      </c>
      <c r="H19" s="44">
        <v>1061</v>
      </c>
      <c r="I19" s="44">
        <f t="shared" si="0"/>
        <v>2338</v>
      </c>
      <c r="J19" s="45">
        <v>1131</v>
      </c>
      <c r="K19" s="45">
        <v>1207</v>
      </c>
    </row>
    <row r="20" spans="1:11" ht="18.95" customHeight="1">
      <c r="A20" s="43" t="s">
        <v>105</v>
      </c>
      <c r="B20" s="44">
        <v>425</v>
      </c>
      <c r="C20" s="44">
        <f t="shared" si="1"/>
        <v>1050</v>
      </c>
      <c r="D20" s="45">
        <v>537</v>
      </c>
      <c r="E20" s="45">
        <v>513</v>
      </c>
      <c r="F20" s="8"/>
      <c r="G20" s="46" t="s">
        <v>112</v>
      </c>
      <c r="H20" s="44">
        <v>807</v>
      </c>
      <c r="I20" s="44">
        <f t="shared" si="0"/>
        <v>1768</v>
      </c>
      <c r="J20" s="45">
        <v>823</v>
      </c>
      <c r="K20" s="45">
        <v>945</v>
      </c>
    </row>
    <row r="21" spans="1:11" ht="18.95" customHeight="1">
      <c r="A21" s="43" t="s">
        <v>107</v>
      </c>
      <c r="B21" s="44">
        <v>903</v>
      </c>
      <c r="C21" s="44">
        <f t="shared" si="1"/>
        <v>2002</v>
      </c>
      <c r="D21" s="45">
        <v>1014</v>
      </c>
      <c r="E21" s="45">
        <v>988</v>
      </c>
      <c r="F21" s="8"/>
      <c r="G21" s="46" t="s">
        <v>114</v>
      </c>
      <c r="H21" s="44">
        <v>843</v>
      </c>
      <c r="I21" s="44">
        <f t="shared" si="0"/>
        <v>1999</v>
      </c>
      <c r="J21" s="45">
        <v>974</v>
      </c>
      <c r="K21" s="45">
        <v>1025</v>
      </c>
    </row>
    <row r="22" spans="1:11" ht="18.95" customHeight="1">
      <c r="A22" s="43" t="s">
        <v>109</v>
      </c>
      <c r="B22" s="44">
        <v>670</v>
      </c>
      <c r="C22" s="44">
        <f t="shared" si="1"/>
        <v>1148</v>
      </c>
      <c r="D22" s="45">
        <v>555</v>
      </c>
      <c r="E22" s="45">
        <v>593</v>
      </c>
      <c r="F22" s="8"/>
      <c r="G22" s="46" t="s">
        <v>116</v>
      </c>
      <c r="H22" s="44">
        <v>705</v>
      </c>
      <c r="I22" s="44">
        <f t="shared" si="0"/>
        <v>1788</v>
      </c>
      <c r="J22" s="45">
        <v>899</v>
      </c>
      <c r="K22" s="45">
        <v>889</v>
      </c>
    </row>
    <row r="23" spans="1:11" ht="18.95" customHeight="1">
      <c r="A23" s="43" t="s">
        <v>111</v>
      </c>
      <c r="B23" s="44">
        <v>439</v>
      </c>
      <c r="C23" s="44">
        <f t="shared" si="1"/>
        <v>1098</v>
      </c>
      <c r="D23" s="45">
        <v>490</v>
      </c>
      <c r="E23" s="45">
        <v>608</v>
      </c>
      <c r="F23" s="8"/>
      <c r="G23" s="46" t="s">
        <v>118</v>
      </c>
      <c r="H23" s="44">
        <v>740</v>
      </c>
      <c r="I23" s="44">
        <f t="shared" si="0"/>
        <v>1280</v>
      </c>
      <c r="J23" s="45">
        <v>637</v>
      </c>
      <c r="K23" s="45">
        <v>643</v>
      </c>
    </row>
    <row r="24" spans="1:11" ht="18.95" customHeight="1">
      <c r="A24" s="43" t="s">
        <v>113</v>
      </c>
      <c r="B24" s="44">
        <v>621</v>
      </c>
      <c r="C24" s="44">
        <f t="shared" si="1"/>
        <v>1588</v>
      </c>
      <c r="D24" s="45">
        <v>811</v>
      </c>
      <c r="E24" s="45">
        <v>777</v>
      </c>
      <c r="F24" s="8"/>
      <c r="G24" s="46" t="s">
        <v>120</v>
      </c>
      <c r="H24" s="44">
        <v>1160</v>
      </c>
      <c r="I24" s="44">
        <f t="shared" si="0"/>
        <v>2304</v>
      </c>
      <c r="J24" s="45">
        <v>1095</v>
      </c>
      <c r="K24" s="45">
        <v>1209</v>
      </c>
    </row>
    <row r="25" spans="1:11" ht="18.95" customHeight="1">
      <c r="A25" s="43" t="s">
        <v>115</v>
      </c>
      <c r="B25" s="44">
        <v>453</v>
      </c>
      <c r="C25" s="44">
        <f t="shared" si="1"/>
        <v>1137</v>
      </c>
      <c r="D25" s="45">
        <v>512</v>
      </c>
      <c r="E25" s="45">
        <v>625</v>
      </c>
      <c r="F25" s="8"/>
      <c r="G25" s="46" t="s">
        <v>122</v>
      </c>
      <c r="H25" s="44">
        <v>750</v>
      </c>
      <c r="I25" s="44">
        <f t="shared" si="0"/>
        <v>1746</v>
      </c>
      <c r="J25" s="45">
        <v>827</v>
      </c>
      <c r="K25" s="45">
        <v>919</v>
      </c>
    </row>
    <row r="26" spans="1:11" ht="18.95" customHeight="1">
      <c r="A26" s="43" t="s">
        <v>117</v>
      </c>
      <c r="B26" s="44">
        <v>0</v>
      </c>
      <c r="C26" s="44">
        <f t="shared" si="1"/>
        <v>0</v>
      </c>
      <c r="D26" s="45">
        <v>0</v>
      </c>
      <c r="E26" s="45">
        <v>0</v>
      </c>
      <c r="F26" s="8"/>
      <c r="G26" s="46" t="s">
        <v>124</v>
      </c>
      <c r="H26" s="44">
        <v>545</v>
      </c>
      <c r="I26" s="44">
        <f t="shared" si="0"/>
        <v>889</v>
      </c>
      <c r="J26" s="45">
        <v>398</v>
      </c>
      <c r="K26" s="45">
        <v>491</v>
      </c>
    </row>
    <row r="27" spans="1:11" ht="18.95" customHeight="1">
      <c r="A27" s="43" t="s">
        <v>119</v>
      </c>
      <c r="B27" s="44">
        <v>670</v>
      </c>
      <c r="C27" s="44">
        <f t="shared" si="1"/>
        <v>1770</v>
      </c>
      <c r="D27" s="45">
        <v>880</v>
      </c>
      <c r="E27" s="45">
        <v>890</v>
      </c>
      <c r="F27" s="8"/>
      <c r="G27" s="46" t="s">
        <v>126</v>
      </c>
      <c r="H27" s="44">
        <v>610</v>
      </c>
      <c r="I27" s="44">
        <f t="shared" si="0"/>
        <v>1279</v>
      </c>
      <c r="J27" s="45">
        <v>603</v>
      </c>
      <c r="K27" s="45">
        <v>676</v>
      </c>
    </row>
    <row r="28" spans="1:11" ht="18.95" customHeight="1">
      <c r="A28" s="43" t="s">
        <v>121</v>
      </c>
      <c r="B28" s="44">
        <v>430</v>
      </c>
      <c r="C28" s="44">
        <f t="shared" si="1"/>
        <v>1039</v>
      </c>
      <c r="D28" s="45">
        <v>543</v>
      </c>
      <c r="E28" s="45">
        <v>496</v>
      </c>
      <c r="F28" s="8"/>
      <c r="G28" s="46" t="s">
        <v>128</v>
      </c>
      <c r="H28" s="44">
        <v>459</v>
      </c>
      <c r="I28" s="44">
        <f t="shared" si="0"/>
        <v>825</v>
      </c>
      <c r="J28" s="45">
        <v>441</v>
      </c>
      <c r="K28" s="45">
        <v>384</v>
      </c>
    </row>
    <row r="29" spans="1:11" ht="18.95" customHeight="1">
      <c r="A29" s="43" t="s">
        <v>123</v>
      </c>
      <c r="B29" s="44">
        <v>202</v>
      </c>
      <c r="C29" s="44">
        <f t="shared" si="1"/>
        <v>443</v>
      </c>
      <c r="D29" s="45">
        <v>223</v>
      </c>
      <c r="E29" s="45">
        <v>220</v>
      </c>
      <c r="F29" s="8"/>
      <c r="G29" s="46" t="s">
        <v>130</v>
      </c>
      <c r="H29" s="44">
        <v>819</v>
      </c>
      <c r="I29" s="44">
        <f t="shared" si="0"/>
        <v>1956</v>
      </c>
      <c r="J29" s="45">
        <v>1013</v>
      </c>
      <c r="K29" s="45">
        <v>943</v>
      </c>
    </row>
    <row r="30" spans="1:11" ht="18.95" customHeight="1">
      <c r="A30" s="43" t="s">
        <v>125</v>
      </c>
      <c r="B30" s="44">
        <v>2332</v>
      </c>
      <c r="C30" s="44">
        <f t="shared" si="1"/>
        <v>3988</v>
      </c>
      <c r="D30" s="83">
        <v>1880</v>
      </c>
      <c r="E30" s="45">
        <v>2108</v>
      </c>
      <c r="F30" s="8"/>
      <c r="G30" s="46" t="s">
        <v>132</v>
      </c>
      <c r="H30" s="44">
        <v>240</v>
      </c>
      <c r="I30" s="44">
        <f t="shared" si="0"/>
        <v>521</v>
      </c>
      <c r="J30" s="45">
        <v>275</v>
      </c>
      <c r="K30" s="45">
        <v>246</v>
      </c>
    </row>
    <row r="31" spans="1:11" ht="18.95" customHeight="1">
      <c r="A31" s="43" t="s">
        <v>127</v>
      </c>
      <c r="B31" s="44">
        <v>676</v>
      </c>
      <c r="C31" s="44">
        <f t="shared" si="1"/>
        <v>1600</v>
      </c>
      <c r="D31" s="45">
        <v>800</v>
      </c>
      <c r="E31" s="45">
        <v>800</v>
      </c>
      <c r="F31" s="8"/>
      <c r="G31" s="43" t="s">
        <v>134</v>
      </c>
      <c r="H31" s="44">
        <v>549</v>
      </c>
      <c r="I31" s="44">
        <f t="shared" si="0"/>
        <v>1345</v>
      </c>
      <c r="J31" s="45">
        <v>652</v>
      </c>
      <c r="K31" s="45">
        <v>693</v>
      </c>
    </row>
    <row r="32" spans="1:11" ht="18.95" customHeight="1">
      <c r="A32" s="43" t="s">
        <v>129</v>
      </c>
      <c r="B32" s="44">
        <v>284</v>
      </c>
      <c r="C32" s="44">
        <f t="shared" si="1"/>
        <v>652</v>
      </c>
      <c r="D32" s="45">
        <v>334</v>
      </c>
      <c r="E32" s="45">
        <v>318</v>
      </c>
      <c r="F32" s="8"/>
      <c r="G32" s="43" t="s">
        <v>136</v>
      </c>
      <c r="H32" s="44">
        <v>1698</v>
      </c>
      <c r="I32" s="44">
        <f t="shared" si="0"/>
        <v>4066</v>
      </c>
      <c r="J32" s="45">
        <v>1985</v>
      </c>
      <c r="K32" s="45">
        <v>2081</v>
      </c>
    </row>
    <row r="33" spans="1:11" ht="18.95" customHeight="1">
      <c r="A33" s="43" t="s">
        <v>131</v>
      </c>
      <c r="B33" s="44">
        <v>28</v>
      </c>
      <c r="C33" s="44">
        <f t="shared" si="1"/>
        <v>70</v>
      </c>
      <c r="D33" s="45">
        <v>37</v>
      </c>
      <c r="E33" s="45">
        <v>33</v>
      </c>
      <c r="F33" s="8"/>
      <c r="G33" s="43" t="s">
        <v>138</v>
      </c>
      <c r="H33" s="44">
        <v>1096</v>
      </c>
      <c r="I33" s="44">
        <f t="shared" si="0"/>
        <v>2257</v>
      </c>
      <c r="J33" s="45">
        <v>1107</v>
      </c>
      <c r="K33" s="45">
        <v>1150</v>
      </c>
    </row>
    <row r="34" spans="1:11" ht="18.95" customHeight="1">
      <c r="A34" s="43" t="s">
        <v>133</v>
      </c>
      <c r="B34" s="45" t="s">
        <v>287</v>
      </c>
      <c r="C34" s="45" t="s">
        <v>287</v>
      </c>
      <c r="D34" s="45" t="s">
        <v>287</v>
      </c>
      <c r="E34" s="45" t="s">
        <v>287</v>
      </c>
      <c r="F34" s="8"/>
      <c r="G34" s="43" t="s">
        <v>140</v>
      </c>
      <c r="H34" s="44">
        <v>427</v>
      </c>
      <c r="I34" s="44">
        <f t="shared" si="0"/>
        <v>749</v>
      </c>
      <c r="J34" s="45">
        <v>367</v>
      </c>
      <c r="K34" s="45">
        <v>382</v>
      </c>
    </row>
    <row r="35" spans="1:11" ht="18.95" customHeight="1">
      <c r="A35" s="43" t="s">
        <v>135</v>
      </c>
      <c r="B35" s="128">
        <v>756</v>
      </c>
      <c r="C35" s="128">
        <f t="shared" ref="C35:C55" si="2">D35+E35</f>
        <v>1548</v>
      </c>
      <c r="D35" s="45">
        <v>762</v>
      </c>
      <c r="E35" s="45">
        <v>786</v>
      </c>
      <c r="F35" s="8"/>
      <c r="G35" s="43" t="s">
        <v>142</v>
      </c>
      <c r="H35" s="44">
        <v>906</v>
      </c>
      <c r="I35" s="44">
        <f t="shared" si="0"/>
        <v>2099</v>
      </c>
      <c r="J35" s="45">
        <v>1034</v>
      </c>
      <c r="K35" s="45">
        <v>1065</v>
      </c>
    </row>
    <row r="36" spans="1:11" ht="18.95" customHeight="1">
      <c r="A36" s="43" t="s">
        <v>137</v>
      </c>
      <c r="B36" s="44">
        <v>359</v>
      </c>
      <c r="C36" s="44">
        <f t="shared" si="2"/>
        <v>960</v>
      </c>
      <c r="D36" s="45">
        <v>456</v>
      </c>
      <c r="E36" s="45">
        <v>504</v>
      </c>
      <c r="F36" s="8"/>
      <c r="G36" s="43" t="s">
        <v>144</v>
      </c>
      <c r="H36" s="44">
        <v>205</v>
      </c>
      <c r="I36" s="44">
        <f t="shared" si="0"/>
        <v>343</v>
      </c>
      <c r="J36" s="45">
        <v>173</v>
      </c>
      <c r="K36" s="45">
        <v>170</v>
      </c>
    </row>
    <row r="37" spans="1:11" ht="18.95" customHeight="1">
      <c r="A37" s="43" t="s">
        <v>139</v>
      </c>
      <c r="B37" s="44">
        <v>1287</v>
      </c>
      <c r="C37" s="44">
        <f t="shared" si="2"/>
        <v>3045</v>
      </c>
      <c r="D37" s="45">
        <v>1522</v>
      </c>
      <c r="E37" s="45">
        <v>1523</v>
      </c>
      <c r="F37" s="8"/>
      <c r="G37" s="43" t="s">
        <v>146</v>
      </c>
      <c r="H37" s="44">
        <v>1023</v>
      </c>
      <c r="I37" s="44">
        <f t="shared" si="0"/>
        <v>1987</v>
      </c>
      <c r="J37" s="45">
        <v>1058</v>
      </c>
      <c r="K37" s="45">
        <v>929</v>
      </c>
    </row>
    <row r="38" spans="1:11" ht="18.95" customHeight="1">
      <c r="A38" s="43" t="s">
        <v>141</v>
      </c>
      <c r="B38" s="44">
        <v>862</v>
      </c>
      <c r="C38" s="44">
        <f t="shared" si="2"/>
        <v>2107</v>
      </c>
      <c r="D38" s="45">
        <v>1075</v>
      </c>
      <c r="E38" s="45">
        <v>1032</v>
      </c>
      <c r="F38" s="8"/>
      <c r="G38" s="43" t="s">
        <v>148</v>
      </c>
      <c r="H38" s="44">
        <v>336</v>
      </c>
      <c r="I38" s="44">
        <f t="shared" si="0"/>
        <v>825</v>
      </c>
      <c r="J38" s="45">
        <v>425</v>
      </c>
      <c r="K38" s="45">
        <v>400</v>
      </c>
    </row>
    <row r="39" spans="1:11" ht="18.95" customHeight="1">
      <c r="A39" s="43" t="s">
        <v>143</v>
      </c>
      <c r="B39" s="44">
        <v>601</v>
      </c>
      <c r="C39" s="44">
        <f t="shared" si="2"/>
        <v>1461</v>
      </c>
      <c r="D39" s="45">
        <v>674</v>
      </c>
      <c r="E39" s="45">
        <v>787</v>
      </c>
      <c r="F39" s="8"/>
      <c r="G39" s="43" t="s">
        <v>150</v>
      </c>
      <c r="H39" s="44">
        <v>1035</v>
      </c>
      <c r="I39" s="44">
        <f t="shared" si="0"/>
        <v>2313</v>
      </c>
      <c r="J39" s="45">
        <v>1167</v>
      </c>
      <c r="K39" s="45">
        <v>1146</v>
      </c>
    </row>
    <row r="40" spans="1:11" ht="18.95" customHeight="1">
      <c r="A40" s="43" t="s">
        <v>145</v>
      </c>
      <c r="B40" s="44">
        <v>352</v>
      </c>
      <c r="C40" s="44">
        <f t="shared" si="2"/>
        <v>825</v>
      </c>
      <c r="D40" s="45">
        <v>410</v>
      </c>
      <c r="E40" s="45">
        <v>415</v>
      </c>
      <c r="F40" s="8"/>
      <c r="G40" s="43" t="s">
        <v>151</v>
      </c>
      <c r="H40" s="44">
        <v>586</v>
      </c>
      <c r="I40" s="44">
        <f t="shared" si="0"/>
        <v>1338</v>
      </c>
      <c r="J40" s="45">
        <v>641</v>
      </c>
      <c r="K40" s="45">
        <v>697</v>
      </c>
    </row>
    <row r="41" spans="1:11" ht="18.95" customHeight="1">
      <c r="A41" s="43" t="s">
        <v>147</v>
      </c>
      <c r="B41" s="44">
        <v>457</v>
      </c>
      <c r="C41" s="44">
        <f t="shared" si="2"/>
        <v>1010</v>
      </c>
      <c r="D41" s="45">
        <v>490</v>
      </c>
      <c r="E41" s="45">
        <v>520</v>
      </c>
      <c r="F41" s="8"/>
      <c r="G41" s="43" t="s">
        <v>153</v>
      </c>
      <c r="H41" s="44">
        <v>730</v>
      </c>
      <c r="I41" s="44">
        <f t="shared" si="0"/>
        <v>1690</v>
      </c>
      <c r="J41" s="45">
        <v>862</v>
      </c>
      <c r="K41" s="45">
        <v>828</v>
      </c>
    </row>
    <row r="42" spans="1:11" ht="18.95" customHeight="1">
      <c r="A42" s="43" t="s">
        <v>149</v>
      </c>
      <c r="B42" s="44">
        <v>443</v>
      </c>
      <c r="C42" s="44">
        <f t="shared" si="2"/>
        <v>1049</v>
      </c>
      <c r="D42" s="45">
        <v>520</v>
      </c>
      <c r="E42" s="45">
        <v>529</v>
      </c>
      <c r="F42" s="8"/>
      <c r="G42" s="43" t="s">
        <v>155</v>
      </c>
      <c r="H42" s="44">
        <v>164</v>
      </c>
      <c r="I42" s="44">
        <f t="shared" si="0"/>
        <v>885</v>
      </c>
      <c r="J42" s="45">
        <v>387</v>
      </c>
      <c r="K42" s="45">
        <v>498</v>
      </c>
    </row>
    <row r="43" spans="1:11" ht="18.95" customHeight="1">
      <c r="A43" s="43" t="s">
        <v>14</v>
      </c>
      <c r="B43" s="44">
        <v>224</v>
      </c>
      <c r="C43" s="44">
        <f t="shared" si="2"/>
        <v>597</v>
      </c>
      <c r="D43" s="45">
        <v>259</v>
      </c>
      <c r="E43" s="45">
        <v>338</v>
      </c>
      <c r="F43" s="8"/>
      <c r="G43" s="43" t="s">
        <v>322</v>
      </c>
      <c r="H43" s="44">
        <v>362</v>
      </c>
      <c r="I43" s="44">
        <f t="shared" si="0"/>
        <v>837</v>
      </c>
      <c r="J43" s="45">
        <v>430</v>
      </c>
      <c r="K43" s="45">
        <v>407</v>
      </c>
    </row>
    <row r="44" spans="1:11" ht="18.95" customHeight="1">
      <c r="A44" s="46" t="s">
        <v>152</v>
      </c>
      <c r="B44" s="44">
        <v>1402</v>
      </c>
      <c r="C44" s="44">
        <f t="shared" si="2"/>
        <v>2412</v>
      </c>
      <c r="D44" s="45">
        <v>1171</v>
      </c>
      <c r="E44" s="45">
        <v>1241</v>
      </c>
      <c r="F44" s="8"/>
      <c r="G44" s="43" t="s">
        <v>159</v>
      </c>
      <c r="H44" s="128">
        <v>8</v>
      </c>
      <c r="I44" s="128">
        <f t="shared" si="0"/>
        <v>22</v>
      </c>
      <c r="J44" s="45">
        <v>13</v>
      </c>
      <c r="K44" s="45">
        <v>9</v>
      </c>
    </row>
    <row r="45" spans="1:11" ht="18.95" customHeight="1">
      <c r="A45" s="43" t="s">
        <v>154</v>
      </c>
      <c r="B45" s="44">
        <v>934</v>
      </c>
      <c r="C45" s="44">
        <f t="shared" si="2"/>
        <v>1884</v>
      </c>
      <c r="D45" s="45">
        <v>839</v>
      </c>
      <c r="E45" s="45">
        <v>1045</v>
      </c>
      <c r="F45" s="8"/>
      <c r="G45" s="43" t="s">
        <v>161</v>
      </c>
      <c r="H45" s="128">
        <v>342</v>
      </c>
      <c r="I45" s="128">
        <f t="shared" si="0"/>
        <v>894</v>
      </c>
      <c r="J45" s="45">
        <v>432</v>
      </c>
      <c r="K45" s="45">
        <v>462</v>
      </c>
    </row>
    <row r="46" spans="1:11" ht="18.95" customHeight="1">
      <c r="A46" s="46" t="s">
        <v>156</v>
      </c>
      <c r="B46" s="44">
        <v>665</v>
      </c>
      <c r="C46" s="44">
        <f t="shared" si="2"/>
        <v>1336</v>
      </c>
      <c r="D46" s="45">
        <v>658</v>
      </c>
      <c r="E46" s="45">
        <v>678</v>
      </c>
      <c r="F46" s="8"/>
      <c r="G46" s="43" t="s">
        <v>163</v>
      </c>
      <c r="H46" s="44">
        <v>428</v>
      </c>
      <c r="I46" s="44">
        <f t="shared" si="0"/>
        <v>1047</v>
      </c>
      <c r="J46" s="45">
        <v>508</v>
      </c>
      <c r="K46" s="45">
        <v>539</v>
      </c>
    </row>
    <row r="47" spans="1:11" ht="18.95" customHeight="1">
      <c r="A47" s="46" t="s">
        <v>157</v>
      </c>
      <c r="B47" s="44">
        <v>992</v>
      </c>
      <c r="C47" s="44">
        <f t="shared" si="2"/>
        <v>1944</v>
      </c>
      <c r="D47" s="45">
        <v>909</v>
      </c>
      <c r="E47" s="45">
        <v>1035</v>
      </c>
      <c r="F47" s="8"/>
      <c r="G47" s="43" t="s">
        <v>165</v>
      </c>
      <c r="H47" s="44">
        <v>282</v>
      </c>
      <c r="I47" s="44">
        <f t="shared" si="0"/>
        <v>774</v>
      </c>
      <c r="J47" s="45">
        <v>352</v>
      </c>
      <c r="K47" s="45">
        <v>422</v>
      </c>
    </row>
    <row r="48" spans="1:11" ht="18.95" customHeight="1">
      <c r="A48" s="46" t="s">
        <v>158</v>
      </c>
      <c r="B48" s="44">
        <v>748</v>
      </c>
      <c r="C48" s="44">
        <f t="shared" si="2"/>
        <v>1533</v>
      </c>
      <c r="D48" s="45">
        <v>718</v>
      </c>
      <c r="E48" s="45">
        <v>815</v>
      </c>
      <c r="F48" s="8"/>
      <c r="G48" s="43" t="s">
        <v>329</v>
      </c>
      <c r="H48" s="44">
        <v>389</v>
      </c>
      <c r="I48" s="44">
        <f t="shared" si="0"/>
        <v>1036</v>
      </c>
      <c r="J48" s="45">
        <v>497</v>
      </c>
      <c r="K48" s="45">
        <v>539</v>
      </c>
    </row>
    <row r="49" spans="1:11" ht="18.95" customHeight="1">
      <c r="A49" s="46" t="s">
        <v>160</v>
      </c>
      <c r="B49" s="44">
        <v>673</v>
      </c>
      <c r="C49" s="44">
        <f t="shared" si="2"/>
        <v>1603</v>
      </c>
      <c r="D49" s="45">
        <v>759</v>
      </c>
      <c r="E49" s="45">
        <v>844</v>
      </c>
      <c r="F49" s="8"/>
      <c r="G49" s="43" t="s">
        <v>330</v>
      </c>
      <c r="H49" s="44">
        <v>47</v>
      </c>
      <c r="I49" s="44">
        <f t="shared" si="0"/>
        <v>114</v>
      </c>
      <c r="J49" s="45">
        <v>54</v>
      </c>
      <c r="K49" s="45">
        <v>60</v>
      </c>
    </row>
    <row r="50" spans="1:11" ht="18.95" customHeight="1">
      <c r="A50" s="46" t="s">
        <v>162</v>
      </c>
      <c r="B50" s="44">
        <v>915</v>
      </c>
      <c r="C50" s="44">
        <f t="shared" si="2"/>
        <v>2100</v>
      </c>
      <c r="D50" s="45">
        <v>1043</v>
      </c>
      <c r="E50" s="45">
        <v>1057</v>
      </c>
      <c r="F50" s="8"/>
      <c r="G50" s="43" t="s">
        <v>167</v>
      </c>
      <c r="H50" s="44">
        <v>412</v>
      </c>
      <c r="I50" s="44">
        <f t="shared" si="0"/>
        <v>999</v>
      </c>
      <c r="J50" s="45">
        <v>477</v>
      </c>
      <c r="K50" s="45">
        <v>522</v>
      </c>
    </row>
    <row r="51" spans="1:11" ht="18.95" customHeight="1">
      <c r="A51" s="46" t="s">
        <v>164</v>
      </c>
      <c r="B51" s="44">
        <v>909</v>
      </c>
      <c r="C51" s="44">
        <f t="shared" si="2"/>
        <v>2124</v>
      </c>
      <c r="D51" s="45">
        <v>1004</v>
      </c>
      <c r="E51" s="45">
        <v>1120</v>
      </c>
      <c r="F51" s="8"/>
      <c r="G51" s="43" t="s">
        <v>331</v>
      </c>
      <c r="H51" s="44">
        <v>475</v>
      </c>
      <c r="I51" s="44">
        <f t="shared" si="0"/>
        <v>1257</v>
      </c>
      <c r="J51" s="45">
        <v>615</v>
      </c>
      <c r="K51" s="45">
        <v>642</v>
      </c>
    </row>
    <row r="52" spans="1:11" ht="18.75" customHeight="1">
      <c r="A52" s="46" t="s">
        <v>166</v>
      </c>
      <c r="B52" s="44">
        <v>1072</v>
      </c>
      <c r="C52" s="44">
        <f t="shared" si="2"/>
        <v>2436</v>
      </c>
      <c r="D52" s="45">
        <v>1130</v>
      </c>
      <c r="E52" s="45">
        <v>1306</v>
      </c>
      <c r="F52" s="8"/>
      <c r="G52" s="43" t="s">
        <v>332</v>
      </c>
      <c r="H52" s="44">
        <v>644</v>
      </c>
      <c r="I52" s="44">
        <f t="shared" si="0"/>
        <v>1846</v>
      </c>
      <c r="J52" s="45">
        <v>875</v>
      </c>
      <c r="K52" s="45">
        <v>971</v>
      </c>
    </row>
    <row r="53" spans="1:11" ht="18.95" customHeight="1">
      <c r="A53" s="46" t="s">
        <v>168</v>
      </c>
      <c r="B53" s="44">
        <v>566</v>
      </c>
      <c r="C53" s="44">
        <f t="shared" si="2"/>
        <v>1512</v>
      </c>
      <c r="D53" s="45">
        <v>673</v>
      </c>
      <c r="E53" s="45">
        <v>839</v>
      </c>
      <c r="F53" s="8"/>
      <c r="G53" s="43" t="s">
        <v>169</v>
      </c>
      <c r="H53" s="44">
        <v>429</v>
      </c>
      <c r="I53" s="44">
        <f t="shared" si="0"/>
        <v>999</v>
      </c>
      <c r="J53" s="45">
        <v>507</v>
      </c>
      <c r="K53" s="45">
        <v>492</v>
      </c>
    </row>
    <row r="54" spans="1:11" ht="18.95" customHeight="1">
      <c r="A54" s="46" t="s">
        <v>76</v>
      </c>
      <c r="B54" s="44">
        <v>751</v>
      </c>
      <c r="C54" s="44">
        <f t="shared" si="2"/>
        <v>1678</v>
      </c>
      <c r="D54" s="45">
        <v>790</v>
      </c>
      <c r="E54" s="45">
        <v>888</v>
      </c>
      <c r="F54" s="8"/>
      <c r="G54" s="43" t="s">
        <v>170</v>
      </c>
      <c r="H54" s="44">
        <v>590</v>
      </c>
      <c r="I54" s="44">
        <f t="shared" si="0"/>
        <v>1512</v>
      </c>
      <c r="J54" s="45">
        <v>759</v>
      </c>
      <c r="K54" s="45">
        <v>753</v>
      </c>
    </row>
    <row r="55" spans="1:11" ht="18.95" customHeight="1">
      <c r="A55" s="46" t="s">
        <v>77</v>
      </c>
      <c r="B55" s="44">
        <v>958</v>
      </c>
      <c r="C55" s="44">
        <f t="shared" si="2"/>
        <v>2338</v>
      </c>
      <c r="D55" s="45">
        <v>1078</v>
      </c>
      <c r="E55" s="45">
        <v>1260</v>
      </c>
      <c r="F55" s="8"/>
      <c r="G55" s="43" t="s">
        <v>172</v>
      </c>
      <c r="H55" s="44">
        <v>687</v>
      </c>
      <c r="I55" s="44">
        <f t="shared" si="0"/>
        <v>1616</v>
      </c>
      <c r="J55" s="45">
        <v>801</v>
      </c>
      <c r="K55" s="45">
        <v>815</v>
      </c>
    </row>
    <row r="56" spans="1:11" ht="18.75" customHeight="1">
      <c r="A56" s="46" t="s">
        <v>78</v>
      </c>
      <c r="B56" s="44">
        <v>795</v>
      </c>
      <c r="C56" s="44">
        <f>D56+E56</f>
        <v>1663</v>
      </c>
      <c r="D56" s="45">
        <v>780</v>
      </c>
      <c r="E56" s="45">
        <v>883</v>
      </c>
      <c r="F56" s="8"/>
      <c r="G56" s="43" t="s">
        <v>174</v>
      </c>
      <c r="H56" s="44">
        <v>409</v>
      </c>
      <c r="I56" s="44">
        <f t="shared" si="0"/>
        <v>1136</v>
      </c>
      <c r="J56" s="45">
        <v>564</v>
      </c>
      <c r="K56" s="45">
        <v>572</v>
      </c>
    </row>
    <row r="57" spans="1:11" ht="18.75" customHeight="1">
      <c r="A57" s="46" t="s">
        <v>80</v>
      </c>
      <c r="B57" s="102">
        <v>484</v>
      </c>
      <c r="C57" s="102">
        <f t="shared" ref="C57" si="3">D57+E57</f>
        <v>1129</v>
      </c>
      <c r="D57" s="45">
        <v>524</v>
      </c>
      <c r="E57" s="45">
        <v>605</v>
      </c>
      <c r="F57" s="8"/>
      <c r="G57" s="43" t="s">
        <v>176</v>
      </c>
      <c r="H57" s="102">
        <v>2000</v>
      </c>
      <c r="I57" s="102">
        <f>J57+K57</f>
        <v>4615</v>
      </c>
      <c r="J57" s="45">
        <v>2311</v>
      </c>
      <c r="K57" s="45">
        <v>2304</v>
      </c>
    </row>
    <row r="58" spans="1:11" ht="33" customHeight="1">
      <c r="A58" s="201" t="s">
        <v>346</v>
      </c>
      <c r="B58" s="201"/>
      <c r="C58" s="201"/>
      <c r="D58" s="201"/>
      <c r="E58" s="201"/>
      <c r="F58" s="201"/>
      <c r="G58" s="201"/>
      <c r="H58" s="201"/>
      <c r="I58" s="201"/>
      <c r="J58" s="201"/>
      <c r="K58" s="201"/>
    </row>
    <row r="59" spans="1:11" ht="20.100000000000001" customHeight="1">
      <c r="A59" s="195" t="s">
        <v>74</v>
      </c>
      <c r="B59" s="40"/>
      <c r="C59" s="197" t="s">
        <v>286</v>
      </c>
      <c r="D59" s="198"/>
      <c r="E59" s="199"/>
      <c r="F59" s="8"/>
      <c r="G59" s="195" t="s">
        <v>74</v>
      </c>
      <c r="H59" s="40" t="s">
        <v>73</v>
      </c>
      <c r="I59" s="197" t="s">
        <v>0</v>
      </c>
      <c r="J59" s="198"/>
      <c r="K59" s="199"/>
    </row>
    <row r="60" spans="1:11" ht="20.100000000000001" customHeight="1">
      <c r="A60" s="196"/>
      <c r="B60" s="41" t="s">
        <v>288</v>
      </c>
      <c r="C60" s="42" t="s">
        <v>283</v>
      </c>
      <c r="D60" s="42" t="s">
        <v>284</v>
      </c>
      <c r="E60" s="42" t="s">
        <v>285</v>
      </c>
      <c r="F60" s="8"/>
      <c r="G60" s="196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178</v>
      </c>
      <c r="B61" s="84">
        <v>802</v>
      </c>
      <c r="C61" s="44">
        <f>D61+E61</f>
        <v>1692</v>
      </c>
      <c r="D61" s="85">
        <v>821</v>
      </c>
      <c r="E61" s="86">
        <v>871</v>
      </c>
      <c r="F61" s="8"/>
      <c r="G61" s="43" t="s">
        <v>171</v>
      </c>
      <c r="H61" s="129">
        <v>1247</v>
      </c>
      <c r="I61" s="129">
        <f t="shared" ref="I61" si="4">J61+K61</f>
        <v>3020</v>
      </c>
      <c r="J61" s="130">
        <v>1492</v>
      </c>
      <c r="K61" s="130">
        <v>1528</v>
      </c>
    </row>
    <row r="62" spans="1:11" ht="18.95" customHeight="1">
      <c r="A62" s="43" t="s">
        <v>180</v>
      </c>
      <c r="B62" s="44">
        <v>275</v>
      </c>
      <c r="C62" s="44">
        <f t="shared" ref="C62:C110" si="5">D62+E62</f>
        <v>613</v>
      </c>
      <c r="D62" s="45">
        <v>326</v>
      </c>
      <c r="E62" s="45">
        <v>287</v>
      </c>
      <c r="F62" s="8"/>
      <c r="G62" s="43" t="s">
        <v>173</v>
      </c>
      <c r="H62" s="129">
        <v>939</v>
      </c>
      <c r="I62" s="129">
        <f>J62+K62</f>
        <v>2539</v>
      </c>
      <c r="J62" s="130">
        <v>1262</v>
      </c>
      <c r="K62" s="130">
        <v>1277</v>
      </c>
    </row>
    <row r="63" spans="1:11" ht="18.95" customHeight="1">
      <c r="A63" s="43" t="s">
        <v>182</v>
      </c>
      <c r="B63" s="44">
        <v>1266</v>
      </c>
      <c r="C63" s="44">
        <f t="shared" si="5"/>
        <v>2722</v>
      </c>
      <c r="D63" s="45">
        <v>1334</v>
      </c>
      <c r="E63" s="45">
        <v>1388</v>
      </c>
      <c r="F63" s="8"/>
      <c r="G63" s="43" t="s">
        <v>175</v>
      </c>
      <c r="H63" s="129">
        <v>995</v>
      </c>
      <c r="I63" s="129">
        <f t="shared" ref="I63:I110" si="6">J63+K63</f>
        <v>2666</v>
      </c>
      <c r="J63" s="130">
        <v>1299</v>
      </c>
      <c r="K63" s="130">
        <v>1367</v>
      </c>
    </row>
    <row r="64" spans="1:11" ht="18.95" customHeight="1">
      <c r="A64" s="43" t="s">
        <v>184</v>
      </c>
      <c r="B64" s="44">
        <v>1197</v>
      </c>
      <c r="C64" s="44">
        <f t="shared" si="5"/>
        <v>2728</v>
      </c>
      <c r="D64" s="45">
        <v>1292</v>
      </c>
      <c r="E64" s="45">
        <v>1436</v>
      </c>
      <c r="F64" s="8"/>
      <c r="G64" s="43" t="s">
        <v>177</v>
      </c>
      <c r="H64" s="129">
        <v>1007</v>
      </c>
      <c r="I64" s="129">
        <f t="shared" si="6"/>
        <v>2429</v>
      </c>
      <c r="J64" s="130">
        <v>1172</v>
      </c>
      <c r="K64" s="130">
        <v>1257</v>
      </c>
    </row>
    <row r="65" spans="1:11" ht="18.95" customHeight="1">
      <c r="A65" s="43" t="s">
        <v>186</v>
      </c>
      <c r="B65" s="44">
        <v>685</v>
      </c>
      <c r="C65" s="44">
        <f t="shared" si="5"/>
        <v>1748</v>
      </c>
      <c r="D65" s="45">
        <v>883</v>
      </c>
      <c r="E65" s="45">
        <v>865</v>
      </c>
      <c r="F65" s="8"/>
      <c r="G65" s="43" t="s">
        <v>179</v>
      </c>
      <c r="H65" s="129">
        <v>579</v>
      </c>
      <c r="I65" s="129">
        <f t="shared" si="6"/>
        <v>1157</v>
      </c>
      <c r="J65" s="130">
        <v>568</v>
      </c>
      <c r="K65" s="130">
        <v>589</v>
      </c>
    </row>
    <row r="66" spans="1:11" ht="18.95" customHeight="1">
      <c r="A66" s="43" t="s">
        <v>342</v>
      </c>
      <c r="B66" s="44">
        <v>297</v>
      </c>
      <c r="C66" s="44">
        <f t="shared" si="5"/>
        <v>764</v>
      </c>
      <c r="D66" s="45">
        <v>362</v>
      </c>
      <c r="E66" s="45">
        <v>402</v>
      </c>
      <c r="F66" s="8"/>
      <c r="G66" s="43" t="s">
        <v>181</v>
      </c>
      <c r="H66" s="129">
        <v>707</v>
      </c>
      <c r="I66" s="129">
        <f t="shared" si="6"/>
        <v>1711</v>
      </c>
      <c r="J66" s="130">
        <v>841</v>
      </c>
      <c r="K66" s="130">
        <v>870</v>
      </c>
    </row>
    <row r="67" spans="1:11" ht="18.95" customHeight="1">
      <c r="A67" s="43" t="s">
        <v>343</v>
      </c>
      <c r="B67" s="44">
        <v>326</v>
      </c>
      <c r="C67" s="44">
        <f t="shared" si="5"/>
        <v>953</v>
      </c>
      <c r="D67" s="45">
        <v>454</v>
      </c>
      <c r="E67" s="45">
        <v>499</v>
      </c>
      <c r="F67" s="8"/>
      <c r="G67" s="43" t="s">
        <v>183</v>
      </c>
      <c r="H67" s="129">
        <v>589</v>
      </c>
      <c r="I67" s="129">
        <f t="shared" si="6"/>
        <v>1223</v>
      </c>
      <c r="J67" s="130">
        <v>672</v>
      </c>
      <c r="K67" s="130">
        <v>551</v>
      </c>
    </row>
    <row r="68" spans="1:11" ht="18.95" customHeight="1">
      <c r="A68" s="43" t="s">
        <v>13</v>
      </c>
      <c r="B68" s="44">
        <v>525</v>
      </c>
      <c r="C68" s="44">
        <f t="shared" si="5"/>
        <v>1142</v>
      </c>
      <c r="D68" s="45">
        <v>548</v>
      </c>
      <c r="E68" s="45">
        <v>594</v>
      </c>
      <c r="F68" s="8"/>
      <c r="G68" s="43" t="s">
        <v>185</v>
      </c>
      <c r="H68" s="129">
        <v>285</v>
      </c>
      <c r="I68" s="129">
        <f t="shared" si="6"/>
        <v>645</v>
      </c>
      <c r="J68" s="130">
        <v>316</v>
      </c>
      <c r="K68" s="130">
        <v>329</v>
      </c>
    </row>
    <row r="69" spans="1:11" ht="18.95" customHeight="1">
      <c r="A69" s="43" t="s">
        <v>189</v>
      </c>
      <c r="B69" s="44">
        <v>527</v>
      </c>
      <c r="C69" s="44">
        <f t="shared" si="5"/>
        <v>1331</v>
      </c>
      <c r="D69" s="45">
        <v>617</v>
      </c>
      <c r="E69" s="45">
        <v>714</v>
      </c>
      <c r="F69" s="8"/>
      <c r="G69" s="43" t="s">
        <v>187</v>
      </c>
      <c r="H69" s="129">
        <v>9218</v>
      </c>
      <c r="I69" s="129">
        <f t="shared" si="6"/>
        <v>21947</v>
      </c>
      <c r="J69" s="130">
        <v>10574</v>
      </c>
      <c r="K69" s="130">
        <v>11373</v>
      </c>
    </row>
    <row r="70" spans="1:11" ht="18.95" customHeight="1">
      <c r="A70" s="43" t="s">
        <v>191</v>
      </c>
      <c r="B70" s="44">
        <v>940</v>
      </c>
      <c r="C70" s="44">
        <f t="shared" si="5"/>
        <v>2264</v>
      </c>
      <c r="D70" s="45">
        <v>1092</v>
      </c>
      <c r="E70" s="45">
        <v>1172</v>
      </c>
      <c r="F70" s="8"/>
      <c r="G70" s="43" t="s">
        <v>188</v>
      </c>
      <c r="H70" s="129">
        <v>16</v>
      </c>
      <c r="I70" s="129">
        <f t="shared" si="6"/>
        <v>46</v>
      </c>
      <c r="J70" s="130">
        <v>24</v>
      </c>
      <c r="K70" s="130">
        <v>22</v>
      </c>
    </row>
    <row r="71" spans="1:11" ht="18.95" customHeight="1">
      <c r="A71" s="43" t="s">
        <v>193</v>
      </c>
      <c r="B71" s="44">
        <v>672</v>
      </c>
      <c r="C71" s="44">
        <f t="shared" si="5"/>
        <v>1438</v>
      </c>
      <c r="D71" s="45">
        <v>678</v>
      </c>
      <c r="E71" s="45">
        <v>760</v>
      </c>
      <c r="F71" s="8"/>
      <c r="G71" s="43" t="s">
        <v>190</v>
      </c>
      <c r="H71" s="129">
        <v>980</v>
      </c>
      <c r="I71" s="129">
        <f t="shared" si="6"/>
        <v>2911</v>
      </c>
      <c r="J71" s="130">
        <v>1418</v>
      </c>
      <c r="K71" s="130">
        <v>1493</v>
      </c>
    </row>
    <row r="72" spans="1:11" ht="18.95" customHeight="1">
      <c r="A72" s="43" t="s">
        <v>195</v>
      </c>
      <c r="B72" s="44">
        <v>858</v>
      </c>
      <c r="C72" s="44">
        <f t="shared" si="5"/>
        <v>1975</v>
      </c>
      <c r="D72" s="45">
        <v>927</v>
      </c>
      <c r="E72" s="45">
        <v>1048</v>
      </c>
      <c r="F72" s="8"/>
      <c r="G72" s="43" t="s">
        <v>192</v>
      </c>
      <c r="H72" s="129">
        <v>6428</v>
      </c>
      <c r="I72" s="129">
        <f t="shared" si="6"/>
        <v>13933</v>
      </c>
      <c r="J72" s="130">
        <v>7012</v>
      </c>
      <c r="K72" s="130">
        <v>6921</v>
      </c>
    </row>
    <row r="73" spans="1:11" ht="18.95" customHeight="1">
      <c r="A73" s="43" t="s">
        <v>197</v>
      </c>
      <c r="B73" s="44">
        <v>948</v>
      </c>
      <c r="C73" s="44">
        <f t="shared" si="5"/>
        <v>2228</v>
      </c>
      <c r="D73" s="45">
        <v>1099</v>
      </c>
      <c r="E73" s="45">
        <v>1129</v>
      </c>
      <c r="F73" s="8"/>
      <c r="G73" s="43" t="s">
        <v>194</v>
      </c>
      <c r="H73" s="129">
        <v>882</v>
      </c>
      <c r="I73" s="129">
        <f t="shared" si="6"/>
        <v>1513</v>
      </c>
      <c r="J73" s="130">
        <v>772</v>
      </c>
      <c r="K73" s="130">
        <v>741</v>
      </c>
    </row>
    <row r="74" spans="1:11" ht="18.95" customHeight="1">
      <c r="A74" s="43" t="s">
        <v>199</v>
      </c>
      <c r="B74" s="44">
        <v>1249</v>
      </c>
      <c r="C74" s="44">
        <f t="shared" si="5"/>
        <v>2369</v>
      </c>
      <c r="D74" s="45">
        <v>1110</v>
      </c>
      <c r="E74" s="45">
        <v>1259</v>
      </c>
      <c r="F74" s="8"/>
      <c r="G74" s="43" t="s">
        <v>196</v>
      </c>
      <c r="H74" s="129">
        <v>1192</v>
      </c>
      <c r="I74" s="129">
        <f t="shared" si="6"/>
        <v>2033</v>
      </c>
      <c r="J74" s="130">
        <v>1047</v>
      </c>
      <c r="K74" s="130">
        <v>986</v>
      </c>
    </row>
    <row r="75" spans="1:11" ht="18.95" customHeight="1">
      <c r="A75" s="43" t="s">
        <v>201</v>
      </c>
      <c r="B75" s="44">
        <v>769</v>
      </c>
      <c r="C75" s="44">
        <f t="shared" si="5"/>
        <v>1439</v>
      </c>
      <c r="D75" s="45">
        <v>702</v>
      </c>
      <c r="E75" s="45">
        <v>737</v>
      </c>
      <c r="F75" s="8"/>
      <c r="G75" s="43" t="s">
        <v>198</v>
      </c>
      <c r="H75" s="129">
        <v>757</v>
      </c>
      <c r="I75" s="129">
        <f t="shared" si="6"/>
        <v>1691</v>
      </c>
      <c r="J75" s="130">
        <v>832</v>
      </c>
      <c r="K75" s="130">
        <v>859</v>
      </c>
    </row>
    <row r="76" spans="1:11" ht="18.95" customHeight="1">
      <c r="A76" s="43" t="s">
        <v>203</v>
      </c>
      <c r="B76" s="44">
        <v>1186</v>
      </c>
      <c r="C76" s="44">
        <f t="shared" si="5"/>
        <v>2389</v>
      </c>
      <c r="D76" s="45">
        <v>1162</v>
      </c>
      <c r="E76" s="45">
        <v>1227</v>
      </c>
      <c r="F76" s="8"/>
      <c r="G76" s="43" t="s">
        <v>200</v>
      </c>
      <c r="H76" s="129">
        <v>431</v>
      </c>
      <c r="I76" s="129">
        <f t="shared" si="6"/>
        <v>883</v>
      </c>
      <c r="J76" s="130">
        <v>431</v>
      </c>
      <c r="K76" s="130">
        <v>452</v>
      </c>
    </row>
    <row r="77" spans="1:11" ht="18.95" customHeight="1">
      <c r="A77" s="43" t="s">
        <v>205</v>
      </c>
      <c r="B77" s="44">
        <v>291</v>
      </c>
      <c r="C77" s="44">
        <f t="shared" si="5"/>
        <v>691</v>
      </c>
      <c r="D77" s="45">
        <v>323</v>
      </c>
      <c r="E77" s="45">
        <v>368</v>
      </c>
      <c r="F77" s="8"/>
      <c r="G77" s="43" t="s">
        <v>202</v>
      </c>
      <c r="H77" s="129">
        <v>459</v>
      </c>
      <c r="I77" s="129">
        <f t="shared" si="6"/>
        <v>1244</v>
      </c>
      <c r="J77" s="130">
        <v>638</v>
      </c>
      <c r="K77" s="130">
        <v>606</v>
      </c>
    </row>
    <row r="78" spans="1:11" ht="18.95" customHeight="1">
      <c r="A78" s="43" t="s">
        <v>207</v>
      </c>
      <c r="B78" s="44">
        <v>269</v>
      </c>
      <c r="C78" s="44">
        <f t="shared" si="5"/>
        <v>605</v>
      </c>
      <c r="D78" s="45">
        <v>251</v>
      </c>
      <c r="E78" s="45">
        <v>354</v>
      </c>
      <c r="F78" s="8"/>
      <c r="G78" s="43" t="s">
        <v>204</v>
      </c>
      <c r="H78" s="129">
        <v>794</v>
      </c>
      <c r="I78" s="129">
        <f t="shared" si="6"/>
        <v>1670</v>
      </c>
      <c r="J78" s="130">
        <v>881</v>
      </c>
      <c r="K78" s="130">
        <v>789</v>
      </c>
    </row>
    <row r="79" spans="1:11" ht="18.95" customHeight="1">
      <c r="A79" s="43" t="s">
        <v>209</v>
      </c>
      <c r="B79" s="44">
        <v>503</v>
      </c>
      <c r="C79" s="44">
        <f t="shared" si="5"/>
        <v>1158</v>
      </c>
      <c r="D79" s="45">
        <v>507</v>
      </c>
      <c r="E79" s="45">
        <v>651</v>
      </c>
      <c r="F79" s="8"/>
      <c r="G79" s="43" t="s">
        <v>206</v>
      </c>
      <c r="H79" s="129">
        <v>1126</v>
      </c>
      <c r="I79" s="129">
        <f t="shared" si="6"/>
        <v>2529</v>
      </c>
      <c r="J79" s="130">
        <v>1403</v>
      </c>
      <c r="K79" s="130">
        <v>1126</v>
      </c>
    </row>
    <row r="80" spans="1:11" ht="18.95" customHeight="1">
      <c r="A80" s="43" t="s">
        <v>211</v>
      </c>
      <c r="B80" s="44">
        <v>316</v>
      </c>
      <c r="C80" s="44">
        <f t="shared" si="5"/>
        <v>680</v>
      </c>
      <c r="D80" s="45">
        <v>280</v>
      </c>
      <c r="E80" s="45">
        <v>400</v>
      </c>
      <c r="F80" s="8"/>
      <c r="G80" s="43" t="s">
        <v>208</v>
      </c>
      <c r="H80" s="129">
        <v>1313</v>
      </c>
      <c r="I80" s="129">
        <f t="shared" si="6"/>
        <v>2698</v>
      </c>
      <c r="J80" s="130">
        <v>1387</v>
      </c>
      <c r="K80" s="130">
        <v>1311</v>
      </c>
    </row>
    <row r="81" spans="1:11" ht="18.95" customHeight="1">
      <c r="A81" s="43" t="s">
        <v>213</v>
      </c>
      <c r="B81" s="44">
        <v>330</v>
      </c>
      <c r="C81" s="44">
        <f t="shared" si="5"/>
        <v>794</v>
      </c>
      <c r="D81" s="45">
        <v>373</v>
      </c>
      <c r="E81" s="45">
        <v>421</v>
      </c>
      <c r="F81" s="8"/>
      <c r="G81" s="43" t="s">
        <v>210</v>
      </c>
      <c r="H81" s="129">
        <v>1119</v>
      </c>
      <c r="I81" s="129">
        <f t="shared" si="6"/>
        <v>2750</v>
      </c>
      <c r="J81" s="130">
        <v>1371</v>
      </c>
      <c r="K81" s="130">
        <v>1379</v>
      </c>
    </row>
    <row r="82" spans="1:11" ht="18.95" customHeight="1">
      <c r="A82" s="43" t="s">
        <v>215</v>
      </c>
      <c r="B82" s="44">
        <v>114</v>
      </c>
      <c r="C82" s="44">
        <f t="shared" si="5"/>
        <v>284</v>
      </c>
      <c r="D82" s="45">
        <v>135</v>
      </c>
      <c r="E82" s="45">
        <v>149</v>
      </c>
      <c r="F82" s="8"/>
      <c r="G82" s="43" t="s">
        <v>212</v>
      </c>
      <c r="H82" s="129">
        <v>1056</v>
      </c>
      <c r="I82" s="129">
        <f t="shared" si="6"/>
        <v>2364</v>
      </c>
      <c r="J82" s="130">
        <v>1255</v>
      </c>
      <c r="K82" s="130">
        <v>1109</v>
      </c>
    </row>
    <row r="83" spans="1:11" ht="18.95" customHeight="1">
      <c r="A83" s="46" t="s">
        <v>217</v>
      </c>
      <c r="B83" s="44">
        <v>91</v>
      </c>
      <c r="C83" s="44">
        <f t="shared" si="5"/>
        <v>207</v>
      </c>
      <c r="D83" s="45">
        <v>106</v>
      </c>
      <c r="E83" s="45">
        <v>101</v>
      </c>
      <c r="F83" s="8"/>
      <c r="G83" s="43" t="s">
        <v>214</v>
      </c>
      <c r="H83" s="129">
        <v>735</v>
      </c>
      <c r="I83" s="129">
        <f t="shared" si="6"/>
        <v>1738</v>
      </c>
      <c r="J83" s="130">
        <v>917</v>
      </c>
      <c r="K83" s="130">
        <v>821</v>
      </c>
    </row>
    <row r="84" spans="1:11" ht="18.95" customHeight="1">
      <c r="A84" s="46" t="s">
        <v>219</v>
      </c>
      <c r="B84" s="44">
        <v>47</v>
      </c>
      <c r="C84" s="44">
        <f t="shared" si="5"/>
        <v>89</v>
      </c>
      <c r="D84" s="45">
        <v>44</v>
      </c>
      <c r="E84" s="45">
        <v>45</v>
      </c>
      <c r="F84" s="8"/>
      <c r="G84" s="43" t="s">
        <v>267</v>
      </c>
      <c r="H84" s="129">
        <v>996</v>
      </c>
      <c r="I84" s="129">
        <f t="shared" si="6"/>
        <v>2465</v>
      </c>
      <c r="J84" s="130">
        <v>1250</v>
      </c>
      <c r="K84" s="130">
        <v>1215</v>
      </c>
    </row>
    <row r="85" spans="1:11" ht="18.95" customHeight="1">
      <c r="A85" s="46" t="s">
        <v>266</v>
      </c>
      <c r="B85" s="44">
        <v>795</v>
      </c>
      <c r="C85" s="44">
        <f t="shared" si="5"/>
        <v>1513</v>
      </c>
      <c r="D85" s="45">
        <v>737</v>
      </c>
      <c r="E85" s="45">
        <v>776</v>
      </c>
      <c r="F85" s="8"/>
      <c r="G85" s="43" t="s">
        <v>216</v>
      </c>
      <c r="H85" s="129">
        <v>1534</v>
      </c>
      <c r="I85" s="129">
        <f t="shared" si="6"/>
        <v>3485</v>
      </c>
      <c r="J85" s="130">
        <v>1783</v>
      </c>
      <c r="K85" s="130">
        <v>1702</v>
      </c>
    </row>
    <row r="86" spans="1:11" ht="18.95" customHeight="1">
      <c r="A86" s="46" t="s">
        <v>268</v>
      </c>
      <c r="B86" s="44">
        <v>834</v>
      </c>
      <c r="C86" s="44">
        <f t="shared" si="5"/>
        <v>1492</v>
      </c>
      <c r="D86" s="45">
        <v>705</v>
      </c>
      <c r="E86" s="45">
        <v>787</v>
      </c>
      <c r="F86" s="8"/>
      <c r="G86" s="43" t="s">
        <v>218</v>
      </c>
      <c r="H86" s="129">
        <v>1334</v>
      </c>
      <c r="I86" s="129">
        <f t="shared" si="6"/>
        <v>2786</v>
      </c>
      <c r="J86" s="130">
        <v>1517</v>
      </c>
      <c r="K86" s="130">
        <v>1269</v>
      </c>
    </row>
    <row r="87" spans="1:11" ht="18.95" customHeight="1">
      <c r="A87" s="46" t="s">
        <v>269</v>
      </c>
      <c r="B87" s="44">
        <v>964</v>
      </c>
      <c r="C87" s="44">
        <f t="shared" si="5"/>
        <v>2230</v>
      </c>
      <c r="D87" s="45">
        <v>1071</v>
      </c>
      <c r="E87" s="45">
        <v>1159</v>
      </c>
      <c r="F87" s="8"/>
      <c r="G87" s="43" t="s">
        <v>220</v>
      </c>
      <c r="H87" s="129">
        <v>1427</v>
      </c>
      <c r="I87" s="129">
        <f t="shared" si="6"/>
        <v>3000</v>
      </c>
      <c r="J87" s="130">
        <v>1586</v>
      </c>
      <c r="K87" s="130">
        <v>1414</v>
      </c>
    </row>
    <row r="88" spans="1:11" ht="18.95" customHeight="1">
      <c r="A88" s="46" t="s">
        <v>270</v>
      </c>
      <c r="B88" s="44">
        <v>670</v>
      </c>
      <c r="C88" s="44">
        <f t="shared" si="5"/>
        <v>1550</v>
      </c>
      <c r="D88" s="45">
        <v>781</v>
      </c>
      <c r="E88" s="45">
        <v>769</v>
      </c>
      <c r="F88" s="8"/>
      <c r="G88" s="43" t="s">
        <v>221</v>
      </c>
      <c r="H88" s="129">
        <v>995</v>
      </c>
      <c r="I88" s="129">
        <f t="shared" si="6"/>
        <v>2508</v>
      </c>
      <c r="J88" s="130">
        <v>1294</v>
      </c>
      <c r="K88" s="130">
        <v>1214</v>
      </c>
    </row>
    <row r="89" spans="1:11" ht="18.95" customHeight="1">
      <c r="A89" s="46" t="s">
        <v>271</v>
      </c>
      <c r="B89" s="44">
        <v>706</v>
      </c>
      <c r="C89" s="44">
        <f t="shared" si="5"/>
        <v>1643</v>
      </c>
      <c r="D89" s="45">
        <v>811</v>
      </c>
      <c r="E89" s="45">
        <v>832</v>
      </c>
      <c r="F89" s="8"/>
      <c r="G89" s="43" t="s">
        <v>223</v>
      </c>
      <c r="H89" s="129">
        <v>0</v>
      </c>
      <c r="I89" s="129">
        <f t="shared" si="6"/>
        <v>0</v>
      </c>
      <c r="J89" s="130">
        <v>0</v>
      </c>
      <c r="K89" s="130">
        <v>0</v>
      </c>
    </row>
    <row r="90" spans="1:11" ht="18.95" customHeight="1">
      <c r="A90" s="46" t="s">
        <v>272</v>
      </c>
      <c r="B90" s="44">
        <v>1087</v>
      </c>
      <c r="C90" s="44">
        <f t="shared" si="5"/>
        <v>2682</v>
      </c>
      <c r="D90" s="45">
        <v>1291</v>
      </c>
      <c r="E90" s="45">
        <v>1391</v>
      </c>
      <c r="F90" s="8"/>
      <c r="G90" s="43" t="s">
        <v>225</v>
      </c>
      <c r="H90" s="129">
        <v>367</v>
      </c>
      <c r="I90" s="129">
        <f t="shared" si="6"/>
        <v>932</v>
      </c>
      <c r="J90" s="130">
        <v>455</v>
      </c>
      <c r="K90" s="130">
        <v>477</v>
      </c>
    </row>
    <row r="91" spans="1:11" ht="18.95" customHeight="1">
      <c r="A91" s="46" t="s">
        <v>222</v>
      </c>
      <c r="B91" s="44">
        <v>718</v>
      </c>
      <c r="C91" s="44">
        <f t="shared" si="5"/>
        <v>1421</v>
      </c>
      <c r="D91" s="45">
        <v>716</v>
      </c>
      <c r="E91" s="45">
        <v>705</v>
      </c>
      <c r="F91" s="8"/>
      <c r="G91" s="43" t="s">
        <v>227</v>
      </c>
      <c r="H91" s="129">
        <v>639</v>
      </c>
      <c r="I91" s="129">
        <f t="shared" si="6"/>
        <v>1584</v>
      </c>
      <c r="J91" s="130">
        <v>818</v>
      </c>
      <c r="K91" s="130">
        <v>766</v>
      </c>
    </row>
    <row r="92" spans="1:11" ht="18.95" customHeight="1">
      <c r="A92" s="46" t="s">
        <v>224</v>
      </c>
      <c r="B92" s="44">
        <v>1231</v>
      </c>
      <c r="C92" s="44">
        <f t="shared" si="5"/>
        <v>2663</v>
      </c>
      <c r="D92" s="45">
        <v>1340</v>
      </c>
      <c r="E92" s="45">
        <v>1323</v>
      </c>
      <c r="F92" s="8"/>
      <c r="G92" s="43" t="s">
        <v>229</v>
      </c>
      <c r="H92" s="129">
        <v>689</v>
      </c>
      <c r="I92" s="129">
        <f t="shared" si="6"/>
        <v>1654</v>
      </c>
      <c r="J92" s="130">
        <v>840</v>
      </c>
      <c r="K92" s="130">
        <v>814</v>
      </c>
    </row>
    <row r="93" spans="1:11" ht="18.95" customHeight="1">
      <c r="A93" s="46" t="s">
        <v>226</v>
      </c>
      <c r="B93" s="44">
        <v>864</v>
      </c>
      <c r="C93" s="44">
        <f t="shared" si="5"/>
        <v>1758</v>
      </c>
      <c r="D93" s="45">
        <v>884</v>
      </c>
      <c r="E93" s="45">
        <v>874</v>
      </c>
      <c r="F93" s="8"/>
      <c r="G93" s="43" t="s">
        <v>231</v>
      </c>
      <c r="H93" s="129">
        <v>2460</v>
      </c>
      <c r="I93" s="129">
        <f t="shared" si="6"/>
        <v>4342</v>
      </c>
      <c r="J93" s="130">
        <v>2110</v>
      </c>
      <c r="K93" s="130">
        <v>2232</v>
      </c>
    </row>
    <row r="94" spans="1:11" ht="18.95" customHeight="1">
      <c r="A94" s="46" t="s">
        <v>228</v>
      </c>
      <c r="B94" s="44">
        <v>886</v>
      </c>
      <c r="C94" s="44">
        <f t="shared" si="5"/>
        <v>1859</v>
      </c>
      <c r="D94" s="45">
        <v>965</v>
      </c>
      <c r="E94" s="45">
        <v>894</v>
      </c>
      <c r="F94" s="8"/>
      <c r="G94" s="43" t="s">
        <v>233</v>
      </c>
      <c r="H94" s="129">
        <v>2590</v>
      </c>
      <c r="I94" s="129">
        <f t="shared" si="6"/>
        <v>4285</v>
      </c>
      <c r="J94" s="130">
        <v>2144</v>
      </c>
      <c r="K94" s="130">
        <v>2141</v>
      </c>
    </row>
    <row r="95" spans="1:11" ht="18.95" customHeight="1">
      <c r="A95" s="46" t="s">
        <v>230</v>
      </c>
      <c r="B95" s="44">
        <v>1080</v>
      </c>
      <c r="C95" s="44">
        <f t="shared" si="5"/>
        <v>2341</v>
      </c>
      <c r="D95" s="45">
        <v>1144</v>
      </c>
      <c r="E95" s="45">
        <v>1197</v>
      </c>
      <c r="F95" s="8"/>
      <c r="G95" s="43" t="s">
        <v>235</v>
      </c>
      <c r="H95" s="129">
        <v>1382</v>
      </c>
      <c r="I95" s="129">
        <f t="shared" si="6"/>
        <v>2547</v>
      </c>
      <c r="J95" s="130">
        <v>1297</v>
      </c>
      <c r="K95" s="130">
        <v>1250</v>
      </c>
    </row>
    <row r="96" spans="1:11" ht="18.95" customHeight="1">
      <c r="A96" s="46" t="s">
        <v>232</v>
      </c>
      <c r="B96" s="44">
        <v>851</v>
      </c>
      <c r="C96" s="44">
        <f t="shared" si="5"/>
        <v>2634</v>
      </c>
      <c r="D96" s="45">
        <v>1245</v>
      </c>
      <c r="E96" s="45">
        <v>1389</v>
      </c>
      <c r="F96" s="8"/>
      <c r="G96" s="43" t="s">
        <v>237</v>
      </c>
      <c r="H96" s="129">
        <v>2578</v>
      </c>
      <c r="I96" s="129">
        <f t="shared" si="6"/>
        <v>5397</v>
      </c>
      <c r="J96" s="130">
        <v>2672</v>
      </c>
      <c r="K96" s="130">
        <v>2725</v>
      </c>
    </row>
    <row r="97" spans="1:17" ht="18.95" customHeight="1">
      <c r="A97" s="46" t="s">
        <v>234</v>
      </c>
      <c r="B97" s="44">
        <v>968</v>
      </c>
      <c r="C97" s="44">
        <f t="shared" si="5"/>
        <v>2543</v>
      </c>
      <c r="D97" s="45">
        <v>1273</v>
      </c>
      <c r="E97" s="45">
        <v>1270</v>
      </c>
      <c r="F97" s="8"/>
      <c r="G97" s="43" t="s">
        <v>239</v>
      </c>
      <c r="H97" s="129">
        <v>1740</v>
      </c>
      <c r="I97" s="129">
        <f t="shared" si="6"/>
        <v>3389</v>
      </c>
      <c r="J97" s="130">
        <v>1667</v>
      </c>
      <c r="K97" s="130">
        <v>1722</v>
      </c>
    </row>
    <row r="98" spans="1:17" ht="18.95" customHeight="1">
      <c r="A98" s="46" t="s">
        <v>236</v>
      </c>
      <c r="B98" s="44">
        <v>1069</v>
      </c>
      <c r="C98" s="44">
        <f t="shared" si="5"/>
        <v>2626</v>
      </c>
      <c r="D98" s="45">
        <v>1273</v>
      </c>
      <c r="E98" s="45">
        <v>1353</v>
      </c>
      <c r="F98" s="8"/>
      <c r="G98" s="43" t="s">
        <v>241</v>
      </c>
      <c r="H98" s="129">
        <v>1497</v>
      </c>
      <c r="I98" s="129">
        <f t="shared" si="6"/>
        <v>3173</v>
      </c>
      <c r="J98" s="130">
        <v>1647</v>
      </c>
      <c r="K98" s="130">
        <v>1526</v>
      </c>
    </row>
    <row r="99" spans="1:17" ht="18.95" customHeight="1">
      <c r="A99" s="46" t="s">
        <v>238</v>
      </c>
      <c r="B99" s="44">
        <v>943</v>
      </c>
      <c r="C99" s="44">
        <f t="shared" si="5"/>
        <v>2284</v>
      </c>
      <c r="D99" s="45">
        <v>1130</v>
      </c>
      <c r="E99" s="45">
        <v>1154</v>
      </c>
      <c r="F99" s="8"/>
      <c r="G99" s="43" t="s">
        <v>243</v>
      </c>
      <c r="H99" s="129">
        <v>1625</v>
      </c>
      <c r="I99" s="129">
        <f t="shared" si="6"/>
        <v>3153</v>
      </c>
      <c r="J99" s="130">
        <v>1629</v>
      </c>
      <c r="K99" s="130">
        <v>1524</v>
      </c>
    </row>
    <row r="100" spans="1:17" ht="18.95" customHeight="1">
      <c r="A100" s="46" t="s">
        <v>240</v>
      </c>
      <c r="B100" s="44">
        <v>787</v>
      </c>
      <c r="C100" s="44">
        <f t="shared" si="5"/>
        <v>2181</v>
      </c>
      <c r="D100" s="45">
        <v>1093</v>
      </c>
      <c r="E100" s="45">
        <v>1088</v>
      </c>
      <c r="F100" s="8"/>
      <c r="G100" s="43" t="s">
        <v>24</v>
      </c>
      <c r="H100" s="129">
        <v>5644</v>
      </c>
      <c r="I100" s="129">
        <f t="shared" si="6"/>
        <v>12694</v>
      </c>
      <c r="J100" s="130">
        <v>6313</v>
      </c>
      <c r="K100" s="130">
        <v>6381</v>
      </c>
    </row>
    <row r="101" spans="1:17" ht="18.95" customHeight="1">
      <c r="A101" s="46" t="s">
        <v>242</v>
      </c>
      <c r="B101" s="44">
        <v>761</v>
      </c>
      <c r="C101" s="44">
        <f t="shared" si="5"/>
        <v>1850</v>
      </c>
      <c r="D101" s="45">
        <v>875</v>
      </c>
      <c r="E101" s="45">
        <v>975</v>
      </c>
      <c r="F101" s="8"/>
      <c r="G101" s="43" t="s">
        <v>246</v>
      </c>
      <c r="H101" s="129">
        <v>5676</v>
      </c>
      <c r="I101" s="129">
        <f t="shared" si="6"/>
        <v>12516</v>
      </c>
      <c r="J101" s="130">
        <v>6368</v>
      </c>
      <c r="K101" s="130">
        <v>6148</v>
      </c>
    </row>
    <row r="102" spans="1:17" ht="18.95" customHeight="1">
      <c r="A102" s="46" t="s">
        <v>244</v>
      </c>
      <c r="B102" s="44">
        <v>476</v>
      </c>
      <c r="C102" s="44">
        <f t="shared" si="5"/>
        <v>1226</v>
      </c>
      <c r="D102" s="45">
        <v>598</v>
      </c>
      <c r="E102" s="45">
        <v>628</v>
      </c>
      <c r="F102" s="8"/>
      <c r="G102" s="43" t="s">
        <v>248</v>
      </c>
      <c r="H102" s="129">
        <v>3791</v>
      </c>
      <c r="I102" s="129">
        <f t="shared" si="6"/>
        <v>8271</v>
      </c>
      <c r="J102" s="130">
        <v>4157</v>
      </c>
      <c r="K102" s="130">
        <v>4114</v>
      </c>
    </row>
    <row r="103" spans="1:17" ht="18.95" customHeight="1">
      <c r="A103" s="46" t="s">
        <v>245</v>
      </c>
      <c r="B103" s="44">
        <v>863</v>
      </c>
      <c r="C103" s="44">
        <f t="shared" si="5"/>
        <v>2196</v>
      </c>
      <c r="D103" s="45">
        <v>1066</v>
      </c>
      <c r="E103" s="45">
        <v>1130</v>
      </c>
      <c r="F103" s="8"/>
      <c r="G103" s="43" t="s">
        <v>250</v>
      </c>
      <c r="H103" s="129">
        <v>289</v>
      </c>
      <c r="I103" s="129">
        <f t="shared" si="6"/>
        <v>594</v>
      </c>
      <c r="J103" s="130">
        <v>307</v>
      </c>
      <c r="K103" s="130">
        <v>287</v>
      </c>
    </row>
    <row r="104" spans="1:17" ht="18.95" customHeight="1">
      <c r="A104" s="46" t="s">
        <v>247</v>
      </c>
      <c r="B104" s="44">
        <v>2320</v>
      </c>
      <c r="C104" s="44">
        <f t="shared" si="5"/>
        <v>4231</v>
      </c>
      <c r="D104" s="45">
        <v>1978</v>
      </c>
      <c r="E104" s="45">
        <v>2253</v>
      </c>
      <c r="F104" s="8"/>
      <c r="G104" s="43" t="s">
        <v>252</v>
      </c>
      <c r="H104" s="129">
        <v>1455</v>
      </c>
      <c r="I104" s="129">
        <f t="shared" si="6"/>
        <v>3682</v>
      </c>
      <c r="J104" s="130">
        <v>1857</v>
      </c>
      <c r="K104" s="130">
        <v>1825</v>
      </c>
    </row>
    <row r="105" spans="1:17" ht="18.95" customHeight="1">
      <c r="A105" s="46" t="s">
        <v>249</v>
      </c>
      <c r="B105" s="44">
        <v>604</v>
      </c>
      <c r="C105" s="44">
        <f t="shared" si="5"/>
        <v>1624</v>
      </c>
      <c r="D105" s="45">
        <v>799</v>
      </c>
      <c r="E105" s="45">
        <v>825</v>
      </c>
      <c r="F105" s="8"/>
      <c r="G105" s="43" t="s">
        <v>254</v>
      </c>
      <c r="H105" s="129">
        <v>1276</v>
      </c>
      <c r="I105" s="129">
        <f t="shared" si="6"/>
        <v>3137</v>
      </c>
      <c r="J105" s="130">
        <v>1629</v>
      </c>
      <c r="K105" s="130">
        <v>1508</v>
      </c>
      <c r="M105" s="6" t="s">
        <v>42</v>
      </c>
    </row>
    <row r="106" spans="1:17" ht="18.95" customHeight="1">
      <c r="A106" s="46" t="s">
        <v>251</v>
      </c>
      <c r="B106" s="44">
        <v>517</v>
      </c>
      <c r="C106" s="44">
        <f t="shared" si="5"/>
        <v>1257</v>
      </c>
      <c r="D106" s="45">
        <v>597</v>
      </c>
      <c r="E106" s="45">
        <v>660</v>
      </c>
      <c r="F106" s="8"/>
      <c r="G106" s="43" t="s">
        <v>256</v>
      </c>
      <c r="H106" s="129">
        <v>2151</v>
      </c>
      <c r="I106" s="129">
        <f t="shared" si="6"/>
        <v>4421</v>
      </c>
      <c r="J106" s="130">
        <v>2461</v>
      </c>
      <c r="K106" s="130">
        <v>1960</v>
      </c>
    </row>
    <row r="107" spans="1:17" ht="18.95" customHeight="1">
      <c r="A107" s="46" t="s">
        <v>253</v>
      </c>
      <c r="B107" s="44">
        <v>1054</v>
      </c>
      <c r="C107" s="44">
        <f t="shared" si="5"/>
        <v>2067</v>
      </c>
      <c r="D107" s="45">
        <v>992</v>
      </c>
      <c r="E107" s="45">
        <v>1075</v>
      </c>
      <c r="F107" s="8"/>
      <c r="G107" s="43" t="s">
        <v>258</v>
      </c>
      <c r="H107" s="129">
        <v>1204</v>
      </c>
      <c r="I107" s="129">
        <f t="shared" si="6"/>
        <v>2718</v>
      </c>
      <c r="J107" s="130">
        <v>1351</v>
      </c>
      <c r="K107" s="130">
        <v>1367</v>
      </c>
    </row>
    <row r="108" spans="1:17" ht="18.95" customHeight="1">
      <c r="A108" s="46" t="s">
        <v>255</v>
      </c>
      <c r="B108" s="44">
        <v>1490</v>
      </c>
      <c r="C108" s="44">
        <f t="shared" si="5"/>
        <v>3106</v>
      </c>
      <c r="D108" s="45">
        <v>1451</v>
      </c>
      <c r="E108" s="45">
        <v>1655</v>
      </c>
      <c r="F108" s="8"/>
      <c r="G108" s="43" t="s">
        <v>260</v>
      </c>
      <c r="H108" s="129">
        <v>507</v>
      </c>
      <c r="I108" s="129">
        <f t="shared" si="6"/>
        <v>1522</v>
      </c>
      <c r="J108" s="130">
        <v>758</v>
      </c>
      <c r="K108" s="130">
        <v>764</v>
      </c>
    </row>
    <row r="109" spans="1:17" ht="18.95" customHeight="1">
      <c r="A109" s="46" t="s">
        <v>257</v>
      </c>
      <c r="B109" s="45">
        <v>1218</v>
      </c>
      <c r="C109" s="44">
        <f t="shared" si="5"/>
        <v>2655</v>
      </c>
      <c r="D109" s="45">
        <v>1312</v>
      </c>
      <c r="E109" s="45">
        <v>1343</v>
      </c>
      <c r="F109" s="8"/>
      <c r="G109" s="43" t="s">
        <v>262</v>
      </c>
      <c r="H109" s="129">
        <v>903</v>
      </c>
      <c r="I109" s="129">
        <f t="shared" si="6"/>
        <v>2363</v>
      </c>
      <c r="J109" s="130">
        <v>1188</v>
      </c>
      <c r="K109" s="130">
        <v>1175</v>
      </c>
    </row>
    <row r="110" spans="1:17" ht="18.95" customHeight="1">
      <c r="A110" s="43" t="s">
        <v>259</v>
      </c>
      <c r="B110" s="44">
        <v>1041</v>
      </c>
      <c r="C110" s="44">
        <f t="shared" si="5"/>
        <v>2534</v>
      </c>
      <c r="D110" s="45">
        <v>1248</v>
      </c>
      <c r="E110" s="45">
        <v>1286</v>
      </c>
      <c r="F110" s="8"/>
      <c r="G110" s="43" t="s">
        <v>23</v>
      </c>
      <c r="H110" s="50">
        <v>6346</v>
      </c>
      <c r="I110" s="129">
        <f t="shared" si="6"/>
        <v>15554</v>
      </c>
      <c r="J110" s="130">
        <v>7636</v>
      </c>
      <c r="K110" s="130">
        <v>7918</v>
      </c>
    </row>
    <row r="111" spans="1:17" ht="18.95" customHeight="1">
      <c r="A111" s="43" t="s">
        <v>261</v>
      </c>
      <c r="B111" s="44">
        <v>0</v>
      </c>
      <c r="C111" s="44">
        <f>D111+E111</f>
        <v>0</v>
      </c>
      <c r="D111" s="45">
        <v>0</v>
      </c>
      <c r="E111" s="45">
        <v>0</v>
      </c>
      <c r="F111" s="8"/>
      <c r="G111" s="43"/>
      <c r="H111" s="50"/>
      <c r="I111" s="102"/>
      <c r="J111" s="45"/>
      <c r="K111" s="45"/>
      <c r="N111" s="123"/>
    </row>
    <row r="112" spans="1:17" ht="18.95" customHeight="1">
      <c r="A112" s="43" t="s">
        <v>263</v>
      </c>
      <c r="B112" s="44">
        <v>1485</v>
      </c>
      <c r="C112" s="44">
        <f t="shared" ref="C112:C113" si="7">D112+E112</f>
        <v>3741</v>
      </c>
      <c r="D112" s="45">
        <v>1790</v>
      </c>
      <c r="E112" s="45">
        <v>1951</v>
      </c>
      <c r="F112" s="8"/>
      <c r="G112" s="43"/>
      <c r="H112" s="47"/>
      <c r="I112" s="47"/>
      <c r="J112" s="48"/>
      <c r="K112" s="48"/>
      <c r="N112" s="124"/>
      <c r="O112" s="10"/>
      <c r="P112" s="10"/>
      <c r="Q112" s="10"/>
    </row>
    <row r="113" spans="1:17" ht="18.95" customHeight="1">
      <c r="A113" s="43" t="s">
        <v>264</v>
      </c>
      <c r="B113" s="102">
        <v>729</v>
      </c>
      <c r="C113" s="102">
        <f t="shared" si="7"/>
        <v>1653</v>
      </c>
      <c r="D113" s="45">
        <v>819</v>
      </c>
      <c r="E113" s="45">
        <v>834</v>
      </c>
      <c r="F113" s="8"/>
      <c r="G113" s="49" t="s">
        <v>273</v>
      </c>
      <c r="H113" s="50">
        <f>SUM(B5:B57)+SUM(B61:B113)+SUM(H5:H57)+SUM(H61:H112)</f>
        <v>199160</v>
      </c>
      <c r="I113" s="50">
        <f t="shared" ref="I113:K113" si="8">SUM(C5:C57)+SUM(C61:C113)+SUM(I5:I57)+SUM(I61:I112)</f>
        <v>442500</v>
      </c>
      <c r="J113" s="50">
        <f t="shared" si="8"/>
        <v>218441</v>
      </c>
      <c r="K113" s="50">
        <f t="shared" si="8"/>
        <v>224059</v>
      </c>
      <c r="N113" s="124"/>
      <c r="O113" s="10"/>
      <c r="P113" s="10"/>
      <c r="Q113" s="10"/>
    </row>
    <row r="114" spans="1:17" ht="18.75" customHeight="1">
      <c r="A114" s="38" t="s">
        <v>347</v>
      </c>
      <c r="B114" s="38"/>
      <c r="C114" s="9"/>
      <c r="D114" s="38"/>
      <c r="E114" s="38"/>
      <c r="F114" s="38"/>
      <c r="G114" s="38"/>
      <c r="H114" s="38"/>
      <c r="K114" s="51"/>
      <c r="N114" s="12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5" t="s">
        <v>348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s="3" customFormat="1" ht="24" customHeight="1">
      <c r="A2" s="202" t="s">
        <v>350</v>
      </c>
      <c r="B2" s="203"/>
      <c r="C2" s="26"/>
      <c r="G2" s="52"/>
      <c r="H2" s="26"/>
      <c r="I2" s="26"/>
      <c r="J2" s="26"/>
      <c r="K2" s="127"/>
    </row>
    <row r="3" spans="1:11" s="3" customFormat="1" ht="20.100000000000001" customHeight="1">
      <c r="A3" s="204" t="s">
        <v>12</v>
      </c>
      <c r="B3" s="204" t="s">
        <v>3</v>
      </c>
      <c r="C3" s="207" t="s">
        <v>0</v>
      </c>
      <c r="D3" s="208"/>
      <c r="E3" s="209"/>
      <c r="F3" s="207" t="s">
        <v>11</v>
      </c>
      <c r="G3" s="208"/>
      <c r="H3" s="208"/>
      <c r="I3" s="209"/>
      <c r="J3" s="53" t="s">
        <v>1</v>
      </c>
      <c r="K3" s="53" t="s">
        <v>0</v>
      </c>
    </row>
    <row r="4" spans="1:11" s="3" customFormat="1" ht="20.100000000000001" customHeight="1">
      <c r="A4" s="205"/>
      <c r="B4" s="205"/>
      <c r="C4" s="210"/>
      <c r="D4" s="211"/>
      <c r="E4" s="212"/>
      <c r="F4" s="210"/>
      <c r="G4" s="211"/>
      <c r="H4" s="211"/>
      <c r="I4" s="212"/>
      <c r="J4" s="54" t="s">
        <v>4</v>
      </c>
      <c r="K4" s="54" t="s">
        <v>5</v>
      </c>
    </row>
    <row r="5" spans="1:11" s="3" customFormat="1" ht="20.100000000000001" customHeight="1">
      <c r="A5" s="206"/>
      <c r="B5" s="206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9</v>
      </c>
      <c r="K5" s="57" t="s">
        <v>10</v>
      </c>
    </row>
    <row r="6" spans="1:11" s="3" customFormat="1" ht="20.100000000000001" customHeight="1">
      <c r="A6" s="55" t="s">
        <v>13</v>
      </c>
      <c r="B6" s="28">
        <v>9110</v>
      </c>
      <c r="C6" s="28">
        <f>SUM(D6,E6)</f>
        <v>19941</v>
      </c>
      <c r="D6" s="29">
        <v>9406</v>
      </c>
      <c r="E6" s="29">
        <v>10535</v>
      </c>
      <c r="F6" s="58">
        <v>-12</v>
      </c>
      <c r="G6" s="59">
        <f>SUM(H6,I6)</f>
        <v>-14</v>
      </c>
      <c r="H6" s="59">
        <v>-24</v>
      </c>
      <c r="I6" s="59">
        <v>10</v>
      </c>
      <c r="J6" s="35">
        <f>C6/B6</f>
        <v>2.1889132821075741</v>
      </c>
      <c r="K6" s="28">
        <f>C6/3.055</f>
        <v>6527.3322422258589</v>
      </c>
    </row>
    <row r="7" spans="1:11" s="3" customFormat="1" ht="20.100000000000001" customHeight="1">
      <c r="A7" s="55" t="s">
        <v>14</v>
      </c>
      <c r="B7" s="28">
        <v>26887</v>
      </c>
      <c r="C7" s="28">
        <f>SUM(D7,E7)</f>
        <v>59167</v>
      </c>
      <c r="D7" s="29">
        <v>28146</v>
      </c>
      <c r="E7" s="29">
        <v>31021</v>
      </c>
      <c r="F7" s="58">
        <v>79</v>
      </c>
      <c r="G7" s="59">
        <f t="shared" ref="G7:G18" si="0">SUM(H7,I7)</f>
        <v>84</v>
      </c>
      <c r="H7" s="59">
        <v>33</v>
      </c>
      <c r="I7" s="59">
        <v>51</v>
      </c>
      <c r="J7" s="35">
        <f t="shared" ref="J7:J19" si="1">C7/B7</f>
        <v>2.2005802060475324</v>
      </c>
      <c r="K7" s="28">
        <f>C7/5.61</f>
        <v>10546.702317290552</v>
      </c>
    </row>
    <row r="8" spans="1:11" s="3" customFormat="1" ht="20.100000000000001" customHeight="1">
      <c r="A8" s="55" t="s">
        <v>15</v>
      </c>
      <c r="B8" s="28">
        <v>19477</v>
      </c>
      <c r="C8" s="28">
        <f t="shared" ref="C8:C18" si="2">SUM(D8,E8)</f>
        <v>44547</v>
      </c>
      <c r="D8" s="29">
        <v>21775</v>
      </c>
      <c r="E8" s="29">
        <v>22772</v>
      </c>
      <c r="F8" s="58">
        <v>39</v>
      </c>
      <c r="G8" s="59">
        <f t="shared" si="0"/>
        <v>30</v>
      </c>
      <c r="H8" s="59">
        <v>18</v>
      </c>
      <c r="I8" s="59">
        <v>12</v>
      </c>
      <c r="J8" s="35">
        <f t="shared" si="1"/>
        <v>2.2871592134312264</v>
      </c>
      <c r="K8" s="28">
        <f>C8/4.377</f>
        <v>10177.518848526388</v>
      </c>
    </row>
    <row r="9" spans="1:11" s="3" customFormat="1" ht="20.100000000000001" customHeight="1">
      <c r="A9" s="55" t="s">
        <v>16</v>
      </c>
      <c r="B9" s="28">
        <v>13283</v>
      </c>
      <c r="C9" s="28">
        <f t="shared" si="2"/>
        <v>32107</v>
      </c>
      <c r="D9" s="29">
        <v>15871</v>
      </c>
      <c r="E9" s="29">
        <v>16236</v>
      </c>
      <c r="F9" s="58">
        <v>46</v>
      </c>
      <c r="G9" s="59">
        <f t="shared" si="0"/>
        <v>54</v>
      </c>
      <c r="H9" s="59">
        <v>28</v>
      </c>
      <c r="I9" s="59">
        <v>26</v>
      </c>
      <c r="J9" s="35">
        <f t="shared" si="1"/>
        <v>2.4171497402695175</v>
      </c>
      <c r="K9" s="28">
        <f>C9/4.058</f>
        <v>7912.0256283883691</v>
      </c>
    </row>
    <row r="10" spans="1:11" s="3" customFormat="1" ht="20.100000000000001" customHeight="1">
      <c r="A10" s="55" t="s">
        <v>17</v>
      </c>
      <c r="B10" s="28">
        <v>22896</v>
      </c>
      <c r="C10" s="28">
        <f t="shared" si="2"/>
        <v>47291</v>
      </c>
      <c r="D10" s="29">
        <v>23528</v>
      </c>
      <c r="E10" s="29">
        <v>23763</v>
      </c>
      <c r="F10" s="58">
        <v>154</v>
      </c>
      <c r="G10" s="59">
        <f t="shared" si="0"/>
        <v>161</v>
      </c>
      <c r="H10" s="59">
        <v>120</v>
      </c>
      <c r="I10" s="59">
        <v>41</v>
      </c>
      <c r="J10" s="35">
        <f t="shared" si="1"/>
        <v>2.0654699510831587</v>
      </c>
      <c r="K10" s="28">
        <f>C10/4.746</f>
        <v>9964.3910661609771</v>
      </c>
    </row>
    <row r="11" spans="1:11" s="3" customFormat="1" ht="20.100000000000001" customHeight="1">
      <c r="A11" s="55" t="s">
        <v>18</v>
      </c>
      <c r="B11" s="28">
        <v>13882</v>
      </c>
      <c r="C11" s="28">
        <f t="shared" si="2"/>
        <v>32403</v>
      </c>
      <c r="D11" s="29">
        <v>15831</v>
      </c>
      <c r="E11" s="29">
        <v>16572</v>
      </c>
      <c r="F11" s="58">
        <v>80</v>
      </c>
      <c r="G11" s="59">
        <f t="shared" si="0"/>
        <v>138</v>
      </c>
      <c r="H11" s="59">
        <v>76</v>
      </c>
      <c r="I11" s="59">
        <v>62</v>
      </c>
      <c r="J11" s="35">
        <f t="shared" si="1"/>
        <v>2.3341737501800894</v>
      </c>
      <c r="K11" s="28">
        <f>C11/3.044</f>
        <v>10644.875164257555</v>
      </c>
    </row>
    <row r="12" spans="1:11" s="3" customFormat="1" ht="20.100000000000001" customHeight="1">
      <c r="A12" s="55" t="s">
        <v>19</v>
      </c>
      <c r="B12" s="28">
        <v>18756</v>
      </c>
      <c r="C12" s="28">
        <f t="shared" si="2"/>
        <v>41586</v>
      </c>
      <c r="D12" s="29">
        <v>20457</v>
      </c>
      <c r="E12" s="29">
        <v>21129</v>
      </c>
      <c r="F12" s="58">
        <v>23</v>
      </c>
      <c r="G12" s="59">
        <f t="shared" si="0"/>
        <v>-25</v>
      </c>
      <c r="H12" s="59">
        <v>-25</v>
      </c>
      <c r="I12" s="59">
        <v>0</v>
      </c>
      <c r="J12" s="35">
        <f t="shared" si="1"/>
        <v>2.2172104926423546</v>
      </c>
      <c r="K12" s="28">
        <f>C12/6.089</f>
        <v>6829.6928888158973</v>
      </c>
    </row>
    <row r="13" spans="1:11" s="3" customFormat="1" ht="20.100000000000001" customHeight="1">
      <c r="A13" s="55" t="s">
        <v>20</v>
      </c>
      <c r="B13" s="28">
        <v>13301</v>
      </c>
      <c r="C13" s="28">
        <f t="shared" si="2"/>
        <v>31603</v>
      </c>
      <c r="D13" s="29">
        <v>15185</v>
      </c>
      <c r="E13" s="29">
        <v>16418</v>
      </c>
      <c r="F13" s="58">
        <v>18</v>
      </c>
      <c r="G13" s="59">
        <f t="shared" si="0"/>
        <v>-10</v>
      </c>
      <c r="H13" s="59">
        <v>1</v>
      </c>
      <c r="I13" s="59">
        <v>-11</v>
      </c>
      <c r="J13" s="35">
        <f t="shared" si="1"/>
        <v>2.3759867679121869</v>
      </c>
      <c r="K13" s="28">
        <f>C13/5.007</f>
        <v>6311.7635310565211</v>
      </c>
    </row>
    <row r="14" spans="1:11" s="3" customFormat="1" ht="20.100000000000001" customHeight="1">
      <c r="A14" s="55" t="s">
        <v>21</v>
      </c>
      <c r="B14" s="28">
        <v>16635</v>
      </c>
      <c r="C14" s="28">
        <f t="shared" si="2"/>
        <v>37074</v>
      </c>
      <c r="D14" s="29">
        <v>18962</v>
      </c>
      <c r="E14" s="29">
        <v>18112</v>
      </c>
      <c r="F14" s="58">
        <v>101</v>
      </c>
      <c r="G14" s="59">
        <f t="shared" si="0"/>
        <v>103</v>
      </c>
      <c r="H14" s="59">
        <v>63</v>
      </c>
      <c r="I14" s="59">
        <v>40</v>
      </c>
      <c r="J14" s="35">
        <f t="shared" si="1"/>
        <v>2.2286744815148785</v>
      </c>
      <c r="K14" s="28">
        <f>C14/7.19</f>
        <v>5156.3282336578577</v>
      </c>
    </row>
    <row r="15" spans="1:11" s="3" customFormat="1" ht="20.100000000000001" customHeight="1">
      <c r="A15" s="55" t="s">
        <v>22</v>
      </c>
      <c r="B15" s="28">
        <v>17211</v>
      </c>
      <c r="C15" s="28">
        <f t="shared" si="2"/>
        <v>33500</v>
      </c>
      <c r="D15" s="29">
        <v>16979</v>
      </c>
      <c r="E15" s="29">
        <v>16521</v>
      </c>
      <c r="F15" s="58">
        <v>161</v>
      </c>
      <c r="G15" s="59">
        <f t="shared" si="0"/>
        <v>193</v>
      </c>
      <c r="H15" s="59">
        <v>81</v>
      </c>
      <c r="I15" s="59">
        <v>112</v>
      </c>
      <c r="J15" s="35">
        <f t="shared" si="1"/>
        <v>1.9464296089710069</v>
      </c>
      <c r="K15" s="28">
        <f>C15/4.272</f>
        <v>7841.7602996254673</v>
      </c>
    </row>
    <row r="16" spans="1:11" s="3" customFormat="1" ht="20.100000000000001" customHeight="1">
      <c r="A16" s="55" t="s">
        <v>23</v>
      </c>
      <c r="B16" s="28">
        <v>5115</v>
      </c>
      <c r="C16" s="28">
        <f t="shared" si="2"/>
        <v>11957</v>
      </c>
      <c r="D16" s="29">
        <v>6219</v>
      </c>
      <c r="E16" s="29">
        <v>5738</v>
      </c>
      <c r="F16" s="58">
        <v>49</v>
      </c>
      <c r="G16" s="59">
        <f t="shared" si="0"/>
        <v>50</v>
      </c>
      <c r="H16" s="59">
        <v>29</v>
      </c>
      <c r="I16" s="59">
        <v>21</v>
      </c>
      <c r="J16" s="35">
        <f t="shared" si="1"/>
        <v>2.3376344086021503</v>
      </c>
      <c r="K16" s="28">
        <f>C16/4.976</f>
        <v>2402.9340836012861</v>
      </c>
    </row>
    <row r="17" spans="1:11" s="3" customFormat="1" ht="20.100000000000001" customHeight="1">
      <c r="A17" s="55" t="s">
        <v>24</v>
      </c>
      <c r="B17" s="28">
        <v>15111</v>
      </c>
      <c r="C17" s="28">
        <f t="shared" si="2"/>
        <v>33481</v>
      </c>
      <c r="D17" s="29">
        <v>16838</v>
      </c>
      <c r="E17" s="29">
        <v>16643</v>
      </c>
      <c r="F17" s="58">
        <v>96</v>
      </c>
      <c r="G17" s="59">
        <f t="shared" si="0"/>
        <v>96</v>
      </c>
      <c r="H17" s="59">
        <v>69</v>
      </c>
      <c r="I17" s="59">
        <v>27</v>
      </c>
      <c r="J17" s="35">
        <f t="shared" si="1"/>
        <v>2.215670703461055</v>
      </c>
      <c r="K17" s="28">
        <f>C17/5.406</f>
        <v>6193.3037365889759</v>
      </c>
    </row>
    <row r="18" spans="1:11" s="3" customFormat="1" ht="20.100000000000001" customHeight="1">
      <c r="A18" s="55" t="s">
        <v>25</v>
      </c>
      <c r="B18" s="28">
        <v>7496</v>
      </c>
      <c r="C18" s="28">
        <f t="shared" si="2"/>
        <v>17843</v>
      </c>
      <c r="D18" s="29">
        <v>9244</v>
      </c>
      <c r="E18" s="29">
        <v>8599</v>
      </c>
      <c r="F18" s="58">
        <v>113</v>
      </c>
      <c r="G18" s="59">
        <f t="shared" si="0"/>
        <v>93</v>
      </c>
      <c r="H18" s="59">
        <v>100</v>
      </c>
      <c r="I18" s="59">
        <v>-7</v>
      </c>
      <c r="J18" s="35">
        <f t="shared" si="1"/>
        <v>2.3803361792956244</v>
      </c>
      <c r="K18" s="28">
        <f>C18/11.73</f>
        <v>1521.1423699914749</v>
      </c>
    </row>
    <row r="19" spans="1:11" s="3" customFormat="1" ht="20.100000000000001" customHeight="1">
      <c r="A19" s="55" t="s">
        <v>26</v>
      </c>
      <c r="B19" s="28">
        <f t="shared" ref="B19:I19" si="3">SUM(B6:B18)</f>
        <v>199160</v>
      </c>
      <c r="C19" s="28">
        <f t="shared" si="3"/>
        <v>442500</v>
      </c>
      <c r="D19" s="29">
        <f t="shared" si="3"/>
        <v>218441</v>
      </c>
      <c r="E19" s="29">
        <f t="shared" si="3"/>
        <v>224059</v>
      </c>
      <c r="F19" s="58">
        <f t="shared" si="3"/>
        <v>947</v>
      </c>
      <c r="G19" s="59">
        <f t="shared" si="3"/>
        <v>953</v>
      </c>
      <c r="H19" s="59">
        <f>SUM(H6:H18)</f>
        <v>569</v>
      </c>
      <c r="I19" s="59">
        <f t="shared" si="3"/>
        <v>384</v>
      </c>
      <c r="J19" s="35">
        <f t="shared" si="1"/>
        <v>2.2218316931110667</v>
      </c>
      <c r="K19" s="28">
        <f>C19/69.56</f>
        <v>6361.4146060954572</v>
      </c>
    </row>
    <row r="20" spans="1:11" s="3" customFormat="1" ht="18" customHeight="1">
      <c r="A20" s="3" t="s">
        <v>347</v>
      </c>
      <c r="G20" s="60"/>
    </row>
    <row r="21" spans="1:11" ht="13.5" customHeight="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M55" sqref="M55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4" t="s">
        <v>274</v>
      </c>
      <c r="B1" s="184"/>
      <c r="C1" s="184"/>
      <c r="D1" s="184"/>
      <c r="E1" s="184"/>
      <c r="F1" s="184"/>
      <c r="G1" s="184"/>
      <c r="H1" s="184"/>
      <c r="AK1" s="4" t="s">
        <v>46</v>
      </c>
    </row>
    <row r="2" spans="1:37" s="2" customFormat="1" ht="14.25" thickBot="1">
      <c r="A2" s="2" t="s">
        <v>350</v>
      </c>
      <c r="F2" s="19"/>
      <c r="G2" s="19"/>
      <c r="H2" s="19"/>
    </row>
    <row r="3" spans="1:37" ht="14.25" customHeight="1" thickBot="1">
      <c r="A3" s="61" t="s">
        <v>47</v>
      </c>
      <c r="B3" s="104" t="s">
        <v>6</v>
      </c>
      <c r="C3" s="104" t="s">
        <v>7</v>
      </c>
      <c r="D3" s="103" t="s">
        <v>8</v>
      </c>
      <c r="E3" s="105" t="s">
        <v>47</v>
      </c>
      <c r="F3" s="104" t="s">
        <v>6</v>
      </c>
      <c r="G3" s="104" t="s">
        <v>7</v>
      </c>
      <c r="H3" s="106" t="s">
        <v>8</v>
      </c>
    </row>
    <row r="4" spans="1:37" ht="11.25" customHeight="1">
      <c r="A4" s="62" t="s">
        <v>48</v>
      </c>
      <c r="B4" s="12">
        <f t="shared" ref="B4:B10" si="0">SUM(C4:D4)</f>
        <v>17409</v>
      </c>
      <c r="C4" s="78">
        <f>SUM(C5:C9)</f>
        <v>8952</v>
      </c>
      <c r="D4" s="78">
        <f>SUM(D5:D9)</f>
        <v>8457</v>
      </c>
      <c r="E4" s="62" t="s">
        <v>49</v>
      </c>
      <c r="F4" s="12">
        <f t="shared" ref="F4:F61" si="1">SUM(G4:H4)</f>
        <v>23596</v>
      </c>
      <c r="G4" s="78">
        <f>SUM(G5:G9)</f>
        <v>12121</v>
      </c>
      <c r="H4" s="79">
        <f>SUM(H5:H9)</f>
        <v>11475</v>
      </c>
    </row>
    <row r="5" spans="1:37" ht="11.25" customHeight="1">
      <c r="A5" s="63">
        <v>0</v>
      </c>
      <c r="B5" s="12">
        <f t="shared" si="0"/>
        <v>3116</v>
      </c>
      <c r="C5" s="78">
        <v>1603</v>
      </c>
      <c r="D5" s="78">
        <v>1513</v>
      </c>
      <c r="E5" s="63">
        <v>60</v>
      </c>
      <c r="F5" s="12">
        <f t="shared" si="1"/>
        <v>5046</v>
      </c>
      <c r="G5" s="78">
        <v>2605</v>
      </c>
      <c r="H5" s="79">
        <v>2441</v>
      </c>
    </row>
    <row r="6" spans="1:37" ht="11.25" customHeight="1">
      <c r="A6" s="63">
        <v>1</v>
      </c>
      <c r="B6" s="12">
        <f t="shared" si="0"/>
        <v>3311</v>
      </c>
      <c r="C6" s="78">
        <v>1727</v>
      </c>
      <c r="D6" s="78">
        <v>1584</v>
      </c>
      <c r="E6" s="63">
        <v>61</v>
      </c>
      <c r="F6" s="12">
        <f t="shared" si="1"/>
        <v>5010</v>
      </c>
      <c r="G6" s="78">
        <v>2595</v>
      </c>
      <c r="H6" s="79">
        <v>2415</v>
      </c>
    </row>
    <row r="7" spans="1:37" ht="11.25" customHeight="1">
      <c r="A7" s="63">
        <v>2</v>
      </c>
      <c r="B7" s="12">
        <f t="shared" si="0"/>
        <v>3584</v>
      </c>
      <c r="C7" s="78">
        <v>1839</v>
      </c>
      <c r="D7" s="78">
        <v>1745</v>
      </c>
      <c r="E7" s="63">
        <v>62</v>
      </c>
      <c r="F7" s="12">
        <f t="shared" si="1"/>
        <v>4661</v>
      </c>
      <c r="G7" s="78">
        <v>2418</v>
      </c>
      <c r="H7" s="79">
        <v>2243</v>
      </c>
    </row>
    <row r="8" spans="1:37" ht="11.25" customHeight="1">
      <c r="A8" s="63">
        <v>3</v>
      </c>
      <c r="B8" s="12">
        <f t="shared" si="0"/>
        <v>3569</v>
      </c>
      <c r="C8" s="78">
        <v>1842</v>
      </c>
      <c r="D8" s="78">
        <v>1727</v>
      </c>
      <c r="E8" s="63">
        <v>63</v>
      </c>
      <c r="F8" s="12">
        <f t="shared" si="1"/>
        <v>4704</v>
      </c>
      <c r="G8" s="78">
        <v>2423</v>
      </c>
      <c r="H8" s="79">
        <v>2281</v>
      </c>
    </row>
    <row r="9" spans="1:37" ht="11.25" customHeight="1">
      <c r="A9" s="64">
        <v>4</v>
      </c>
      <c r="B9" s="65">
        <f t="shared" si="0"/>
        <v>3829</v>
      </c>
      <c r="C9" s="80">
        <v>1941</v>
      </c>
      <c r="D9" s="80">
        <v>1888</v>
      </c>
      <c r="E9" s="64">
        <v>64</v>
      </c>
      <c r="F9" s="65">
        <f t="shared" si="1"/>
        <v>4175</v>
      </c>
      <c r="G9" s="80">
        <v>2080</v>
      </c>
      <c r="H9" s="81">
        <v>2095</v>
      </c>
    </row>
    <row r="10" spans="1:37" ht="11.25" customHeight="1">
      <c r="A10" s="62" t="s">
        <v>50</v>
      </c>
      <c r="B10" s="12">
        <f t="shared" si="0"/>
        <v>19809</v>
      </c>
      <c r="C10" s="78">
        <f>SUM(C11:C15)</f>
        <v>10162</v>
      </c>
      <c r="D10" s="78">
        <f>SUM(D11:D15)</f>
        <v>9647</v>
      </c>
      <c r="E10" s="62" t="s">
        <v>51</v>
      </c>
      <c r="F10" s="12">
        <f t="shared" si="1"/>
        <v>21428</v>
      </c>
      <c r="G10" s="78">
        <f>SUM(G11:G15)</f>
        <v>10429</v>
      </c>
      <c r="H10" s="79">
        <f>SUM(H11:H15)</f>
        <v>10999</v>
      </c>
    </row>
    <row r="11" spans="1:37" ht="11.25" customHeight="1">
      <c r="A11" s="63">
        <v>5</v>
      </c>
      <c r="B11" s="12">
        <f t="shared" ref="B11:B74" si="2">SUM(C11:D11)</f>
        <v>3819</v>
      </c>
      <c r="C11" s="78">
        <v>1940</v>
      </c>
      <c r="D11" s="78">
        <v>1879</v>
      </c>
      <c r="E11" s="63">
        <v>65</v>
      </c>
      <c r="F11" s="12">
        <f t="shared" si="1"/>
        <v>4161</v>
      </c>
      <c r="G11" s="78">
        <v>2048</v>
      </c>
      <c r="H11" s="79">
        <v>2113</v>
      </c>
    </row>
    <row r="12" spans="1:37" ht="11.25" customHeight="1">
      <c r="A12" s="63">
        <v>6</v>
      </c>
      <c r="B12" s="12">
        <f t="shared" si="2"/>
        <v>4024</v>
      </c>
      <c r="C12" s="78">
        <v>2120</v>
      </c>
      <c r="D12" s="78">
        <v>1904</v>
      </c>
      <c r="E12" s="63">
        <v>66</v>
      </c>
      <c r="F12" s="12">
        <f t="shared" si="1"/>
        <v>4191</v>
      </c>
      <c r="G12" s="78">
        <v>2059</v>
      </c>
      <c r="H12" s="79">
        <v>2132</v>
      </c>
    </row>
    <row r="13" spans="1:37" ht="11.25" customHeight="1">
      <c r="A13" s="63">
        <v>7</v>
      </c>
      <c r="B13" s="12">
        <f t="shared" si="2"/>
        <v>3985</v>
      </c>
      <c r="C13" s="78">
        <v>2020</v>
      </c>
      <c r="D13" s="78">
        <v>1965</v>
      </c>
      <c r="E13" s="63">
        <v>67</v>
      </c>
      <c r="F13" s="12">
        <f t="shared" si="1"/>
        <v>4212</v>
      </c>
      <c r="G13" s="78">
        <v>2076</v>
      </c>
      <c r="H13" s="79">
        <v>2136</v>
      </c>
    </row>
    <row r="14" spans="1:37" ht="11.25" customHeight="1">
      <c r="A14" s="63">
        <v>8</v>
      </c>
      <c r="B14" s="12">
        <f t="shared" si="2"/>
        <v>3954</v>
      </c>
      <c r="C14" s="78">
        <v>2064</v>
      </c>
      <c r="D14" s="78">
        <v>1890</v>
      </c>
      <c r="E14" s="63">
        <v>68</v>
      </c>
      <c r="F14" s="12">
        <f t="shared" si="1"/>
        <v>4275</v>
      </c>
      <c r="G14" s="78">
        <v>2074</v>
      </c>
      <c r="H14" s="79">
        <v>2201</v>
      </c>
    </row>
    <row r="15" spans="1:37" ht="11.25" customHeight="1">
      <c r="A15" s="64">
        <v>9</v>
      </c>
      <c r="B15" s="65">
        <f t="shared" si="2"/>
        <v>4027</v>
      </c>
      <c r="C15" s="80">
        <v>2018</v>
      </c>
      <c r="D15" s="80">
        <v>2009</v>
      </c>
      <c r="E15" s="64">
        <v>69</v>
      </c>
      <c r="F15" s="65">
        <f t="shared" si="1"/>
        <v>4589</v>
      </c>
      <c r="G15" s="80">
        <v>2172</v>
      </c>
      <c r="H15" s="81">
        <v>2417</v>
      </c>
    </row>
    <row r="16" spans="1:37" ht="11.25" customHeight="1">
      <c r="A16" s="62" t="s">
        <v>52</v>
      </c>
      <c r="B16" s="12">
        <f t="shared" si="2"/>
        <v>20564</v>
      </c>
      <c r="C16" s="78">
        <f>SUM(C17:C21)</f>
        <v>10574</v>
      </c>
      <c r="D16" s="78">
        <f>SUM(D17:D21)</f>
        <v>9990</v>
      </c>
      <c r="E16" s="62" t="s">
        <v>53</v>
      </c>
      <c r="F16" s="12">
        <f t="shared" si="1"/>
        <v>28214</v>
      </c>
      <c r="G16" s="78">
        <f>SUM(G17:G21)</f>
        <v>12966</v>
      </c>
      <c r="H16" s="79">
        <f>SUM(H17:H21)</f>
        <v>15248</v>
      </c>
    </row>
    <row r="17" spans="1:8" ht="11.25" customHeight="1">
      <c r="A17" s="63">
        <v>10</v>
      </c>
      <c r="B17" s="12">
        <f t="shared" si="2"/>
        <v>4027</v>
      </c>
      <c r="C17" s="78">
        <v>2112</v>
      </c>
      <c r="D17" s="78">
        <v>1915</v>
      </c>
      <c r="E17" s="63">
        <v>70</v>
      </c>
      <c r="F17" s="12">
        <f t="shared" si="1"/>
        <v>4846</v>
      </c>
      <c r="G17" s="78">
        <v>2243</v>
      </c>
      <c r="H17" s="79">
        <v>2603</v>
      </c>
    </row>
    <row r="18" spans="1:8" ht="11.25" customHeight="1">
      <c r="A18" s="63">
        <v>11</v>
      </c>
      <c r="B18" s="12">
        <f t="shared" si="2"/>
        <v>4067</v>
      </c>
      <c r="C18" s="78">
        <v>2099</v>
      </c>
      <c r="D18" s="78">
        <v>1968</v>
      </c>
      <c r="E18" s="63">
        <v>71</v>
      </c>
      <c r="F18" s="12">
        <f t="shared" si="1"/>
        <v>5218</v>
      </c>
      <c r="G18" s="78">
        <v>2404</v>
      </c>
      <c r="H18" s="79">
        <v>2814</v>
      </c>
    </row>
    <row r="19" spans="1:8" ht="11.25" customHeight="1">
      <c r="A19" s="63">
        <v>12</v>
      </c>
      <c r="B19" s="12">
        <f t="shared" si="2"/>
        <v>4115</v>
      </c>
      <c r="C19" s="78">
        <v>2059</v>
      </c>
      <c r="D19" s="78">
        <v>2056</v>
      </c>
      <c r="E19" s="63">
        <v>72</v>
      </c>
      <c r="F19" s="12">
        <f t="shared" si="1"/>
        <v>5865</v>
      </c>
      <c r="G19" s="78">
        <v>2755</v>
      </c>
      <c r="H19" s="79">
        <v>3110</v>
      </c>
    </row>
    <row r="20" spans="1:8" ht="11.25" customHeight="1">
      <c r="A20" s="63">
        <v>13</v>
      </c>
      <c r="B20" s="12">
        <f t="shared" si="2"/>
        <v>4179</v>
      </c>
      <c r="C20" s="78">
        <v>2150</v>
      </c>
      <c r="D20" s="78">
        <v>2029</v>
      </c>
      <c r="E20" s="63">
        <v>73</v>
      </c>
      <c r="F20" s="12">
        <f t="shared" si="1"/>
        <v>6037</v>
      </c>
      <c r="G20" s="78">
        <v>2746</v>
      </c>
      <c r="H20" s="79">
        <v>3291</v>
      </c>
    </row>
    <row r="21" spans="1:8" ht="11.25" customHeight="1">
      <c r="A21" s="64">
        <v>14</v>
      </c>
      <c r="B21" s="65">
        <f t="shared" si="2"/>
        <v>4176</v>
      </c>
      <c r="C21" s="80">
        <v>2154</v>
      </c>
      <c r="D21" s="80">
        <v>2022</v>
      </c>
      <c r="E21" s="64">
        <v>74</v>
      </c>
      <c r="F21" s="65">
        <f t="shared" si="1"/>
        <v>6248</v>
      </c>
      <c r="G21" s="80">
        <v>2818</v>
      </c>
      <c r="H21" s="81">
        <v>3430</v>
      </c>
    </row>
    <row r="22" spans="1:8" ht="11.25" customHeight="1">
      <c r="A22" s="62" t="s">
        <v>54</v>
      </c>
      <c r="B22" s="12">
        <f t="shared" si="2"/>
        <v>20708</v>
      </c>
      <c r="C22" s="78">
        <f>SUM(C23:C27)</f>
        <v>10612</v>
      </c>
      <c r="D22" s="78">
        <f>SUM(D23:D27)</f>
        <v>10096</v>
      </c>
      <c r="E22" s="62" t="s">
        <v>55</v>
      </c>
      <c r="F22" s="12">
        <f t="shared" si="1"/>
        <v>22062</v>
      </c>
      <c r="G22" s="78">
        <f>SUM(G23:G27)</f>
        <v>9984</v>
      </c>
      <c r="H22" s="79">
        <f>SUM(H23:H27)</f>
        <v>12078</v>
      </c>
    </row>
    <row r="23" spans="1:8" ht="11.25" customHeight="1">
      <c r="A23" s="63">
        <v>15</v>
      </c>
      <c r="B23" s="12">
        <f t="shared" si="2"/>
        <v>4014</v>
      </c>
      <c r="C23" s="78">
        <v>2048</v>
      </c>
      <c r="D23" s="78">
        <v>1966</v>
      </c>
      <c r="E23" s="63">
        <v>75</v>
      </c>
      <c r="F23" s="12">
        <f t="shared" si="1"/>
        <v>5146</v>
      </c>
      <c r="G23" s="78">
        <v>2390</v>
      </c>
      <c r="H23" s="79">
        <v>2756</v>
      </c>
    </row>
    <row r="24" spans="1:8" ht="11.25" customHeight="1">
      <c r="A24" s="63">
        <v>16</v>
      </c>
      <c r="B24" s="12">
        <f t="shared" si="2"/>
        <v>3974</v>
      </c>
      <c r="C24" s="78">
        <v>2068</v>
      </c>
      <c r="D24" s="78">
        <v>1906</v>
      </c>
      <c r="E24" s="63">
        <v>76</v>
      </c>
      <c r="F24" s="12">
        <f t="shared" si="1"/>
        <v>3586</v>
      </c>
      <c r="G24" s="78">
        <v>1667</v>
      </c>
      <c r="H24" s="79">
        <v>1919</v>
      </c>
    </row>
    <row r="25" spans="1:8" ht="11.25" customHeight="1">
      <c r="A25" s="63">
        <v>17</v>
      </c>
      <c r="B25" s="12">
        <f t="shared" si="2"/>
        <v>4073</v>
      </c>
      <c r="C25" s="78">
        <v>2020</v>
      </c>
      <c r="D25" s="78">
        <v>2053</v>
      </c>
      <c r="E25" s="63">
        <v>77</v>
      </c>
      <c r="F25" s="12">
        <f t="shared" si="1"/>
        <v>4106</v>
      </c>
      <c r="G25" s="78">
        <v>1827</v>
      </c>
      <c r="H25" s="79">
        <v>2279</v>
      </c>
    </row>
    <row r="26" spans="1:8" ht="11.25" customHeight="1">
      <c r="A26" s="63">
        <v>18</v>
      </c>
      <c r="B26" s="12">
        <f t="shared" si="2"/>
        <v>4418</v>
      </c>
      <c r="C26" s="78">
        <v>2307</v>
      </c>
      <c r="D26" s="78">
        <v>2111</v>
      </c>
      <c r="E26" s="63">
        <v>78</v>
      </c>
      <c r="F26" s="12">
        <f t="shared" si="1"/>
        <v>4842</v>
      </c>
      <c r="G26" s="78">
        <v>2145</v>
      </c>
      <c r="H26" s="79">
        <v>2697</v>
      </c>
    </row>
    <row r="27" spans="1:8" ht="11.25" customHeight="1">
      <c r="A27" s="64">
        <v>19</v>
      </c>
      <c r="B27" s="65">
        <f t="shared" si="2"/>
        <v>4229</v>
      </c>
      <c r="C27" s="80">
        <v>2169</v>
      </c>
      <c r="D27" s="80">
        <v>2060</v>
      </c>
      <c r="E27" s="64">
        <v>79</v>
      </c>
      <c r="F27" s="65">
        <f t="shared" si="1"/>
        <v>4382</v>
      </c>
      <c r="G27" s="80">
        <v>1955</v>
      </c>
      <c r="H27" s="81">
        <v>2427</v>
      </c>
    </row>
    <row r="28" spans="1:8" ht="11.25" customHeight="1">
      <c r="A28" s="62" t="s">
        <v>56</v>
      </c>
      <c r="B28" s="12">
        <f t="shared" si="2"/>
        <v>21982</v>
      </c>
      <c r="C28" s="78">
        <f>SUM(C29:C33)</f>
        <v>11481</v>
      </c>
      <c r="D28" s="78">
        <f>SUM(D29:D33)</f>
        <v>10501</v>
      </c>
      <c r="E28" s="62" t="s">
        <v>57</v>
      </c>
      <c r="F28" s="12">
        <f t="shared" si="1"/>
        <v>18039</v>
      </c>
      <c r="G28" s="78">
        <f>SUM(G29:G33)</f>
        <v>7653</v>
      </c>
      <c r="H28" s="79">
        <f>SUM(H29:H33)</f>
        <v>10386</v>
      </c>
    </row>
    <row r="29" spans="1:8" ht="11.25" customHeight="1">
      <c r="A29" s="63">
        <v>20</v>
      </c>
      <c r="B29" s="12">
        <f t="shared" si="2"/>
        <v>4260</v>
      </c>
      <c r="C29" s="78">
        <v>2219</v>
      </c>
      <c r="D29" s="78">
        <v>2041</v>
      </c>
      <c r="E29" s="63">
        <v>80</v>
      </c>
      <c r="F29" s="12">
        <f t="shared" si="1"/>
        <v>4527</v>
      </c>
      <c r="G29" s="78">
        <v>1952</v>
      </c>
      <c r="H29" s="79">
        <v>2575</v>
      </c>
    </row>
    <row r="30" spans="1:8" ht="11.25" customHeight="1">
      <c r="A30" s="63">
        <v>21</v>
      </c>
      <c r="B30" s="12">
        <f t="shared" si="2"/>
        <v>4470</v>
      </c>
      <c r="C30" s="78">
        <v>2345</v>
      </c>
      <c r="D30" s="78">
        <v>2125</v>
      </c>
      <c r="E30" s="63">
        <v>81</v>
      </c>
      <c r="F30" s="12">
        <f t="shared" si="1"/>
        <v>3994</v>
      </c>
      <c r="G30" s="78">
        <v>1725</v>
      </c>
      <c r="H30" s="79">
        <v>2269</v>
      </c>
    </row>
    <row r="31" spans="1:8" ht="11.25" customHeight="1">
      <c r="A31" s="63">
        <v>22</v>
      </c>
      <c r="B31" s="12">
        <f t="shared" si="2"/>
        <v>4402</v>
      </c>
      <c r="C31" s="78">
        <v>2325</v>
      </c>
      <c r="D31" s="78">
        <v>2077</v>
      </c>
      <c r="E31" s="63">
        <v>82</v>
      </c>
      <c r="F31" s="12">
        <f t="shared" si="1"/>
        <v>3342</v>
      </c>
      <c r="G31" s="78">
        <v>1415</v>
      </c>
      <c r="H31" s="79">
        <v>1927</v>
      </c>
    </row>
    <row r="32" spans="1:8" ht="11.25" customHeight="1">
      <c r="A32" s="63">
        <v>23</v>
      </c>
      <c r="B32" s="12">
        <f t="shared" si="2"/>
        <v>4349</v>
      </c>
      <c r="C32" s="78">
        <v>2247</v>
      </c>
      <c r="D32" s="78">
        <v>2102</v>
      </c>
      <c r="E32" s="63">
        <v>83</v>
      </c>
      <c r="F32" s="12">
        <f t="shared" si="1"/>
        <v>2939</v>
      </c>
      <c r="G32" s="78">
        <v>1225</v>
      </c>
      <c r="H32" s="79">
        <v>1714</v>
      </c>
    </row>
    <row r="33" spans="1:8" ht="11.25" customHeight="1">
      <c r="A33" s="64">
        <v>24</v>
      </c>
      <c r="B33" s="65">
        <f t="shared" si="2"/>
        <v>4501</v>
      </c>
      <c r="C33" s="80">
        <v>2345</v>
      </c>
      <c r="D33" s="80">
        <v>2156</v>
      </c>
      <c r="E33" s="64">
        <v>84</v>
      </c>
      <c r="F33" s="65">
        <f t="shared" si="1"/>
        <v>3237</v>
      </c>
      <c r="G33" s="80">
        <v>1336</v>
      </c>
      <c r="H33" s="81">
        <v>1901</v>
      </c>
    </row>
    <row r="34" spans="1:8" ht="11.25" customHeight="1">
      <c r="A34" s="62" t="s">
        <v>58</v>
      </c>
      <c r="B34" s="12">
        <f t="shared" si="2"/>
        <v>22751</v>
      </c>
      <c r="C34" s="78">
        <f>SUM(C35:C39)</f>
        <v>12117</v>
      </c>
      <c r="D34" s="78">
        <f>SUM(D35:D39)</f>
        <v>10634</v>
      </c>
      <c r="E34" s="62" t="s">
        <v>59</v>
      </c>
      <c r="F34" s="12">
        <f t="shared" si="1"/>
        <v>11733</v>
      </c>
      <c r="G34" s="78">
        <f>SUM(G35:G39)</f>
        <v>4454</v>
      </c>
      <c r="H34" s="79">
        <f>SUM(H35:H39)</f>
        <v>7279</v>
      </c>
    </row>
    <row r="35" spans="1:8" ht="11.25" customHeight="1">
      <c r="A35" s="63">
        <v>25</v>
      </c>
      <c r="B35" s="12">
        <f t="shared" si="2"/>
        <v>4634</v>
      </c>
      <c r="C35" s="78">
        <v>2515</v>
      </c>
      <c r="D35" s="78">
        <v>2119</v>
      </c>
      <c r="E35" s="63">
        <v>85</v>
      </c>
      <c r="F35" s="12">
        <f t="shared" si="1"/>
        <v>2913</v>
      </c>
      <c r="G35" s="78">
        <v>1168</v>
      </c>
      <c r="H35" s="79">
        <v>1745</v>
      </c>
    </row>
    <row r="36" spans="1:8" ht="11.25" customHeight="1">
      <c r="A36" s="63">
        <v>26</v>
      </c>
      <c r="B36" s="12">
        <f t="shared" si="2"/>
        <v>4514</v>
      </c>
      <c r="C36" s="78">
        <v>2404</v>
      </c>
      <c r="D36" s="78">
        <v>2110</v>
      </c>
      <c r="E36" s="63">
        <v>86</v>
      </c>
      <c r="F36" s="12">
        <f t="shared" si="1"/>
        <v>2763</v>
      </c>
      <c r="G36" s="78">
        <v>1081</v>
      </c>
      <c r="H36" s="79">
        <v>1682</v>
      </c>
    </row>
    <row r="37" spans="1:8" ht="11.25" customHeight="1">
      <c r="A37" s="63">
        <v>27</v>
      </c>
      <c r="B37" s="12">
        <f t="shared" si="2"/>
        <v>4574</v>
      </c>
      <c r="C37" s="78">
        <v>2373</v>
      </c>
      <c r="D37" s="78">
        <v>2201</v>
      </c>
      <c r="E37" s="63">
        <v>87</v>
      </c>
      <c r="F37" s="12">
        <f t="shared" si="1"/>
        <v>2287</v>
      </c>
      <c r="G37" s="78">
        <v>866</v>
      </c>
      <c r="H37" s="79">
        <v>1421</v>
      </c>
    </row>
    <row r="38" spans="1:8" ht="11.25" customHeight="1">
      <c r="A38" s="63">
        <v>28</v>
      </c>
      <c r="B38" s="12">
        <f t="shared" si="2"/>
        <v>4500</v>
      </c>
      <c r="C38" s="78">
        <v>2398</v>
      </c>
      <c r="D38" s="78">
        <v>2102</v>
      </c>
      <c r="E38" s="63">
        <v>88</v>
      </c>
      <c r="F38" s="12">
        <f t="shared" si="1"/>
        <v>1973</v>
      </c>
      <c r="G38" s="78">
        <v>724</v>
      </c>
      <c r="H38" s="79">
        <v>1249</v>
      </c>
    </row>
    <row r="39" spans="1:8" ht="11.25" customHeight="1">
      <c r="A39" s="64">
        <v>29</v>
      </c>
      <c r="B39" s="65">
        <f t="shared" si="2"/>
        <v>4529</v>
      </c>
      <c r="C39" s="80">
        <v>2427</v>
      </c>
      <c r="D39" s="80">
        <v>2102</v>
      </c>
      <c r="E39" s="64">
        <v>89</v>
      </c>
      <c r="F39" s="65">
        <f t="shared" si="1"/>
        <v>1797</v>
      </c>
      <c r="G39" s="80">
        <v>615</v>
      </c>
      <c r="H39" s="81">
        <v>1182</v>
      </c>
    </row>
    <row r="40" spans="1:8" ht="11.25" customHeight="1">
      <c r="A40" s="62" t="s">
        <v>60</v>
      </c>
      <c r="B40" s="12">
        <f t="shared" si="2"/>
        <v>23454</v>
      </c>
      <c r="C40" s="78">
        <f>SUM(C41:C45)</f>
        <v>12090</v>
      </c>
      <c r="D40" s="78">
        <f>SUM(D41:D45)</f>
        <v>11364</v>
      </c>
      <c r="E40" s="62" t="s">
        <v>61</v>
      </c>
      <c r="F40" s="12">
        <f t="shared" si="1"/>
        <v>5305</v>
      </c>
      <c r="G40" s="78">
        <f>SUM(G41:G45)</f>
        <v>1578</v>
      </c>
      <c r="H40" s="79">
        <f>SUM(H41:H45)</f>
        <v>3727</v>
      </c>
    </row>
    <row r="41" spans="1:8" ht="11.25" customHeight="1">
      <c r="A41" s="63">
        <v>30</v>
      </c>
      <c r="B41" s="12">
        <f t="shared" si="2"/>
        <v>4603</v>
      </c>
      <c r="C41" s="78">
        <v>2400</v>
      </c>
      <c r="D41" s="78">
        <v>2203</v>
      </c>
      <c r="E41" s="63">
        <v>90</v>
      </c>
      <c r="F41" s="12">
        <f t="shared" si="1"/>
        <v>1461</v>
      </c>
      <c r="G41" s="78">
        <v>473</v>
      </c>
      <c r="H41" s="79">
        <v>988</v>
      </c>
    </row>
    <row r="42" spans="1:8" ht="11.25" customHeight="1">
      <c r="A42" s="63">
        <v>31</v>
      </c>
      <c r="B42" s="12">
        <f t="shared" si="2"/>
        <v>4606</v>
      </c>
      <c r="C42" s="78">
        <v>2412</v>
      </c>
      <c r="D42" s="78">
        <v>2194</v>
      </c>
      <c r="E42" s="63">
        <v>91</v>
      </c>
      <c r="F42" s="12">
        <f t="shared" si="1"/>
        <v>1249</v>
      </c>
      <c r="G42" s="78">
        <v>364</v>
      </c>
      <c r="H42" s="79">
        <v>885</v>
      </c>
    </row>
    <row r="43" spans="1:8" ht="11.25" customHeight="1">
      <c r="A43" s="63">
        <v>32</v>
      </c>
      <c r="B43" s="12">
        <f t="shared" si="2"/>
        <v>4672</v>
      </c>
      <c r="C43" s="78">
        <v>2397</v>
      </c>
      <c r="D43" s="78">
        <v>2275</v>
      </c>
      <c r="E43" s="63">
        <v>92</v>
      </c>
      <c r="F43" s="12">
        <f t="shared" si="1"/>
        <v>1051</v>
      </c>
      <c r="G43" s="78">
        <v>329</v>
      </c>
      <c r="H43" s="79">
        <v>722</v>
      </c>
    </row>
    <row r="44" spans="1:8" ht="11.25" customHeight="1">
      <c r="A44" s="63">
        <v>33</v>
      </c>
      <c r="B44" s="12">
        <f t="shared" si="2"/>
        <v>4752</v>
      </c>
      <c r="C44" s="78">
        <v>2454</v>
      </c>
      <c r="D44" s="78">
        <v>2298</v>
      </c>
      <c r="E44" s="63">
        <v>93</v>
      </c>
      <c r="F44" s="12">
        <f t="shared" si="1"/>
        <v>871</v>
      </c>
      <c r="G44" s="78">
        <v>245</v>
      </c>
      <c r="H44" s="79">
        <v>626</v>
      </c>
    </row>
    <row r="45" spans="1:8" ht="11.25" customHeight="1">
      <c r="A45" s="64">
        <v>34</v>
      </c>
      <c r="B45" s="65">
        <f t="shared" si="2"/>
        <v>4821</v>
      </c>
      <c r="C45" s="80">
        <v>2427</v>
      </c>
      <c r="D45" s="80">
        <v>2394</v>
      </c>
      <c r="E45" s="64">
        <v>94</v>
      </c>
      <c r="F45" s="65">
        <f t="shared" si="1"/>
        <v>673</v>
      </c>
      <c r="G45" s="80">
        <v>167</v>
      </c>
      <c r="H45" s="81">
        <v>506</v>
      </c>
    </row>
    <row r="46" spans="1:8" ht="11.25" customHeight="1">
      <c r="A46" s="62" t="s">
        <v>62</v>
      </c>
      <c r="B46" s="12">
        <f t="shared" si="2"/>
        <v>27697</v>
      </c>
      <c r="C46" s="78">
        <f>SUM(C47:C51)</f>
        <v>14074</v>
      </c>
      <c r="D46" s="78">
        <f>SUM(D47:D51)</f>
        <v>13623</v>
      </c>
      <c r="E46" s="62" t="s">
        <v>63</v>
      </c>
      <c r="F46" s="12">
        <f t="shared" si="1"/>
        <v>1525</v>
      </c>
      <c r="G46" s="78">
        <f>SUM(G47:G51)</f>
        <v>335</v>
      </c>
      <c r="H46" s="79">
        <f>SUM(H47:H51)</f>
        <v>1190</v>
      </c>
    </row>
    <row r="47" spans="1:8" ht="11.25" customHeight="1">
      <c r="A47" s="63">
        <v>35</v>
      </c>
      <c r="B47" s="12">
        <f t="shared" si="2"/>
        <v>5049</v>
      </c>
      <c r="C47" s="78">
        <v>2621</v>
      </c>
      <c r="D47" s="78">
        <v>2428</v>
      </c>
      <c r="E47" s="63">
        <v>95</v>
      </c>
      <c r="F47" s="12">
        <f t="shared" si="1"/>
        <v>533</v>
      </c>
      <c r="G47" s="78">
        <v>147</v>
      </c>
      <c r="H47" s="79">
        <v>386</v>
      </c>
    </row>
    <row r="48" spans="1:8" ht="11.25" customHeight="1">
      <c r="A48" s="63">
        <v>36</v>
      </c>
      <c r="B48" s="12">
        <f t="shared" si="2"/>
        <v>5251</v>
      </c>
      <c r="C48" s="78">
        <v>2657</v>
      </c>
      <c r="D48" s="78">
        <v>2594</v>
      </c>
      <c r="E48" s="63">
        <v>96</v>
      </c>
      <c r="F48" s="12">
        <f t="shared" si="1"/>
        <v>384</v>
      </c>
      <c r="G48" s="78">
        <v>76</v>
      </c>
      <c r="H48" s="79">
        <v>308</v>
      </c>
    </row>
    <row r="49" spans="1:8" ht="11.25" customHeight="1">
      <c r="A49" s="63">
        <v>37</v>
      </c>
      <c r="B49" s="12">
        <f t="shared" si="2"/>
        <v>5589</v>
      </c>
      <c r="C49" s="78">
        <v>2823</v>
      </c>
      <c r="D49" s="78">
        <v>2766</v>
      </c>
      <c r="E49" s="63">
        <v>97</v>
      </c>
      <c r="F49" s="12">
        <f t="shared" si="1"/>
        <v>276</v>
      </c>
      <c r="G49" s="78">
        <v>53</v>
      </c>
      <c r="H49" s="79">
        <v>223</v>
      </c>
    </row>
    <row r="50" spans="1:8" ht="11.25" customHeight="1">
      <c r="A50" s="63">
        <v>38</v>
      </c>
      <c r="B50" s="12">
        <f t="shared" si="2"/>
        <v>5912</v>
      </c>
      <c r="C50" s="78">
        <v>2962</v>
      </c>
      <c r="D50" s="78">
        <v>2950</v>
      </c>
      <c r="E50" s="63">
        <v>98</v>
      </c>
      <c r="F50" s="12">
        <f t="shared" si="1"/>
        <v>205</v>
      </c>
      <c r="G50" s="78">
        <v>35</v>
      </c>
      <c r="H50" s="79">
        <v>170</v>
      </c>
    </row>
    <row r="51" spans="1:8" ht="11.25" customHeight="1">
      <c r="A51" s="64">
        <v>39</v>
      </c>
      <c r="B51" s="65">
        <f t="shared" si="2"/>
        <v>5896</v>
      </c>
      <c r="C51" s="80">
        <v>3011</v>
      </c>
      <c r="D51" s="80">
        <v>2885</v>
      </c>
      <c r="E51" s="64">
        <v>99</v>
      </c>
      <c r="F51" s="65">
        <f t="shared" si="1"/>
        <v>127</v>
      </c>
      <c r="G51" s="80">
        <v>24</v>
      </c>
      <c r="H51" s="81">
        <v>103</v>
      </c>
    </row>
    <row r="52" spans="1:8" ht="11.25" customHeight="1">
      <c r="A52" s="62" t="s">
        <v>64</v>
      </c>
      <c r="B52" s="12">
        <f t="shared" si="2"/>
        <v>31914</v>
      </c>
      <c r="C52" s="78">
        <f>SUM(C53:C57)</f>
        <v>16090</v>
      </c>
      <c r="D52" s="78">
        <f>SUM(D53:D57)</f>
        <v>15824</v>
      </c>
      <c r="E52" s="62" t="s">
        <v>65</v>
      </c>
      <c r="F52" s="12">
        <f t="shared" si="1"/>
        <v>228</v>
      </c>
      <c r="G52" s="78">
        <f>SUM(G53:G57)</f>
        <v>34</v>
      </c>
      <c r="H52" s="79">
        <f>SUM(H53:H57)</f>
        <v>194</v>
      </c>
    </row>
    <row r="53" spans="1:8" ht="11.25" customHeight="1">
      <c r="A53" s="63">
        <v>40</v>
      </c>
      <c r="B53" s="12">
        <f t="shared" si="2"/>
        <v>5988</v>
      </c>
      <c r="C53" s="78">
        <v>2994</v>
      </c>
      <c r="D53" s="78">
        <v>2994</v>
      </c>
      <c r="E53" s="63">
        <v>100</v>
      </c>
      <c r="F53" s="12">
        <f t="shared" si="1"/>
        <v>79</v>
      </c>
      <c r="G53" s="78">
        <v>12</v>
      </c>
      <c r="H53" s="79">
        <v>67</v>
      </c>
    </row>
    <row r="54" spans="1:8" ht="11.25" customHeight="1">
      <c r="A54" s="63">
        <v>41</v>
      </c>
      <c r="B54" s="12">
        <f t="shared" si="2"/>
        <v>6106</v>
      </c>
      <c r="C54" s="78">
        <v>3041</v>
      </c>
      <c r="D54" s="78">
        <v>3065</v>
      </c>
      <c r="E54" s="63">
        <v>101</v>
      </c>
      <c r="F54" s="12">
        <f t="shared" si="1"/>
        <v>65</v>
      </c>
      <c r="G54" s="78">
        <v>9</v>
      </c>
      <c r="H54" s="79">
        <v>56</v>
      </c>
    </row>
    <row r="55" spans="1:8" ht="11.25" customHeight="1">
      <c r="A55" s="63">
        <v>42</v>
      </c>
      <c r="B55" s="12">
        <f t="shared" si="2"/>
        <v>6576</v>
      </c>
      <c r="C55" s="78">
        <v>3370</v>
      </c>
      <c r="D55" s="78">
        <v>3206</v>
      </c>
      <c r="E55" s="63">
        <v>102</v>
      </c>
      <c r="F55" s="12">
        <f t="shared" si="1"/>
        <v>43</v>
      </c>
      <c r="G55" s="78">
        <v>6</v>
      </c>
      <c r="H55" s="79">
        <v>37</v>
      </c>
    </row>
    <row r="56" spans="1:8" ht="11.25" customHeight="1">
      <c r="A56" s="63">
        <v>43</v>
      </c>
      <c r="B56" s="12">
        <f t="shared" si="2"/>
        <v>6446</v>
      </c>
      <c r="C56" s="78">
        <v>3212</v>
      </c>
      <c r="D56" s="78">
        <v>3234</v>
      </c>
      <c r="E56" s="63">
        <v>103</v>
      </c>
      <c r="F56" s="12">
        <f t="shared" si="1"/>
        <v>22</v>
      </c>
      <c r="G56" s="78">
        <v>2</v>
      </c>
      <c r="H56" s="79">
        <v>20</v>
      </c>
    </row>
    <row r="57" spans="1:8" ht="11.25" customHeight="1">
      <c r="A57" s="64">
        <v>44</v>
      </c>
      <c r="B57" s="65">
        <f t="shared" si="2"/>
        <v>6798</v>
      </c>
      <c r="C57" s="80">
        <v>3473</v>
      </c>
      <c r="D57" s="80">
        <v>3325</v>
      </c>
      <c r="E57" s="64">
        <v>104</v>
      </c>
      <c r="F57" s="65">
        <f t="shared" si="1"/>
        <v>19</v>
      </c>
      <c r="G57" s="80">
        <v>5</v>
      </c>
      <c r="H57" s="81">
        <v>14</v>
      </c>
    </row>
    <row r="58" spans="1:8" ht="11.25" customHeight="1">
      <c r="A58" s="62" t="s">
        <v>66</v>
      </c>
      <c r="B58" s="12">
        <f t="shared" si="2"/>
        <v>37476</v>
      </c>
      <c r="C58" s="78">
        <f>SUM(C59:C63)</f>
        <v>18990</v>
      </c>
      <c r="D58" s="78">
        <f>SUM(D59:D63)</f>
        <v>18486</v>
      </c>
      <c r="E58" s="62" t="s">
        <v>275</v>
      </c>
      <c r="F58" s="12">
        <f>SUM(G58:H58)</f>
        <v>13</v>
      </c>
      <c r="G58" s="78">
        <f>SUM(G59:G63)</f>
        <v>1</v>
      </c>
      <c r="H58" s="79">
        <f>SUM(H59:H63)</f>
        <v>12</v>
      </c>
    </row>
    <row r="59" spans="1:8" ht="11.25" customHeight="1">
      <c r="A59" s="63">
        <v>45</v>
      </c>
      <c r="B59" s="12">
        <f t="shared" si="2"/>
        <v>6886</v>
      </c>
      <c r="C59" s="78">
        <v>3561</v>
      </c>
      <c r="D59" s="78">
        <v>3325</v>
      </c>
      <c r="E59" s="63">
        <v>105</v>
      </c>
      <c r="F59" s="12">
        <f t="shared" si="1"/>
        <v>5</v>
      </c>
      <c r="G59" s="78">
        <v>1</v>
      </c>
      <c r="H59" s="79">
        <v>4</v>
      </c>
    </row>
    <row r="60" spans="1:8" ht="11.25" customHeight="1">
      <c r="A60" s="63">
        <v>46</v>
      </c>
      <c r="B60" s="12">
        <f t="shared" si="2"/>
        <v>7161</v>
      </c>
      <c r="C60" s="78">
        <v>3562</v>
      </c>
      <c r="D60" s="78">
        <v>3599</v>
      </c>
      <c r="E60" s="63">
        <v>106</v>
      </c>
      <c r="F60" s="12">
        <f t="shared" si="1"/>
        <v>6</v>
      </c>
      <c r="G60" s="78">
        <v>0</v>
      </c>
      <c r="H60" s="79">
        <v>6</v>
      </c>
    </row>
    <row r="61" spans="1:8" ht="11.25" customHeight="1">
      <c r="A61" s="63">
        <v>47</v>
      </c>
      <c r="B61" s="12">
        <f t="shared" si="2"/>
        <v>7476</v>
      </c>
      <c r="C61" s="78">
        <v>3808</v>
      </c>
      <c r="D61" s="78">
        <v>3668</v>
      </c>
      <c r="E61" s="63">
        <v>107</v>
      </c>
      <c r="F61" s="12">
        <f t="shared" si="1"/>
        <v>1</v>
      </c>
      <c r="G61" s="78">
        <v>0</v>
      </c>
      <c r="H61" s="79">
        <v>1</v>
      </c>
    </row>
    <row r="62" spans="1:8" ht="11.25" customHeight="1">
      <c r="A62" s="63">
        <v>48</v>
      </c>
      <c r="B62" s="12">
        <f t="shared" si="2"/>
        <v>7920</v>
      </c>
      <c r="C62" s="78">
        <v>4008</v>
      </c>
      <c r="D62" s="78">
        <v>3912</v>
      </c>
      <c r="E62" s="63">
        <v>108</v>
      </c>
      <c r="F62" s="12">
        <f>SUM(G62:H62)</f>
        <v>1</v>
      </c>
      <c r="G62" s="78">
        <v>0</v>
      </c>
      <c r="H62" s="79">
        <v>1</v>
      </c>
    </row>
    <row r="63" spans="1:8" ht="11.25" customHeight="1">
      <c r="A63" s="64">
        <v>49</v>
      </c>
      <c r="B63" s="65">
        <f t="shared" si="2"/>
        <v>8033</v>
      </c>
      <c r="C63" s="80">
        <v>4051</v>
      </c>
      <c r="D63" s="80">
        <v>3982</v>
      </c>
      <c r="E63" s="64">
        <v>109</v>
      </c>
      <c r="F63" s="65">
        <f>SUM(G63:H63)</f>
        <v>0</v>
      </c>
      <c r="G63" s="80">
        <v>0</v>
      </c>
      <c r="H63" s="81">
        <v>0</v>
      </c>
    </row>
    <row r="64" spans="1:8" ht="11.25" customHeight="1">
      <c r="A64" s="62" t="s">
        <v>67</v>
      </c>
      <c r="B64" s="12">
        <f t="shared" si="2"/>
        <v>37719</v>
      </c>
      <c r="C64" s="78">
        <f>SUM(C65:C69)</f>
        <v>19316</v>
      </c>
      <c r="D64" s="78">
        <f>SUM(D65:D69)</f>
        <v>18403</v>
      </c>
      <c r="E64" s="63" t="s">
        <v>333</v>
      </c>
      <c r="F64" s="17">
        <f t="shared" ref="F64:F65" si="3">SUM(G64:H64)</f>
        <v>0</v>
      </c>
      <c r="G64" s="13">
        <f>G65</f>
        <v>0</v>
      </c>
      <c r="H64" s="18">
        <f>H65</f>
        <v>0</v>
      </c>
    </row>
    <row r="65" spans="1:8" ht="11.25" customHeight="1">
      <c r="A65" s="63">
        <v>50</v>
      </c>
      <c r="B65" s="12">
        <f t="shared" si="2"/>
        <v>7918</v>
      </c>
      <c r="C65" s="78">
        <v>3985</v>
      </c>
      <c r="D65" s="78">
        <v>3933</v>
      </c>
      <c r="E65" s="63">
        <v>110</v>
      </c>
      <c r="F65" s="66">
        <f t="shared" si="3"/>
        <v>0</v>
      </c>
      <c r="G65" s="13">
        <v>0</v>
      </c>
      <c r="H65" s="67">
        <v>0</v>
      </c>
    </row>
    <row r="66" spans="1:8" ht="11.25" customHeight="1">
      <c r="A66" s="63">
        <v>51</v>
      </c>
      <c r="B66" s="12">
        <f t="shared" si="2"/>
        <v>7718</v>
      </c>
      <c r="C66" s="78">
        <v>3916</v>
      </c>
      <c r="D66" s="78">
        <v>3802</v>
      </c>
      <c r="E66" s="63"/>
      <c r="F66" s="17"/>
      <c r="G66" s="13"/>
      <c r="H66" s="18"/>
    </row>
    <row r="67" spans="1:8" ht="11.25" customHeight="1">
      <c r="A67" s="63">
        <v>52</v>
      </c>
      <c r="B67" s="12">
        <f t="shared" si="2"/>
        <v>7315</v>
      </c>
      <c r="C67" s="78">
        <v>3740</v>
      </c>
      <c r="D67" s="78">
        <v>3575</v>
      </c>
      <c r="E67" s="63"/>
      <c r="F67" s="12"/>
      <c r="G67" s="13"/>
      <c r="H67" s="18"/>
    </row>
    <row r="68" spans="1:8" ht="11.25" customHeight="1">
      <c r="A68" s="63">
        <v>53</v>
      </c>
      <c r="B68" s="12">
        <f t="shared" si="2"/>
        <v>7459</v>
      </c>
      <c r="C68" s="78">
        <v>3854</v>
      </c>
      <c r="D68" s="78">
        <v>3605</v>
      </c>
      <c r="E68" s="63" t="s">
        <v>41</v>
      </c>
      <c r="F68" s="66">
        <f>SUM(F72:F74)</f>
        <v>443845</v>
      </c>
      <c r="G68" s="90">
        <f>SUM(G72:G74)</f>
        <v>219832</v>
      </c>
      <c r="H68" s="67">
        <f>SUM(H72:H74)</f>
        <v>224013</v>
      </c>
    </row>
    <row r="69" spans="1:8" ht="11.25" customHeight="1">
      <c r="A69" s="64">
        <v>54</v>
      </c>
      <c r="B69" s="65">
        <f t="shared" si="2"/>
        <v>7309</v>
      </c>
      <c r="C69" s="80">
        <v>3821</v>
      </c>
      <c r="D69" s="80">
        <v>3488</v>
      </c>
      <c r="E69" s="64" t="s">
        <v>3</v>
      </c>
      <c r="F69" s="65">
        <v>209059</v>
      </c>
      <c r="G69" s="15"/>
      <c r="H69" s="16"/>
    </row>
    <row r="70" spans="1:8" ht="11.25" customHeight="1">
      <c r="A70" s="62" t="s">
        <v>68</v>
      </c>
      <c r="B70" s="12">
        <f t="shared" si="2"/>
        <v>30219</v>
      </c>
      <c r="C70" s="78">
        <f>SUM(C71:C75)</f>
        <v>15819</v>
      </c>
      <c r="D70" s="78">
        <f>SUM(D71:D75)</f>
        <v>14400</v>
      </c>
      <c r="E70" s="63"/>
      <c r="F70" s="12"/>
      <c r="G70" s="68"/>
      <c r="H70" s="69"/>
    </row>
    <row r="71" spans="1:8" ht="11.25" customHeight="1">
      <c r="A71" s="63">
        <v>55</v>
      </c>
      <c r="B71" s="12">
        <f t="shared" si="2"/>
        <v>6258</v>
      </c>
      <c r="C71" s="78">
        <v>3300</v>
      </c>
      <c r="D71" s="78">
        <v>2958</v>
      </c>
      <c r="E71" s="63" t="s">
        <v>69</v>
      </c>
      <c r="F71" s="66"/>
      <c r="G71" s="13"/>
      <c r="H71" s="14"/>
    </row>
    <row r="72" spans="1:8" ht="11.25" customHeight="1">
      <c r="A72" s="63">
        <v>56</v>
      </c>
      <c r="B72" s="12">
        <f t="shared" si="2"/>
        <v>6208</v>
      </c>
      <c r="C72" s="78">
        <v>3209</v>
      </c>
      <c r="D72" s="78">
        <v>2999</v>
      </c>
      <c r="E72" s="63" t="s">
        <v>70</v>
      </c>
      <c r="F72" s="91">
        <f>$B$4+$B$10+$B$16</f>
        <v>57782</v>
      </c>
      <c r="G72" s="92">
        <f>$C$4+$C$10+$C$16</f>
        <v>29688</v>
      </c>
      <c r="H72" s="93">
        <f>$D$4+$D$10+$D$16</f>
        <v>28094</v>
      </c>
    </row>
    <row r="73" spans="1:8" ht="11.25" customHeight="1">
      <c r="A73" s="63">
        <v>57</v>
      </c>
      <c r="B73" s="12">
        <f t="shared" si="2"/>
        <v>6320</v>
      </c>
      <c r="C73" s="78">
        <v>3311</v>
      </c>
      <c r="D73" s="78">
        <v>3009</v>
      </c>
      <c r="E73" s="62" t="s">
        <v>71</v>
      </c>
      <c r="F73" s="12">
        <f>$B$22+$B$28+$B$34+$B$40+$B$46+$B$52+$B$58+$B$64+$B$70+$F$4</f>
        <v>277516</v>
      </c>
      <c r="G73" s="13">
        <f>$C$22+$C$28+$C$34+$C$40+$C$46+$C$52+$C$58+$C$64+$C$70+$G$4</f>
        <v>142710</v>
      </c>
      <c r="H73" s="14">
        <f>$D$22+$D$28+$D$34+$D$40+$D$46+$D$52+$D$58+$D$64+$D$70+$H$4</f>
        <v>134806</v>
      </c>
    </row>
    <row r="74" spans="1:8" ht="11.25" customHeight="1">
      <c r="A74" s="63">
        <v>58</v>
      </c>
      <c r="B74" s="12">
        <f t="shared" si="2"/>
        <v>5901</v>
      </c>
      <c r="C74" s="78">
        <v>3078</v>
      </c>
      <c r="D74" s="78">
        <v>2823</v>
      </c>
      <c r="E74" s="62" t="s">
        <v>72</v>
      </c>
      <c r="F74" s="12">
        <f>$F$10+$F$16+$F$22+$F$28+$F$34+$F$40+$F$46+$F$52+$F$58+$F$64</f>
        <v>108547</v>
      </c>
      <c r="G74" s="13">
        <f>$G$10+$G$16+$G$22+$G$28+$G$34+$G$40+$G$46+$G$52+$G$58+$G$64</f>
        <v>47434</v>
      </c>
      <c r="H74" s="14">
        <f>$H$10+$H$16+$H$22+$H$28+$H$34+$H$40+$H$46+$H$52+$H$58+$H$64</f>
        <v>61113</v>
      </c>
    </row>
    <row r="75" spans="1:8" ht="13.5" customHeight="1" thickBot="1">
      <c r="A75" s="70">
        <v>59</v>
      </c>
      <c r="B75" s="71">
        <f t="shared" ref="B75" si="4">SUM(C75:D75)</f>
        <v>5532</v>
      </c>
      <c r="C75" s="72">
        <v>2921</v>
      </c>
      <c r="D75" s="72">
        <v>2611</v>
      </c>
      <c r="E75" s="73" t="s">
        <v>334</v>
      </c>
      <c r="F75" s="71">
        <f>$F$22+$F$28+$F$34+$F$40+$F$46+$F$52+$F$58+$F$64</f>
        <v>58905</v>
      </c>
      <c r="G75" s="72">
        <f>$G$22+$G$28+$G$34+$G$40+$G$46+$G$52+$G$58+$G$64</f>
        <v>24039</v>
      </c>
      <c r="H75" s="74">
        <f>$H$22+$H$28+$H$34+$H$40+$H$46+$H$52+$H$58+$H$64</f>
        <v>34866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M55" sqref="M55"/>
    </sheetView>
  </sheetViews>
  <sheetFormatPr defaultRowHeight="13.5"/>
  <cols>
    <col min="1" max="1" width="8.875" customWidth="1"/>
    <col min="2" max="12" width="7" customWidth="1"/>
    <col min="13" max="14" width="7" style="144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5" t="s">
        <v>276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s="1" customFormat="1" ht="20.25" customHeight="1" thickBot="1">
      <c r="A2" s="214" t="s">
        <v>351</v>
      </c>
      <c r="B2" s="214"/>
      <c r="C2" s="26"/>
      <c r="D2" s="26"/>
      <c r="E2" s="26"/>
      <c r="F2" s="26"/>
      <c r="G2" s="26"/>
      <c r="H2" s="26"/>
      <c r="I2" s="26"/>
      <c r="J2" s="26"/>
      <c r="K2" s="26"/>
      <c r="L2" s="26"/>
      <c r="M2" s="136"/>
      <c r="N2" s="136"/>
    </row>
    <row r="3" spans="1:14" s="1" customFormat="1" ht="20.100000000000001" customHeight="1">
      <c r="A3" s="215" t="s">
        <v>12</v>
      </c>
      <c r="B3" s="218" t="s">
        <v>27</v>
      </c>
      <c r="C3" s="221" t="s">
        <v>28</v>
      </c>
      <c r="D3" s="224" t="s">
        <v>340</v>
      </c>
      <c r="E3" s="227" t="s">
        <v>29</v>
      </c>
      <c r="F3" s="228"/>
      <c r="G3" s="228"/>
      <c r="H3" s="229"/>
      <c r="I3" s="228" t="s">
        <v>30</v>
      </c>
      <c r="J3" s="228"/>
      <c r="K3" s="228"/>
      <c r="L3" s="233"/>
      <c r="M3" s="235" t="s">
        <v>341</v>
      </c>
      <c r="N3" s="238" t="s">
        <v>26</v>
      </c>
    </row>
    <row r="4" spans="1:14" s="1" customFormat="1" ht="20.100000000000001" customHeight="1">
      <c r="A4" s="216"/>
      <c r="B4" s="219"/>
      <c r="C4" s="222"/>
      <c r="D4" s="225"/>
      <c r="E4" s="230"/>
      <c r="F4" s="231"/>
      <c r="G4" s="231"/>
      <c r="H4" s="232"/>
      <c r="I4" s="231"/>
      <c r="J4" s="231"/>
      <c r="K4" s="231"/>
      <c r="L4" s="234"/>
      <c r="M4" s="236"/>
      <c r="N4" s="239"/>
    </row>
    <row r="5" spans="1:14" s="1" customFormat="1" ht="20.100000000000001" customHeight="1" thickBot="1">
      <c r="A5" s="217"/>
      <c r="B5" s="220"/>
      <c r="C5" s="223"/>
      <c r="D5" s="226"/>
      <c r="E5" s="110" t="s">
        <v>31</v>
      </c>
      <c r="F5" s="111" t="s">
        <v>32</v>
      </c>
      <c r="G5" s="111" t="s">
        <v>33</v>
      </c>
      <c r="H5" s="132" t="s">
        <v>26</v>
      </c>
      <c r="I5" s="134" t="s">
        <v>31</v>
      </c>
      <c r="J5" s="111" t="s">
        <v>32</v>
      </c>
      <c r="K5" s="111" t="s">
        <v>33</v>
      </c>
      <c r="L5" s="112" t="s">
        <v>26</v>
      </c>
      <c r="M5" s="237"/>
      <c r="N5" s="240"/>
    </row>
    <row r="6" spans="1:14" s="1" customFormat="1" ht="20.100000000000001" customHeight="1">
      <c r="A6" s="113" t="s">
        <v>13</v>
      </c>
      <c r="B6" s="145">
        <v>9</v>
      </c>
      <c r="C6" s="146">
        <v>21</v>
      </c>
      <c r="D6" s="147">
        <f>B6-C6</f>
        <v>-12</v>
      </c>
      <c r="E6" s="148">
        <v>63</v>
      </c>
      <c r="F6" s="149">
        <v>25</v>
      </c>
      <c r="G6" s="149">
        <v>18</v>
      </c>
      <c r="H6" s="150">
        <f>SUM(E6:G6)</f>
        <v>106</v>
      </c>
      <c r="I6" s="151">
        <v>52</v>
      </c>
      <c r="J6" s="149">
        <v>31</v>
      </c>
      <c r="K6" s="149">
        <v>25</v>
      </c>
      <c r="L6" s="152">
        <f>SUM(I6:K6)</f>
        <v>108</v>
      </c>
      <c r="M6" s="137">
        <f>H6-L6</f>
        <v>-2</v>
      </c>
      <c r="N6" s="137">
        <f>D6+M6</f>
        <v>-14</v>
      </c>
    </row>
    <row r="7" spans="1:14" s="1" customFormat="1" ht="20.100000000000001" customHeight="1">
      <c r="A7" s="114" t="s">
        <v>14</v>
      </c>
      <c r="B7" s="153">
        <v>32</v>
      </c>
      <c r="C7" s="154">
        <v>49</v>
      </c>
      <c r="D7" s="147">
        <f t="shared" ref="D7:D18" si="0">B7-C7</f>
        <v>-17</v>
      </c>
      <c r="E7" s="155">
        <v>257</v>
      </c>
      <c r="F7" s="156">
        <v>114</v>
      </c>
      <c r="G7" s="156">
        <v>55</v>
      </c>
      <c r="H7" s="157">
        <f t="shared" ref="H7:H20" si="1">SUM(E7:G7)</f>
        <v>426</v>
      </c>
      <c r="I7" s="158">
        <v>169</v>
      </c>
      <c r="J7" s="156">
        <v>104</v>
      </c>
      <c r="K7" s="156">
        <v>52</v>
      </c>
      <c r="L7" s="159">
        <f t="shared" ref="L7:L20" si="2">SUM(I7:K7)</f>
        <v>325</v>
      </c>
      <c r="M7" s="138">
        <f t="shared" ref="M7:M20" si="3">H7-L7</f>
        <v>101</v>
      </c>
      <c r="N7" s="138">
        <f t="shared" ref="N7:N18" si="4">D7+M7</f>
        <v>84</v>
      </c>
    </row>
    <row r="8" spans="1:14" s="1" customFormat="1" ht="20.100000000000001" customHeight="1">
      <c r="A8" s="114" t="s">
        <v>15</v>
      </c>
      <c r="B8" s="153">
        <v>26</v>
      </c>
      <c r="C8" s="154">
        <v>41</v>
      </c>
      <c r="D8" s="147">
        <f t="shared" si="0"/>
        <v>-15</v>
      </c>
      <c r="E8" s="155">
        <v>163</v>
      </c>
      <c r="F8" s="156">
        <v>103</v>
      </c>
      <c r="G8" s="156">
        <v>48</v>
      </c>
      <c r="H8" s="157">
        <f t="shared" si="1"/>
        <v>314</v>
      </c>
      <c r="I8" s="158">
        <v>119</v>
      </c>
      <c r="J8" s="156">
        <v>97</v>
      </c>
      <c r="K8" s="156">
        <v>53</v>
      </c>
      <c r="L8" s="159">
        <f t="shared" si="2"/>
        <v>269</v>
      </c>
      <c r="M8" s="138">
        <f t="shared" si="3"/>
        <v>45</v>
      </c>
      <c r="N8" s="138">
        <f t="shared" si="4"/>
        <v>30</v>
      </c>
    </row>
    <row r="9" spans="1:14" s="1" customFormat="1" ht="20.100000000000001" customHeight="1">
      <c r="A9" s="114" t="s">
        <v>16</v>
      </c>
      <c r="B9" s="153">
        <v>19</v>
      </c>
      <c r="C9" s="154">
        <v>28</v>
      </c>
      <c r="D9" s="147">
        <f t="shared" si="0"/>
        <v>-9</v>
      </c>
      <c r="E9" s="155">
        <v>124</v>
      </c>
      <c r="F9" s="156">
        <v>53</v>
      </c>
      <c r="G9" s="156">
        <v>34</v>
      </c>
      <c r="H9" s="157">
        <f>SUM(E9:G9)</f>
        <v>211</v>
      </c>
      <c r="I9" s="158">
        <v>62</v>
      </c>
      <c r="J9" s="156">
        <v>56</v>
      </c>
      <c r="K9" s="156">
        <v>30</v>
      </c>
      <c r="L9" s="159">
        <f t="shared" si="2"/>
        <v>148</v>
      </c>
      <c r="M9" s="138">
        <f t="shared" si="3"/>
        <v>63</v>
      </c>
      <c r="N9" s="138">
        <f t="shared" si="4"/>
        <v>54</v>
      </c>
    </row>
    <row r="10" spans="1:14" s="1" customFormat="1" ht="20.100000000000001" customHeight="1">
      <c r="A10" s="114" t="s">
        <v>17</v>
      </c>
      <c r="B10" s="153">
        <v>27</v>
      </c>
      <c r="C10" s="154">
        <v>40</v>
      </c>
      <c r="D10" s="147">
        <f t="shared" si="0"/>
        <v>-13</v>
      </c>
      <c r="E10" s="155">
        <v>289</v>
      </c>
      <c r="F10" s="156">
        <v>110</v>
      </c>
      <c r="G10" s="156">
        <v>75</v>
      </c>
      <c r="H10" s="157">
        <f t="shared" si="1"/>
        <v>474</v>
      </c>
      <c r="I10" s="158">
        <v>131</v>
      </c>
      <c r="J10" s="156">
        <v>83</v>
      </c>
      <c r="K10" s="156">
        <v>86</v>
      </c>
      <c r="L10" s="159">
        <f t="shared" si="2"/>
        <v>300</v>
      </c>
      <c r="M10" s="138">
        <f t="shared" si="3"/>
        <v>174</v>
      </c>
      <c r="N10" s="138">
        <f t="shared" si="4"/>
        <v>161</v>
      </c>
    </row>
    <row r="11" spans="1:14" s="1" customFormat="1" ht="20.100000000000001" customHeight="1">
      <c r="A11" s="114" t="s">
        <v>18</v>
      </c>
      <c r="B11" s="153">
        <v>21</v>
      </c>
      <c r="C11" s="154">
        <v>21</v>
      </c>
      <c r="D11" s="147">
        <f t="shared" si="0"/>
        <v>0</v>
      </c>
      <c r="E11" s="155">
        <v>146</v>
      </c>
      <c r="F11" s="156">
        <v>102</v>
      </c>
      <c r="G11" s="156">
        <v>51</v>
      </c>
      <c r="H11" s="157">
        <f t="shared" si="1"/>
        <v>299</v>
      </c>
      <c r="I11" s="158">
        <v>55</v>
      </c>
      <c r="J11" s="156">
        <v>65</v>
      </c>
      <c r="K11" s="156">
        <v>41</v>
      </c>
      <c r="L11" s="159">
        <f t="shared" si="2"/>
        <v>161</v>
      </c>
      <c r="M11" s="138">
        <f t="shared" si="3"/>
        <v>138</v>
      </c>
      <c r="N11" s="138">
        <f t="shared" si="4"/>
        <v>138</v>
      </c>
    </row>
    <row r="12" spans="1:14" s="1" customFormat="1" ht="20.100000000000001" customHeight="1">
      <c r="A12" s="114" t="s">
        <v>19</v>
      </c>
      <c r="B12" s="153">
        <v>15</v>
      </c>
      <c r="C12" s="154">
        <v>39</v>
      </c>
      <c r="D12" s="147">
        <f>B12-C12</f>
        <v>-24</v>
      </c>
      <c r="E12" s="155">
        <v>89</v>
      </c>
      <c r="F12" s="156">
        <v>55</v>
      </c>
      <c r="G12" s="156">
        <v>66</v>
      </c>
      <c r="H12" s="157">
        <f t="shared" si="1"/>
        <v>210</v>
      </c>
      <c r="I12" s="158">
        <v>82</v>
      </c>
      <c r="J12" s="156">
        <v>72</v>
      </c>
      <c r="K12" s="156">
        <v>57</v>
      </c>
      <c r="L12" s="159">
        <f t="shared" si="2"/>
        <v>211</v>
      </c>
      <c r="M12" s="138">
        <f t="shared" si="3"/>
        <v>-1</v>
      </c>
      <c r="N12" s="138">
        <f t="shared" si="4"/>
        <v>-25</v>
      </c>
    </row>
    <row r="13" spans="1:14" s="1" customFormat="1" ht="20.100000000000001" customHeight="1">
      <c r="A13" s="114" t="s">
        <v>20</v>
      </c>
      <c r="B13" s="153">
        <v>12</v>
      </c>
      <c r="C13" s="154">
        <v>28</v>
      </c>
      <c r="D13" s="147">
        <f t="shared" si="0"/>
        <v>-16</v>
      </c>
      <c r="E13" s="155">
        <v>65</v>
      </c>
      <c r="F13" s="156">
        <v>54</v>
      </c>
      <c r="G13" s="156">
        <v>39</v>
      </c>
      <c r="H13" s="157">
        <f t="shared" si="1"/>
        <v>158</v>
      </c>
      <c r="I13" s="158">
        <v>58</v>
      </c>
      <c r="J13" s="156">
        <v>58</v>
      </c>
      <c r="K13" s="156">
        <v>36</v>
      </c>
      <c r="L13" s="159">
        <f t="shared" si="2"/>
        <v>152</v>
      </c>
      <c r="M13" s="138">
        <f t="shared" si="3"/>
        <v>6</v>
      </c>
      <c r="N13" s="138">
        <f t="shared" si="4"/>
        <v>-10</v>
      </c>
    </row>
    <row r="14" spans="1:14" s="1" customFormat="1" ht="20.100000000000001" customHeight="1">
      <c r="A14" s="114" t="s">
        <v>21</v>
      </c>
      <c r="B14" s="153">
        <v>20</v>
      </c>
      <c r="C14" s="154">
        <v>28</v>
      </c>
      <c r="D14" s="147">
        <f t="shared" si="0"/>
        <v>-8</v>
      </c>
      <c r="E14" s="155">
        <v>173</v>
      </c>
      <c r="F14" s="156">
        <v>106</v>
      </c>
      <c r="G14" s="156">
        <v>71</v>
      </c>
      <c r="H14" s="157">
        <f t="shared" si="1"/>
        <v>350</v>
      </c>
      <c r="I14" s="158">
        <v>88</v>
      </c>
      <c r="J14" s="156">
        <v>91</v>
      </c>
      <c r="K14" s="156">
        <v>60</v>
      </c>
      <c r="L14" s="159">
        <f t="shared" si="2"/>
        <v>239</v>
      </c>
      <c r="M14" s="138">
        <f t="shared" si="3"/>
        <v>111</v>
      </c>
      <c r="N14" s="138">
        <f t="shared" si="4"/>
        <v>103</v>
      </c>
    </row>
    <row r="15" spans="1:14" s="1" customFormat="1" ht="20.100000000000001" customHeight="1">
      <c r="A15" s="114" t="s">
        <v>22</v>
      </c>
      <c r="B15" s="153">
        <v>30</v>
      </c>
      <c r="C15" s="154">
        <v>22</v>
      </c>
      <c r="D15" s="147">
        <f>B15-C15</f>
        <v>8</v>
      </c>
      <c r="E15" s="155">
        <v>250</v>
      </c>
      <c r="F15" s="156">
        <v>109</v>
      </c>
      <c r="G15" s="156">
        <v>45</v>
      </c>
      <c r="H15" s="157">
        <f t="shared" si="1"/>
        <v>404</v>
      </c>
      <c r="I15" s="158">
        <v>89</v>
      </c>
      <c r="J15" s="156">
        <v>66</v>
      </c>
      <c r="K15" s="156">
        <v>64</v>
      </c>
      <c r="L15" s="159">
        <f t="shared" si="2"/>
        <v>219</v>
      </c>
      <c r="M15" s="138">
        <f t="shared" si="3"/>
        <v>185</v>
      </c>
      <c r="N15" s="138">
        <f t="shared" si="4"/>
        <v>193</v>
      </c>
    </row>
    <row r="16" spans="1:14" s="1" customFormat="1" ht="20.100000000000001" customHeight="1">
      <c r="A16" s="114" t="s">
        <v>23</v>
      </c>
      <c r="B16" s="153">
        <v>5</v>
      </c>
      <c r="C16" s="154">
        <v>6</v>
      </c>
      <c r="D16" s="147">
        <f>B16-C16</f>
        <v>-1</v>
      </c>
      <c r="E16" s="155">
        <v>60</v>
      </c>
      <c r="F16" s="156">
        <v>27</v>
      </c>
      <c r="G16" s="156">
        <v>31</v>
      </c>
      <c r="H16" s="157">
        <f t="shared" si="1"/>
        <v>118</v>
      </c>
      <c r="I16" s="158">
        <v>24</v>
      </c>
      <c r="J16" s="156">
        <v>27</v>
      </c>
      <c r="K16" s="156">
        <v>16</v>
      </c>
      <c r="L16" s="159">
        <f t="shared" si="2"/>
        <v>67</v>
      </c>
      <c r="M16" s="138">
        <f t="shared" si="3"/>
        <v>51</v>
      </c>
      <c r="N16" s="138">
        <f t="shared" si="4"/>
        <v>50</v>
      </c>
    </row>
    <row r="17" spans="1:14" s="1" customFormat="1" ht="20.100000000000001" customHeight="1">
      <c r="A17" s="114" t="s">
        <v>24</v>
      </c>
      <c r="B17" s="153">
        <v>15</v>
      </c>
      <c r="C17" s="154">
        <v>30</v>
      </c>
      <c r="D17" s="147">
        <f t="shared" si="0"/>
        <v>-15</v>
      </c>
      <c r="E17" s="155">
        <v>176</v>
      </c>
      <c r="F17" s="156">
        <v>92</v>
      </c>
      <c r="G17" s="156">
        <v>31</v>
      </c>
      <c r="H17" s="157">
        <f t="shared" si="1"/>
        <v>299</v>
      </c>
      <c r="I17" s="158">
        <v>59</v>
      </c>
      <c r="J17" s="156">
        <v>88</v>
      </c>
      <c r="K17" s="156">
        <v>41</v>
      </c>
      <c r="L17" s="159">
        <f>SUM(I17:K17)</f>
        <v>188</v>
      </c>
      <c r="M17" s="138">
        <f t="shared" si="3"/>
        <v>111</v>
      </c>
      <c r="N17" s="138">
        <f t="shared" si="4"/>
        <v>96</v>
      </c>
    </row>
    <row r="18" spans="1:14" s="1" customFormat="1" ht="20.100000000000001" customHeight="1" thickBot="1">
      <c r="A18" s="117" t="s">
        <v>25</v>
      </c>
      <c r="B18" s="160">
        <v>8</v>
      </c>
      <c r="C18" s="161">
        <v>20</v>
      </c>
      <c r="D18" s="162">
        <f t="shared" si="0"/>
        <v>-12</v>
      </c>
      <c r="E18" s="163">
        <v>141</v>
      </c>
      <c r="F18" s="164">
        <v>25</v>
      </c>
      <c r="G18" s="164">
        <v>19</v>
      </c>
      <c r="H18" s="165">
        <f t="shared" si="1"/>
        <v>185</v>
      </c>
      <c r="I18" s="166">
        <v>25</v>
      </c>
      <c r="J18" s="164">
        <v>30</v>
      </c>
      <c r="K18" s="164">
        <v>25</v>
      </c>
      <c r="L18" s="167">
        <f t="shared" si="2"/>
        <v>80</v>
      </c>
      <c r="M18" s="139">
        <f t="shared" si="3"/>
        <v>105</v>
      </c>
      <c r="N18" s="139">
        <f t="shared" si="4"/>
        <v>93</v>
      </c>
    </row>
    <row r="19" spans="1:14" s="1" customFormat="1" ht="20.100000000000001" customHeight="1">
      <c r="A19" s="116" t="s">
        <v>43</v>
      </c>
      <c r="B19" s="168">
        <v>106</v>
      </c>
      <c r="C19" s="169">
        <v>182</v>
      </c>
      <c r="D19" s="170">
        <f>B19-C19</f>
        <v>-76</v>
      </c>
      <c r="E19" s="171">
        <v>1165</v>
      </c>
      <c r="F19" s="172">
        <v>524</v>
      </c>
      <c r="G19" s="172">
        <v>294</v>
      </c>
      <c r="H19" s="173">
        <f>SUM(E19:G19)</f>
        <v>1983</v>
      </c>
      <c r="I19" s="174">
        <v>588</v>
      </c>
      <c r="J19" s="172">
        <v>452</v>
      </c>
      <c r="K19" s="172">
        <v>298</v>
      </c>
      <c r="L19" s="175">
        <f t="shared" si="2"/>
        <v>1338</v>
      </c>
      <c r="M19" s="140">
        <f t="shared" si="3"/>
        <v>645</v>
      </c>
      <c r="N19" s="140">
        <f>D19+M19</f>
        <v>569</v>
      </c>
    </row>
    <row r="20" spans="1:14" s="1" customFormat="1" ht="20.100000000000001" customHeight="1" thickBot="1">
      <c r="A20" s="115" t="s">
        <v>44</v>
      </c>
      <c r="B20" s="176">
        <v>133</v>
      </c>
      <c r="C20" s="177">
        <v>191</v>
      </c>
      <c r="D20" s="178">
        <f>B20-C20</f>
        <v>-58</v>
      </c>
      <c r="E20" s="179">
        <v>831</v>
      </c>
      <c r="F20" s="180">
        <v>451</v>
      </c>
      <c r="G20" s="180">
        <v>289</v>
      </c>
      <c r="H20" s="181">
        <f t="shared" si="1"/>
        <v>1571</v>
      </c>
      <c r="I20" s="182">
        <v>425</v>
      </c>
      <c r="J20" s="180">
        <v>416</v>
      </c>
      <c r="K20" s="180">
        <v>288</v>
      </c>
      <c r="L20" s="183">
        <f t="shared" si="2"/>
        <v>1129</v>
      </c>
      <c r="M20" s="141">
        <f t="shared" si="3"/>
        <v>442</v>
      </c>
      <c r="N20" s="141">
        <f>D20+M20</f>
        <v>384</v>
      </c>
    </row>
    <row r="21" spans="1:14" s="1" customFormat="1" ht="19.5" customHeight="1" thickBot="1">
      <c r="A21" s="109" t="s">
        <v>45</v>
      </c>
      <c r="B21" s="118">
        <f t="shared" ref="B21:L21" si="5">SUM(B6:B18)</f>
        <v>239</v>
      </c>
      <c r="C21" s="119">
        <f t="shared" si="5"/>
        <v>373</v>
      </c>
      <c r="D21" s="131">
        <f t="shared" si="5"/>
        <v>-134</v>
      </c>
      <c r="E21" s="120">
        <f t="shared" si="5"/>
        <v>1996</v>
      </c>
      <c r="F21" s="121">
        <f t="shared" si="5"/>
        <v>975</v>
      </c>
      <c r="G21" s="121">
        <f t="shared" si="5"/>
        <v>583</v>
      </c>
      <c r="H21" s="133">
        <f t="shared" si="5"/>
        <v>3554</v>
      </c>
      <c r="I21" s="135">
        <f>SUM(I6:I18)</f>
        <v>1013</v>
      </c>
      <c r="J21" s="121">
        <f t="shared" si="5"/>
        <v>868</v>
      </c>
      <c r="K21" s="121">
        <f>SUM(K6:K18)</f>
        <v>586</v>
      </c>
      <c r="L21" s="122">
        <f t="shared" si="5"/>
        <v>2467</v>
      </c>
      <c r="M21" s="142">
        <f t="shared" ref="M21" si="6">SUM(M6:M18)</f>
        <v>1087</v>
      </c>
      <c r="N21" s="142">
        <f>SUM(N6:N18)</f>
        <v>953</v>
      </c>
    </row>
    <row r="22" spans="1:14" s="1" customFormat="1" ht="7.5" customHeight="1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43"/>
      <c r="N22" s="143"/>
    </row>
    <row r="23" spans="1:14">
      <c r="A23" s="213" t="s">
        <v>327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M55" sqref="M5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4" t="s">
        <v>277</v>
      </c>
      <c r="C1" s="184"/>
      <c r="D1" s="184"/>
      <c r="E1" s="184"/>
      <c r="F1" s="184"/>
    </row>
    <row r="2" spans="2:6" s="3" customFormat="1" ht="23.25" customHeight="1">
      <c r="B2" s="3" t="s">
        <v>350</v>
      </c>
    </row>
    <row r="3" spans="2:6" s="3" customFormat="1">
      <c r="B3" s="241" t="s">
        <v>34</v>
      </c>
      <c r="C3" s="241" t="s">
        <v>3</v>
      </c>
      <c r="D3" s="244" t="s">
        <v>0</v>
      </c>
      <c r="E3" s="245"/>
      <c r="F3" s="246"/>
    </row>
    <row r="4" spans="2:6" s="3" customFormat="1">
      <c r="B4" s="242"/>
      <c r="C4" s="242"/>
      <c r="D4" s="247"/>
      <c r="E4" s="248"/>
      <c r="F4" s="249"/>
    </row>
    <row r="5" spans="2:6" s="3" customFormat="1" ht="23.25" customHeight="1">
      <c r="B5" s="243"/>
      <c r="C5" s="243"/>
      <c r="D5" s="75" t="s">
        <v>6</v>
      </c>
      <c r="E5" s="75" t="s">
        <v>7</v>
      </c>
      <c r="F5" s="75" t="s">
        <v>8</v>
      </c>
    </row>
    <row r="6" spans="2:6" s="3" customFormat="1" ht="27" customHeight="1">
      <c r="B6" s="76" t="s">
        <v>281</v>
      </c>
      <c r="C6" s="28">
        <v>118</v>
      </c>
      <c r="D6" s="28">
        <f>E6+F6</f>
        <v>167</v>
      </c>
      <c r="E6" s="28">
        <v>92</v>
      </c>
      <c r="F6" s="28">
        <v>75</v>
      </c>
    </row>
    <row r="7" spans="2:6" s="3" customFormat="1" ht="27" customHeight="1">
      <c r="B7" s="75" t="s">
        <v>35</v>
      </c>
      <c r="C7" s="28">
        <v>357</v>
      </c>
      <c r="D7" s="28">
        <f t="shared" ref="D7:D16" si="0">E7+F7</f>
        <v>561</v>
      </c>
      <c r="E7" s="28">
        <v>324</v>
      </c>
      <c r="F7" s="28">
        <v>237</v>
      </c>
    </row>
    <row r="8" spans="2:6" s="3" customFormat="1" ht="27" customHeight="1">
      <c r="B8" s="75" t="s">
        <v>282</v>
      </c>
      <c r="C8" s="28">
        <v>308</v>
      </c>
      <c r="D8" s="28">
        <f t="shared" si="0"/>
        <v>568</v>
      </c>
      <c r="E8" s="28">
        <v>397</v>
      </c>
      <c r="F8" s="28">
        <v>171</v>
      </c>
    </row>
    <row r="9" spans="2:6" s="3" customFormat="1" ht="27" customHeight="1">
      <c r="B9" s="75" t="s">
        <v>278</v>
      </c>
      <c r="C9" s="28">
        <v>921</v>
      </c>
      <c r="D9" s="28">
        <f t="shared" si="0"/>
        <v>1289</v>
      </c>
      <c r="E9" s="28">
        <v>592</v>
      </c>
      <c r="F9" s="28">
        <v>697</v>
      </c>
    </row>
    <row r="10" spans="2:6" s="3" customFormat="1" ht="27" customHeight="1">
      <c r="B10" s="75" t="s">
        <v>324</v>
      </c>
      <c r="C10" s="28">
        <v>236</v>
      </c>
      <c r="D10" s="28">
        <f t="shared" si="0"/>
        <v>258</v>
      </c>
      <c r="E10" s="28">
        <v>177</v>
      </c>
      <c r="F10" s="28">
        <v>81</v>
      </c>
    </row>
    <row r="11" spans="2:6" s="3" customFormat="1" ht="27" customHeight="1">
      <c r="B11" s="75" t="s">
        <v>36</v>
      </c>
      <c r="C11" s="28">
        <v>668</v>
      </c>
      <c r="D11" s="28">
        <f t="shared" si="0"/>
        <v>793</v>
      </c>
      <c r="E11" s="28">
        <v>376</v>
      </c>
      <c r="F11" s="28">
        <v>417</v>
      </c>
    </row>
    <row r="12" spans="2:6" s="3" customFormat="1" ht="27" customHeight="1">
      <c r="B12" s="75" t="s">
        <v>37</v>
      </c>
      <c r="C12" s="28">
        <v>273</v>
      </c>
      <c r="D12" s="28">
        <f t="shared" si="0"/>
        <v>466</v>
      </c>
      <c r="E12" s="28">
        <v>246</v>
      </c>
      <c r="F12" s="28">
        <v>220</v>
      </c>
    </row>
    <row r="13" spans="2:6" s="3" customFormat="1" ht="27" customHeight="1">
      <c r="B13" s="75" t="s">
        <v>38</v>
      </c>
      <c r="C13" s="28">
        <v>346</v>
      </c>
      <c r="D13" s="28">
        <f t="shared" si="0"/>
        <v>418</v>
      </c>
      <c r="E13" s="28">
        <v>94</v>
      </c>
      <c r="F13" s="28">
        <v>324</v>
      </c>
    </row>
    <row r="14" spans="2:6" s="3" customFormat="1" ht="27" customHeight="1">
      <c r="B14" s="75" t="s">
        <v>325</v>
      </c>
      <c r="C14" s="28">
        <v>114</v>
      </c>
      <c r="D14" s="28">
        <f t="shared" si="0"/>
        <v>126</v>
      </c>
      <c r="E14" s="28">
        <v>24</v>
      </c>
      <c r="F14" s="28">
        <v>102</v>
      </c>
    </row>
    <row r="15" spans="2:6" s="3" customFormat="1" ht="27" customHeight="1">
      <c r="B15" s="75" t="s">
        <v>39</v>
      </c>
      <c r="C15" s="28">
        <v>221</v>
      </c>
      <c r="D15" s="28">
        <f>E15+F15</f>
        <v>233</v>
      </c>
      <c r="E15" s="28">
        <v>164</v>
      </c>
      <c r="F15" s="28">
        <v>69</v>
      </c>
    </row>
    <row r="16" spans="2:6" s="3" customFormat="1" ht="27" customHeight="1">
      <c r="B16" s="55" t="s">
        <v>335</v>
      </c>
      <c r="C16" s="28">
        <v>565</v>
      </c>
      <c r="D16" s="28">
        <f t="shared" si="0"/>
        <v>770</v>
      </c>
      <c r="E16" s="28">
        <v>451</v>
      </c>
      <c r="F16" s="28">
        <v>319</v>
      </c>
    </row>
    <row r="17" spans="2:6" s="3" customFormat="1" ht="27" customHeight="1">
      <c r="B17" s="75" t="s">
        <v>40</v>
      </c>
      <c r="C17" s="28">
        <v>959</v>
      </c>
      <c r="D17" s="28">
        <f t="shared" ref="D17" si="1">E17+F17</f>
        <v>1182</v>
      </c>
      <c r="E17" s="28">
        <v>728</v>
      </c>
      <c r="F17" s="28">
        <v>454</v>
      </c>
    </row>
    <row r="18" spans="2:6" s="3" customFormat="1" ht="27" customHeight="1">
      <c r="B18" s="30" t="s">
        <v>41</v>
      </c>
      <c r="C18" s="77">
        <f>SUM(C6:C17)</f>
        <v>5086</v>
      </c>
      <c r="D18" s="77">
        <f>SUM(D6:D17)</f>
        <v>6831</v>
      </c>
      <c r="E18" s="77">
        <f>SUM(E6:E17)</f>
        <v>3665</v>
      </c>
      <c r="F18" s="77">
        <f>SUM(F6:F17)</f>
        <v>3166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M55" sqref="M55"/>
    </sheetView>
  </sheetViews>
  <sheetFormatPr defaultRowHeight="13.5"/>
  <sheetData>
    <row r="1" spans="1:13">
      <c r="B1" t="s">
        <v>290</v>
      </c>
      <c r="C1" t="s">
        <v>291</v>
      </c>
      <c r="D1" t="s">
        <v>292</v>
      </c>
      <c r="E1" t="s">
        <v>293</v>
      </c>
      <c r="F1" t="s">
        <v>294</v>
      </c>
      <c r="G1" t="s">
        <v>295</v>
      </c>
      <c r="H1" t="s">
        <v>296</v>
      </c>
      <c r="I1" t="s">
        <v>297</v>
      </c>
      <c r="J1" t="s">
        <v>298</v>
      </c>
      <c r="K1" t="s">
        <v>299</v>
      </c>
      <c r="L1" t="s">
        <v>300</v>
      </c>
      <c r="M1" t="s">
        <v>301</v>
      </c>
    </row>
    <row r="2" spans="1:13" hidden="1">
      <c r="A2" t="s">
        <v>302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303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304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305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306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307</v>
      </c>
      <c r="B7">
        <v>391320</v>
      </c>
      <c r="C7">
        <v>391488</v>
      </c>
      <c r="D7">
        <v>391434</v>
      </c>
      <c r="E7" s="99">
        <v>391417</v>
      </c>
      <c r="F7" s="99">
        <v>392131</v>
      </c>
      <c r="G7" s="99">
        <v>392479</v>
      </c>
      <c r="H7" s="99">
        <v>392679</v>
      </c>
      <c r="I7" s="99">
        <v>392565</v>
      </c>
      <c r="J7" s="99">
        <v>392759</v>
      </c>
      <c r="K7" s="99">
        <v>392810</v>
      </c>
      <c r="L7" s="99">
        <v>393046</v>
      </c>
      <c r="M7" s="99">
        <v>393344</v>
      </c>
    </row>
    <row r="8" spans="1:13" hidden="1">
      <c r="A8" t="s">
        <v>308</v>
      </c>
      <c r="B8">
        <v>393602</v>
      </c>
      <c r="C8">
        <v>393725</v>
      </c>
      <c r="D8">
        <v>393707</v>
      </c>
      <c r="E8" s="99">
        <v>393301</v>
      </c>
      <c r="F8" s="99">
        <v>394256</v>
      </c>
      <c r="G8" s="99">
        <v>394418</v>
      </c>
      <c r="H8" s="99">
        <v>394656</v>
      </c>
      <c r="I8" s="99">
        <v>394714</v>
      </c>
      <c r="J8" s="99">
        <v>394990</v>
      </c>
      <c r="K8" s="99">
        <v>396014</v>
      </c>
      <c r="L8" s="99">
        <v>396285</v>
      </c>
      <c r="M8" s="99">
        <v>396492</v>
      </c>
    </row>
    <row r="9" spans="1:13" hidden="1">
      <c r="A9" t="s">
        <v>309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310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311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312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313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314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315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316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317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318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319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320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321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323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326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328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344</v>
      </c>
      <c r="B25">
        <v>441708</v>
      </c>
      <c r="C25">
        <v>441643</v>
      </c>
      <c r="D25">
        <v>441500</v>
      </c>
      <c r="E25">
        <v>441547</v>
      </c>
      <c r="F25">
        <v>442500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2022-06-06T01:17:28Z</dcterms:modified>
</cp:coreProperties>
</file>