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7" i="34" l="1"/>
  <c r="D8" i="34"/>
  <c r="D9" i="34"/>
  <c r="D10" i="34"/>
  <c r="D11" i="34"/>
  <c r="D12" i="34"/>
  <c r="D13" i="34"/>
  <c r="D14" i="34"/>
  <c r="D15" i="34"/>
  <c r="D16" i="34"/>
  <c r="D17" i="34"/>
  <c r="D6" i="34"/>
  <c r="J113" i="30" l="1"/>
  <c r="K113" i="30"/>
  <c r="H113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F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F10" i="32" l="1"/>
  <c r="B70" i="32"/>
  <c r="F40" i="32"/>
  <c r="B64" i="32"/>
  <c r="B52" i="32"/>
  <c r="B22" i="32"/>
  <c r="I113" i="30"/>
  <c r="F22" i="32"/>
  <c r="F75" i="32" s="1"/>
  <c r="B34" i="32"/>
  <c r="F4" i="32"/>
  <c r="B46" i="32"/>
  <c r="B28" i="32"/>
  <c r="B10" i="32"/>
  <c r="G74" i="32"/>
  <c r="H73" i="32"/>
  <c r="G73" i="32"/>
  <c r="H75" i="32"/>
  <c r="G75" i="32"/>
  <c r="H74" i="32"/>
  <c r="H72" i="32"/>
  <c r="G72" i="32"/>
  <c r="F74" i="32" l="1"/>
  <c r="G68" i="32"/>
  <c r="H68" i="32"/>
  <c r="F73" i="32"/>
  <c r="F72" i="32"/>
  <c r="F68" i="32" l="1"/>
  <c r="C25" i="2" l="1"/>
  <c r="J26" i="2" l="1"/>
  <c r="I26" i="2"/>
  <c r="G26" i="2"/>
  <c r="H26" i="2" s="1"/>
  <c r="H24" i="2"/>
  <c r="G24" i="2"/>
  <c r="F25" i="2"/>
  <c r="I25" i="2" l="1"/>
  <c r="G25" i="2"/>
  <c r="H25" i="2" s="1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<sst xmlns="http://schemas.openxmlformats.org/spreadsheetml/2006/main" count="444" uniqueCount="356">
  <si>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</si>
  <si>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</si>
  <si>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</si>
  <si>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</si>
  <si>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</si>
  <si>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</si>
  <si>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</si>
  <si>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</si>
  <si>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</si>
  <si>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</si>
  <si>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</si>
  <si>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</si>
  <si>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</si>
  <si>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</si>
  <si>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</si>
  <si>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</si>
  <si>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</si>
  <si>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</si>
  <si>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</si>
  <si>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</si>
  <si>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</si>
  <si>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</si>
  <si>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</si>
  <si>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</si>
  <si>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</si>
  <si>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</si>
  <si>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</si>
  <si>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</si>
  <si>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</si>
  <si>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</si>
  <si>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</si>
  <si>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</si>
  <si>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</si>
  <si>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</si>
  <si>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</si>
  <si>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</si>
  <si>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</si>
  <si>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</si>
  <si>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</si>
  <si>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</si>
  <si>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</si>
  <si>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</si>
  <si>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</si>
  <si>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</si>
  <si>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</si>
  <si>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</si>
  <si>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</si>
  <si>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</si>
  <si>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</si>
  <si>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</si>
  <si>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</si>
  <si>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</si>
  <si>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</si>
  <si>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</si>
  <si>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</si>
  <si>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</si>
  <si>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</si>
  <si>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</si>
  <si>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</si>
  <si>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</si>
  <si>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</si>
  <si>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</si>
  <si>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</si>
  <si>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</si>
  <si>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</si>
  <si>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</si>
  <si>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</si>
  <si>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</si>
  <si>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</si>
  <si>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</si>
  <si>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</si>
  <si>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</si>
  <si>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</si>
  <si>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</si>
  <si>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</si>
  <si>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</si>
  <si>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</si>
  <si>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</si>
  <si>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</si>
  <si>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</si>
  <si>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</si>
  <si>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</si>
  <si>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</si>
  <si>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</si>
  <si>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</si>
  <si>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</si>
  <si>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</si>
  <si>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</si>
  <si>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</si>
  <si>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</si>
  <si>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</si>
  <si>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</si>
  <si>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</si>
  <si>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</si>
  <si>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</si>
  <si>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</si>
  <si>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</si>
  <si>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</si>
  <si>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</si>
  <si>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</si>
  <si>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</si>
  <si>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</si>
  <si>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</si>
  <si>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</si>
  <si>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</si>
  <si>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</si>
  <si>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</si>
  <si>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</si>
  <si>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</si>
  <si>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</si>
  <si>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</si>
  <si>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</si>
  <si>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</si>
  <si>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</si>
  <si>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</si>
  <si>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</si>
  <si>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</si>
  <si>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</si>
  <si>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</si>
  <si>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</si>
  <si>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</si>
  <si>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</si>
  <si>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</si>
  <si>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</si>
  <si>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</si>
  <si>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</si>
  <si>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</si>
  <si>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</si>
  <si>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</si>
  <si>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</si>
  <si>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</si>
  <si>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</si>
  <si>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</si>
  <si>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</si>
  <si>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</si>
  <si>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</si>
  <si>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</si>
  <si>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</si>
  <si>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</si>
  <si>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</si>
  <si>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</si>
  <si>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</si>
  <si>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</si>
  <si>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</si>
  <si>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</si>
  <si>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</si>
  <si>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</si>
  <si>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</si>
  <si>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</si>
  <si>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</si>
  <si>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</si>
  <si>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</si>
  <si>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</si>
  <si>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</si>
  <si>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</si>
  <si>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</si>
  <si>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</si>
  <si>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</si>
  <si>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</si>
  <si>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</si>
  <si>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</si>
  <si>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</si>
  <si>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</si>
  <si>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</si>
  <si>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</si>
  <si>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</si>
  <si>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</si>
  <si>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</si>
  <si>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</si>
  <si>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</si>
  <si>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</si>
  <si>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</si>
  <si>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</si>
  <si>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</si>
  <si>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</si>
  <si>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</si>
  <si>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</si>
  <si>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</si>
  <si>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</si>
  <si>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</si>
  <si>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</si>
  <si>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</si>
  <si>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</si>
  <si>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</si>
  <si>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</si>
  <si>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</si>
  <si>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</si>
  <si>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</si>
  <si>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</si>
  <si>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</si>
  <si>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</si>
  <si>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</si>
  <si>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</si>
  <si>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</si>
  <si>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</si>
  <si>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</si>
  <si>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</si>
  <si>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</si>
  <si>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</si>
  <si>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</si>
  <si>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</si>
  <si>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</si>
  <si>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</si>
  <si>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</si>
  <si>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</si>
  <si>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</si>
  <si>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</si>
  <si>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</si>
  <si>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</si>
  <si>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</si>
  <si>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</si>
  <si>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</si>
  <si>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</si>
  <si>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</si>
  <si>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</si>
  <si>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</si>
  <si>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</si>
  <si>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</si>
  <si>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</si>
  <si>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</si>
  <si>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</si>
  <si>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</si>
  <si>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</si>
  <si>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</si>
  <si>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</si>
  <si>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</si>
  <si>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</si>
  <si>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</si>
  <si>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</si>
  <si>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</si>
  <si>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</si>
  <si>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</si>
  <si>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</si>
  <si>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</si>
  <si>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</si>
  <si>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</si>
  <si>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</si>
  <si>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</si>
  <si>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</si>
  <si>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</si>
  <si>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</si>
  <si>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</si>
  <si>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</si>
  <si>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</si>
  <si>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</si>
  <si>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</si>
  <si>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</si>
  <si>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</si>
  <si>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</si>
  <si>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</si>
  <si>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</si>
  <si>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</si>
  <si>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</si>
  <si>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</si>
  <si>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</si>
  <si>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</si>
  <si>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</si>
  <si>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</si>
  <si>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</si>
  <si>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</si>
  <si>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</si>
  <si>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</si>
  <si>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</si>
  <si>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</si>
  <si>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</si>
  <si>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</si>
  <si>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</si>
  <si>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</si>
  <si>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</si>
  <si>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</si>
  <si>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</si>
  <si>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</si>
  <si>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</si>
  <si>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</si>
  <si>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</si>
  <si>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</si>
  <si>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</si>
  <si>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</si>
  <si>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</si>
  <si>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</si>
  <si>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</si>
  <si>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</si>
  <si>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</si>
  <si>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</si>
  <si>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</si>
  <si>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</si>
  <si>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</si>
  <si>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</si>
  <si>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</si>
  <si>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</si>
  <si>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</si>
  <si>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</si>
  <si>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</si>
  <si>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</si>
  <si>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</si>
  <si>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</si>
  <si>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</si>
  <si>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</si>
  <si>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</si>
  <si>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</si>
  <si>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</si>
  <si>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</si>
  <si>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</si>
  <si>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</si>
  <si>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</si>
  <si>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</si>
  <si>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</si>
  <si>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</si>
  <si>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</si>
  <si>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</si>
  <si>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</si>
  <si>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</si>
  <si>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</si>
  <si>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</si>
  <si>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</si>
  <si>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</si>
  <si>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</si>
  <si>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</si>
  <si>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</si>
  <si>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</si>
  <si>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</si>
  <si>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</si>
  <si>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</si>
  <si>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</si>
  <si>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</si>
  <si>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</si>
  <si>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</si>
  <si>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</si>
  <si>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</si>
  <si>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</si>
  <si>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</si>
  <si>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</si>
  <si>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</si>
  <si>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</si>
  <si>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</si>
  <si>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</si>
  <si>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</si>
  <si>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</si>
  <si>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</si>
  <si>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</si>
  <si>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</si>
  <si>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</si>
  <si>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</si>
  <si>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</si>
  <si>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</si>
  <si>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</si>
  <si>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タイ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</si>
  <si>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</si>
  <si>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</si>
  <si>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</si>
  <si>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</si>
  <si>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</si>
  <si>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2022.8.1</t>
    <phoneticPr fontId="15"/>
  </si>
  <si>
    <t>2022.8.1</t>
    <phoneticPr fontId="15"/>
  </si>
  <si>
    <t>2022年7月中</t>
    <phoneticPr fontId="15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</si>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</sst>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192"/>
        <c:axId val="340037624"/>
      </c:lineChart>
      <c:catAx>
        <c:axId val="34003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003762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003762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0391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8016"/>
        <c:axId val="340038408"/>
      </c:lineChart>
      <c:catAx>
        <c:axId val="3400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038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03840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038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39584"/>
        <c:axId val="342769448"/>
      </c:lineChart>
      <c:catAx>
        <c:axId val="34003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276944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276944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00395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775328"/>
        <c:axId val="342769840"/>
      </c:lineChart>
      <c:catAx>
        <c:axId val="3427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276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76984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2775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85" zoomScaleNormal="85" workbookViewId="0">
      <selection activeCell="A27" sqref="A27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5" t="s">
        <v>264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3.5" customHeight="1">
      <c r="A2" s="186" t="s">
        <v>2</v>
      </c>
      <c r="B2" s="186" t="s">
        <v>3</v>
      </c>
      <c r="C2" s="189" t="s">
        <v>0</v>
      </c>
      <c r="D2" s="190"/>
      <c r="E2" s="191"/>
      <c r="F2" s="189" t="s">
        <v>332</v>
      </c>
      <c r="G2" s="190"/>
      <c r="H2" s="191"/>
      <c r="I2" s="32" t="s">
        <v>1</v>
      </c>
      <c r="J2" s="32" t="s">
        <v>0</v>
      </c>
    </row>
    <row r="3" spans="1:10" ht="13.5" customHeight="1">
      <c r="A3" s="187"/>
      <c r="B3" s="187"/>
      <c r="C3" s="192"/>
      <c r="D3" s="193"/>
      <c r="E3" s="194"/>
      <c r="F3" s="192"/>
      <c r="G3" s="193"/>
      <c r="H3" s="194"/>
      <c r="I3" s="33" t="s">
        <v>4</v>
      </c>
      <c r="J3" s="36" t="s">
        <v>5</v>
      </c>
    </row>
    <row r="4" spans="1:10" ht="13.5" customHeight="1">
      <c r="A4" s="188"/>
      <c r="B4" s="187"/>
      <c r="C4" s="82" t="s">
        <v>6</v>
      </c>
      <c r="D4" s="82" t="s">
        <v>7</v>
      </c>
      <c r="E4" s="82" t="s">
        <v>8</v>
      </c>
      <c r="F4" s="30" t="s">
        <v>333</v>
      </c>
      <c r="G4" s="30" t="s">
        <v>334</v>
      </c>
      <c r="H4" s="30" t="s">
        <v>335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278</v>
      </c>
      <c r="G5" s="29" t="s">
        <v>278</v>
      </c>
      <c r="H5" s="29" t="s">
        <v>278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5" si="3">C7-C6</f>
        <v>4950</v>
      </c>
      <c r="H7" s="31">
        <f t="shared" ref="H7:H25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279</v>
      </c>
      <c r="C10" s="28">
        <v>90971</v>
      </c>
      <c r="D10" s="29" t="s">
        <v>279</v>
      </c>
      <c r="E10" s="29" t="s">
        <v>279</v>
      </c>
      <c r="F10" s="29" t="s">
        <v>279</v>
      </c>
      <c r="G10" s="28">
        <f t="shared" si="3"/>
        <v>31694</v>
      </c>
      <c r="H10" s="31">
        <f t="shared" si="4"/>
        <v>0.53467618131821781</v>
      </c>
      <c r="I10" s="29" t="s">
        <v>279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279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0">
        <v>210032</v>
      </c>
      <c r="E24" s="100">
        <v>213862</v>
      </c>
      <c r="F24" s="28">
        <f t="shared" ref="F24:F25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0">
        <v>215596</v>
      </c>
      <c r="E25" s="100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44774</v>
      </c>
      <c r="B26" s="94">
        <v>199875</v>
      </c>
      <c r="C26" s="95">
        <v>443009</v>
      </c>
      <c r="D26" s="101">
        <v>218609</v>
      </c>
      <c r="E26" s="101">
        <v>224400</v>
      </c>
      <c r="F26" s="94">
        <f>B26-B25</f>
        <v>6671</v>
      </c>
      <c r="G26" s="94">
        <f>C26-C25</f>
        <v>6104</v>
      </c>
      <c r="H26" s="96">
        <f>G26/C25</f>
        <v>1.3971000560762637E-2</v>
      </c>
      <c r="I26" s="97">
        <f>C26/B26</f>
        <v>2.2164302689180739</v>
      </c>
      <c r="J26" s="77">
        <f>C26/69.56</f>
        <v>6368.7320299022422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348</v>
      </c>
    </row>
    <row r="29" spans="1:10" ht="13.5" customHeight="1">
      <c r="A29" s="2" t="s">
        <v>347</v>
      </c>
    </row>
    <row r="30" spans="1:10">
      <c r="A30" s="2" t="s">
        <v>349</v>
      </c>
    </row>
    <row r="32" spans="1:10">
      <c r="A32" s="184" t="s">
        <v>288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59" spans="1:10">
      <c r="A59" s="184" t="s">
        <v>351</v>
      </c>
      <c r="B59" s="184"/>
      <c r="C59" s="184"/>
      <c r="D59" s="184"/>
      <c r="E59" s="184"/>
      <c r="F59" s="184"/>
      <c r="G59" s="184"/>
      <c r="H59" s="184"/>
      <c r="I59" s="184"/>
      <c r="J59" s="184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N62" sqref="N62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0" t="s">
        <v>341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customHeight="1">
      <c r="A2" s="5" t="s">
        <v>352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5" t="s">
        <v>73</v>
      </c>
      <c r="B3" s="40" t="s">
        <v>72</v>
      </c>
      <c r="C3" s="197" t="s">
        <v>0</v>
      </c>
      <c r="D3" s="198"/>
      <c r="E3" s="199"/>
      <c r="F3" s="8"/>
      <c r="G3" s="195" t="s">
        <v>73</v>
      </c>
      <c r="H3" s="40" t="s">
        <v>72</v>
      </c>
      <c r="I3" s="197" t="s">
        <v>0</v>
      </c>
      <c r="J3" s="198"/>
      <c r="K3" s="199"/>
    </row>
    <row r="4" spans="1:11" ht="17.25" customHeight="1">
      <c r="A4" s="196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6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74</v>
      </c>
      <c r="B5" s="44">
        <v>739</v>
      </c>
      <c r="C5" s="44">
        <f>D5+E5</f>
        <v>1306</v>
      </c>
      <c r="D5" s="98">
        <v>639</v>
      </c>
      <c r="E5" s="45">
        <v>667</v>
      </c>
      <c r="F5" s="8"/>
      <c r="G5" s="46" t="s">
        <v>81</v>
      </c>
      <c r="H5" s="44">
        <v>764</v>
      </c>
      <c r="I5" s="44">
        <f t="shared" ref="I5:I56" si="0">J5+K5</f>
        <v>1923</v>
      </c>
      <c r="J5" s="45">
        <v>950</v>
      </c>
      <c r="K5" s="45">
        <v>973</v>
      </c>
    </row>
    <row r="6" spans="1:11" ht="18.95" customHeight="1">
      <c r="A6" s="43" t="s">
        <v>17</v>
      </c>
      <c r="B6" s="128">
        <v>4940</v>
      </c>
      <c r="C6" s="128">
        <f>D6+E6</f>
        <v>8848</v>
      </c>
      <c r="D6" s="128">
        <v>4213</v>
      </c>
      <c r="E6" s="128">
        <v>4635</v>
      </c>
      <c r="F6" s="8"/>
      <c r="G6" s="46" t="s">
        <v>83</v>
      </c>
      <c r="H6" s="44">
        <v>528</v>
      </c>
      <c r="I6" s="44">
        <f t="shared" si="0"/>
        <v>1430</v>
      </c>
      <c r="J6" s="45">
        <v>668</v>
      </c>
      <c r="K6" s="45">
        <v>762</v>
      </c>
    </row>
    <row r="7" spans="1:11" ht="18.95" customHeight="1">
      <c r="A7" s="43" t="s">
        <v>78</v>
      </c>
      <c r="B7" s="128">
        <v>634</v>
      </c>
      <c r="C7" s="128">
        <f>D7+E7</f>
        <v>1131</v>
      </c>
      <c r="D7" s="128">
        <v>567</v>
      </c>
      <c r="E7" s="128">
        <v>564</v>
      </c>
      <c r="F7" s="8"/>
      <c r="G7" s="46" t="s">
        <v>85</v>
      </c>
      <c r="H7" s="44">
        <v>960</v>
      </c>
      <c r="I7" s="44">
        <f t="shared" si="0"/>
        <v>2194</v>
      </c>
      <c r="J7" s="45">
        <v>1024</v>
      </c>
      <c r="K7" s="45">
        <v>1170</v>
      </c>
    </row>
    <row r="8" spans="1:11" ht="18.95" customHeight="1">
      <c r="A8" s="43" t="s">
        <v>80</v>
      </c>
      <c r="B8" s="44">
        <v>363</v>
      </c>
      <c r="C8" s="44">
        <f t="shared" ref="C8:C33" si="1">D8+E8</f>
        <v>686</v>
      </c>
      <c r="D8" s="45">
        <v>348</v>
      </c>
      <c r="E8" s="45">
        <v>338</v>
      </c>
      <c r="F8" s="8"/>
      <c r="G8" s="46" t="s">
        <v>87</v>
      </c>
      <c r="H8" s="44">
        <v>665</v>
      </c>
      <c r="I8" s="44">
        <f t="shared" si="0"/>
        <v>1491</v>
      </c>
      <c r="J8" s="45">
        <v>689</v>
      </c>
      <c r="K8" s="45">
        <v>802</v>
      </c>
    </row>
    <row r="9" spans="1:11" ht="18.95" customHeight="1">
      <c r="A9" s="43" t="s">
        <v>82</v>
      </c>
      <c r="B9" s="44">
        <v>1108</v>
      </c>
      <c r="C9" s="44">
        <f t="shared" si="1"/>
        <v>1631</v>
      </c>
      <c r="D9" s="45">
        <v>1110</v>
      </c>
      <c r="E9" s="45">
        <v>521</v>
      </c>
      <c r="F9" s="8"/>
      <c r="G9" s="46" t="s">
        <v>89</v>
      </c>
      <c r="H9" s="44">
        <v>534</v>
      </c>
      <c r="I9" s="44">
        <f t="shared" si="0"/>
        <v>1159</v>
      </c>
      <c r="J9" s="45">
        <v>539</v>
      </c>
      <c r="K9" s="45">
        <v>620</v>
      </c>
    </row>
    <row r="10" spans="1:11" ht="18.95" customHeight="1">
      <c r="A10" s="43" t="s">
        <v>84</v>
      </c>
      <c r="B10" s="44">
        <v>652</v>
      </c>
      <c r="C10" s="44">
        <f t="shared" si="1"/>
        <v>1373</v>
      </c>
      <c r="D10" s="45">
        <v>681</v>
      </c>
      <c r="E10" s="45">
        <v>692</v>
      </c>
      <c r="F10" s="8"/>
      <c r="G10" s="46" t="s">
        <v>91</v>
      </c>
      <c r="H10" s="44">
        <v>579</v>
      </c>
      <c r="I10" s="44">
        <f t="shared" si="0"/>
        <v>1389</v>
      </c>
      <c r="J10" s="45">
        <v>649</v>
      </c>
      <c r="K10" s="45">
        <v>740</v>
      </c>
    </row>
    <row r="11" spans="1:11" ht="18.95" customHeight="1">
      <c r="A11" s="43" t="s">
        <v>86</v>
      </c>
      <c r="B11" s="44">
        <v>168</v>
      </c>
      <c r="C11" s="44">
        <f t="shared" si="1"/>
        <v>404</v>
      </c>
      <c r="D11" s="45">
        <v>198</v>
      </c>
      <c r="E11" s="45">
        <v>206</v>
      </c>
      <c r="F11" s="8"/>
      <c r="G11" s="46" t="s">
        <v>93</v>
      </c>
      <c r="H11" s="44">
        <v>614</v>
      </c>
      <c r="I11" s="44">
        <f t="shared" si="0"/>
        <v>1598</v>
      </c>
      <c r="J11" s="45">
        <v>784</v>
      </c>
      <c r="K11" s="45">
        <v>814</v>
      </c>
    </row>
    <row r="12" spans="1:11" ht="18.95" customHeight="1">
      <c r="A12" s="43" t="s">
        <v>88</v>
      </c>
      <c r="B12" s="44">
        <v>773</v>
      </c>
      <c r="C12" s="44">
        <f t="shared" si="1"/>
        <v>1547</v>
      </c>
      <c r="D12" s="45">
        <v>774</v>
      </c>
      <c r="E12" s="45">
        <v>773</v>
      </c>
      <c r="F12" s="8"/>
      <c r="G12" s="46" t="s">
        <v>95</v>
      </c>
      <c r="H12" s="44">
        <v>836</v>
      </c>
      <c r="I12" s="44">
        <f t="shared" si="0"/>
        <v>1872</v>
      </c>
      <c r="J12" s="45">
        <v>916</v>
      </c>
      <c r="K12" s="45">
        <v>956</v>
      </c>
    </row>
    <row r="13" spans="1:11" ht="18.95" customHeight="1">
      <c r="A13" s="43" t="s">
        <v>90</v>
      </c>
      <c r="B13" s="44">
        <v>692</v>
      </c>
      <c r="C13" s="44">
        <f t="shared" si="1"/>
        <v>1362</v>
      </c>
      <c r="D13" s="45">
        <v>659</v>
      </c>
      <c r="E13" s="45">
        <v>703</v>
      </c>
      <c r="F13" s="8"/>
      <c r="G13" s="46" t="s">
        <v>97</v>
      </c>
      <c r="H13" s="44">
        <v>158</v>
      </c>
      <c r="I13" s="44">
        <f t="shared" si="0"/>
        <v>351</v>
      </c>
      <c r="J13" s="45">
        <v>187</v>
      </c>
      <c r="K13" s="45">
        <v>164</v>
      </c>
    </row>
    <row r="14" spans="1:11" ht="18.95" customHeight="1">
      <c r="A14" s="43" t="s">
        <v>92</v>
      </c>
      <c r="B14" s="44">
        <v>881</v>
      </c>
      <c r="C14" s="44">
        <f t="shared" si="1"/>
        <v>1900</v>
      </c>
      <c r="D14" s="45">
        <v>922</v>
      </c>
      <c r="E14" s="45">
        <v>978</v>
      </c>
      <c r="F14" s="8"/>
      <c r="G14" s="46" t="s">
        <v>99</v>
      </c>
      <c r="H14" s="44">
        <v>640</v>
      </c>
      <c r="I14" s="44">
        <f t="shared" si="0"/>
        <v>1432</v>
      </c>
      <c r="J14" s="45">
        <v>709</v>
      </c>
      <c r="K14" s="45">
        <v>723</v>
      </c>
    </row>
    <row r="15" spans="1:11" ht="18.95" customHeight="1">
      <c r="A15" s="43" t="s">
        <v>94</v>
      </c>
      <c r="B15" s="44">
        <v>611</v>
      </c>
      <c r="C15" s="44">
        <f t="shared" si="1"/>
        <v>1259</v>
      </c>
      <c r="D15" s="45">
        <v>659</v>
      </c>
      <c r="E15" s="45">
        <v>600</v>
      </c>
      <c r="F15" s="8"/>
      <c r="G15" s="46" t="s">
        <v>101</v>
      </c>
      <c r="H15" s="44">
        <v>295</v>
      </c>
      <c r="I15" s="44">
        <f t="shared" si="0"/>
        <v>737</v>
      </c>
      <c r="J15" s="45">
        <v>375</v>
      </c>
      <c r="K15" s="45">
        <v>362</v>
      </c>
    </row>
    <row r="16" spans="1:11" ht="18.95" customHeight="1">
      <c r="A16" s="43" t="s">
        <v>96</v>
      </c>
      <c r="B16" s="44">
        <v>1279</v>
      </c>
      <c r="C16" s="44">
        <f t="shared" si="1"/>
        <v>2045</v>
      </c>
      <c r="D16" s="45">
        <v>1050</v>
      </c>
      <c r="E16" s="45">
        <v>995</v>
      </c>
      <c r="F16" s="8"/>
      <c r="G16" s="46" t="s">
        <v>103</v>
      </c>
      <c r="H16" s="44">
        <v>650</v>
      </c>
      <c r="I16" s="44">
        <f t="shared" si="0"/>
        <v>1560</v>
      </c>
      <c r="J16" s="45">
        <v>785</v>
      </c>
      <c r="K16" s="45">
        <v>775</v>
      </c>
    </row>
    <row r="17" spans="1:11" ht="18.95" customHeight="1">
      <c r="A17" s="43" t="s">
        <v>98</v>
      </c>
      <c r="B17" s="44">
        <v>968</v>
      </c>
      <c r="C17" s="44">
        <f t="shared" si="1"/>
        <v>2153</v>
      </c>
      <c r="D17" s="45">
        <v>1061</v>
      </c>
      <c r="E17" s="45">
        <v>1092</v>
      </c>
      <c r="F17" s="8"/>
      <c r="G17" s="46" t="s">
        <v>105</v>
      </c>
      <c r="H17" s="44">
        <v>518</v>
      </c>
      <c r="I17" s="44">
        <f t="shared" si="0"/>
        <v>1034</v>
      </c>
      <c r="J17" s="45">
        <v>521</v>
      </c>
      <c r="K17" s="45">
        <v>513</v>
      </c>
    </row>
    <row r="18" spans="1:11" ht="18.95" customHeight="1">
      <c r="A18" s="43" t="s">
        <v>100</v>
      </c>
      <c r="B18" s="44">
        <v>352</v>
      </c>
      <c r="C18" s="44">
        <f t="shared" si="1"/>
        <v>695</v>
      </c>
      <c r="D18" s="45">
        <v>360</v>
      </c>
      <c r="E18" s="45">
        <v>335</v>
      </c>
      <c r="F18" s="8"/>
      <c r="G18" s="46" t="s">
        <v>107</v>
      </c>
      <c r="H18" s="44">
        <v>1344</v>
      </c>
      <c r="I18" s="44">
        <f t="shared" si="0"/>
        <v>3049</v>
      </c>
      <c r="J18" s="45">
        <v>1461</v>
      </c>
      <c r="K18" s="45">
        <v>1588</v>
      </c>
    </row>
    <row r="19" spans="1:11" ht="18.95" customHeight="1">
      <c r="A19" s="43" t="s">
        <v>102</v>
      </c>
      <c r="B19" s="44">
        <v>196</v>
      </c>
      <c r="C19" s="44">
        <f t="shared" si="1"/>
        <v>475</v>
      </c>
      <c r="D19" s="45">
        <v>220</v>
      </c>
      <c r="E19" s="45">
        <v>255</v>
      </c>
      <c r="F19" s="8"/>
      <c r="G19" s="46" t="s">
        <v>109</v>
      </c>
      <c r="H19" s="44">
        <v>1057</v>
      </c>
      <c r="I19" s="44">
        <f t="shared" si="0"/>
        <v>2327</v>
      </c>
      <c r="J19" s="45">
        <v>1121</v>
      </c>
      <c r="K19" s="45">
        <v>1206</v>
      </c>
    </row>
    <row r="20" spans="1:11" ht="18.95" customHeight="1">
      <c r="A20" s="43" t="s">
        <v>104</v>
      </c>
      <c r="B20" s="44">
        <v>429</v>
      </c>
      <c r="C20" s="44">
        <f t="shared" si="1"/>
        <v>1056</v>
      </c>
      <c r="D20" s="45">
        <v>543</v>
      </c>
      <c r="E20" s="45">
        <v>513</v>
      </c>
      <c r="F20" s="8"/>
      <c r="G20" s="46" t="s">
        <v>111</v>
      </c>
      <c r="H20" s="44">
        <v>812</v>
      </c>
      <c r="I20" s="44">
        <f t="shared" si="0"/>
        <v>1783</v>
      </c>
      <c r="J20" s="45">
        <v>833</v>
      </c>
      <c r="K20" s="45">
        <v>950</v>
      </c>
    </row>
    <row r="21" spans="1:11" ht="18.95" customHeight="1">
      <c r="A21" s="43" t="s">
        <v>106</v>
      </c>
      <c r="B21" s="44">
        <v>912</v>
      </c>
      <c r="C21" s="44">
        <f t="shared" si="1"/>
        <v>2017</v>
      </c>
      <c r="D21" s="45">
        <v>1023</v>
      </c>
      <c r="E21" s="45">
        <v>994</v>
      </c>
      <c r="F21" s="8"/>
      <c r="G21" s="46" t="s">
        <v>113</v>
      </c>
      <c r="H21" s="44">
        <v>849</v>
      </c>
      <c r="I21" s="44">
        <f t="shared" si="0"/>
        <v>1988</v>
      </c>
      <c r="J21" s="45">
        <v>966</v>
      </c>
      <c r="K21" s="45">
        <v>1022</v>
      </c>
    </row>
    <row r="22" spans="1:11" ht="18.95" customHeight="1">
      <c r="A22" s="43" t="s">
        <v>108</v>
      </c>
      <c r="B22" s="44">
        <v>685</v>
      </c>
      <c r="C22" s="44">
        <f t="shared" si="1"/>
        <v>1149</v>
      </c>
      <c r="D22" s="45">
        <v>555</v>
      </c>
      <c r="E22" s="45">
        <v>594</v>
      </c>
      <c r="F22" s="8"/>
      <c r="G22" s="46" t="s">
        <v>115</v>
      </c>
      <c r="H22" s="44">
        <v>706</v>
      </c>
      <c r="I22" s="44">
        <f t="shared" si="0"/>
        <v>1784</v>
      </c>
      <c r="J22" s="45">
        <v>896</v>
      </c>
      <c r="K22" s="45">
        <v>888</v>
      </c>
    </row>
    <row r="23" spans="1:11" ht="18.95" customHeight="1">
      <c r="A23" s="43" t="s">
        <v>110</v>
      </c>
      <c r="B23" s="44">
        <v>436</v>
      </c>
      <c r="C23" s="44">
        <f t="shared" si="1"/>
        <v>1090</v>
      </c>
      <c r="D23" s="45">
        <v>490</v>
      </c>
      <c r="E23" s="45">
        <v>600</v>
      </c>
      <c r="F23" s="8"/>
      <c r="G23" s="46" t="s">
        <v>117</v>
      </c>
      <c r="H23" s="44">
        <v>752</v>
      </c>
      <c r="I23" s="44">
        <f t="shared" si="0"/>
        <v>1288</v>
      </c>
      <c r="J23" s="45">
        <v>644</v>
      </c>
      <c r="K23" s="45">
        <v>644</v>
      </c>
    </row>
    <row r="24" spans="1:11" ht="18.95" customHeight="1">
      <c r="A24" s="43" t="s">
        <v>112</v>
      </c>
      <c r="B24" s="44">
        <v>624</v>
      </c>
      <c r="C24" s="44">
        <f t="shared" si="1"/>
        <v>1585</v>
      </c>
      <c r="D24" s="45">
        <v>810</v>
      </c>
      <c r="E24" s="45">
        <v>775</v>
      </c>
      <c r="F24" s="8"/>
      <c r="G24" s="46" t="s">
        <v>119</v>
      </c>
      <c r="H24" s="44">
        <v>1165</v>
      </c>
      <c r="I24" s="44">
        <f t="shared" si="0"/>
        <v>2331</v>
      </c>
      <c r="J24" s="45">
        <v>1115</v>
      </c>
      <c r="K24" s="45">
        <v>1216</v>
      </c>
    </row>
    <row r="25" spans="1:11" ht="18.95" customHeight="1">
      <c r="A25" s="43" t="s">
        <v>114</v>
      </c>
      <c r="B25" s="44">
        <v>451</v>
      </c>
      <c r="C25" s="44">
        <f t="shared" si="1"/>
        <v>1125</v>
      </c>
      <c r="D25" s="45">
        <v>504</v>
      </c>
      <c r="E25" s="45">
        <v>621</v>
      </c>
      <c r="F25" s="8"/>
      <c r="G25" s="46" t="s">
        <v>121</v>
      </c>
      <c r="H25" s="44">
        <v>748</v>
      </c>
      <c r="I25" s="44">
        <f t="shared" si="0"/>
        <v>1741</v>
      </c>
      <c r="J25" s="45">
        <v>828</v>
      </c>
      <c r="K25" s="45">
        <v>913</v>
      </c>
    </row>
    <row r="26" spans="1:11" ht="18.95" customHeight="1">
      <c r="A26" s="43" t="s">
        <v>116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123</v>
      </c>
      <c r="H26" s="44">
        <v>544</v>
      </c>
      <c r="I26" s="44">
        <f t="shared" si="0"/>
        <v>892</v>
      </c>
      <c r="J26" s="45">
        <v>396</v>
      </c>
      <c r="K26" s="45">
        <v>496</v>
      </c>
    </row>
    <row r="27" spans="1:11" ht="18.95" customHeight="1">
      <c r="A27" s="43" t="s">
        <v>118</v>
      </c>
      <c r="B27" s="44">
        <v>667</v>
      </c>
      <c r="C27" s="44">
        <f t="shared" si="1"/>
        <v>1765</v>
      </c>
      <c r="D27" s="45">
        <v>881</v>
      </c>
      <c r="E27" s="45">
        <v>884</v>
      </c>
      <c r="F27" s="8"/>
      <c r="G27" s="46" t="s">
        <v>125</v>
      </c>
      <c r="H27" s="44">
        <v>610</v>
      </c>
      <c r="I27" s="44">
        <f t="shared" si="0"/>
        <v>1288</v>
      </c>
      <c r="J27" s="45">
        <v>604</v>
      </c>
      <c r="K27" s="45">
        <v>684</v>
      </c>
    </row>
    <row r="28" spans="1:11" ht="18.95" customHeight="1">
      <c r="A28" s="43" t="s">
        <v>120</v>
      </c>
      <c r="B28" s="44">
        <v>421</v>
      </c>
      <c r="C28" s="44">
        <f t="shared" si="1"/>
        <v>1022</v>
      </c>
      <c r="D28" s="45">
        <v>529</v>
      </c>
      <c r="E28" s="45">
        <v>493</v>
      </c>
      <c r="F28" s="8"/>
      <c r="G28" s="46" t="s">
        <v>127</v>
      </c>
      <c r="H28" s="44">
        <v>451</v>
      </c>
      <c r="I28" s="44">
        <f t="shared" si="0"/>
        <v>812</v>
      </c>
      <c r="J28" s="45">
        <v>429</v>
      </c>
      <c r="K28" s="45">
        <v>383</v>
      </c>
    </row>
    <row r="29" spans="1:11" ht="18.95" customHeight="1">
      <c r="A29" s="43" t="s">
        <v>122</v>
      </c>
      <c r="B29" s="44">
        <v>203</v>
      </c>
      <c r="C29" s="44">
        <f t="shared" si="1"/>
        <v>438</v>
      </c>
      <c r="D29" s="45">
        <v>220</v>
      </c>
      <c r="E29" s="45">
        <v>218</v>
      </c>
      <c r="F29" s="8"/>
      <c r="G29" s="46" t="s">
        <v>129</v>
      </c>
      <c r="H29" s="44">
        <v>824</v>
      </c>
      <c r="I29" s="44">
        <f t="shared" si="0"/>
        <v>1969</v>
      </c>
      <c r="J29" s="45">
        <v>1022</v>
      </c>
      <c r="K29" s="45">
        <v>947</v>
      </c>
    </row>
    <row r="30" spans="1:11" ht="18.95" customHeight="1">
      <c r="A30" s="43" t="s">
        <v>124</v>
      </c>
      <c r="B30" s="44">
        <v>2358</v>
      </c>
      <c r="C30" s="44">
        <f t="shared" si="1"/>
        <v>4009</v>
      </c>
      <c r="D30" s="83">
        <v>1900</v>
      </c>
      <c r="E30" s="45">
        <v>2109</v>
      </c>
      <c r="F30" s="8"/>
      <c r="G30" s="46" t="s">
        <v>131</v>
      </c>
      <c r="H30" s="44">
        <v>242</v>
      </c>
      <c r="I30" s="44">
        <f t="shared" si="0"/>
        <v>523</v>
      </c>
      <c r="J30" s="45">
        <v>274</v>
      </c>
      <c r="K30" s="45">
        <v>249</v>
      </c>
    </row>
    <row r="31" spans="1:11" ht="18.95" customHeight="1">
      <c r="A31" s="43" t="s">
        <v>126</v>
      </c>
      <c r="B31" s="44">
        <v>681</v>
      </c>
      <c r="C31" s="44">
        <f t="shared" si="1"/>
        <v>1610</v>
      </c>
      <c r="D31" s="45">
        <v>805</v>
      </c>
      <c r="E31" s="45">
        <v>805</v>
      </c>
      <c r="F31" s="8"/>
      <c r="G31" s="43" t="s">
        <v>133</v>
      </c>
      <c r="H31" s="44">
        <v>549</v>
      </c>
      <c r="I31" s="44">
        <f t="shared" si="0"/>
        <v>1343</v>
      </c>
      <c r="J31" s="45">
        <v>652</v>
      </c>
      <c r="K31" s="45">
        <v>691</v>
      </c>
    </row>
    <row r="32" spans="1:11" ht="18.95" customHeight="1">
      <c r="A32" s="43" t="s">
        <v>128</v>
      </c>
      <c r="B32" s="44">
        <v>285</v>
      </c>
      <c r="C32" s="44">
        <f t="shared" si="1"/>
        <v>657</v>
      </c>
      <c r="D32" s="45">
        <v>335</v>
      </c>
      <c r="E32" s="45">
        <v>322</v>
      </c>
      <c r="F32" s="8"/>
      <c r="G32" s="43" t="s">
        <v>135</v>
      </c>
      <c r="H32" s="44">
        <v>1697</v>
      </c>
      <c r="I32" s="44">
        <f t="shared" si="0"/>
        <v>4046</v>
      </c>
      <c r="J32" s="45">
        <v>1975</v>
      </c>
      <c r="K32" s="45">
        <v>2071</v>
      </c>
    </row>
    <row r="33" spans="1:11" ht="18.95" customHeight="1">
      <c r="A33" s="43" t="s">
        <v>130</v>
      </c>
      <c r="B33" s="44">
        <v>28</v>
      </c>
      <c r="C33" s="44">
        <f t="shared" si="1"/>
        <v>69</v>
      </c>
      <c r="D33" s="45">
        <v>36</v>
      </c>
      <c r="E33" s="45">
        <v>33</v>
      </c>
      <c r="F33" s="8"/>
      <c r="G33" s="43" t="s">
        <v>137</v>
      </c>
      <c r="H33" s="44">
        <v>1100</v>
      </c>
      <c r="I33" s="44">
        <f t="shared" si="0"/>
        <v>2267</v>
      </c>
      <c r="J33" s="45">
        <v>1105</v>
      </c>
      <c r="K33" s="45">
        <v>1162</v>
      </c>
    </row>
    <row r="34" spans="1:11" ht="18.95" customHeight="1">
      <c r="A34" s="43" t="s">
        <v>132</v>
      </c>
      <c r="B34" s="45" t="s">
        <v>286</v>
      </c>
      <c r="C34" s="45" t="s">
        <v>286</v>
      </c>
      <c r="D34" s="45" t="s">
        <v>286</v>
      </c>
      <c r="E34" s="45" t="s">
        <v>286</v>
      </c>
      <c r="F34" s="8"/>
      <c r="G34" s="43" t="s">
        <v>139</v>
      </c>
      <c r="H34" s="44">
        <v>429</v>
      </c>
      <c r="I34" s="44">
        <f t="shared" si="0"/>
        <v>754</v>
      </c>
      <c r="J34" s="45">
        <v>368</v>
      </c>
      <c r="K34" s="45">
        <v>386</v>
      </c>
    </row>
    <row r="35" spans="1:11" ht="18.95" customHeight="1">
      <c r="A35" s="43" t="s">
        <v>134</v>
      </c>
      <c r="B35" s="128">
        <v>750</v>
      </c>
      <c r="C35" s="128">
        <f t="shared" ref="C35:C55" si="2">D35+E35</f>
        <v>1545</v>
      </c>
      <c r="D35" s="45">
        <v>756</v>
      </c>
      <c r="E35" s="45">
        <v>789</v>
      </c>
      <c r="F35" s="8"/>
      <c r="G35" s="43" t="s">
        <v>141</v>
      </c>
      <c r="H35" s="44">
        <v>907</v>
      </c>
      <c r="I35" s="44">
        <f t="shared" si="0"/>
        <v>2095</v>
      </c>
      <c r="J35" s="45">
        <v>1032</v>
      </c>
      <c r="K35" s="45">
        <v>1063</v>
      </c>
    </row>
    <row r="36" spans="1:11" ht="18.95" customHeight="1">
      <c r="A36" s="43" t="s">
        <v>136</v>
      </c>
      <c r="B36" s="44">
        <v>357</v>
      </c>
      <c r="C36" s="44">
        <f t="shared" si="2"/>
        <v>964</v>
      </c>
      <c r="D36" s="45">
        <v>456</v>
      </c>
      <c r="E36" s="45">
        <v>508</v>
      </c>
      <c r="F36" s="8"/>
      <c r="G36" s="43" t="s">
        <v>143</v>
      </c>
      <c r="H36" s="44">
        <v>205</v>
      </c>
      <c r="I36" s="44">
        <f t="shared" si="0"/>
        <v>340</v>
      </c>
      <c r="J36" s="45">
        <v>172</v>
      </c>
      <c r="K36" s="45">
        <v>168</v>
      </c>
    </row>
    <row r="37" spans="1:11" ht="18.95" customHeight="1">
      <c r="A37" s="43" t="s">
        <v>138</v>
      </c>
      <c r="B37" s="44">
        <v>1296</v>
      </c>
      <c r="C37" s="44">
        <f t="shared" si="2"/>
        <v>3048</v>
      </c>
      <c r="D37" s="45">
        <v>1529</v>
      </c>
      <c r="E37" s="45">
        <v>1519</v>
      </c>
      <c r="F37" s="8"/>
      <c r="G37" s="43" t="s">
        <v>145</v>
      </c>
      <c r="H37" s="44">
        <v>1020</v>
      </c>
      <c r="I37" s="44">
        <f t="shared" si="0"/>
        <v>1978</v>
      </c>
      <c r="J37" s="45">
        <v>1054</v>
      </c>
      <c r="K37" s="45">
        <v>924</v>
      </c>
    </row>
    <row r="38" spans="1:11" ht="18.95" customHeight="1">
      <c r="A38" s="43" t="s">
        <v>140</v>
      </c>
      <c r="B38" s="44">
        <v>864</v>
      </c>
      <c r="C38" s="44">
        <f t="shared" si="2"/>
        <v>2097</v>
      </c>
      <c r="D38" s="45">
        <v>1071</v>
      </c>
      <c r="E38" s="45">
        <v>1026</v>
      </c>
      <c r="F38" s="8"/>
      <c r="G38" s="43" t="s">
        <v>147</v>
      </c>
      <c r="H38" s="44">
        <v>343</v>
      </c>
      <c r="I38" s="44">
        <f t="shared" si="0"/>
        <v>833</v>
      </c>
      <c r="J38" s="45">
        <v>431</v>
      </c>
      <c r="K38" s="45">
        <v>402</v>
      </c>
    </row>
    <row r="39" spans="1:11" ht="18.95" customHeight="1">
      <c r="A39" s="43" t="s">
        <v>142</v>
      </c>
      <c r="B39" s="44">
        <v>604</v>
      </c>
      <c r="C39" s="44">
        <f t="shared" si="2"/>
        <v>1461</v>
      </c>
      <c r="D39" s="45">
        <v>679</v>
      </c>
      <c r="E39" s="45">
        <v>782</v>
      </c>
      <c r="F39" s="8"/>
      <c r="G39" s="43" t="s">
        <v>149</v>
      </c>
      <c r="H39" s="44">
        <v>1031</v>
      </c>
      <c r="I39" s="44">
        <f t="shared" si="0"/>
        <v>2309</v>
      </c>
      <c r="J39" s="45">
        <v>1166</v>
      </c>
      <c r="K39" s="45">
        <v>1143</v>
      </c>
    </row>
    <row r="40" spans="1:11" ht="18.95" customHeight="1">
      <c r="A40" s="43" t="s">
        <v>144</v>
      </c>
      <c r="B40" s="44">
        <v>367</v>
      </c>
      <c r="C40" s="44">
        <f t="shared" si="2"/>
        <v>843</v>
      </c>
      <c r="D40" s="45">
        <v>416</v>
      </c>
      <c r="E40" s="45">
        <v>427</v>
      </c>
      <c r="F40" s="8"/>
      <c r="G40" s="43" t="s">
        <v>150</v>
      </c>
      <c r="H40" s="44">
        <v>580</v>
      </c>
      <c r="I40" s="44">
        <f t="shared" si="0"/>
        <v>1328</v>
      </c>
      <c r="J40" s="45">
        <v>638</v>
      </c>
      <c r="K40" s="45">
        <v>690</v>
      </c>
    </row>
    <row r="41" spans="1:11" ht="18.95" customHeight="1">
      <c r="A41" s="43" t="s">
        <v>146</v>
      </c>
      <c r="B41" s="44">
        <v>452</v>
      </c>
      <c r="C41" s="44">
        <f t="shared" si="2"/>
        <v>1004</v>
      </c>
      <c r="D41" s="45">
        <v>485</v>
      </c>
      <c r="E41" s="45">
        <v>519</v>
      </c>
      <c r="F41" s="8"/>
      <c r="G41" s="43" t="s">
        <v>152</v>
      </c>
      <c r="H41" s="44">
        <v>729</v>
      </c>
      <c r="I41" s="44">
        <f t="shared" si="0"/>
        <v>1686</v>
      </c>
      <c r="J41" s="45">
        <v>857</v>
      </c>
      <c r="K41" s="45">
        <v>829</v>
      </c>
    </row>
    <row r="42" spans="1:11" ht="18.95" customHeight="1">
      <c r="A42" s="43" t="s">
        <v>148</v>
      </c>
      <c r="B42" s="44">
        <v>444</v>
      </c>
      <c r="C42" s="44">
        <f t="shared" si="2"/>
        <v>1047</v>
      </c>
      <c r="D42" s="45">
        <v>520</v>
      </c>
      <c r="E42" s="45">
        <v>527</v>
      </c>
      <c r="F42" s="8"/>
      <c r="G42" s="43" t="s">
        <v>154</v>
      </c>
      <c r="H42" s="44">
        <v>166</v>
      </c>
      <c r="I42" s="44">
        <f t="shared" si="0"/>
        <v>889</v>
      </c>
      <c r="J42" s="45">
        <v>385</v>
      </c>
      <c r="K42" s="45">
        <v>504</v>
      </c>
    </row>
    <row r="43" spans="1:11" ht="18.95" customHeight="1">
      <c r="A43" s="43" t="s">
        <v>14</v>
      </c>
      <c r="B43" s="44">
        <v>219</v>
      </c>
      <c r="C43" s="44">
        <f t="shared" si="2"/>
        <v>590</v>
      </c>
      <c r="D43" s="45">
        <v>252</v>
      </c>
      <c r="E43" s="45">
        <v>338</v>
      </c>
      <c r="F43" s="8"/>
      <c r="G43" s="43" t="s">
        <v>321</v>
      </c>
      <c r="H43" s="44">
        <v>362</v>
      </c>
      <c r="I43" s="44">
        <f t="shared" si="0"/>
        <v>841</v>
      </c>
      <c r="J43" s="45">
        <v>434</v>
      </c>
      <c r="K43" s="45">
        <v>407</v>
      </c>
    </row>
    <row r="44" spans="1:11" ht="18.95" customHeight="1">
      <c r="A44" s="46" t="s">
        <v>151</v>
      </c>
      <c r="B44" s="44">
        <v>1394</v>
      </c>
      <c r="C44" s="44">
        <f t="shared" si="2"/>
        <v>2395</v>
      </c>
      <c r="D44" s="45">
        <v>1163</v>
      </c>
      <c r="E44" s="45">
        <v>1232</v>
      </c>
      <c r="F44" s="8"/>
      <c r="G44" s="43" t="s">
        <v>158</v>
      </c>
      <c r="H44" s="128">
        <v>8</v>
      </c>
      <c r="I44" s="128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153</v>
      </c>
      <c r="B45" s="44">
        <v>939</v>
      </c>
      <c r="C45" s="44">
        <f t="shared" si="2"/>
        <v>1890</v>
      </c>
      <c r="D45" s="45">
        <v>843</v>
      </c>
      <c r="E45" s="45">
        <v>1047</v>
      </c>
      <c r="F45" s="8"/>
      <c r="G45" s="43" t="s">
        <v>160</v>
      </c>
      <c r="H45" s="128">
        <v>342</v>
      </c>
      <c r="I45" s="128">
        <f t="shared" si="0"/>
        <v>896</v>
      </c>
      <c r="J45" s="45">
        <v>433</v>
      </c>
      <c r="K45" s="45">
        <v>463</v>
      </c>
    </row>
    <row r="46" spans="1:11" ht="18.95" customHeight="1">
      <c r="A46" s="46" t="s">
        <v>155</v>
      </c>
      <c r="B46" s="44">
        <v>670</v>
      </c>
      <c r="C46" s="44">
        <f t="shared" si="2"/>
        <v>1339</v>
      </c>
      <c r="D46" s="45">
        <v>657</v>
      </c>
      <c r="E46" s="45">
        <v>682</v>
      </c>
      <c r="F46" s="8"/>
      <c r="G46" s="43" t="s">
        <v>162</v>
      </c>
      <c r="H46" s="44">
        <v>430</v>
      </c>
      <c r="I46" s="44">
        <f t="shared" si="0"/>
        <v>1038</v>
      </c>
      <c r="J46" s="45">
        <v>501</v>
      </c>
      <c r="K46" s="45">
        <v>537</v>
      </c>
    </row>
    <row r="47" spans="1:11" ht="18.95" customHeight="1">
      <c r="A47" s="46" t="s">
        <v>156</v>
      </c>
      <c r="B47" s="44">
        <v>996</v>
      </c>
      <c r="C47" s="44">
        <f t="shared" si="2"/>
        <v>1945</v>
      </c>
      <c r="D47" s="45">
        <v>912</v>
      </c>
      <c r="E47" s="45">
        <v>1033</v>
      </c>
      <c r="F47" s="8"/>
      <c r="G47" s="43" t="s">
        <v>164</v>
      </c>
      <c r="H47" s="44">
        <v>287</v>
      </c>
      <c r="I47" s="44">
        <f t="shared" si="0"/>
        <v>788</v>
      </c>
      <c r="J47" s="45">
        <v>361</v>
      </c>
      <c r="K47" s="45">
        <v>427</v>
      </c>
    </row>
    <row r="48" spans="1:11" ht="18.95" customHeight="1">
      <c r="A48" s="46" t="s">
        <v>157</v>
      </c>
      <c r="B48" s="44">
        <v>743</v>
      </c>
      <c r="C48" s="44">
        <f t="shared" si="2"/>
        <v>1532</v>
      </c>
      <c r="D48" s="45">
        <v>722</v>
      </c>
      <c r="E48" s="45">
        <v>810</v>
      </c>
      <c r="F48" s="8"/>
      <c r="G48" s="43" t="s">
        <v>326</v>
      </c>
      <c r="H48" s="44">
        <v>391</v>
      </c>
      <c r="I48" s="44">
        <f t="shared" si="0"/>
        <v>1034</v>
      </c>
      <c r="J48" s="45">
        <v>496</v>
      </c>
      <c r="K48" s="45">
        <v>538</v>
      </c>
    </row>
    <row r="49" spans="1:11" ht="18.95" customHeight="1">
      <c r="A49" s="46" t="s">
        <v>159</v>
      </c>
      <c r="B49" s="44">
        <v>673</v>
      </c>
      <c r="C49" s="44">
        <f t="shared" si="2"/>
        <v>1602</v>
      </c>
      <c r="D49" s="45">
        <v>760</v>
      </c>
      <c r="E49" s="45">
        <v>842</v>
      </c>
      <c r="F49" s="8"/>
      <c r="G49" s="43" t="s">
        <v>327</v>
      </c>
      <c r="H49" s="44">
        <v>47</v>
      </c>
      <c r="I49" s="44">
        <f t="shared" si="0"/>
        <v>114</v>
      </c>
      <c r="J49" s="45">
        <v>54</v>
      </c>
      <c r="K49" s="45">
        <v>60</v>
      </c>
    </row>
    <row r="50" spans="1:11" ht="18.95" customHeight="1">
      <c r="A50" s="46" t="s">
        <v>161</v>
      </c>
      <c r="B50" s="44">
        <v>908</v>
      </c>
      <c r="C50" s="44">
        <f t="shared" si="2"/>
        <v>2091</v>
      </c>
      <c r="D50" s="45">
        <v>1038</v>
      </c>
      <c r="E50" s="45">
        <v>1053</v>
      </c>
      <c r="F50" s="8"/>
      <c r="G50" s="43" t="s">
        <v>166</v>
      </c>
      <c r="H50" s="44">
        <v>417</v>
      </c>
      <c r="I50" s="44">
        <f t="shared" si="0"/>
        <v>1007</v>
      </c>
      <c r="J50" s="45">
        <v>476</v>
      </c>
      <c r="K50" s="45">
        <v>531</v>
      </c>
    </row>
    <row r="51" spans="1:11" ht="18.95" customHeight="1">
      <c r="A51" s="46" t="s">
        <v>163</v>
      </c>
      <c r="B51" s="44">
        <v>914</v>
      </c>
      <c r="C51" s="44">
        <f t="shared" si="2"/>
        <v>2129</v>
      </c>
      <c r="D51" s="45">
        <v>1005</v>
      </c>
      <c r="E51" s="45">
        <v>1124</v>
      </c>
      <c r="F51" s="8"/>
      <c r="G51" s="43" t="s">
        <v>328</v>
      </c>
      <c r="H51" s="44">
        <v>486</v>
      </c>
      <c r="I51" s="44">
        <f t="shared" si="0"/>
        <v>1272</v>
      </c>
      <c r="J51" s="45">
        <v>625</v>
      </c>
      <c r="K51" s="45">
        <v>647</v>
      </c>
    </row>
    <row r="52" spans="1:11" ht="18.75" customHeight="1">
      <c r="A52" s="46" t="s">
        <v>165</v>
      </c>
      <c r="B52" s="44">
        <v>1073</v>
      </c>
      <c r="C52" s="44">
        <f t="shared" si="2"/>
        <v>2433</v>
      </c>
      <c r="D52" s="45">
        <v>1122</v>
      </c>
      <c r="E52" s="45">
        <v>1311</v>
      </c>
      <c r="F52" s="8"/>
      <c r="G52" s="43" t="s">
        <v>329</v>
      </c>
      <c r="H52" s="44">
        <v>644</v>
      </c>
      <c r="I52" s="44">
        <f t="shared" si="0"/>
        <v>1847</v>
      </c>
      <c r="J52" s="45">
        <v>879</v>
      </c>
      <c r="K52" s="45">
        <v>968</v>
      </c>
    </row>
    <row r="53" spans="1:11" ht="18.95" customHeight="1">
      <c r="A53" s="46" t="s">
        <v>167</v>
      </c>
      <c r="B53" s="44">
        <v>568</v>
      </c>
      <c r="C53" s="44">
        <f t="shared" si="2"/>
        <v>1512</v>
      </c>
      <c r="D53" s="45">
        <v>677</v>
      </c>
      <c r="E53" s="45">
        <v>835</v>
      </c>
      <c r="F53" s="8"/>
      <c r="G53" s="43" t="s">
        <v>168</v>
      </c>
      <c r="H53" s="44">
        <v>426</v>
      </c>
      <c r="I53" s="44">
        <f t="shared" si="0"/>
        <v>986</v>
      </c>
      <c r="J53" s="45">
        <v>502</v>
      </c>
      <c r="K53" s="45">
        <v>484</v>
      </c>
    </row>
    <row r="54" spans="1:11" ht="18.95" customHeight="1">
      <c r="A54" s="46" t="s">
        <v>75</v>
      </c>
      <c r="B54" s="44">
        <v>754</v>
      </c>
      <c r="C54" s="44">
        <f t="shared" si="2"/>
        <v>1676</v>
      </c>
      <c r="D54" s="45">
        <v>790</v>
      </c>
      <c r="E54" s="45">
        <v>886</v>
      </c>
      <c r="F54" s="8"/>
      <c r="G54" s="43" t="s">
        <v>169</v>
      </c>
      <c r="H54" s="44">
        <v>587</v>
      </c>
      <c r="I54" s="44">
        <f t="shared" si="0"/>
        <v>1515</v>
      </c>
      <c r="J54" s="45">
        <v>762</v>
      </c>
      <c r="K54" s="45">
        <v>753</v>
      </c>
    </row>
    <row r="55" spans="1:11" ht="18.95" customHeight="1">
      <c r="A55" s="46" t="s">
        <v>76</v>
      </c>
      <c r="B55" s="44">
        <v>949</v>
      </c>
      <c r="C55" s="44">
        <f t="shared" si="2"/>
        <v>2318</v>
      </c>
      <c r="D55" s="45">
        <v>1070</v>
      </c>
      <c r="E55" s="45">
        <v>1248</v>
      </c>
      <c r="F55" s="8"/>
      <c r="G55" s="43" t="s">
        <v>171</v>
      </c>
      <c r="H55" s="44">
        <v>695</v>
      </c>
      <c r="I55" s="44">
        <f t="shared" si="0"/>
        <v>1614</v>
      </c>
      <c r="J55" s="45">
        <v>799</v>
      </c>
      <c r="K55" s="45">
        <v>815</v>
      </c>
    </row>
    <row r="56" spans="1:11" ht="18.75" customHeight="1">
      <c r="A56" s="46" t="s">
        <v>77</v>
      </c>
      <c r="B56" s="44">
        <v>789</v>
      </c>
      <c r="C56" s="44">
        <f>D56+E56</f>
        <v>1654</v>
      </c>
      <c r="D56" s="45">
        <v>778</v>
      </c>
      <c r="E56" s="45">
        <v>876</v>
      </c>
      <c r="F56" s="8"/>
      <c r="G56" s="43" t="s">
        <v>173</v>
      </c>
      <c r="H56" s="44">
        <v>406</v>
      </c>
      <c r="I56" s="44">
        <f t="shared" si="0"/>
        <v>1123</v>
      </c>
      <c r="J56" s="45">
        <v>559</v>
      </c>
      <c r="K56" s="45">
        <v>564</v>
      </c>
    </row>
    <row r="57" spans="1:11" ht="18.75" customHeight="1">
      <c r="A57" s="46" t="s">
        <v>79</v>
      </c>
      <c r="B57" s="102">
        <v>484</v>
      </c>
      <c r="C57" s="102">
        <f t="shared" ref="C57" si="3">D57+E57</f>
        <v>1123</v>
      </c>
      <c r="D57" s="45">
        <v>524</v>
      </c>
      <c r="E57" s="45">
        <v>599</v>
      </c>
      <c r="F57" s="8"/>
      <c r="G57" s="43" t="s">
        <v>175</v>
      </c>
      <c r="H57" s="102">
        <v>2010</v>
      </c>
      <c r="I57" s="102">
        <f>J57+K57</f>
        <v>4625</v>
      </c>
      <c r="J57" s="45">
        <v>2311</v>
      </c>
      <c r="K57" s="45">
        <v>2314</v>
      </c>
    </row>
    <row r="58" spans="1:11" ht="33" customHeight="1">
      <c r="A58" s="201" t="s">
        <v>350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20.100000000000001" customHeight="1">
      <c r="A59" s="195" t="s">
        <v>73</v>
      </c>
      <c r="B59" s="40"/>
      <c r="C59" s="197" t="s">
        <v>285</v>
      </c>
      <c r="D59" s="198"/>
      <c r="E59" s="199"/>
      <c r="F59" s="8"/>
      <c r="G59" s="195" t="s">
        <v>73</v>
      </c>
      <c r="H59" s="40" t="s">
        <v>72</v>
      </c>
      <c r="I59" s="197" t="s">
        <v>0</v>
      </c>
      <c r="J59" s="198"/>
      <c r="K59" s="199"/>
    </row>
    <row r="60" spans="1:11" ht="20.100000000000001" customHeight="1">
      <c r="A60" s="196"/>
      <c r="B60" s="41" t="s">
        <v>287</v>
      </c>
      <c r="C60" s="42" t="s">
        <v>282</v>
      </c>
      <c r="D60" s="42" t="s">
        <v>283</v>
      </c>
      <c r="E60" s="42" t="s">
        <v>284</v>
      </c>
      <c r="F60" s="8"/>
      <c r="G60" s="196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177</v>
      </c>
      <c r="B61" s="84">
        <v>799</v>
      </c>
      <c r="C61" s="44">
        <f>D61+E61</f>
        <v>1691</v>
      </c>
      <c r="D61" s="85">
        <v>820</v>
      </c>
      <c r="E61" s="86">
        <v>871</v>
      </c>
      <c r="F61" s="8"/>
      <c r="G61" s="43" t="s">
        <v>170</v>
      </c>
      <c r="H61" s="129">
        <v>1238</v>
      </c>
      <c r="I61" s="129">
        <f t="shared" ref="I61" si="4">J61+K61</f>
        <v>3014</v>
      </c>
      <c r="J61" s="130">
        <v>1487</v>
      </c>
      <c r="K61" s="130">
        <v>1527</v>
      </c>
    </row>
    <row r="62" spans="1:11" ht="18.95" customHeight="1">
      <c r="A62" s="43" t="s">
        <v>179</v>
      </c>
      <c r="B62" s="44">
        <v>270</v>
      </c>
      <c r="C62" s="44">
        <f t="shared" ref="C62:C110" si="5">D62+E62</f>
        <v>613</v>
      </c>
      <c r="D62" s="45">
        <v>325</v>
      </c>
      <c r="E62" s="45">
        <v>288</v>
      </c>
      <c r="F62" s="8"/>
      <c r="G62" s="43" t="s">
        <v>172</v>
      </c>
      <c r="H62" s="129">
        <v>938</v>
      </c>
      <c r="I62" s="129">
        <f>J62+K62</f>
        <v>2529</v>
      </c>
      <c r="J62" s="130">
        <v>1258</v>
      </c>
      <c r="K62" s="130">
        <v>1271</v>
      </c>
    </row>
    <row r="63" spans="1:11" ht="18.95" customHeight="1">
      <c r="A63" s="43" t="s">
        <v>181</v>
      </c>
      <c r="B63" s="44">
        <v>1278</v>
      </c>
      <c r="C63" s="44">
        <f t="shared" si="5"/>
        <v>2745</v>
      </c>
      <c r="D63" s="45">
        <v>1352</v>
      </c>
      <c r="E63" s="45">
        <v>1393</v>
      </c>
      <c r="F63" s="8"/>
      <c r="G63" s="43" t="s">
        <v>174</v>
      </c>
      <c r="H63" s="129">
        <v>995</v>
      </c>
      <c r="I63" s="129">
        <f t="shared" ref="I63:I110" si="6">J63+K63</f>
        <v>2661</v>
      </c>
      <c r="J63" s="130">
        <v>1295</v>
      </c>
      <c r="K63" s="130">
        <v>1366</v>
      </c>
    </row>
    <row r="64" spans="1:11" ht="18.95" customHeight="1">
      <c r="A64" s="43" t="s">
        <v>183</v>
      </c>
      <c r="B64" s="44">
        <v>1196</v>
      </c>
      <c r="C64" s="44">
        <f t="shared" si="5"/>
        <v>2721</v>
      </c>
      <c r="D64" s="45">
        <v>1288</v>
      </c>
      <c r="E64" s="45">
        <v>1433</v>
      </c>
      <c r="F64" s="8"/>
      <c r="G64" s="43" t="s">
        <v>176</v>
      </c>
      <c r="H64" s="129">
        <v>1027</v>
      </c>
      <c r="I64" s="129">
        <f t="shared" si="6"/>
        <v>2454</v>
      </c>
      <c r="J64" s="130">
        <v>1185</v>
      </c>
      <c r="K64" s="130">
        <v>1269</v>
      </c>
    </row>
    <row r="65" spans="1:11" ht="18.95" customHeight="1">
      <c r="A65" s="43" t="s">
        <v>185</v>
      </c>
      <c r="B65" s="44">
        <v>687</v>
      </c>
      <c r="C65" s="44">
        <f t="shared" si="5"/>
        <v>1745</v>
      </c>
      <c r="D65" s="45">
        <v>881</v>
      </c>
      <c r="E65" s="45">
        <v>864</v>
      </c>
      <c r="F65" s="8"/>
      <c r="G65" s="43" t="s">
        <v>178</v>
      </c>
      <c r="H65" s="129">
        <v>580</v>
      </c>
      <c r="I65" s="129">
        <f t="shared" si="6"/>
        <v>1154</v>
      </c>
      <c r="J65" s="130">
        <v>570</v>
      </c>
      <c r="K65" s="130">
        <v>584</v>
      </c>
    </row>
    <row r="66" spans="1:11" ht="18.95" customHeight="1">
      <c r="A66" s="43" t="s">
        <v>338</v>
      </c>
      <c r="B66" s="44">
        <v>298</v>
      </c>
      <c r="C66" s="44">
        <f t="shared" si="5"/>
        <v>767</v>
      </c>
      <c r="D66" s="45">
        <v>364</v>
      </c>
      <c r="E66" s="45">
        <v>403</v>
      </c>
      <c r="F66" s="8"/>
      <c r="G66" s="43" t="s">
        <v>180</v>
      </c>
      <c r="H66" s="129">
        <v>701</v>
      </c>
      <c r="I66" s="129">
        <f t="shared" si="6"/>
        <v>1705</v>
      </c>
      <c r="J66" s="130">
        <v>836</v>
      </c>
      <c r="K66" s="130">
        <v>869</v>
      </c>
    </row>
    <row r="67" spans="1:11" ht="18.95" customHeight="1">
      <c r="A67" s="43" t="s">
        <v>339</v>
      </c>
      <c r="B67" s="44">
        <v>327</v>
      </c>
      <c r="C67" s="44">
        <f t="shared" si="5"/>
        <v>953</v>
      </c>
      <c r="D67" s="45">
        <v>446</v>
      </c>
      <c r="E67" s="45">
        <v>507</v>
      </c>
      <c r="F67" s="8"/>
      <c r="G67" s="43" t="s">
        <v>182</v>
      </c>
      <c r="H67" s="129">
        <v>672</v>
      </c>
      <c r="I67" s="129">
        <f t="shared" si="6"/>
        <v>1300</v>
      </c>
      <c r="J67" s="130">
        <v>749</v>
      </c>
      <c r="K67" s="130">
        <v>551</v>
      </c>
    </row>
    <row r="68" spans="1:11" ht="18.95" customHeight="1">
      <c r="A68" s="43" t="s">
        <v>13</v>
      </c>
      <c r="B68" s="44">
        <v>531</v>
      </c>
      <c r="C68" s="44">
        <f t="shared" si="5"/>
        <v>1142</v>
      </c>
      <c r="D68" s="45">
        <v>546</v>
      </c>
      <c r="E68" s="45">
        <v>596</v>
      </c>
      <c r="F68" s="8"/>
      <c r="G68" s="43" t="s">
        <v>184</v>
      </c>
      <c r="H68" s="129">
        <v>286</v>
      </c>
      <c r="I68" s="129">
        <f t="shared" si="6"/>
        <v>644</v>
      </c>
      <c r="J68" s="130">
        <v>315</v>
      </c>
      <c r="K68" s="130">
        <v>329</v>
      </c>
    </row>
    <row r="69" spans="1:11" ht="18.95" customHeight="1">
      <c r="A69" s="43" t="s">
        <v>188</v>
      </c>
      <c r="B69" s="44">
        <v>526</v>
      </c>
      <c r="C69" s="44">
        <f t="shared" si="5"/>
        <v>1341</v>
      </c>
      <c r="D69" s="45">
        <v>617</v>
      </c>
      <c r="E69" s="45">
        <v>724</v>
      </c>
      <c r="F69" s="8"/>
      <c r="G69" s="43" t="s">
        <v>186</v>
      </c>
      <c r="H69" s="129">
        <v>9299</v>
      </c>
      <c r="I69" s="129">
        <f t="shared" si="6"/>
        <v>22044</v>
      </c>
      <c r="J69" s="130">
        <v>10612</v>
      </c>
      <c r="K69" s="130">
        <v>11432</v>
      </c>
    </row>
    <row r="70" spans="1:11" ht="18.95" customHeight="1">
      <c r="A70" s="43" t="s">
        <v>190</v>
      </c>
      <c r="B70" s="44">
        <v>945</v>
      </c>
      <c r="C70" s="44">
        <f t="shared" si="5"/>
        <v>2269</v>
      </c>
      <c r="D70" s="45">
        <v>1098</v>
      </c>
      <c r="E70" s="45">
        <v>1171</v>
      </c>
      <c r="F70" s="8"/>
      <c r="G70" s="43" t="s">
        <v>187</v>
      </c>
      <c r="H70" s="129">
        <v>16</v>
      </c>
      <c r="I70" s="129">
        <f t="shared" si="6"/>
        <v>46</v>
      </c>
      <c r="J70" s="130">
        <v>24</v>
      </c>
      <c r="K70" s="130">
        <v>22</v>
      </c>
    </row>
    <row r="71" spans="1:11" ht="18.95" customHeight="1">
      <c r="A71" s="43" t="s">
        <v>192</v>
      </c>
      <c r="B71" s="44">
        <v>674</v>
      </c>
      <c r="C71" s="44">
        <f t="shared" si="5"/>
        <v>1442</v>
      </c>
      <c r="D71" s="45">
        <v>679</v>
      </c>
      <c r="E71" s="45">
        <v>763</v>
      </c>
      <c r="F71" s="8"/>
      <c r="G71" s="43" t="s">
        <v>189</v>
      </c>
      <c r="H71" s="129">
        <v>984</v>
      </c>
      <c r="I71" s="129">
        <f t="shared" si="6"/>
        <v>2909</v>
      </c>
      <c r="J71" s="130">
        <v>1416</v>
      </c>
      <c r="K71" s="130">
        <v>1493</v>
      </c>
    </row>
    <row r="72" spans="1:11" ht="18.95" customHeight="1">
      <c r="A72" s="43" t="s">
        <v>194</v>
      </c>
      <c r="B72" s="44">
        <v>864</v>
      </c>
      <c r="C72" s="44">
        <f t="shared" si="5"/>
        <v>1982</v>
      </c>
      <c r="D72" s="45">
        <v>932</v>
      </c>
      <c r="E72" s="45">
        <v>1050</v>
      </c>
      <c r="F72" s="8"/>
      <c r="G72" s="43" t="s">
        <v>191</v>
      </c>
      <c r="H72" s="129">
        <v>6469</v>
      </c>
      <c r="I72" s="129">
        <f t="shared" si="6"/>
        <v>13982</v>
      </c>
      <c r="J72" s="130">
        <v>7029</v>
      </c>
      <c r="K72" s="130">
        <v>6953</v>
      </c>
    </row>
    <row r="73" spans="1:11" ht="18.95" customHeight="1">
      <c r="A73" s="43" t="s">
        <v>196</v>
      </c>
      <c r="B73" s="44">
        <v>950</v>
      </c>
      <c r="C73" s="44">
        <f t="shared" si="5"/>
        <v>2243</v>
      </c>
      <c r="D73" s="45">
        <v>1105</v>
      </c>
      <c r="E73" s="45">
        <v>1138</v>
      </c>
      <c r="F73" s="8"/>
      <c r="G73" s="43" t="s">
        <v>193</v>
      </c>
      <c r="H73" s="129">
        <v>890</v>
      </c>
      <c r="I73" s="129">
        <f t="shared" si="6"/>
        <v>1521</v>
      </c>
      <c r="J73" s="130">
        <v>776</v>
      </c>
      <c r="K73" s="130">
        <v>745</v>
      </c>
    </row>
    <row r="74" spans="1:11" ht="18.95" customHeight="1">
      <c r="A74" s="43" t="s">
        <v>198</v>
      </c>
      <c r="B74" s="44">
        <v>1256</v>
      </c>
      <c r="C74" s="44">
        <f t="shared" si="5"/>
        <v>2361</v>
      </c>
      <c r="D74" s="45">
        <v>1103</v>
      </c>
      <c r="E74" s="45">
        <v>1258</v>
      </c>
      <c r="F74" s="8"/>
      <c r="G74" s="43" t="s">
        <v>195</v>
      </c>
      <c r="H74" s="129">
        <v>1201</v>
      </c>
      <c r="I74" s="129">
        <f t="shared" si="6"/>
        <v>2043</v>
      </c>
      <c r="J74" s="130">
        <v>1053</v>
      </c>
      <c r="K74" s="130">
        <v>990</v>
      </c>
    </row>
    <row r="75" spans="1:11" ht="18.95" customHeight="1">
      <c r="A75" s="43" t="s">
        <v>200</v>
      </c>
      <c r="B75" s="44">
        <v>760</v>
      </c>
      <c r="C75" s="44">
        <f t="shared" si="5"/>
        <v>1419</v>
      </c>
      <c r="D75" s="45">
        <v>686</v>
      </c>
      <c r="E75" s="45">
        <v>733</v>
      </c>
      <c r="F75" s="8"/>
      <c r="G75" s="43" t="s">
        <v>197</v>
      </c>
      <c r="H75" s="129">
        <v>754</v>
      </c>
      <c r="I75" s="129">
        <f t="shared" si="6"/>
        <v>1686</v>
      </c>
      <c r="J75" s="130">
        <v>828</v>
      </c>
      <c r="K75" s="130">
        <v>858</v>
      </c>
    </row>
    <row r="76" spans="1:11" ht="18.95" customHeight="1">
      <c r="A76" s="43" t="s">
        <v>202</v>
      </c>
      <c r="B76" s="44">
        <v>1196</v>
      </c>
      <c r="C76" s="44">
        <f t="shared" si="5"/>
        <v>2397</v>
      </c>
      <c r="D76" s="45">
        <v>1167</v>
      </c>
      <c r="E76" s="45">
        <v>1230</v>
      </c>
      <c r="F76" s="8"/>
      <c r="G76" s="43" t="s">
        <v>199</v>
      </c>
      <c r="H76" s="129">
        <v>434</v>
      </c>
      <c r="I76" s="129">
        <f t="shared" si="6"/>
        <v>888</v>
      </c>
      <c r="J76" s="130">
        <v>434</v>
      </c>
      <c r="K76" s="130">
        <v>454</v>
      </c>
    </row>
    <row r="77" spans="1:11" ht="18.95" customHeight="1">
      <c r="A77" s="43" t="s">
        <v>204</v>
      </c>
      <c r="B77" s="44">
        <v>289</v>
      </c>
      <c r="C77" s="44">
        <f t="shared" si="5"/>
        <v>683</v>
      </c>
      <c r="D77" s="45">
        <v>316</v>
      </c>
      <c r="E77" s="45">
        <v>367</v>
      </c>
      <c r="F77" s="8"/>
      <c r="G77" s="43" t="s">
        <v>201</v>
      </c>
      <c r="H77" s="129">
        <v>457</v>
      </c>
      <c r="I77" s="129">
        <f t="shared" si="6"/>
        <v>1246</v>
      </c>
      <c r="J77" s="130">
        <v>637</v>
      </c>
      <c r="K77" s="130">
        <v>609</v>
      </c>
    </row>
    <row r="78" spans="1:11" ht="18.95" customHeight="1">
      <c r="A78" s="43" t="s">
        <v>206</v>
      </c>
      <c r="B78" s="44">
        <v>271</v>
      </c>
      <c r="C78" s="44">
        <f t="shared" si="5"/>
        <v>603</v>
      </c>
      <c r="D78" s="45">
        <v>249</v>
      </c>
      <c r="E78" s="45">
        <v>354</v>
      </c>
      <c r="F78" s="8"/>
      <c r="G78" s="43" t="s">
        <v>203</v>
      </c>
      <c r="H78" s="129">
        <v>795</v>
      </c>
      <c r="I78" s="129">
        <f t="shared" si="6"/>
        <v>1653</v>
      </c>
      <c r="J78" s="130">
        <v>870</v>
      </c>
      <c r="K78" s="130">
        <v>783</v>
      </c>
    </row>
    <row r="79" spans="1:11" ht="18.95" customHeight="1">
      <c r="A79" s="43" t="s">
        <v>208</v>
      </c>
      <c r="B79" s="44">
        <v>503</v>
      </c>
      <c r="C79" s="44">
        <f t="shared" si="5"/>
        <v>1155</v>
      </c>
      <c r="D79" s="45">
        <v>506</v>
      </c>
      <c r="E79" s="45">
        <v>649</v>
      </c>
      <c r="F79" s="8"/>
      <c r="G79" s="43" t="s">
        <v>205</v>
      </c>
      <c r="H79" s="129">
        <v>1123</v>
      </c>
      <c r="I79" s="129">
        <f t="shared" si="6"/>
        <v>2523</v>
      </c>
      <c r="J79" s="130">
        <v>1396</v>
      </c>
      <c r="K79" s="130">
        <v>1127</v>
      </c>
    </row>
    <row r="80" spans="1:11" ht="18.95" customHeight="1">
      <c r="A80" s="43" t="s">
        <v>210</v>
      </c>
      <c r="B80" s="44">
        <v>315</v>
      </c>
      <c r="C80" s="44">
        <f t="shared" si="5"/>
        <v>684</v>
      </c>
      <c r="D80" s="45">
        <v>284</v>
      </c>
      <c r="E80" s="45">
        <v>400</v>
      </c>
      <c r="F80" s="8"/>
      <c r="G80" s="43" t="s">
        <v>207</v>
      </c>
      <c r="H80" s="129">
        <v>1326</v>
      </c>
      <c r="I80" s="129">
        <f t="shared" si="6"/>
        <v>2707</v>
      </c>
      <c r="J80" s="130">
        <v>1393</v>
      </c>
      <c r="K80" s="130">
        <v>1314</v>
      </c>
    </row>
    <row r="81" spans="1:11" ht="18.95" customHeight="1">
      <c r="A81" s="43" t="s">
        <v>212</v>
      </c>
      <c r="B81" s="44">
        <v>329</v>
      </c>
      <c r="C81" s="44">
        <f t="shared" si="5"/>
        <v>784</v>
      </c>
      <c r="D81" s="45">
        <v>367</v>
      </c>
      <c r="E81" s="45">
        <v>417</v>
      </c>
      <c r="F81" s="8"/>
      <c r="G81" s="43" t="s">
        <v>209</v>
      </c>
      <c r="H81" s="129">
        <v>1132</v>
      </c>
      <c r="I81" s="129">
        <f t="shared" si="6"/>
        <v>2764</v>
      </c>
      <c r="J81" s="130">
        <v>1382</v>
      </c>
      <c r="K81" s="130">
        <v>1382</v>
      </c>
    </row>
    <row r="82" spans="1:11" ht="18.95" customHeight="1">
      <c r="A82" s="43" t="s">
        <v>214</v>
      </c>
      <c r="B82" s="44">
        <v>111</v>
      </c>
      <c r="C82" s="44">
        <f t="shared" si="5"/>
        <v>284</v>
      </c>
      <c r="D82" s="45">
        <v>134</v>
      </c>
      <c r="E82" s="45">
        <v>150</v>
      </c>
      <c r="F82" s="8"/>
      <c r="G82" s="43" t="s">
        <v>211</v>
      </c>
      <c r="H82" s="129">
        <v>1058</v>
      </c>
      <c r="I82" s="129">
        <f t="shared" si="6"/>
        <v>2368</v>
      </c>
      <c r="J82" s="130">
        <v>1253</v>
      </c>
      <c r="K82" s="130">
        <v>1115</v>
      </c>
    </row>
    <row r="83" spans="1:11" ht="18.95" customHeight="1">
      <c r="A83" s="46" t="s">
        <v>216</v>
      </c>
      <c r="B83" s="44">
        <v>90</v>
      </c>
      <c r="C83" s="44">
        <f t="shared" si="5"/>
        <v>209</v>
      </c>
      <c r="D83" s="45">
        <v>106</v>
      </c>
      <c r="E83" s="45">
        <v>103</v>
      </c>
      <c r="F83" s="8"/>
      <c r="G83" s="43" t="s">
        <v>213</v>
      </c>
      <c r="H83" s="129">
        <v>737</v>
      </c>
      <c r="I83" s="129">
        <f t="shared" si="6"/>
        <v>1733</v>
      </c>
      <c r="J83" s="130">
        <v>910</v>
      </c>
      <c r="K83" s="130">
        <v>823</v>
      </c>
    </row>
    <row r="84" spans="1:11" ht="18.95" customHeight="1">
      <c r="A84" s="46" t="s">
        <v>218</v>
      </c>
      <c r="B84" s="44">
        <v>47</v>
      </c>
      <c r="C84" s="44">
        <f t="shared" si="5"/>
        <v>88</v>
      </c>
      <c r="D84" s="45">
        <v>43</v>
      </c>
      <c r="E84" s="45">
        <v>45</v>
      </c>
      <c r="F84" s="8"/>
      <c r="G84" s="43" t="s">
        <v>266</v>
      </c>
      <c r="H84" s="129">
        <v>991</v>
      </c>
      <c r="I84" s="129">
        <f t="shared" si="6"/>
        <v>2437</v>
      </c>
      <c r="J84" s="130">
        <v>1236</v>
      </c>
      <c r="K84" s="130">
        <v>1201</v>
      </c>
    </row>
    <row r="85" spans="1:11" ht="18.95" customHeight="1">
      <c r="A85" s="46" t="s">
        <v>265</v>
      </c>
      <c r="B85" s="44">
        <v>794</v>
      </c>
      <c r="C85" s="44">
        <f t="shared" si="5"/>
        <v>1518</v>
      </c>
      <c r="D85" s="45">
        <v>742</v>
      </c>
      <c r="E85" s="45">
        <v>776</v>
      </c>
      <c r="F85" s="8"/>
      <c r="G85" s="43" t="s">
        <v>215</v>
      </c>
      <c r="H85" s="129">
        <v>1554</v>
      </c>
      <c r="I85" s="129">
        <f t="shared" si="6"/>
        <v>3504</v>
      </c>
      <c r="J85" s="130">
        <v>1792</v>
      </c>
      <c r="K85" s="130">
        <v>1712</v>
      </c>
    </row>
    <row r="86" spans="1:11" ht="18.95" customHeight="1">
      <c r="A86" s="46" t="s">
        <v>267</v>
      </c>
      <c r="B86" s="44">
        <v>838</v>
      </c>
      <c r="C86" s="44">
        <f t="shared" si="5"/>
        <v>1496</v>
      </c>
      <c r="D86" s="45">
        <v>707</v>
      </c>
      <c r="E86" s="45">
        <v>789</v>
      </c>
      <c r="F86" s="8"/>
      <c r="G86" s="43" t="s">
        <v>217</v>
      </c>
      <c r="H86" s="129">
        <v>1333</v>
      </c>
      <c r="I86" s="129">
        <f t="shared" si="6"/>
        <v>2780</v>
      </c>
      <c r="J86" s="130">
        <v>1511</v>
      </c>
      <c r="K86" s="130">
        <v>1269</v>
      </c>
    </row>
    <row r="87" spans="1:11" ht="18.95" customHeight="1">
      <c r="A87" s="46" t="s">
        <v>268</v>
      </c>
      <c r="B87" s="44">
        <v>960</v>
      </c>
      <c r="C87" s="44">
        <f t="shared" si="5"/>
        <v>2234</v>
      </c>
      <c r="D87" s="45">
        <v>1076</v>
      </c>
      <c r="E87" s="45">
        <v>1158</v>
      </c>
      <c r="F87" s="8"/>
      <c r="G87" s="43" t="s">
        <v>219</v>
      </c>
      <c r="H87" s="129">
        <v>1439</v>
      </c>
      <c r="I87" s="129">
        <f t="shared" si="6"/>
        <v>3006</v>
      </c>
      <c r="J87" s="130">
        <v>1596</v>
      </c>
      <c r="K87" s="130">
        <v>1410</v>
      </c>
    </row>
    <row r="88" spans="1:11" ht="18.95" customHeight="1">
      <c r="A88" s="46" t="s">
        <v>269</v>
      </c>
      <c r="B88" s="44">
        <v>671</v>
      </c>
      <c r="C88" s="44">
        <f t="shared" si="5"/>
        <v>1547</v>
      </c>
      <c r="D88" s="45">
        <v>773</v>
      </c>
      <c r="E88" s="45">
        <v>774</v>
      </c>
      <c r="F88" s="8"/>
      <c r="G88" s="43" t="s">
        <v>220</v>
      </c>
      <c r="H88" s="129">
        <v>999</v>
      </c>
      <c r="I88" s="129">
        <f t="shared" si="6"/>
        <v>2506</v>
      </c>
      <c r="J88" s="130">
        <v>1296</v>
      </c>
      <c r="K88" s="130">
        <v>1210</v>
      </c>
    </row>
    <row r="89" spans="1:11" ht="18.95" customHeight="1">
      <c r="A89" s="46" t="s">
        <v>270</v>
      </c>
      <c r="B89" s="44">
        <v>702</v>
      </c>
      <c r="C89" s="44">
        <f t="shared" si="5"/>
        <v>1645</v>
      </c>
      <c r="D89" s="45">
        <v>807</v>
      </c>
      <c r="E89" s="45">
        <v>838</v>
      </c>
      <c r="F89" s="8"/>
      <c r="G89" s="43" t="s">
        <v>222</v>
      </c>
      <c r="H89" s="129">
        <v>0</v>
      </c>
      <c r="I89" s="129">
        <f t="shared" si="6"/>
        <v>0</v>
      </c>
      <c r="J89" s="130">
        <v>0</v>
      </c>
      <c r="K89" s="130">
        <v>0</v>
      </c>
    </row>
    <row r="90" spans="1:11" ht="18.95" customHeight="1">
      <c r="A90" s="46" t="s">
        <v>271</v>
      </c>
      <c r="B90" s="44">
        <v>1089</v>
      </c>
      <c r="C90" s="44">
        <f t="shared" si="5"/>
        <v>2686</v>
      </c>
      <c r="D90" s="45">
        <v>1291</v>
      </c>
      <c r="E90" s="45">
        <v>1395</v>
      </c>
      <c r="F90" s="8"/>
      <c r="G90" s="43" t="s">
        <v>224</v>
      </c>
      <c r="H90" s="129">
        <v>371</v>
      </c>
      <c r="I90" s="129">
        <f t="shared" si="6"/>
        <v>933</v>
      </c>
      <c r="J90" s="130">
        <v>458</v>
      </c>
      <c r="K90" s="130">
        <v>475</v>
      </c>
    </row>
    <row r="91" spans="1:11" ht="18.95" customHeight="1">
      <c r="A91" s="46" t="s">
        <v>221</v>
      </c>
      <c r="B91" s="44">
        <v>710</v>
      </c>
      <c r="C91" s="44">
        <f t="shared" si="5"/>
        <v>1407</v>
      </c>
      <c r="D91" s="45">
        <v>706</v>
      </c>
      <c r="E91" s="45">
        <v>701</v>
      </c>
      <c r="F91" s="8"/>
      <c r="G91" s="43" t="s">
        <v>226</v>
      </c>
      <c r="H91" s="129">
        <v>637</v>
      </c>
      <c r="I91" s="129">
        <f t="shared" si="6"/>
        <v>1573</v>
      </c>
      <c r="J91" s="130">
        <v>809</v>
      </c>
      <c r="K91" s="130">
        <v>764</v>
      </c>
    </row>
    <row r="92" spans="1:11" ht="18.95" customHeight="1">
      <c r="A92" s="46" t="s">
        <v>223</v>
      </c>
      <c r="B92" s="44">
        <v>1251</v>
      </c>
      <c r="C92" s="44">
        <f t="shared" si="5"/>
        <v>2691</v>
      </c>
      <c r="D92" s="45">
        <v>1353</v>
      </c>
      <c r="E92" s="45">
        <v>1338</v>
      </c>
      <c r="F92" s="8"/>
      <c r="G92" s="43" t="s">
        <v>228</v>
      </c>
      <c r="H92" s="129">
        <v>705</v>
      </c>
      <c r="I92" s="129">
        <f t="shared" si="6"/>
        <v>1673</v>
      </c>
      <c r="J92" s="130">
        <v>855</v>
      </c>
      <c r="K92" s="130">
        <v>818</v>
      </c>
    </row>
    <row r="93" spans="1:11" ht="18.95" customHeight="1">
      <c r="A93" s="46" t="s">
        <v>225</v>
      </c>
      <c r="B93" s="44">
        <v>861</v>
      </c>
      <c r="C93" s="44">
        <f t="shared" si="5"/>
        <v>1759</v>
      </c>
      <c r="D93" s="45">
        <v>891</v>
      </c>
      <c r="E93" s="45">
        <v>868</v>
      </c>
      <c r="F93" s="8"/>
      <c r="G93" s="43" t="s">
        <v>230</v>
      </c>
      <c r="H93" s="129">
        <v>2459</v>
      </c>
      <c r="I93" s="129">
        <f t="shared" si="6"/>
        <v>4327</v>
      </c>
      <c r="J93" s="130">
        <v>2107</v>
      </c>
      <c r="K93" s="130">
        <v>2220</v>
      </c>
    </row>
    <row r="94" spans="1:11" ht="18.95" customHeight="1">
      <c r="A94" s="46" t="s">
        <v>227</v>
      </c>
      <c r="B94" s="44">
        <v>876</v>
      </c>
      <c r="C94" s="44">
        <f t="shared" si="5"/>
        <v>1845</v>
      </c>
      <c r="D94" s="45">
        <v>961</v>
      </c>
      <c r="E94" s="45">
        <v>884</v>
      </c>
      <c r="F94" s="8"/>
      <c r="G94" s="43" t="s">
        <v>232</v>
      </c>
      <c r="H94" s="129">
        <v>2618</v>
      </c>
      <c r="I94" s="129">
        <f t="shared" si="6"/>
        <v>4307</v>
      </c>
      <c r="J94" s="130">
        <v>2156</v>
      </c>
      <c r="K94" s="130">
        <v>2151</v>
      </c>
    </row>
    <row r="95" spans="1:11" ht="18.95" customHeight="1">
      <c r="A95" s="46" t="s">
        <v>229</v>
      </c>
      <c r="B95" s="44">
        <v>1080</v>
      </c>
      <c r="C95" s="44">
        <f t="shared" si="5"/>
        <v>2349</v>
      </c>
      <c r="D95" s="45">
        <v>1144</v>
      </c>
      <c r="E95" s="45">
        <v>1205</v>
      </c>
      <c r="F95" s="8"/>
      <c r="G95" s="43" t="s">
        <v>234</v>
      </c>
      <c r="H95" s="129">
        <v>1374</v>
      </c>
      <c r="I95" s="129">
        <f t="shared" si="6"/>
        <v>2539</v>
      </c>
      <c r="J95" s="130">
        <v>1292</v>
      </c>
      <c r="K95" s="130">
        <v>1247</v>
      </c>
    </row>
    <row r="96" spans="1:11" ht="18.95" customHeight="1">
      <c r="A96" s="46" t="s">
        <v>231</v>
      </c>
      <c r="B96" s="44">
        <v>846</v>
      </c>
      <c r="C96" s="44">
        <f t="shared" si="5"/>
        <v>2625</v>
      </c>
      <c r="D96" s="45">
        <v>1238</v>
      </c>
      <c r="E96" s="45">
        <v>1387</v>
      </c>
      <c r="F96" s="8"/>
      <c r="G96" s="43" t="s">
        <v>236</v>
      </c>
      <c r="H96" s="129">
        <v>2629</v>
      </c>
      <c r="I96" s="129">
        <f t="shared" si="6"/>
        <v>5526</v>
      </c>
      <c r="J96" s="130">
        <v>2734</v>
      </c>
      <c r="K96" s="130">
        <v>2792</v>
      </c>
    </row>
    <row r="97" spans="1:17" ht="18.95" customHeight="1">
      <c r="A97" s="46" t="s">
        <v>233</v>
      </c>
      <c r="B97" s="44">
        <v>970</v>
      </c>
      <c r="C97" s="44">
        <f t="shared" si="5"/>
        <v>2528</v>
      </c>
      <c r="D97" s="45">
        <v>1266</v>
      </c>
      <c r="E97" s="45">
        <v>1262</v>
      </c>
      <c r="F97" s="8"/>
      <c r="G97" s="43" t="s">
        <v>238</v>
      </c>
      <c r="H97" s="129">
        <v>1737</v>
      </c>
      <c r="I97" s="129">
        <f t="shared" si="6"/>
        <v>3381</v>
      </c>
      <c r="J97" s="130">
        <v>1650</v>
      </c>
      <c r="K97" s="130">
        <v>1731</v>
      </c>
    </row>
    <row r="98" spans="1:17" ht="18.95" customHeight="1">
      <c r="A98" s="46" t="s">
        <v>235</v>
      </c>
      <c r="B98" s="44">
        <v>1073</v>
      </c>
      <c r="C98" s="44">
        <f t="shared" si="5"/>
        <v>2619</v>
      </c>
      <c r="D98" s="45">
        <v>1269</v>
      </c>
      <c r="E98" s="45">
        <v>1350</v>
      </c>
      <c r="F98" s="8"/>
      <c r="G98" s="43" t="s">
        <v>240</v>
      </c>
      <c r="H98" s="129">
        <v>1506</v>
      </c>
      <c r="I98" s="129">
        <f t="shared" si="6"/>
        <v>3180</v>
      </c>
      <c r="J98" s="130">
        <v>1643</v>
      </c>
      <c r="K98" s="130">
        <v>1537</v>
      </c>
    </row>
    <row r="99" spans="1:17" ht="18.95" customHeight="1">
      <c r="A99" s="46" t="s">
        <v>237</v>
      </c>
      <c r="B99" s="44">
        <v>956</v>
      </c>
      <c r="C99" s="44">
        <f t="shared" si="5"/>
        <v>2301</v>
      </c>
      <c r="D99" s="45">
        <v>1138</v>
      </c>
      <c r="E99" s="45">
        <v>1163</v>
      </c>
      <c r="F99" s="8"/>
      <c r="G99" s="43" t="s">
        <v>242</v>
      </c>
      <c r="H99" s="129">
        <v>1645</v>
      </c>
      <c r="I99" s="129">
        <f t="shared" si="6"/>
        <v>3184</v>
      </c>
      <c r="J99" s="130">
        <v>1640</v>
      </c>
      <c r="K99" s="130">
        <v>1544</v>
      </c>
    </row>
    <row r="100" spans="1:17" ht="18.95" customHeight="1">
      <c r="A100" s="46" t="s">
        <v>239</v>
      </c>
      <c r="B100" s="44">
        <v>791</v>
      </c>
      <c r="C100" s="44">
        <f t="shared" si="5"/>
        <v>2177</v>
      </c>
      <c r="D100" s="45">
        <v>1089</v>
      </c>
      <c r="E100" s="45">
        <v>1088</v>
      </c>
      <c r="F100" s="8"/>
      <c r="G100" s="43" t="s">
        <v>24</v>
      </c>
      <c r="H100" s="129">
        <v>5638</v>
      </c>
      <c r="I100" s="129">
        <f t="shared" si="6"/>
        <v>12666</v>
      </c>
      <c r="J100" s="130">
        <v>6278</v>
      </c>
      <c r="K100" s="130">
        <v>6388</v>
      </c>
    </row>
    <row r="101" spans="1:17" ht="18.95" customHeight="1">
      <c r="A101" s="46" t="s">
        <v>241</v>
      </c>
      <c r="B101" s="44">
        <v>763</v>
      </c>
      <c r="C101" s="44">
        <f t="shared" si="5"/>
        <v>1853</v>
      </c>
      <c r="D101" s="45">
        <v>880</v>
      </c>
      <c r="E101" s="45">
        <v>973</v>
      </c>
      <c r="F101" s="8"/>
      <c r="G101" s="43" t="s">
        <v>245</v>
      </c>
      <c r="H101" s="129">
        <v>5703</v>
      </c>
      <c r="I101" s="129">
        <f t="shared" si="6"/>
        <v>12533</v>
      </c>
      <c r="J101" s="130">
        <v>6366</v>
      </c>
      <c r="K101" s="130">
        <v>6167</v>
      </c>
    </row>
    <row r="102" spans="1:17" ht="18.95" customHeight="1">
      <c r="A102" s="46" t="s">
        <v>243</v>
      </c>
      <c r="B102" s="44">
        <v>474</v>
      </c>
      <c r="C102" s="44">
        <f t="shared" si="5"/>
        <v>1215</v>
      </c>
      <c r="D102" s="45">
        <v>589</v>
      </c>
      <c r="E102" s="45">
        <v>626</v>
      </c>
      <c r="F102" s="8"/>
      <c r="G102" s="43" t="s">
        <v>247</v>
      </c>
      <c r="H102" s="129">
        <v>3817</v>
      </c>
      <c r="I102" s="129">
        <f t="shared" si="6"/>
        <v>8259</v>
      </c>
      <c r="J102" s="130">
        <v>4155</v>
      </c>
      <c r="K102" s="130">
        <v>4104</v>
      </c>
    </row>
    <row r="103" spans="1:17" ht="18.95" customHeight="1">
      <c r="A103" s="46" t="s">
        <v>244</v>
      </c>
      <c r="B103" s="44">
        <v>861</v>
      </c>
      <c r="C103" s="44">
        <f t="shared" si="5"/>
        <v>2194</v>
      </c>
      <c r="D103" s="45">
        <v>1068</v>
      </c>
      <c r="E103" s="45">
        <v>1126</v>
      </c>
      <c r="F103" s="8"/>
      <c r="G103" s="43" t="s">
        <v>249</v>
      </c>
      <c r="H103" s="129">
        <v>298</v>
      </c>
      <c r="I103" s="129">
        <f t="shared" si="6"/>
        <v>605</v>
      </c>
      <c r="J103" s="130">
        <v>315</v>
      </c>
      <c r="K103" s="130">
        <v>290</v>
      </c>
    </row>
    <row r="104" spans="1:17" ht="18.95" customHeight="1">
      <c r="A104" s="46" t="s">
        <v>246</v>
      </c>
      <c r="B104" s="44">
        <v>2313</v>
      </c>
      <c r="C104" s="44">
        <f t="shared" si="5"/>
        <v>4208</v>
      </c>
      <c r="D104" s="45">
        <v>1968</v>
      </c>
      <c r="E104" s="45">
        <v>2240</v>
      </c>
      <c r="F104" s="8"/>
      <c r="G104" s="43" t="s">
        <v>251</v>
      </c>
      <c r="H104" s="129">
        <v>1477</v>
      </c>
      <c r="I104" s="129">
        <f t="shared" si="6"/>
        <v>3718</v>
      </c>
      <c r="J104" s="130">
        <v>1872</v>
      </c>
      <c r="K104" s="130">
        <v>1846</v>
      </c>
    </row>
    <row r="105" spans="1:17" ht="18.95" customHeight="1">
      <c r="A105" s="46" t="s">
        <v>248</v>
      </c>
      <c r="B105" s="44">
        <v>606</v>
      </c>
      <c r="C105" s="44">
        <f t="shared" si="5"/>
        <v>1617</v>
      </c>
      <c r="D105" s="45">
        <v>796</v>
      </c>
      <c r="E105" s="45">
        <v>821</v>
      </c>
      <c r="F105" s="8"/>
      <c r="G105" s="43" t="s">
        <v>253</v>
      </c>
      <c r="H105" s="129">
        <v>1292</v>
      </c>
      <c r="I105" s="129">
        <f t="shared" si="6"/>
        <v>3156</v>
      </c>
      <c r="J105" s="130">
        <v>1643</v>
      </c>
      <c r="K105" s="130">
        <v>1513</v>
      </c>
      <c r="M105" s="6" t="s">
        <v>41</v>
      </c>
    </row>
    <row r="106" spans="1:17" ht="18.95" customHeight="1">
      <c r="A106" s="46" t="s">
        <v>250</v>
      </c>
      <c r="B106" s="44">
        <v>516</v>
      </c>
      <c r="C106" s="44">
        <f t="shared" si="5"/>
        <v>1252</v>
      </c>
      <c r="D106" s="45">
        <v>591</v>
      </c>
      <c r="E106" s="45">
        <v>661</v>
      </c>
      <c r="F106" s="8"/>
      <c r="G106" s="43" t="s">
        <v>255</v>
      </c>
      <c r="H106" s="129">
        <v>2104</v>
      </c>
      <c r="I106" s="129">
        <f t="shared" si="6"/>
        <v>4380</v>
      </c>
      <c r="J106" s="130">
        <v>2421</v>
      </c>
      <c r="K106" s="130">
        <v>1959</v>
      </c>
    </row>
    <row r="107" spans="1:17" ht="18.95" customHeight="1">
      <c r="A107" s="46" t="s">
        <v>252</v>
      </c>
      <c r="B107" s="44">
        <v>1045</v>
      </c>
      <c r="C107" s="44">
        <f t="shared" si="5"/>
        <v>2047</v>
      </c>
      <c r="D107" s="45">
        <v>985</v>
      </c>
      <c r="E107" s="45">
        <v>1062</v>
      </c>
      <c r="F107" s="8"/>
      <c r="G107" s="43" t="s">
        <v>257</v>
      </c>
      <c r="H107" s="129">
        <v>1205</v>
      </c>
      <c r="I107" s="129">
        <f t="shared" si="6"/>
        <v>2714</v>
      </c>
      <c r="J107" s="130">
        <v>1340</v>
      </c>
      <c r="K107" s="130">
        <v>1374</v>
      </c>
    </row>
    <row r="108" spans="1:17" ht="18.95" customHeight="1">
      <c r="A108" s="46" t="s">
        <v>254</v>
      </c>
      <c r="B108" s="44">
        <v>1499</v>
      </c>
      <c r="C108" s="44">
        <f t="shared" si="5"/>
        <v>3119</v>
      </c>
      <c r="D108" s="45">
        <v>1457</v>
      </c>
      <c r="E108" s="45">
        <v>1662</v>
      </c>
      <c r="F108" s="8"/>
      <c r="G108" s="43" t="s">
        <v>259</v>
      </c>
      <c r="H108" s="129">
        <v>505</v>
      </c>
      <c r="I108" s="129">
        <f t="shared" si="6"/>
        <v>1511</v>
      </c>
      <c r="J108" s="130">
        <v>754</v>
      </c>
      <c r="K108" s="130">
        <v>757</v>
      </c>
    </row>
    <row r="109" spans="1:17" ht="18.95" customHeight="1">
      <c r="A109" s="46" t="s">
        <v>256</v>
      </c>
      <c r="B109" s="45">
        <v>1230</v>
      </c>
      <c r="C109" s="44">
        <f t="shared" si="5"/>
        <v>2677</v>
      </c>
      <c r="D109" s="45">
        <v>1326</v>
      </c>
      <c r="E109" s="45">
        <v>1351</v>
      </c>
      <c r="F109" s="8"/>
      <c r="G109" s="43" t="s">
        <v>261</v>
      </c>
      <c r="H109" s="129">
        <v>896</v>
      </c>
      <c r="I109" s="129">
        <f t="shared" si="6"/>
        <v>2351</v>
      </c>
      <c r="J109" s="130">
        <v>1183</v>
      </c>
      <c r="K109" s="130">
        <v>1168</v>
      </c>
    </row>
    <row r="110" spans="1:17" ht="18.95" customHeight="1">
      <c r="A110" s="43" t="s">
        <v>258</v>
      </c>
      <c r="B110" s="44">
        <v>1031</v>
      </c>
      <c r="C110" s="44">
        <f t="shared" si="5"/>
        <v>2516</v>
      </c>
      <c r="D110" s="45">
        <v>1241</v>
      </c>
      <c r="E110" s="45">
        <v>1275</v>
      </c>
      <c r="F110" s="8"/>
      <c r="G110" s="43" t="s">
        <v>23</v>
      </c>
      <c r="H110" s="50">
        <v>6365</v>
      </c>
      <c r="I110" s="129">
        <f t="shared" si="6"/>
        <v>15547</v>
      </c>
      <c r="J110" s="130">
        <v>7623</v>
      </c>
      <c r="K110" s="130">
        <v>7924</v>
      </c>
    </row>
    <row r="111" spans="1:17" ht="18.95" customHeight="1">
      <c r="A111" s="43" t="s">
        <v>260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2"/>
      <c r="J111" s="45"/>
      <c r="K111" s="45"/>
      <c r="N111" s="123"/>
    </row>
    <row r="112" spans="1:17" ht="18.95" customHeight="1">
      <c r="A112" s="43" t="s">
        <v>262</v>
      </c>
      <c r="B112" s="44">
        <v>1542</v>
      </c>
      <c r="C112" s="44">
        <f t="shared" ref="C112:C113" si="7">D112+E112</f>
        <v>3867</v>
      </c>
      <c r="D112" s="45">
        <v>1856</v>
      </c>
      <c r="E112" s="45">
        <v>2011</v>
      </c>
      <c r="F112" s="8"/>
      <c r="G112" s="43"/>
      <c r="H112" s="47"/>
      <c r="I112" s="47"/>
      <c r="J112" s="48"/>
      <c r="K112" s="48"/>
      <c r="N112" s="124"/>
      <c r="O112" s="10"/>
      <c r="P112" s="10"/>
      <c r="Q112" s="10"/>
    </row>
    <row r="113" spans="1:17" ht="18.95" customHeight="1">
      <c r="A113" s="43" t="s">
        <v>263</v>
      </c>
      <c r="B113" s="102">
        <v>724</v>
      </c>
      <c r="C113" s="102">
        <f t="shared" si="7"/>
        <v>1646</v>
      </c>
      <c r="D113" s="45">
        <v>812</v>
      </c>
      <c r="E113" s="45">
        <v>834</v>
      </c>
      <c r="F113" s="8"/>
      <c r="G113" s="49" t="s">
        <v>272</v>
      </c>
      <c r="H113" s="50">
        <f>SUM(B5:B57)+SUM(B61:B113)+SUM(H5:H57)+SUM(H61:H112)</f>
        <v>199875</v>
      </c>
      <c r="I113" s="50">
        <f>SUM(C5:C57)+SUM(C61:C113)+SUM(I5:I57)+SUM(I61:I112)</f>
        <v>443009</v>
      </c>
      <c r="J113" s="50">
        <f t="shared" ref="J113:K113" si="8">SUM(D5:D57)+SUM(D61:D113)+SUM(J5:J57)+SUM(J61:J112)</f>
        <v>218609</v>
      </c>
      <c r="K113" s="50">
        <f t="shared" si="8"/>
        <v>224400</v>
      </c>
      <c r="N113" s="124"/>
      <c r="O113" s="10"/>
      <c r="P113" s="10"/>
      <c r="Q113" s="10"/>
    </row>
    <row r="114" spans="1:17" ht="18.75" customHeight="1">
      <c r="A114" s="38" t="s">
        <v>342</v>
      </c>
      <c r="B114" s="38"/>
      <c r="C114" s="9"/>
      <c r="D114" s="38"/>
      <c r="E114" s="38"/>
      <c r="F114" s="38"/>
      <c r="G114" s="38"/>
      <c r="H114" s="38"/>
      <c r="K114" s="51"/>
      <c r="N114" s="12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P10" sqref="P10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5" t="s">
        <v>343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s="3" customFormat="1" ht="24" customHeight="1">
      <c r="A2" s="202" t="s">
        <v>353</v>
      </c>
      <c r="B2" s="203"/>
      <c r="C2" s="26"/>
      <c r="G2" s="52"/>
      <c r="H2" s="26"/>
      <c r="I2" s="26"/>
      <c r="J2" s="26"/>
      <c r="K2" s="127"/>
    </row>
    <row r="3" spans="1:11" s="3" customFormat="1" ht="20.100000000000001" customHeight="1">
      <c r="A3" s="204" t="s">
        <v>12</v>
      </c>
      <c r="B3" s="204" t="s">
        <v>3</v>
      </c>
      <c r="C3" s="207" t="s">
        <v>0</v>
      </c>
      <c r="D3" s="208"/>
      <c r="E3" s="209"/>
      <c r="F3" s="207" t="s">
        <v>11</v>
      </c>
      <c r="G3" s="208"/>
      <c r="H3" s="208"/>
      <c r="I3" s="209"/>
      <c r="J3" s="53" t="s">
        <v>1</v>
      </c>
      <c r="K3" s="53" t="s">
        <v>0</v>
      </c>
    </row>
    <row r="4" spans="1:11" s="3" customFormat="1" ht="20.100000000000001" customHeight="1">
      <c r="A4" s="205"/>
      <c r="B4" s="205"/>
      <c r="C4" s="210"/>
      <c r="D4" s="211"/>
      <c r="E4" s="212"/>
      <c r="F4" s="210"/>
      <c r="G4" s="211"/>
      <c r="H4" s="211"/>
      <c r="I4" s="212"/>
      <c r="J4" s="54" t="s">
        <v>4</v>
      </c>
      <c r="K4" s="54" t="s">
        <v>5</v>
      </c>
    </row>
    <row r="5" spans="1:11" s="3" customFormat="1" ht="20.100000000000001" customHeight="1">
      <c r="A5" s="206"/>
      <c r="B5" s="20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9126</v>
      </c>
      <c r="C6" s="28">
        <f>SUM(D6,E6)</f>
        <v>19944</v>
      </c>
      <c r="D6" s="29">
        <v>9392</v>
      </c>
      <c r="E6" s="29">
        <v>10552</v>
      </c>
      <c r="F6" s="58">
        <v>8</v>
      </c>
      <c r="G6" s="59">
        <f>SUM(H6,I6)</f>
        <v>12</v>
      </c>
      <c r="H6" s="59">
        <v>6</v>
      </c>
      <c r="I6" s="59">
        <v>6</v>
      </c>
      <c r="J6" s="35">
        <f>C6/B6</f>
        <v>2.1854043392504932</v>
      </c>
      <c r="K6" s="28">
        <f>C6/3.055</f>
        <v>6528.3142389525365</v>
      </c>
    </row>
    <row r="7" spans="1:11" s="3" customFormat="1" ht="20.100000000000001" customHeight="1">
      <c r="A7" s="55" t="s">
        <v>14</v>
      </c>
      <c r="B7" s="28">
        <v>26926</v>
      </c>
      <c r="C7" s="28">
        <f>SUM(D7,E7)</f>
        <v>59168</v>
      </c>
      <c r="D7" s="29">
        <v>28146</v>
      </c>
      <c r="E7" s="29">
        <v>31022</v>
      </c>
      <c r="F7" s="58">
        <v>14</v>
      </c>
      <c r="G7" s="59">
        <f t="shared" ref="G7:G18" si="0">SUM(H7,I7)</f>
        <v>18</v>
      </c>
      <c r="H7" s="59">
        <v>9</v>
      </c>
      <c r="I7" s="59">
        <v>9</v>
      </c>
      <c r="J7" s="35">
        <f t="shared" ref="J7:J19" si="1">C7/B7</f>
        <v>2.1974299933150117</v>
      </c>
      <c r="K7" s="28">
        <f>C7/5.61</f>
        <v>10546.880570409981</v>
      </c>
    </row>
    <row r="8" spans="1:11" s="3" customFormat="1" ht="20.100000000000001" customHeight="1">
      <c r="A8" s="55" t="s">
        <v>15</v>
      </c>
      <c r="B8" s="28">
        <v>19485</v>
      </c>
      <c r="C8" s="28">
        <f t="shared" ref="C8:C18" si="2">SUM(D8,E8)</f>
        <v>44514</v>
      </c>
      <c r="D8" s="29">
        <v>21752</v>
      </c>
      <c r="E8" s="29">
        <v>22762</v>
      </c>
      <c r="F8" s="58">
        <v>10</v>
      </c>
      <c r="G8" s="59">
        <f t="shared" si="0"/>
        <v>-3</v>
      </c>
      <c r="H8" s="59">
        <v>-7</v>
      </c>
      <c r="I8" s="59">
        <v>4</v>
      </c>
      <c r="J8" s="35">
        <f t="shared" si="1"/>
        <v>2.284526558891455</v>
      </c>
      <c r="K8" s="28">
        <f>C8/4.377</f>
        <v>10169.979437971213</v>
      </c>
    </row>
    <row r="9" spans="1:11" s="3" customFormat="1" ht="20.100000000000001" customHeight="1">
      <c r="A9" s="55" t="s">
        <v>16</v>
      </c>
      <c r="B9" s="28">
        <v>13306</v>
      </c>
      <c r="C9" s="28">
        <f t="shared" si="2"/>
        <v>32109</v>
      </c>
      <c r="D9" s="29">
        <v>15863</v>
      </c>
      <c r="E9" s="29">
        <v>16246</v>
      </c>
      <c r="F9" s="58">
        <v>6</v>
      </c>
      <c r="G9" s="59">
        <f t="shared" si="0"/>
        <v>-3</v>
      </c>
      <c r="H9" s="59">
        <v>-10</v>
      </c>
      <c r="I9" s="59">
        <v>7</v>
      </c>
      <c r="J9" s="35">
        <f t="shared" si="1"/>
        <v>2.4131218998947843</v>
      </c>
      <c r="K9" s="28">
        <f>C9/4.058</f>
        <v>7912.5184820108434</v>
      </c>
    </row>
    <row r="10" spans="1:11" s="3" customFormat="1" ht="20.100000000000001" customHeight="1">
      <c r="A10" s="55" t="s">
        <v>17</v>
      </c>
      <c r="B10" s="28">
        <v>22924</v>
      </c>
      <c r="C10" s="28">
        <f t="shared" si="2"/>
        <v>47308</v>
      </c>
      <c r="D10" s="29">
        <v>23520</v>
      </c>
      <c r="E10" s="29">
        <v>23788</v>
      </c>
      <c r="F10" s="58">
        <v>19</v>
      </c>
      <c r="G10" s="59">
        <f t="shared" si="0"/>
        <v>22</v>
      </c>
      <c r="H10" s="59">
        <v>14</v>
      </c>
      <c r="I10" s="59">
        <v>8</v>
      </c>
      <c r="J10" s="35">
        <f t="shared" si="1"/>
        <v>2.0636887105217241</v>
      </c>
      <c r="K10" s="28">
        <f>C10/4.746</f>
        <v>9967.9730299199309</v>
      </c>
    </row>
    <row r="11" spans="1:11" s="3" customFormat="1" ht="20.100000000000001" customHeight="1">
      <c r="A11" s="55" t="s">
        <v>18</v>
      </c>
      <c r="B11" s="28">
        <v>14024</v>
      </c>
      <c r="C11" s="28">
        <f t="shared" si="2"/>
        <v>32585</v>
      </c>
      <c r="D11" s="29">
        <v>15963</v>
      </c>
      <c r="E11" s="29">
        <v>16622</v>
      </c>
      <c r="F11" s="58">
        <v>30</v>
      </c>
      <c r="G11" s="59">
        <f t="shared" si="0"/>
        <v>26</v>
      </c>
      <c r="H11" s="59">
        <v>33</v>
      </c>
      <c r="I11" s="59">
        <v>-7</v>
      </c>
      <c r="J11" s="35">
        <f t="shared" si="1"/>
        <v>2.3235168282943524</v>
      </c>
      <c r="K11" s="28">
        <f>C11/3.044</f>
        <v>10704.66491458607</v>
      </c>
    </row>
    <row r="12" spans="1:11" s="3" customFormat="1" ht="20.100000000000001" customHeight="1">
      <c r="A12" s="55" t="s">
        <v>19</v>
      </c>
      <c r="B12" s="28">
        <v>18853</v>
      </c>
      <c r="C12" s="28">
        <f t="shared" si="2"/>
        <v>41639</v>
      </c>
      <c r="D12" s="29">
        <v>20499</v>
      </c>
      <c r="E12" s="29">
        <v>21140</v>
      </c>
      <c r="F12" s="58">
        <v>33</v>
      </c>
      <c r="G12" s="59">
        <f t="shared" si="0"/>
        <v>38</v>
      </c>
      <c r="H12" s="59">
        <v>16</v>
      </c>
      <c r="I12" s="59">
        <v>22</v>
      </c>
      <c r="J12" s="35">
        <f t="shared" si="1"/>
        <v>2.2086140136848247</v>
      </c>
      <c r="K12" s="28">
        <f>C12/6.089</f>
        <v>6838.3971095417965</v>
      </c>
    </row>
    <row r="13" spans="1:11" s="3" customFormat="1" ht="20.100000000000001" customHeight="1">
      <c r="A13" s="55" t="s">
        <v>20</v>
      </c>
      <c r="B13" s="28">
        <v>13401</v>
      </c>
      <c r="C13" s="28">
        <f t="shared" si="2"/>
        <v>31699</v>
      </c>
      <c r="D13" s="29">
        <v>15228</v>
      </c>
      <c r="E13" s="29">
        <v>16471</v>
      </c>
      <c r="F13" s="58">
        <v>36</v>
      </c>
      <c r="G13" s="59">
        <f t="shared" si="0"/>
        <v>44</v>
      </c>
      <c r="H13" s="59">
        <v>26</v>
      </c>
      <c r="I13" s="59">
        <v>18</v>
      </c>
      <c r="J13" s="35">
        <f t="shared" si="1"/>
        <v>2.3654204910081336</v>
      </c>
      <c r="K13" s="28">
        <f>C13/5.007</f>
        <v>6330.9366886359103</v>
      </c>
    </row>
    <row r="14" spans="1:11" s="3" customFormat="1" ht="20.100000000000001" customHeight="1">
      <c r="A14" s="55" t="s">
        <v>21</v>
      </c>
      <c r="B14" s="28">
        <v>16736</v>
      </c>
      <c r="C14" s="28">
        <f t="shared" si="2"/>
        <v>37134</v>
      </c>
      <c r="D14" s="29">
        <v>18981</v>
      </c>
      <c r="E14" s="29">
        <v>18153</v>
      </c>
      <c r="F14" s="58">
        <v>6</v>
      </c>
      <c r="G14" s="59">
        <f t="shared" si="0"/>
        <v>-38</v>
      </c>
      <c r="H14" s="59">
        <v>-28</v>
      </c>
      <c r="I14" s="59">
        <v>-10</v>
      </c>
      <c r="J14" s="35">
        <f t="shared" si="1"/>
        <v>2.2188097514340344</v>
      </c>
      <c r="K14" s="28">
        <f>C14/7.19</f>
        <v>5164.6731571627261</v>
      </c>
    </row>
    <row r="15" spans="1:11" s="3" customFormat="1" ht="20.100000000000001" customHeight="1">
      <c r="A15" s="55" t="s">
        <v>22</v>
      </c>
      <c r="B15" s="28">
        <v>17333</v>
      </c>
      <c r="C15" s="28">
        <f t="shared" si="2"/>
        <v>33681</v>
      </c>
      <c r="D15" s="29">
        <v>17045</v>
      </c>
      <c r="E15" s="29">
        <v>16636</v>
      </c>
      <c r="F15" s="58">
        <v>67</v>
      </c>
      <c r="G15" s="59">
        <f t="shared" si="0"/>
        <v>101</v>
      </c>
      <c r="H15" s="59">
        <v>46</v>
      </c>
      <c r="I15" s="59">
        <v>55</v>
      </c>
      <c r="J15" s="35">
        <f t="shared" si="1"/>
        <v>1.9431719840766168</v>
      </c>
      <c r="K15" s="28">
        <f>C15/4.272</f>
        <v>7884.1292134831456</v>
      </c>
    </row>
    <row r="16" spans="1:11" s="3" customFormat="1" ht="20.100000000000001" customHeight="1">
      <c r="A16" s="55" t="s">
        <v>23</v>
      </c>
      <c r="B16" s="28">
        <v>5124</v>
      </c>
      <c r="C16" s="28">
        <f t="shared" si="2"/>
        <v>11940</v>
      </c>
      <c r="D16" s="29">
        <v>6208</v>
      </c>
      <c r="E16" s="29">
        <v>5732</v>
      </c>
      <c r="F16" s="58">
        <v>0</v>
      </c>
      <c r="G16" s="59">
        <f t="shared" si="0"/>
        <v>-21</v>
      </c>
      <c r="H16" s="59">
        <v>-8</v>
      </c>
      <c r="I16" s="59">
        <v>-13</v>
      </c>
      <c r="J16" s="35">
        <f t="shared" si="1"/>
        <v>2.3302107728337238</v>
      </c>
      <c r="K16" s="28">
        <f>C16/4.976</f>
        <v>2399.5176848874598</v>
      </c>
    </row>
    <row r="17" spans="1:11" s="3" customFormat="1" ht="20.100000000000001" customHeight="1">
      <c r="A17" s="55" t="s">
        <v>24</v>
      </c>
      <c r="B17" s="28">
        <v>15158</v>
      </c>
      <c r="C17" s="28">
        <f t="shared" si="2"/>
        <v>33458</v>
      </c>
      <c r="D17" s="29">
        <v>16799</v>
      </c>
      <c r="E17" s="29">
        <v>16659</v>
      </c>
      <c r="F17" s="58">
        <v>18</v>
      </c>
      <c r="G17" s="59">
        <f t="shared" si="0"/>
        <v>-7</v>
      </c>
      <c r="H17" s="59">
        <v>-24</v>
      </c>
      <c r="I17" s="59">
        <v>17</v>
      </c>
      <c r="J17" s="35">
        <f t="shared" si="1"/>
        <v>2.2072832827549806</v>
      </c>
      <c r="K17" s="28">
        <f>C17/5.406</f>
        <v>6189.0492045874953</v>
      </c>
    </row>
    <row r="18" spans="1:11" s="3" customFormat="1" ht="20.100000000000001" customHeight="1">
      <c r="A18" s="55" t="s">
        <v>25</v>
      </c>
      <c r="B18" s="28">
        <v>7479</v>
      </c>
      <c r="C18" s="28">
        <f t="shared" si="2"/>
        <v>17830</v>
      </c>
      <c r="D18" s="29">
        <v>9213</v>
      </c>
      <c r="E18" s="29">
        <v>8617</v>
      </c>
      <c r="F18" s="58">
        <v>-38</v>
      </c>
      <c r="G18" s="59">
        <f t="shared" si="0"/>
        <v>-37</v>
      </c>
      <c r="H18" s="59">
        <v>-46</v>
      </c>
      <c r="I18" s="59">
        <v>9</v>
      </c>
      <c r="J18" s="35">
        <f t="shared" si="1"/>
        <v>2.3840085572937557</v>
      </c>
      <c r="K18" s="28">
        <f>C18/11.73</f>
        <v>1520.0341005967605</v>
      </c>
    </row>
    <row r="19" spans="1:11" s="3" customFormat="1" ht="20.100000000000001" customHeight="1">
      <c r="A19" s="55" t="s">
        <v>26</v>
      </c>
      <c r="B19" s="28">
        <f t="shared" ref="B19:I19" si="3">SUM(B6:B18)</f>
        <v>199875</v>
      </c>
      <c r="C19" s="28">
        <f t="shared" si="3"/>
        <v>443009</v>
      </c>
      <c r="D19" s="29">
        <f t="shared" si="3"/>
        <v>218609</v>
      </c>
      <c r="E19" s="29">
        <f t="shared" si="3"/>
        <v>224400</v>
      </c>
      <c r="F19" s="58">
        <f t="shared" si="3"/>
        <v>209</v>
      </c>
      <c r="G19" s="59">
        <f t="shared" si="3"/>
        <v>152</v>
      </c>
      <c r="H19" s="59">
        <f>SUM(H6:H18)</f>
        <v>27</v>
      </c>
      <c r="I19" s="59">
        <f t="shared" si="3"/>
        <v>125</v>
      </c>
      <c r="J19" s="35">
        <f t="shared" si="1"/>
        <v>2.2164302689180739</v>
      </c>
      <c r="K19" s="28">
        <f>C19/69.56</f>
        <v>6368.7320299022422</v>
      </c>
    </row>
    <row r="20" spans="1:11" s="3" customFormat="1" ht="18" customHeight="1">
      <c r="A20" s="3" t="s">
        <v>342</v>
      </c>
      <c r="G20" s="60"/>
    </row>
    <row r="21" spans="1:11" ht="13.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F46" sqref="F46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4" t="s">
        <v>273</v>
      </c>
      <c r="B1" s="184"/>
      <c r="C1" s="184"/>
      <c r="D1" s="184"/>
      <c r="E1" s="184"/>
      <c r="F1" s="184"/>
      <c r="G1" s="184"/>
      <c r="H1" s="184"/>
      <c r="AK1" s="4" t="s">
        <v>45</v>
      </c>
    </row>
    <row r="2" spans="1:37" s="2" customFormat="1" ht="14.25" thickBot="1">
      <c r="A2" s="2" t="s">
        <v>352</v>
      </c>
      <c r="F2" s="19"/>
      <c r="G2" s="19"/>
      <c r="H2" s="19"/>
    </row>
    <row r="3" spans="1:37" ht="14.25" customHeight="1" thickBot="1">
      <c r="A3" s="61" t="s">
        <v>46</v>
      </c>
      <c r="B3" s="104" t="s">
        <v>6</v>
      </c>
      <c r="C3" s="104" t="s">
        <v>7</v>
      </c>
      <c r="D3" s="103" t="s">
        <v>8</v>
      </c>
      <c r="E3" s="105" t="s">
        <v>46</v>
      </c>
      <c r="F3" s="104" t="s">
        <v>6</v>
      </c>
      <c r="G3" s="104" t="s">
        <v>7</v>
      </c>
      <c r="H3" s="106" t="s">
        <v>8</v>
      </c>
    </row>
    <row r="4" spans="1:37" ht="11.25" customHeight="1">
      <c r="A4" s="62" t="s">
        <v>47</v>
      </c>
      <c r="B4" s="12">
        <f t="shared" ref="B4:B10" si="0">SUM(C4:D4)</f>
        <v>17298</v>
      </c>
      <c r="C4" s="78">
        <f>SUM(C5:C9)</f>
        <v>8860</v>
      </c>
      <c r="D4" s="78">
        <f>SUM(D5:D9)</f>
        <v>8438</v>
      </c>
      <c r="E4" s="62" t="s">
        <v>48</v>
      </c>
      <c r="F4" s="12">
        <f t="shared" ref="F4:F61" si="1">SUM(G4:H4)</f>
        <v>23803</v>
      </c>
      <c r="G4" s="78">
        <f>SUM(G5:G9)</f>
        <v>12251</v>
      </c>
      <c r="H4" s="79">
        <f>SUM(H5:H9)</f>
        <v>11552</v>
      </c>
    </row>
    <row r="5" spans="1:37" ht="11.25" customHeight="1">
      <c r="A5" s="63">
        <v>0</v>
      </c>
      <c r="B5" s="12">
        <f t="shared" si="0"/>
        <v>3075</v>
      </c>
      <c r="C5" s="78">
        <v>1557</v>
      </c>
      <c r="D5" s="78">
        <v>1518</v>
      </c>
      <c r="E5" s="63">
        <v>60</v>
      </c>
      <c r="F5" s="12">
        <f t="shared" si="1"/>
        <v>5128</v>
      </c>
      <c r="G5" s="78">
        <v>2683</v>
      </c>
      <c r="H5" s="79">
        <v>2445</v>
      </c>
    </row>
    <row r="6" spans="1:37" ht="11.25" customHeight="1">
      <c r="A6" s="63">
        <v>1</v>
      </c>
      <c r="B6" s="12">
        <f t="shared" si="0"/>
        <v>3291</v>
      </c>
      <c r="C6" s="78">
        <v>1712</v>
      </c>
      <c r="D6" s="78">
        <v>1579</v>
      </c>
      <c r="E6" s="63">
        <v>61</v>
      </c>
      <c r="F6" s="12">
        <f t="shared" si="1"/>
        <v>4974</v>
      </c>
      <c r="G6" s="78">
        <v>2545</v>
      </c>
      <c r="H6" s="79">
        <v>2429</v>
      </c>
    </row>
    <row r="7" spans="1:37" ht="11.25" customHeight="1">
      <c r="A7" s="63">
        <v>2</v>
      </c>
      <c r="B7" s="12">
        <f t="shared" si="0"/>
        <v>3545</v>
      </c>
      <c r="C7" s="78">
        <v>1790</v>
      </c>
      <c r="D7" s="78">
        <v>1755</v>
      </c>
      <c r="E7" s="63">
        <v>62</v>
      </c>
      <c r="F7" s="12">
        <f t="shared" si="1"/>
        <v>4728</v>
      </c>
      <c r="G7" s="78">
        <v>2439</v>
      </c>
      <c r="H7" s="79">
        <v>2289</v>
      </c>
    </row>
    <row r="8" spans="1:37" ht="11.25" customHeight="1">
      <c r="A8" s="63">
        <v>3</v>
      </c>
      <c r="B8" s="12">
        <f t="shared" si="0"/>
        <v>3587</v>
      </c>
      <c r="C8" s="78">
        <v>1892</v>
      </c>
      <c r="D8" s="78">
        <v>1695</v>
      </c>
      <c r="E8" s="63">
        <v>63</v>
      </c>
      <c r="F8" s="12">
        <f t="shared" si="1"/>
        <v>4713</v>
      </c>
      <c r="G8" s="78">
        <v>2447</v>
      </c>
      <c r="H8" s="79">
        <v>2266</v>
      </c>
    </row>
    <row r="9" spans="1:37" ht="11.25" customHeight="1">
      <c r="A9" s="64">
        <v>4</v>
      </c>
      <c r="B9" s="65">
        <f t="shared" si="0"/>
        <v>3800</v>
      </c>
      <c r="C9" s="80">
        <v>1909</v>
      </c>
      <c r="D9" s="80">
        <v>1891</v>
      </c>
      <c r="E9" s="64">
        <v>64</v>
      </c>
      <c r="F9" s="65">
        <f t="shared" si="1"/>
        <v>4260</v>
      </c>
      <c r="G9" s="80">
        <v>2137</v>
      </c>
      <c r="H9" s="81">
        <v>2123</v>
      </c>
    </row>
    <row r="10" spans="1:37" ht="11.25" customHeight="1">
      <c r="A10" s="62" t="s">
        <v>49</v>
      </c>
      <c r="B10" s="12">
        <f t="shared" si="0"/>
        <v>19756</v>
      </c>
      <c r="C10" s="78">
        <f>SUM(C11:C15)</f>
        <v>10140</v>
      </c>
      <c r="D10" s="78">
        <f>SUM(D11:D15)</f>
        <v>9616</v>
      </c>
      <c r="E10" s="62" t="s">
        <v>50</v>
      </c>
      <c r="F10" s="12">
        <f t="shared" si="1"/>
        <v>21314</v>
      </c>
      <c r="G10" s="78">
        <f>SUM(G11:G15)</f>
        <v>10373</v>
      </c>
      <c r="H10" s="79">
        <f>SUM(H11:H15)</f>
        <v>10941</v>
      </c>
    </row>
    <row r="11" spans="1:37" ht="11.25" customHeight="1">
      <c r="A11" s="63">
        <v>5</v>
      </c>
      <c r="B11" s="12">
        <f t="shared" ref="B11:B74" si="2">SUM(C11:D11)</f>
        <v>3785</v>
      </c>
      <c r="C11" s="78">
        <v>1929</v>
      </c>
      <c r="D11" s="78">
        <v>1856</v>
      </c>
      <c r="E11" s="63">
        <v>65</v>
      </c>
      <c r="F11" s="12">
        <f t="shared" si="1"/>
        <v>4158</v>
      </c>
      <c r="G11" s="78">
        <v>2055</v>
      </c>
      <c r="H11" s="79">
        <v>2103</v>
      </c>
    </row>
    <row r="12" spans="1:37" ht="11.25" customHeight="1">
      <c r="A12" s="63">
        <v>6</v>
      </c>
      <c r="B12" s="12">
        <f t="shared" si="2"/>
        <v>3988</v>
      </c>
      <c r="C12" s="78">
        <v>2094</v>
      </c>
      <c r="D12" s="78">
        <v>1894</v>
      </c>
      <c r="E12" s="63">
        <v>66</v>
      </c>
      <c r="F12" s="12">
        <f t="shared" si="1"/>
        <v>4149</v>
      </c>
      <c r="G12" s="78">
        <v>2029</v>
      </c>
      <c r="H12" s="79">
        <v>2120</v>
      </c>
    </row>
    <row r="13" spans="1:37" ht="11.25" customHeight="1">
      <c r="A13" s="63">
        <v>7</v>
      </c>
      <c r="B13" s="12">
        <f t="shared" si="2"/>
        <v>4006</v>
      </c>
      <c r="C13" s="78">
        <v>2019</v>
      </c>
      <c r="D13" s="78">
        <v>1987</v>
      </c>
      <c r="E13" s="63">
        <v>67</v>
      </c>
      <c r="F13" s="12">
        <f t="shared" si="1"/>
        <v>4278</v>
      </c>
      <c r="G13" s="78">
        <v>2099</v>
      </c>
      <c r="H13" s="79">
        <v>2179</v>
      </c>
    </row>
    <row r="14" spans="1:37" ht="11.25" customHeight="1">
      <c r="A14" s="63">
        <v>8</v>
      </c>
      <c r="B14" s="12">
        <f t="shared" si="2"/>
        <v>3965</v>
      </c>
      <c r="C14" s="78">
        <v>2087</v>
      </c>
      <c r="D14" s="78">
        <v>1878</v>
      </c>
      <c r="E14" s="63">
        <v>68</v>
      </c>
      <c r="F14" s="12">
        <f t="shared" si="1"/>
        <v>4211</v>
      </c>
      <c r="G14" s="78">
        <v>2055</v>
      </c>
      <c r="H14" s="79">
        <v>2156</v>
      </c>
    </row>
    <row r="15" spans="1:37" ht="11.25" customHeight="1">
      <c r="A15" s="64">
        <v>9</v>
      </c>
      <c r="B15" s="65">
        <f t="shared" si="2"/>
        <v>4012</v>
      </c>
      <c r="C15" s="80">
        <v>2011</v>
      </c>
      <c r="D15" s="80">
        <v>2001</v>
      </c>
      <c r="E15" s="64">
        <v>69</v>
      </c>
      <c r="F15" s="65">
        <f t="shared" si="1"/>
        <v>4518</v>
      </c>
      <c r="G15" s="80">
        <v>2135</v>
      </c>
      <c r="H15" s="81">
        <v>2383</v>
      </c>
    </row>
    <row r="16" spans="1:37" ht="11.25" customHeight="1">
      <c r="A16" s="62" t="s">
        <v>51</v>
      </c>
      <c r="B16" s="12">
        <f t="shared" si="2"/>
        <v>20553</v>
      </c>
      <c r="C16" s="78">
        <f>SUM(C17:C21)</f>
        <v>10550</v>
      </c>
      <c r="D16" s="78">
        <f>SUM(D17:D21)</f>
        <v>10003</v>
      </c>
      <c r="E16" s="62" t="s">
        <v>52</v>
      </c>
      <c r="F16" s="12">
        <f t="shared" si="1"/>
        <v>27741</v>
      </c>
      <c r="G16" s="78">
        <f>SUM(G17:G21)</f>
        <v>12783</v>
      </c>
      <c r="H16" s="79">
        <f>SUM(H17:H21)</f>
        <v>14958</v>
      </c>
    </row>
    <row r="17" spans="1:8" ht="11.25" customHeight="1">
      <c r="A17" s="63">
        <v>10</v>
      </c>
      <c r="B17" s="12">
        <f t="shared" si="2"/>
        <v>3992</v>
      </c>
      <c r="C17" s="78">
        <v>2061</v>
      </c>
      <c r="D17" s="78">
        <v>1931</v>
      </c>
      <c r="E17" s="63">
        <v>70</v>
      </c>
      <c r="F17" s="12">
        <f t="shared" si="1"/>
        <v>4728</v>
      </c>
      <c r="G17" s="78">
        <v>2217</v>
      </c>
      <c r="H17" s="79">
        <v>2511</v>
      </c>
    </row>
    <row r="18" spans="1:8" ht="11.25" customHeight="1">
      <c r="A18" s="63">
        <v>11</v>
      </c>
      <c r="B18" s="12">
        <f t="shared" si="2"/>
        <v>4102</v>
      </c>
      <c r="C18" s="78">
        <v>2157</v>
      </c>
      <c r="D18" s="78">
        <v>1945</v>
      </c>
      <c r="E18" s="63">
        <v>71</v>
      </c>
      <c r="F18" s="12">
        <f t="shared" si="1"/>
        <v>5195</v>
      </c>
      <c r="G18" s="78">
        <v>2401</v>
      </c>
      <c r="H18" s="79">
        <v>2794</v>
      </c>
    </row>
    <row r="19" spans="1:8" ht="11.25" customHeight="1">
      <c r="A19" s="63">
        <v>12</v>
      </c>
      <c r="B19" s="12">
        <f t="shared" si="2"/>
        <v>4131</v>
      </c>
      <c r="C19" s="78">
        <v>2061</v>
      </c>
      <c r="D19" s="78">
        <v>2070</v>
      </c>
      <c r="E19" s="63">
        <v>72</v>
      </c>
      <c r="F19" s="12">
        <f t="shared" si="1"/>
        <v>5639</v>
      </c>
      <c r="G19" s="78">
        <v>2632</v>
      </c>
      <c r="H19" s="79">
        <v>3007</v>
      </c>
    </row>
    <row r="20" spans="1:8" ht="11.25" customHeight="1">
      <c r="A20" s="63">
        <v>13</v>
      </c>
      <c r="B20" s="12">
        <f t="shared" si="2"/>
        <v>4184</v>
      </c>
      <c r="C20" s="78">
        <v>2159</v>
      </c>
      <c r="D20" s="78">
        <v>2025</v>
      </c>
      <c r="E20" s="63">
        <v>73</v>
      </c>
      <c r="F20" s="12">
        <f t="shared" si="1"/>
        <v>6092</v>
      </c>
      <c r="G20" s="78">
        <v>2768</v>
      </c>
      <c r="H20" s="79">
        <v>3324</v>
      </c>
    </row>
    <row r="21" spans="1:8" ht="11.25" customHeight="1">
      <c r="A21" s="64">
        <v>14</v>
      </c>
      <c r="B21" s="65">
        <f t="shared" si="2"/>
        <v>4144</v>
      </c>
      <c r="C21" s="80">
        <v>2112</v>
      </c>
      <c r="D21" s="80">
        <v>2032</v>
      </c>
      <c r="E21" s="64">
        <v>74</v>
      </c>
      <c r="F21" s="65">
        <f t="shared" si="1"/>
        <v>6087</v>
      </c>
      <c r="G21" s="80">
        <v>2765</v>
      </c>
      <c r="H21" s="81">
        <v>3322</v>
      </c>
    </row>
    <row r="22" spans="1:8" ht="11.25" customHeight="1">
      <c r="A22" s="62" t="s">
        <v>53</v>
      </c>
      <c r="B22" s="12">
        <f t="shared" si="2"/>
        <v>20678</v>
      </c>
      <c r="C22" s="78">
        <f>SUM(C23:C27)</f>
        <v>10569</v>
      </c>
      <c r="D22" s="78">
        <f>SUM(D23:D27)</f>
        <v>10109</v>
      </c>
      <c r="E22" s="62" t="s">
        <v>54</v>
      </c>
      <c r="F22" s="12">
        <f t="shared" si="1"/>
        <v>22429</v>
      </c>
      <c r="G22" s="78">
        <f>SUM(G23:G27)</f>
        <v>10101</v>
      </c>
      <c r="H22" s="79">
        <f>SUM(H23:H27)</f>
        <v>12328</v>
      </c>
    </row>
    <row r="23" spans="1:8" ht="11.25" customHeight="1">
      <c r="A23" s="63">
        <v>15</v>
      </c>
      <c r="B23" s="12">
        <f t="shared" si="2"/>
        <v>4068</v>
      </c>
      <c r="C23" s="78">
        <v>2092</v>
      </c>
      <c r="D23" s="78">
        <v>1976</v>
      </c>
      <c r="E23" s="63">
        <v>75</v>
      </c>
      <c r="F23" s="12">
        <f t="shared" si="1"/>
        <v>5665</v>
      </c>
      <c r="G23" s="78">
        <v>2597</v>
      </c>
      <c r="H23" s="79">
        <v>3068</v>
      </c>
    </row>
    <row r="24" spans="1:8" ht="11.25" customHeight="1">
      <c r="A24" s="63">
        <v>16</v>
      </c>
      <c r="B24" s="12">
        <f t="shared" si="2"/>
        <v>3962</v>
      </c>
      <c r="C24" s="78">
        <v>2062</v>
      </c>
      <c r="D24" s="78">
        <v>1900</v>
      </c>
      <c r="E24" s="63">
        <v>76</v>
      </c>
      <c r="F24" s="12">
        <f t="shared" si="1"/>
        <v>3590</v>
      </c>
      <c r="G24" s="78">
        <v>1658</v>
      </c>
      <c r="H24" s="79">
        <v>1932</v>
      </c>
    </row>
    <row r="25" spans="1:8" ht="11.25" customHeight="1">
      <c r="A25" s="63">
        <v>17</v>
      </c>
      <c r="B25" s="12">
        <f t="shared" si="2"/>
        <v>4032</v>
      </c>
      <c r="C25" s="78">
        <v>1998</v>
      </c>
      <c r="D25" s="78">
        <v>2034</v>
      </c>
      <c r="E25" s="63">
        <v>77</v>
      </c>
      <c r="F25" s="12">
        <f t="shared" si="1"/>
        <v>3962</v>
      </c>
      <c r="G25" s="78">
        <v>1769</v>
      </c>
      <c r="H25" s="79">
        <v>2193</v>
      </c>
    </row>
    <row r="26" spans="1:8" ht="11.25" customHeight="1">
      <c r="A26" s="63">
        <v>18</v>
      </c>
      <c r="B26" s="12">
        <f t="shared" si="2"/>
        <v>4330</v>
      </c>
      <c r="C26" s="78">
        <v>2224</v>
      </c>
      <c r="D26" s="78">
        <v>2106</v>
      </c>
      <c r="E26" s="63">
        <v>78</v>
      </c>
      <c r="F26" s="12">
        <f t="shared" si="1"/>
        <v>4850</v>
      </c>
      <c r="G26" s="78">
        <v>2167</v>
      </c>
      <c r="H26" s="79">
        <v>2683</v>
      </c>
    </row>
    <row r="27" spans="1:8" ht="11.25" customHeight="1">
      <c r="A27" s="64">
        <v>19</v>
      </c>
      <c r="B27" s="65">
        <f t="shared" si="2"/>
        <v>4286</v>
      </c>
      <c r="C27" s="80">
        <v>2193</v>
      </c>
      <c r="D27" s="80">
        <v>2093</v>
      </c>
      <c r="E27" s="64">
        <v>79</v>
      </c>
      <c r="F27" s="65">
        <f t="shared" si="1"/>
        <v>4362</v>
      </c>
      <c r="G27" s="80">
        <v>1910</v>
      </c>
      <c r="H27" s="81">
        <v>2452</v>
      </c>
    </row>
    <row r="28" spans="1:8" ht="11.25" customHeight="1">
      <c r="A28" s="62" t="s">
        <v>55</v>
      </c>
      <c r="B28" s="12">
        <f t="shared" si="2"/>
        <v>21935</v>
      </c>
      <c r="C28" s="78">
        <f>SUM(C29:C33)</f>
        <v>11483</v>
      </c>
      <c r="D28" s="78">
        <f>SUM(D29:D33)</f>
        <v>10452</v>
      </c>
      <c r="E28" s="62" t="s">
        <v>56</v>
      </c>
      <c r="F28" s="12">
        <f t="shared" si="1"/>
        <v>18241</v>
      </c>
      <c r="G28" s="78">
        <f>SUM(G29:G33)</f>
        <v>7720</v>
      </c>
      <c r="H28" s="79">
        <f>SUM(H29:H33)</f>
        <v>10521</v>
      </c>
    </row>
    <row r="29" spans="1:8" ht="11.25" customHeight="1">
      <c r="A29" s="63">
        <v>20</v>
      </c>
      <c r="B29" s="12">
        <f t="shared" si="2"/>
        <v>4339</v>
      </c>
      <c r="C29" s="78">
        <v>2293</v>
      </c>
      <c r="D29" s="78">
        <v>2046</v>
      </c>
      <c r="E29" s="63">
        <v>80</v>
      </c>
      <c r="F29" s="12">
        <f t="shared" si="1"/>
        <v>4560</v>
      </c>
      <c r="G29" s="78">
        <v>1955</v>
      </c>
      <c r="H29" s="79">
        <v>2605</v>
      </c>
    </row>
    <row r="30" spans="1:8" ht="11.25" customHeight="1">
      <c r="A30" s="63">
        <v>21</v>
      </c>
      <c r="B30" s="12">
        <f t="shared" si="2"/>
        <v>4339</v>
      </c>
      <c r="C30" s="78">
        <v>2266</v>
      </c>
      <c r="D30" s="78">
        <v>2073</v>
      </c>
      <c r="E30" s="63">
        <v>81</v>
      </c>
      <c r="F30" s="12">
        <f t="shared" si="1"/>
        <v>4105</v>
      </c>
      <c r="G30" s="78">
        <v>1771</v>
      </c>
      <c r="H30" s="79">
        <v>2334</v>
      </c>
    </row>
    <row r="31" spans="1:8" ht="11.25" customHeight="1">
      <c r="A31" s="63">
        <v>22</v>
      </c>
      <c r="B31" s="12">
        <f t="shared" si="2"/>
        <v>4402</v>
      </c>
      <c r="C31" s="78">
        <v>2336</v>
      </c>
      <c r="D31" s="78">
        <v>2066</v>
      </c>
      <c r="E31" s="63">
        <v>82</v>
      </c>
      <c r="F31" s="12">
        <f t="shared" si="1"/>
        <v>3486</v>
      </c>
      <c r="G31" s="78">
        <v>1498</v>
      </c>
      <c r="H31" s="79">
        <v>1988</v>
      </c>
    </row>
    <row r="32" spans="1:8" ht="11.25" customHeight="1">
      <c r="A32" s="63">
        <v>23</v>
      </c>
      <c r="B32" s="12">
        <f t="shared" si="2"/>
        <v>4431</v>
      </c>
      <c r="C32" s="78">
        <v>2312</v>
      </c>
      <c r="D32" s="78">
        <v>2119</v>
      </c>
      <c r="E32" s="63">
        <v>83</v>
      </c>
      <c r="F32" s="12">
        <f t="shared" si="1"/>
        <v>2926</v>
      </c>
      <c r="G32" s="78">
        <v>1212</v>
      </c>
      <c r="H32" s="79">
        <v>1714</v>
      </c>
    </row>
    <row r="33" spans="1:8" ht="11.25" customHeight="1">
      <c r="A33" s="64">
        <v>24</v>
      </c>
      <c r="B33" s="65">
        <f t="shared" si="2"/>
        <v>4424</v>
      </c>
      <c r="C33" s="80">
        <v>2276</v>
      </c>
      <c r="D33" s="80">
        <v>2148</v>
      </c>
      <c r="E33" s="64">
        <v>84</v>
      </c>
      <c r="F33" s="65">
        <f t="shared" si="1"/>
        <v>3164</v>
      </c>
      <c r="G33" s="80">
        <v>1284</v>
      </c>
      <c r="H33" s="81">
        <v>1880</v>
      </c>
    </row>
    <row r="34" spans="1:8" ht="11.25" customHeight="1">
      <c r="A34" s="62" t="s">
        <v>57</v>
      </c>
      <c r="B34" s="12">
        <f t="shared" si="2"/>
        <v>22908</v>
      </c>
      <c r="C34" s="78">
        <f>SUM(C35:C39)</f>
        <v>12209</v>
      </c>
      <c r="D34" s="78">
        <f>SUM(D35:D39)</f>
        <v>10699</v>
      </c>
      <c r="E34" s="62" t="s">
        <v>58</v>
      </c>
      <c r="F34" s="12">
        <f t="shared" si="1"/>
        <v>11799</v>
      </c>
      <c r="G34" s="78">
        <f>SUM(G35:G39)</f>
        <v>4479</v>
      </c>
      <c r="H34" s="79">
        <f>SUM(H35:H39)</f>
        <v>7320</v>
      </c>
    </row>
    <row r="35" spans="1:8" ht="11.25" customHeight="1">
      <c r="A35" s="63">
        <v>25</v>
      </c>
      <c r="B35" s="12">
        <f t="shared" si="2"/>
        <v>4613</v>
      </c>
      <c r="C35" s="78">
        <v>2460</v>
      </c>
      <c r="D35" s="78">
        <v>2153</v>
      </c>
      <c r="E35" s="63">
        <v>85</v>
      </c>
      <c r="F35" s="12">
        <f t="shared" si="1"/>
        <v>2935</v>
      </c>
      <c r="G35" s="78">
        <v>1203</v>
      </c>
      <c r="H35" s="79">
        <v>1732</v>
      </c>
    </row>
    <row r="36" spans="1:8" ht="11.25" customHeight="1">
      <c r="A36" s="63">
        <v>26</v>
      </c>
      <c r="B36" s="12">
        <f t="shared" si="2"/>
        <v>4607</v>
      </c>
      <c r="C36" s="78">
        <v>2479</v>
      </c>
      <c r="D36" s="78">
        <v>2128</v>
      </c>
      <c r="E36" s="63">
        <v>86</v>
      </c>
      <c r="F36" s="12">
        <f t="shared" si="1"/>
        <v>2761</v>
      </c>
      <c r="G36" s="78">
        <v>1060</v>
      </c>
      <c r="H36" s="79">
        <v>1701</v>
      </c>
    </row>
    <row r="37" spans="1:8" ht="11.25" customHeight="1">
      <c r="A37" s="63">
        <v>27</v>
      </c>
      <c r="B37" s="12">
        <f t="shared" si="2"/>
        <v>4566</v>
      </c>
      <c r="C37" s="78">
        <v>2397</v>
      </c>
      <c r="D37" s="78">
        <v>2169</v>
      </c>
      <c r="E37" s="63">
        <v>87</v>
      </c>
      <c r="F37" s="12">
        <f t="shared" si="1"/>
        <v>2330</v>
      </c>
      <c r="G37" s="78">
        <v>870</v>
      </c>
      <c r="H37" s="79">
        <v>1460</v>
      </c>
    </row>
    <row r="38" spans="1:8" ht="11.25" customHeight="1">
      <c r="A38" s="63">
        <v>28</v>
      </c>
      <c r="B38" s="12">
        <f t="shared" si="2"/>
        <v>4576</v>
      </c>
      <c r="C38" s="78">
        <v>2403</v>
      </c>
      <c r="D38" s="78">
        <v>2173</v>
      </c>
      <c r="E38" s="63">
        <v>88</v>
      </c>
      <c r="F38" s="12">
        <f t="shared" si="1"/>
        <v>1979</v>
      </c>
      <c r="G38" s="78">
        <v>735</v>
      </c>
      <c r="H38" s="79">
        <v>1244</v>
      </c>
    </row>
    <row r="39" spans="1:8" ht="11.25" customHeight="1">
      <c r="A39" s="64">
        <v>29</v>
      </c>
      <c r="B39" s="65">
        <f t="shared" si="2"/>
        <v>4546</v>
      </c>
      <c r="C39" s="80">
        <v>2470</v>
      </c>
      <c r="D39" s="80">
        <v>2076</v>
      </c>
      <c r="E39" s="64">
        <v>89</v>
      </c>
      <c r="F39" s="65">
        <f t="shared" si="1"/>
        <v>1794</v>
      </c>
      <c r="G39" s="80">
        <v>611</v>
      </c>
      <c r="H39" s="81">
        <v>1183</v>
      </c>
    </row>
    <row r="40" spans="1:8" ht="11.25" customHeight="1">
      <c r="A40" s="62" t="s">
        <v>59</v>
      </c>
      <c r="B40" s="12">
        <f t="shared" si="2"/>
        <v>23532</v>
      </c>
      <c r="C40" s="78">
        <f>SUM(C41:C45)</f>
        <v>12129</v>
      </c>
      <c r="D40" s="78">
        <f>SUM(D41:D45)</f>
        <v>11403</v>
      </c>
      <c r="E40" s="62" t="s">
        <v>60</v>
      </c>
      <c r="F40" s="12">
        <f t="shared" si="1"/>
        <v>5375</v>
      </c>
      <c r="G40" s="78">
        <f>SUM(G41:G45)</f>
        <v>1605</v>
      </c>
      <c r="H40" s="79">
        <f>SUM(H41:H45)</f>
        <v>3770</v>
      </c>
    </row>
    <row r="41" spans="1:8" ht="11.25" customHeight="1">
      <c r="A41" s="63">
        <v>30</v>
      </c>
      <c r="B41" s="12">
        <f t="shared" si="2"/>
        <v>4579</v>
      </c>
      <c r="C41" s="78">
        <v>2432</v>
      </c>
      <c r="D41" s="78">
        <v>2147</v>
      </c>
      <c r="E41" s="63">
        <v>90</v>
      </c>
      <c r="F41" s="12">
        <f t="shared" si="1"/>
        <v>1492</v>
      </c>
      <c r="G41" s="78">
        <v>498</v>
      </c>
      <c r="H41" s="79">
        <v>994</v>
      </c>
    </row>
    <row r="42" spans="1:8" ht="11.25" customHeight="1">
      <c r="A42" s="63">
        <v>31</v>
      </c>
      <c r="B42" s="12">
        <f t="shared" si="2"/>
        <v>4687</v>
      </c>
      <c r="C42" s="78">
        <v>2447</v>
      </c>
      <c r="D42" s="78">
        <v>2240</v>
      </c>
      <c r="E42" s="63">
        <v>91</v>
      </c>
      <c r="F42" s="12">
        <f t="shared" si="1"/>
        <v>1284</v>
      </c>
      <c r="G42" s="78">
        <v>371</v>
      </c>
      <c r="H42" s="79">
        <v>913</v>
      </c>
    </row>
    <row r="43" spans="1:8" ht="11.25" customHeight="1">
      <c r="A43" s="63">
        <v>32</v>
      </c>
      <c r="B43" s="12">
        <f t="shared" si="2"/>
        <v>4717</v>
      </c>
      <c r="C43" s="78">
        <v>2419</v>
      </c>
      <c r="D43" s="78">
        <v>2298</v>
      </c>
      <c r="E43" s="63">
        <v>92</v>
      </c>
      <c r="F43" s="12">
        <f t="shared" si="1"/>
        <v>1049</v>
      </c>
      <c r="G43" s="78">
        <v>310</v>
      </c>
      <c r="H43" s="79">
        <v>739</v>
      </c>
    </row>
    <row r="44" spans="1:8" ht="11.25" customHeight="1">
      <c r="A44" s="63">
        <v>33</v>
      </c>
      <c r="B44" s="12">
        <f t="shared" si="2"/>
        <v>4719</v>
      </c>
      <c r="C44" s="78">
        <v>2404</v>
      </c>
      <c r="D44" s="78">
        <v>2315</v>
      </c>
      <c r="E44" s="63">
        <v>93</v>
      </c>
      <c r="F44" s="12">
        <f t="shared" si="1"/>
        <v>874</v>
      </c>
      <c r="G44" s="78">
        <v>259</v>
      </c>
      <c r="H44" s="79">
        <v>615</v>
      </c>
    </row>
    <row r="45" spans="1:8" ht="11.25" customHeight="1">
      <c r="A45" s="64">
        <v>34</v>
      </c>
      <c r="B45" s="65">
        <f t="shared" si="2"/>
        <v>4830</v>
      </c>
      <c r="C45" s="80">
        <v>2427</v>
      </c>
      <c r="D45" s="80">
        <v>2403</v>
      </c>
      <c r="E45" s="64">
        <v>94</v>
      </c>
      <c r="F45" s="65">
        <f t="shared" si="1"/>
        <v>676</v>
      </c>
      <c r="G45" s="80">
        <v>167</v>
      </c>
      <c r="H45" s="81">
        <v>509</v>
      </c>
    </row>
    <row r="46" spans="1:8" ht="11.25" customHeight="1">
      <c r="A46" s="62" t="s">
        <v>61</v>
      </c>
      <c r="B46" s="12">
        <f t="shared" si="2"/>
        <v>27496</v>
      </c>
      <c r="C46" s="78">
        <f>SUM(C47:C51)</f>
        <v>13998</v>
      </c>
      <c r="D46" s="78">
        <f>SUM(D47:D51)</f>
        <v>13498</v>
      </c>
      <c r="E46" s="62" t="s">
        <v>62</v>
      </c>
      <c r="F46" s="12">
        <f t="shared" si="1"/>
        <v>1555</v>
      </c>
      <c r="G46" s="78">
        <f>SUM(G47:G51)</f>
        <v>329</v>
      </c>
      <c r="H46" s="79">
        <f>SUM(H47:H51)</f>
        <v>1226</v>
      </c>
    </row>
    <row r="47" spans="1:8" ht="11.25" customHeight="1">
      <c r="A47" s="63">
        <v>35</v>
      </c>
      <c r="B47" s="12">
        <f t="shared" si="2"/>
        <v>4991</v>
      </c>
      <c r="C47" s="78">
        <v>2597</v>
      </c>
      <c r="D47" s="78">
        <v>2394</v>
      </c>
      <c r="E47" s="63">
        <v>95</v>
      </c>
      <c r="F47" s="12">
        <f t="shared" si="1"/>
        <v>538</v>
      </c>
      <c r="G47" s="78">
        <v>136</v>
      </c>
      <c r="H47" s="79">
        <v>402</v>
      </c>
    </row>
    <row r="48" spans="1:8" ht="11.25" customHeight="1">
      <c r="A48" s="63">
        <v>36</v>
      </c>
      <c r="B48" s="12">
        <f t="shared" si="2"/>
        <v>5204</v>
      </c>
      <c r="C48" s="78">
        <v>2678</v>
      </c>
      <c r="D48" s="78">
        <v>2526</v>
      </c>
      <c r="E48" s="63">
        <v>96</v>
      </c>
      <c r="F48" s="12">
        <f t="shared" si="1"/>
        <v>384</v>
      </c>
      <c r="G48" s="78">
        <v>80</v>
      </c>
      <c r="H48" s="79">
        <v>304</v>
      </c>
    </row>
    <row r="49" spans="1:8" ht="11.25" customHeight="1">
      <c r="A49" s="63">
        <v>37</v>
      </c>
      <c r="B49" s="12">
        <f t="shared" si="2"/>
        <v>5527</v>
      </c>
      <c r="C49" s="78">
        <v>2788</v>
      </c>
      <c r="D49" s="78">
        <v>2739</v>
      </c>
      <c r="E49" s="63">
        <v>97</v>
      </c>
      <c r="F49" s="12">
        <f t="shared" si="1"/>
        <v>305</v>
      </c>
      <c r="G49" s="78">
        <v>58</v>
      </c>
      <c r="H49" s="79">
        <v>247</v>
      </c>
    </row>
    <row r="50" spans="1:8" ht="11.25" customHeight="1">
      <c r="A50" s="63">
        <v>38</v>
      </c>
      <c r="B50" s="12">
        <f t="shared" si="2"/>
        <v>5894</v>
      </c>
      <c r="C50" s="78">
        <v>2937</v>
      </c>
      <c r="D50" s="78">
        <v>2957</v>
      </c>
      <c r="E50" s="63">
        <v>98</v>
      </c>
      <c r="F50" s="12">
        <f t="shared" si="1"/>
        <v>194</v>
      </c>
      <c r="G50" s="78">
        <v>29</v>
      </c>
      <c r="H50" s="79">
        <v>165</v>
      </c>
    </row>
    <row r="51" spans="1:8" ht="11.25" customHeight="1">
      <c r="A51" s="64">
        <v>39</v>
      </c>
      <c r="B51" s="65">
        <f t="shared" si="2"/>
        <v>5880</v>
      </c>
      <c r="C51" s="80">
        <v>2998</v>
      </c>
      <c r="D51" s="80">
        <v>2882</v>
      </c>
      <c r="E51" s="64">
        <v>99</v>
      </c>
      <c r="F51" s="65">
        <f t="shared" si="1"/>
        <v>134</v>
      </c>
      <c r="G51" s="80">
        <v>26</v>
      </c>
      <c r="H51" s="81">
        <v>108</v>
      </c>
    </row>
    <row r="52" spans="1:8" ht="11.25" customHeight="1">
      <c r="A52" s="62" t="s">
        <v>63</v>
      </c>
      <c r="B52" s="12">
        <f t="shared" si="2"/>
        <v>31708</v>
      </c>
      <c r="C52" s="78">
        <f>SUM(C53:C57)</f>
        <v>15994</v>
      </c>
      <c r="D52" s="78">
        <f>SUM(D53:D57)</f>
        <v>15714</v>
      </c>
      <c r="E52" s="62" t="s">
        <v>64</v>
      </c>
      <c r="F52" s="12">
        <f t="shared" si="1"/>
        <v>225</v>
      </c>
      <c r="G52" s="78">
        <f>SUM(G53:G57)</f>
        <v>32</v>
      </c>
      <c r="H52" s="79">
        <f>SUM(H53:H57)</f>
        <v>193</v>
      </c>
    </row>
    <row r="53" spans="1:8" ht="11.25" customHeight="1">
      <c r="A53" s="63">
        <v>40</v>
      </c>
      <c r="B53" s="12">
        <f t="shared" si="2"/>
        <v>6019</v>
      </c>
      <c r="C53" s="78">
        <v>3025</v>
      </c>
      <c r="D53" s="78">
        <v>2994</v>
      </c>
      <c r="E53" s="63">
        <v>100</v>
      </c>
      <c r="F53" s="12">
        <f t="shared" si="1"/>
        <v>81</v>
      </c>
      <c r="G53" s="78">
        <v>11</v>
      </c>
      <c r="H53" s="79">
        <v>70</v>
      </c>
    </row>
    <row r="54" spans="1:8" ht="11.25" customHeight="1">
      <c r="A54" s="63">
        <v>41</v>
      </c>
      <c r="B54" s="12">
        <f t="shared" si="2"/>
        <v>6169</v>
      </c>
      <c r="C54" s="78">
        <v>3126</v>
      </c>
      <c r="D54" s="78">
        <v>3043</v>
      </c>
      <c r="E54" s="63">
        <v>101</v>
      </c>
      <c r="F54" s="12">
        <f t="shared" si="1"/>
        <v>57</v>
      </c>
      <c r="G54" s="78">
        <v>5</v>
      </c>
      <c r="H54" s="79">
        <v>52</v>
      </c>
    </row>
    <row r="55" spans="1:8" ht="11.25" customHeight="1">
      <c r="A55" s="63">
        <v>42</v>
      </c>
      <c r="B55" s="12">
        <f t="shared" si="2"/>
        <v>6311</v>
      </c>
      <c r="C55" s="78">
        <v>3164</v>
      </c>
      <c r="D55" s="78">
        <v>3147</v>
      </c>
      <c r="E55" s="63">
        <v>102</v>
      </c>
      <c r="F55" s="12">
        <f t="shared" si="1"/>
        <v>45</v>
      </c>
      <c r="G55" s="78">
        <v>8</v>
      </c>
      <c r="H55" s="79">
        <v>37</v>
      </c>
    </row>
    <row r="56" spans="1:8" ht="11.25" customHeight="1">
      <c r="A56" s="63">
        <v>43</v>
      </c>
      <c r="B56" s="12">
        <f t="shared" si="2"/>
        <v>6525</v>
      </c>
      <c r="C56" s="78">
        <v>3286</v>
      </c>
      <c r="D56" s="78">
        <v>3239</v>
      </c>
      <c r="E56" s="63">
        <v>103</v>
      </c>
      <c r="F56" s="12">
        <f t="shared" si="1"/>
        <v>23</v>
      </c>
      <c r="G56" s="78">
        <v>3</v>
      </c>
      <c r="H56" s="79">
        <v>20</v>
      </c>
    </row>
    <row r="57" spans="1:8" ht="11.25" customHeight="1">
      <c r="A57" s="64">
        <v>44</v>
      </c>
      <c r="B57" s="65">
        <f t="shared" si="2"/>
        <v>6684</v>
      </c>
      <c r="C57" s="80">
        <v>3393</v>
      </c>
      <c r="D57" s="80">
        <v>3291</v>
      </c>
      <c r="E57" s="64">
        <v>104</v>
      </c>
      <c r="F57" s="65">
        <f t="shared" si="1"/>
        <v>19</v>
      </c>
      <c r="G57" s="80">
        <v>5</v>
      </c>
      <c r="H57" s="81">
        <v>14</v>
      </c>
    </row>
    <row r="58" spans="1:8" ht="11.25" customHeight="1">
      <c r="A58" s="62" t="s">
        <v>65</v>
      </c>
      <c r="B58" s="12">
        <f t="shared" si="2"/>
        <v>37401</v>
      </c>
      <c r="C58" s="78">
        <f>SUM(C59:C63)</f>
        <v>18947</v>
      </c>
      <c r="D58" s="78">
        <f>SUM(D59:D63)</f>
        <v>18454</v>
      </c>
      <c r="E58" s="62" t="s">
        <v>274</v>
      </c>
      <c r="F58" s="12">
        <f>SUM(G58:H58)</f>
        <v>11</v>
      </c>
      <c r="G58" s="78">
        <f>SUM(G59:G63)</f>
        <v>0</v>
      </c>
      <c r="H58" s="79">
        <f>SUM(H59:H63)</f>
        <v>11</v>
      </c>
    </row>
    <row r="59" spans="1:8" ht="11.25" customHeight="1">
      <c r="A59" s="63">
        <v>45</v>
      </c>
      <c r="B59" s="12">
        <f t="shared" si="2"/>
        <v>6834</v>
      </c>
      <c r="C59" s="78">
        <v>3518</v>
      </c>
      <c r="D59" s="78">
        <v>3316</v>
      </c>
      <c r="E59" s="63">
        <v>105</v>
      </c>
      <c r="F59" s="12">
        <f t="shared" si="1"/>
        <v>4</v>
      </c>
      <c r="G59" s="78">
        <v>0</v>
      </c>
      <c r="H59" s="79">
        <v>4</v>
      </c>
    </row>
    <row r="60" spans="1:8" ht="11.25" customHeight="1">
      <c r="A60" s="63">
        <v>46</v>
      </c>
      <c r="B60" s="12">
        <f t="shared" si="2"/>
        <v>7232</v>
      </c>
      <c r="C60" s="78">
        <v>3617</v>
      </c>
      <c r="D60" s="78">
        <v>3615</v>
      </c>
      <c r="E60" s="63">
        <v>106</v>
      </c>
      <c r="F60" s="12">
        <f t="shared" si="1"/>
        <v>6</v>
      </c>
      <c r="G60" s="78">
        <v>0</v>
      </c>
      <c r="H60" s="79">
        <v>6</v>
      </c>
    </row>
    <row r="61" spans="1:8" ht="11.25" customHeight="1">
      <c r="A61" s="63">
        <v>47</v>
      </c>
      <c r="B61" s="12">
        <f t="shared" si="2"/>
        <v>7359</v>
      </c>
      <c r="C61" s="78">
        <v>3751</v>
      </c>
      <c r="D61" s="78">
        <v>3608</v>
      </c>
      <c r="E61" s="63">
        <v>107</v>
      </c>
      <c r="F61" s="12">
        <f t="shared" si="1"/>
        <v>1</v>
      </c>
      <c r="G61" s="78">
        <v>0</v>
      </c>
      <c r="H61" s="79">
        <v>1</v>
      </c>
    </row>
    <row r="62" spans="1:8" ht="11.25" customHeight="1">
      <c r="A62" s="63">
        <v>48</v>
      </c>
      <c r="B62" s="12">
        <f t="shared" si="2"/>
        <v>7814</v>
      </c>
      <c r="C62" s="78">
        <v>3943</v>
      </c>
      <c r="D62" s="78">
        <v>3871</v>
      </c>
      <c r="E62" s="63">
        <v>108</v>
      </c>
      <c r="F62" s="12">
        <f>SUM(G62:H62)</f>
        <v>0</v>
      </c>
      <c r="G62" s="78">
        <v>0</v>
      </c>
      <c r="H62" s="79">
        <v>0</v>
      </c>
    </row>
    <row r="63" spans="1:8" ht="11.25" customHeight="1">
      <c r="A63" s="64">
        <v>49</v>
      </c>
      <c r="B63" s="65">
        <f t="shared" si="2"/>
        <v>8162</v>
      </c>
      <c r="C63" s="80">
        <v>4118</v>
      </c>
      <c r="D63" s="80">
        <v>4044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66</v>
      </c>
      <c r="B64" s="12">
        <f t="shared" si="2"/>
        <v>37803</v>
      </c>
      <c r="C64" s="78">
        <f>SUM(C65:C69)</f>
        <v>19294</v>
      </c>
      <c r="D64" s="78">
        <f>SUM(D65:D69)</f>
        <v>18509</v>
      </c>
      <c r="E64" s="63" t="s">
        <v>330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7886</v>
      </c>
      <c r="C65" s="78">
        <v>3992</v>
      </c>
      <c r="D65" s="78">
        <v>3894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7700</v>
      </c>
      <c r="C66" s="78">
        <v>3884</v>
      </c>
      <c r="D66" s="78">
        <v>3816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7440</v>
      </c>
      <c r="C67" s="78">
        <v>3820</v>
      </c>
      <c r="D67" s="78">
        <v>3620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7399</v>
      </c>
      <c r="C68" s="78">
        <v>3795</v>
      </c>
      <c r="D68" s="78">
        <v>3604</v>
      </c>
      <c r="E68" s="63" t="s">
        <v>40</v>
      </c>
      <c r="F68" s="66">
        <f>SUM(F72:F74)</f>
        <v>444354</v>
      </c>
      <c r="G68" s="90">
        <f>SUM(G72:G74)</f>
        <v>220000</v>
      </c>
      <c r="H68" s="67">
        <f>SUM(H72:H74)</f>
        <v>224354</v>
      </c>
    </row>
    <row r="69" spans="1:8" ht="11.25" customHeight="1">
      <c r="A69" s="64">
        <v>54</v>
      </c>
      <c r="B69" s="65">
        <f t="shared" si="2"/>
        <v>7378</v>
      </c>
      <c r="C69" s="80">
        <v>3803</v>
      </c>
      <c r="D69" s="80">
        <v>3575</v>
      </c>
      <c r="E69" s="64" t="s">
        <v>3</v>
      </c>
      <c r="F69" s="65">
        <v>209774</v>
      </c>
      <c r="G69" s="15"/>
      <c r="H69" s="16"/>
    </row>
    <row r="70" spans="1:8" ht="11.25" customHeight="1">
      <c r="A70" s="62" t="s">
        <v>67</v>
      </c>
      <c r="B70" s="12">
        <f t="shared" si="2"/>
        <v>30793</v>
      </c>
      <c r="C70" s="78">
        <f>SUM(C71:C75)</f>
        <v>16154</v>
      </c>
      <c r="D70" s="78">
        <f>SUM(D71:D75)</f>
        <v>14639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6873</v>
      </c>
      <c r="C71" s="78">
        <v>3644</v>
      </c>
      <c r="D71" s="78">
        <v>3229</v>
      </c>
      <c r="E71" s="63" t="s">
        <v>68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5863</v>
      </c>
      <c r="C72" s="78">
        <v>3035</v>
      </c>
      <c r="D72" s="78">
        <v>2828</v>
      </c>
      <c r="E72" s="63" t="s">
        <v>69</v>
      </c>
      <c r="F72" s="91">
        <f>$B$4+$B$10+$B$16</f>
        <v>57607</v>
      </c>
      <c r="G72" s="92">
        <f>$C$4+$C$10+$C$16</f>
        <v>29550</v>
      </c>
      <c r="H72" s="93">
        <f>$D$4+$D$10+$D$16</f>
        <v>28057</v>
      </c>
    </row>
    <row r="73" spans="1:8" ht="11.25" customHeight="1">
      <c r="A73" s="63">
        <v>57</v>
      </c>
      <c r="B73" s="12">
        <f t="shared" si="2"/>
        <v>6364</v>
      </c>
      <c r="C73" s="78">
        <v>3371</v>
      </c>
      <c r="D73" s="78">
        <v>2993</v>
      </c>
      <c r="E73" s="62" t="s">
        <v>70</v>
      </c>
      <c r="F73" s="12">
        <f>$B$22+$B$28+$B$34+$B$40+$B$46+$B$52+$B$58+$B$64+$B$70+$F$4</f>
        <v>278057</v>
      </c>
      <c r="G73" s="13">
        <f>$C$22+$C$28+$C$34+$C$40+$C$46+$C$52+$C$58+$C$64+$C$70+$G$4</f>
        <v>143028</v>
      </c>
      <c r="H73" s="14">
        <f>$D$22+$D$28+$D$34+$D$40+$D$46+$D$52+$D$58+$D$64+$D$70+$H$4</f>
        <v>135029</v>
      </c>
    </row>
    <row r="74" spans="1:8" ht="11.25" customHeight="1">
      <c r="A74" s="63">
        <v>58</v>
      </c>
      <c r="B74" s="12">
        <f t="shared" si="2"/>
        <v>6048</v>
      </c>
      <c r="C74" s="78">
        <v>3120</v>
      </c>
      <c r="D74" s="78">
        <v>2928</v>
      </c>
      <c r="E74" s="62" t="s">
        <v>71</v>
      </c>
      <c r="F74" s="12">
        <f>$F$10+$F$16+$F$22+$F$28+$F$34+$F$40+$F$46+$F$52+$F$58+$F$64</f>
        <v>108690</v>
      </c>
      <c r="G74" s="13">
        <f>$G$10+$G$16+$G$22+$G$28+$G$34+$G$40+$G$46+$G$52+$G$58+$G$64</f>
        <v>47422</v>
      </c>
      <c r="H74" s="14">
        <f>$H$10+$H$16+$H$22+$H$28+$H$34+$H$40+$H$46+$H$52+$H$58+$H$64</f>
        <v>61268</v>
      </c>
    </row>
    <row r="75" spans="1:8" ht="13.5" customHeight="1" thickBot="1">
      <c r="A75" s="70">
        <v>59</v>
      </c>
      <c r="B75" s="71">
        <f t="shared" ref="B75" si="4">SUM(C75:D75)</f>
        <v>5645</v>
      </c>
      <c r="C75" s="72">
        <v>2984</v>
      </c>
      <c r="D75" s="72">
        <v>2661</v>
      </c>
      <c r="E75" s="73" t="s">
        <v>331</v>
      </c>
      <c r="F75" s="71">
        <f>$F$22+$F$28+$F$34+$F$40+$F$46+$F$52+$F$58+$F$64</f>
        <v>59635</v>
      </c>
      <c r="G75" s="72">
        <f>$G$22+$G$28+$G$34+$G$40+$G$46+$G$52+$G$58+$G$64</f>
        <v>24266</v>
      </c>
      <c r="H75" s="74">
        <f>$H$22+$H$28+$H$34+$H$40+$H$46+$H$52+$H$58+$H$64</f>
        <v>35369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:B2"/>
    </sheetView>
  </sheetViews>
  <sheetFormatPr defaultRowHeight="13.5"/>
  <cols>
    <col min="1" max="1" width="8.875" customWidth="1"/>
    <col min="2" max="12" width="7" customWidth="1"/>
    <col min="13" max="14" width="7" style="144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5" t="s">
        <v>275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" customFormat="1" ht="20.25" customHeight="1" thickBot="1">
      <c r="A2" s="214" t="s">
        <v>354</v>
      </c>
      <c r="B2" s="214"/>
      <c r="C2" s="26"/>
      <c r="D2" s="26"/>
      <c r="E2" s="26"/>
      <c r="F2" s="26"/>
      <c r="G2" s="26"/>
      <c r="H2" s="26"/>
      <c r="I2" s="26"/>
      <c r="J2" s="26"/>
      <c r="K2" s="26"/>
      <c r="L2" s="26"/>
      <c r="M2" s="136"/>
      <c r="N2" s="136"/>
    </row>
    <row r="3" spans="1:14" s="1" customFormat="1" ht="20.100000000000001" customHeight="1">
      <c r="A3" s="215" t="s">
        <v>12</v>
      </c>
      <c r="B3" s="218" t="s">
        <v>27</v>
      </c>
      <c r="C3" s="221" t="s">
        <v>28</v>
      </c>
      <c r="D3" s="224" t="s">
        <v>336</v>
      </c>
      <c r="E3" s="227" t="s">
        <v>29</v>
      </c>
      <c r="F3" s="228"/>
      <c r="G3" s="228"/>
      <c r="H3" s="229"/>
      <c r="I3" s="228" t="s">
        <v>30</v>
      </c>
      <c r="J3" s="228"/>
      <c r="K3" s="228"/>
      <c r="L3" s="233"/>
      <c r="M3" s="235" t="s">
        <v>337</v>
      </c>
      <c r="N3" s="238" t="s">
        <v>26</v>
      </c>
    </row>
    <row r="4" spans="1:14" s="1" customFormat="1" ht="20.100000000000001" customHeight="1">
      <c r="A4" s="216"/>
      <c r="B4" s="219"/>
      <c r="C4" s="222"/>
      <c r="D4" s="225"/>
      <c r="E4" s="230"/>
      <c r="F4" s="231"/>
      <c r="G4" s="231"/>
      <c r="H4" s="232"/>
      <c r="I4" s="231"/>
      <c r="J4" s="231"/>
      <c r="K4" s="231"/>
      <c r="L4" s="234"/>
      <c r="M4" s="236"/>
      <c r="N4" s="239"/>
    </row>
    <row r="5" spans="1:14" s="1" customFormat="1" ht="20.100000000000001" customHeight="1" thickBot="1">
      <c r="A5" s="217"/>
      <c r="B5" s="220"/>
      <c r="C5" s="223"/>
      <c r="D5" s="226"/>
      <c r="E5" s="110" t="s">
        <v>31</v>
      </c>
      <c r="F5" s="111" t="s">
        <v>32</v>
      </c>
      <c r="G5" s="111" t="s">
        <v>33</v>
      </c>
      <c r="H5" s="132" t="s">
        <v>26</v>
      </c>
      <c r="I5" s="134" t="s">
        <v>31</v>
      </c>
      <c r="J5" s="111" t="s">
        <v>32</v>
      </c>
      <c r="K5" s="111" t="s">
        <v>33</v>
      </c>
      <c r="L5" s="112" t="s">
        <v>26</v>
      </c>
      <c r="M5" s="237"/>
      <c r="N5" s="240"/>
    </row>
    <row r="6" spans="1:14" s="1" customFormat="1" ht="20.100000000000001" customHeight="1">
      <c r="A6" s="113" t="s">
        <v>13</v>
      </c>
      <c r="B6" s="145">
        <v>7</v>
      </c>
      <c r="C6" s="146">
        <v>14</v>
      </c>
      <c r="D6" s="147">
        <f>B6-C6</f>
        <v>-7</v>
      </c>
      <c r="E6" s="148">
        <v>30</v>
      </c>
      <c r="F6" s="149">
        <v>27</v>
      </c>
      <c r="G6" s="149">
        <v>22</v>
      </c>
      <c r="H6" s="150">
        <f>SUM(E6:G6)</f>
        <v>79</v>
      </c>
      <c r="I6" s="151">
        <v>18</v>
      </c>
      <c r="J6" s="149">
        <v>28</v>
      </c>
      <c r="K6" s="149">
        <v>14</v>
      </c>
      <c r="L6" s="152">
        <f>SUM(I6:K6)</f>
        <v>60</v>
      </c>
      <c r="M6" s="137">
        <f>H6-L6</f>
        <v>19</v>
      </c>
      <c r="N6" s="137">
        <f>D6+M6</f>
        <v>12</v>
      </c>
    </row>
    <row r="7" spans="1:14" s="1" customFormat="1" ht="20.100000000000001" customHeight="1">
      <c r="A7" s="114" t="s">
        <v>14</v>
      </c>
      <c r="B7" s="153">
        <v>41</v>
      </c>
      <c r="C7" s="154">
        <v>42</v>
      </c>
      <c r="D7" s="147">
        <f t="shared" ref="D7:D18" si="0">B7-C7</f>
        <v>-1</v>
      </c>
      <c r="E7" s="155">
        <v>132</v>
      </c>
      <c r="F7" s="156">
        <v>81</v>
      </c>
      <c r="G7" s="156">
        <v>59</v>
      </c>
      <c r="H7" s="157">
        <f t="shared" ref="H7:H20" si="1">SUM(E7:G7)</f>
        <v>272</v>
      </c>
      <c r="I7" s="158">
        <v>96</v>
      </c>
      <c r="J7" s="156">
        <v>79</v>
      </c>
      <c r="K7" s="156">
        <v>78</v>
      </c>
      <c r="L7" s="159">
        <f t="shared" ref="L7:L20" si="2">SUM(I7:K7)</f>
        <v>253</v>
      </c>
      <c r="M7" s="138">
        <f t="shared" ref="M7:M20" si="3">H7-L7</f>
        <v>19</v>
      </c>
      <c r="N7" s="138">
        <f t="shared" ref="N7:N18" si="4">D7+M7</f>
        <v>18</v>
      </c>
    </row>
    <row r="8" spans="1:14" s="1" customFormat="1" ht="20.100000000000001" customHeight="1">
      <c r="A8" s="114" t="s">
        <v>15</v>
      </c>
      <c r="B8" s="153">
        <v>30</v>
      </c>
      <c r="C8" s="154">
        <v>26</v>
      </c>
      <c r="D8" s="147">
        <f t="shared" si="0"/>
        <v>4</v>
      </c>
      <c r="E8" s="155">
        <v>74</v>
      </c>
      <c r="F8" s="156">
        <v>52</v>
      </c>
      <c r="G8" s="156">
        <v>33</v>
      </c>
      <c r="H8" s="157">
        <f t="shared" si="1"/>
        <v>159</v>
      </c>
      <c r="I8" s="158">
        <v>59</v>
      </c>
      <c r="J8" s="156">
        <v>63</v>
      </c>
      <c r="K8" s="156">
        <v>44</v>
      </c>
      <c r="L8" s="159">
        <f t="shared" si="2"/>
        <v>166</v>
      </c>
      <c r="M8" s="138">
        <f t="shared" si="3"/>
        <v>-7</v>
      </c>
      <c r="N8" s="138">
        <f t="shared" si="4"/>
        <v>-3</v>
      </c>
    </row>
    <row r="9" spans="1:14" s="1" customFormat="1" ht="20.100000000000001" customHeight="1">
      <c r="A9" s="114" t="s">
        <v>16</v>
      </c>
      <c r="B9" s="153">
        <v>26</v>
      </c>
      <c r="C9" s="154">
        <v>20</v>
      </c>
      <c r="D9" s="147">
        <f t="shared" si="0"/>
        <v>6</v>
      </c>
      <c r="E9" s="155">
        <v>50</v>
      </c>
      <c r="F9" s="156">
        <v>44</v>
      </c>
      <c r="G9" s="156">
        <v>41</v>
      </c>
      <c r="H9" s="157">
        <f>SUM(E9:G9)</f>
        <v>135</v>
      </c>
      <c r="I9" s="158">
        <v>39</v>
      </c>
      <c r="J9" s="156">
        <v>56</v>
      </c>
      <c r="K9" s="156">
        <v>49</v>
      </c>
      <c r="L9" s="159">
        <f t="shared" si="2"/>
        <v>144</v>
      </c>
      <c r="M9" s="138">
        <f t="shared" si="3"/>
        <v>-9</v>
      </c>
      <c r="N9" s="138">
        <f t="shared" si="4"/>
        <v>-3</v>
      </c>
    </row>
    <row r="10" spans="1:14" s="1" customFormat="1" ht="20.100000000000001" customHeight="1">
      <c r="A10" s="114" t="s">
        <v>17</v>
      </c>
      <c r="B10" s="153">
        <v>28</v>
      </c>
      <c r="C10" s="154">
        <v>24</v>
      </c>
      <c r="D10" s="147">
        <f t="shared" si="0"/>
        <v>4</v>
      </c>
      <c r="E10" s="155">
        <v>97</v>
      </c>
      <c r="F10" s="156">
        <v>70</v>
      </c>
      <c r="G10" s="156">
        <v>48</v>
      </c>
      <c r="H10" s="157">
        <f t="shared" si="1"/>
        <v>215</v>
      </c>
      <c r="I10" s="158">
        <v>74</v>
      </c>
      <c r="J10" s="156">
        <v>70</v>
      </c>
      <c r="K10" s="156">
        <v>53</v>
      </c>
      <c r="L10" s="159">
        <f t="shared" si="2"/>
        <v>197</v>
      </c>
      <c r="M10" s="138">
        <f t="shared" si="3"/>
        <v>18</v>
      </c>
      <c r="N10" s="138">
        <f t="shared" si="4"/>
        <v>22</v>
      </c>
    </row>
    <row r="11" spans="1:14" s="1" customFormat="1" ht="20.100000000000001" customHeight="1">
      <c r="A11" s="114" t="s">
        <v>18</v>
      </c>
      <c r="B11" s="153">
        <v>16</v>
      </c>
      <c r="C11" s="154">
        <v>14</v>
      </c>
      <c r="D11" s="147">
        <f t="shared" si="0"/>
        <v>2</v>
      </c>
      <c r="E11" s="155">
        <v>90</v>
      </c>
      <c r="F11" s="156">
        <v>36</v>
      </c>
      <c r="G11" s="156">
        <v>12</v>
      </c>
      <c r="H11" s="157">
        <f t="shared" si="1"/>
        <v>138</v>
      </c>
      <c r="I11" s="158">
        <v>30</v>
      </c>
      <c r="J11" s="156">
        <v>56</v>
      </c>
      <c r="K11" s="156">
        <v>28</v>
      </c>
      <c r="L11" s="159">
        <f t="shared" si="2"/>
        <v>114</v>
      </c>
      <c r="M11" s="138">
        <f t="shared" si="3"/>
        <v>24</v>
      </c>
      <c r="N11" s="138">
        <f t="shared" si="4"/>
        <v>26</v>
      </c>
    </row>
    <row r="12" spans="1:14" s="1" customFormat="1" ht="20.100000000000001" customHeight="1">
      <c r="A12" s="114" t="s">
        <v>19</v>
      </c>
      <c r="B12" s="153">
        <v>20</v>
      </c>
      <c r="C12" s="154">
        <v>31</v>
      </c>
      <c r="D12" s="147">
        <f>B12-C12</f>
        <v>-11</v>
      </c>
      <c r="E12" s="155">
        <v>72</v>
      </c>
      <c r="F12" s="156">
        <v>55</v>
      </c>
      <c r="G12" s="156">
        <v>63</v>
      </c>
      <c r="H12" s="157">
        <f t="shared" si="1"/>
        <v>190</v>
      </c>
      <c r="I12" s="158">
        <v>51</v>
      </c>
      <c r="J12" s="156">
        <v>61</v>
      </c>
      <c r="K12" s="156">
        <v>29</v>
      </c>
      <c r="L12" s="159">
        <f t="shared" si="2"/>
        <v>141</v>
      </c>
      <c r="M12" s="138">
        <f t="shared" si="3"/>
        <v>49</v>
      </c>
      <c r="N12" s="138">
        <f t="shared" si="4"/>
        <v>38</v>
      </c>
    </row>
    <row r="13" spans="1:14" s="1" customFormat="1" ht="20.100000000000001" customHeight="1">
      <c r="A13" s="114" t="s">
        <v>20</v>
      </c>
      <c r="B13" s="153">
        <v>13</v>
      </c>
      <c r="C13" s="154">
        <v>26</v>
      </c>
      <c r="D13" s="147">
        <f t="shared" si="0"/>
        <v>-13</v>
      </c>
      <c r="E13" s="155">
        <v>39</v>
      </c>
      <c r="F13" s="156">
        <v>49</v>
      </c>
      <c r="G13" s="156">
        <v>41</v>
      </c>
      <c r="H13" s="157">
        <f t="shared" si="1"/>
        <v>129</v>
      </c>
      <c r="I13" s="158">
        <v>26</v>
      </c>
      <c r="J13" s="156">
        <v>25</v>
      </c>
      <c r="K13" s="156">
        <v>21</v>
      </c>
      <c r="L13" s="159">
        <f t="shared" si="2"/>
        <v>72</v>
      </c>
      <c r="M13" s="138">
        <f t="shared" si="3"/>
        <v>57</v>
      </c>
      <c r="N13" s="138">
        <f t="shared" si="4"/>
        <v>44</v>
      </c>
    </row>
    <row r="14" spans="1:14" s="1" customFormat="1" ht="20.100000000000001" customHeight="1">
      <c r="A14" s="114" t="s">
        <v>21</v>
      </c>
      <c r="B14" s="153">
        <v>22</v>
      </c>
      <c r="C14" s="154">
        <v>24</v>
      </c>
      <c r="D14" s="147">
        <f t="shared" si="0"/>
        <v>-2</v>
      </c>
      <c r="E14" s="155">
        <v>53</v>
      </c>
      <c r="F14" s="156">
        <v>51</v>
      </c>
      <c r="G14" s="156">
        <v>43</v>
      </c>
      <c r="H14" s="157">
        <f t="shared" si="1"/>
        <v>147</v>
      </c>
      <c r="I14" s="158">
        <v>39</v>
      </c>
      <c r="J14" s="156">
        <v>79</v>
      </c>
      <c r="K14" s="156">
        <v>65</v>
      </c>
      <c r="L14" s="159">
        <f t="shared" si="2"/>
        <v>183</v>
      </c>
      <c r="M14" s="138">
        <f t="shared" si="3"/>
        <v>-36</v>
      </c>
      <c r="N14" s="138">
        <f t="shared" si="4"/>
        <v>-38</v>
      </c>
    </row>
    <row r="15" spans="1:14" s="1" customFormat="1" ht="20.100000000000001" customHeight="1">
      <c r="A15" s="114" t="s">
        <v>22</v>
      </c>
      <c r="B15" s="153">
        <v>22</v>
      </c>
      <c r="C15" s="154">
        <v>16</v>
      </c>
      <c r="D15" s="147">
        <f>B15-C15</f>
        <v>6</v>
      </c>
      <c r="E15" s="155">
        <v>100</v>
      </c>
      <c r="F15" s="156">
        <v>123</v>
      </c>
      <c r="G15" s="156">
        <v>56</v>
      </c>
      <c r="H15" s="157">
        <f t="shared" si="1"/>
        <v>279</v>
      </c>
      <c r="I15" s="158">
        <v>60</v>
      </c>
      <c r="J15" s="156">
        <v>80</v>
      </c>
      <c r="K15" s="156">
        <v>44</v>
      </c>
      <c r="L15" s="159">
        <f t="shared" si="2"/>
        <v>184</v>
      </c>
      <c r="M15" s="138">
        <f t="shared" si="3"/>
        <v>95</v>
      </c>
      <c r="N15" s="138">
        <f t="shared" si="4"/>
        <v>101</v>
      </c>
    </row>
    <row r="16" spans="1:14" s="1" customFormat="1" ht="20.100000000000001" customHeight="1">
      <c r="A16" s="114" t="s">
        <v>23</v>
      </c>
      <c r="B16" s="153">
        <v>5</v>
      </c>
      <c r="C16" s="154">
        <v>15</v>
      </c>
      <c r="D16" s="147">
        <f>B16-C16</f>
        <v>-10</v>
      </c>
      <c r="E16" s="155">
        <v>23</v>
      </c>
      <c r="F16" s="156">
        <v>13</v>
      </c>
      <c r="G16" s="156">
        <v>8</v>
      </c>
      <c r="H16" s="157">
        <f t="shared" si="1"/>
        <v>44</v>
      </c>
      <c r="I16" s="158">
        <v>17</v>
      </c>
      <c r="J16" s="156">
        <v>22</v>
      </c>
      <c r="K16" s="156">
        <v>16</v>
      </c>
      <c r="L16" s="159">
        <f t="shared" si="2"/>
        <v>55</v>
      </c>
      <c r="M16" s="138">
        <f t="shared" si="3"/>
        <v>-11</v>
      </c>
      <c r="N16" s="138">
        <f t="shared" si="4"/>
        <v>-21</v>
      </c>
    </row>
    <row r="17" spans="1:14" s="1" customFormat="1" ht="20.100000000000001" customHeight="1">
      <c r="A17" s="114" t="s">
        <v>24</v>
      </c>
      <c r="B17" s="153">
        <v>23</v>
      </c>
      <c r="C17" s="154">
        <v>28</v>
      </c>
      <c r="D17" s="147">
        <f t="shared" si="0"/>
        <v>-5</v>
      </c>
      <c r="E17" s="155">
        <v>68</v>
      </c>
      <c r="F17" s="156">
        <v>46</v>
      </c>
      <c r="G17" s="156">
        <v>35</v>
      </c>
      <c r="H17" s="157">
        <f t="shared" si="1"/>
        <v>149</v>
      </c>
      <c r="I17" s="158">
        <v>50</v>
      </c>
      <c r="J17" s="156">
        <v>77</v>
      </c>
      <c r="K17" s="156">
        <v>24</v>
      </c>
      <c r="L17" s="159">
        <f>SUM(I17:K17)</f>
        <v>151</v>
      </c>
      <c r="M17" s="138">
        <f t="shared" si="3"/>
        <v>-2</v>
      </c>
      <c r="N17" s="138">
        <f t="shared" si="4"/>
        <v>-7</v>
      </c>
    </row>
    <row r="18" spans="1:14" s="1" customFormat="1" ht="20.100000000000001" customHeight="1" thickBot="1">
      <c r="A18" s="117" t="s">
        <v>25</v>
      </c>
      <c r="B18" s="160">
        <v>11</v>
      </c>
      <c r="C18" s="161">
        <v>14</v>
      </c>
      <c r="D18" s="162">
        <f t="shared" si="0"/>
        <v>-3</v>
      </c>
      <c r="E18" s="163">
        <v>26</v>
      </c>
      <c r="F18" s="164">
        <v>25</v>
      </c>
      <c r="G18" s="164">
        <v>17</v>
      </c>
      <c r="H18" s="165">
        <f t="shared" si="1"/>
        <v>68</v>
      </c>
      <c r="I18" s="166">
        <v>49</v>
      </c>
      <c r="J18" s="164">
        <v>42</v>
      </c>
      <c r="K18" s="164">
        <v>11</v>
      </c>
      <c r="L18" s="167">
        <f t="shared" si="2"/>
        <v>102</v>
      </c>
      <c r="M18" s="139">
        <f t="shared" si="3"/>
        <v>-34</v>
      </c>
      <c r="N18" s="139">
        <f t="shared" si="4"/>
        <v>-37</v>
      </c>
    </row>
    <row r="19" spans="1:14" s="1" customFormat="1" ht="20.100000000000001" customHeight="1">
      <c r="A19" s="116" t="s">
        <v>42</v>
      </c>
      <c r="B19" s="168">
        <v>122</v>
      </c>
      <c r="C19" s="169">
        <v>167</v>
      </c>
      <c r="D19" s="170">
        <f>B19-C19</f>
        <v>-45</v>
      </c>
      <c r="E19" s="171">
        <v>486</v>
      </c>
      <c r="F19" s="172">
        <v>343</v>
      </c>
      <c r="G19" s="172">
        <v>231</v>
      </c>
      <c r="H19" s="173">
        <f>SUM(E19:G19)</f>
        <v>1060</v>
      </c>
      <c r="I19" s="174">
        <v>356</v>
      </c>
      <c r="J19" s="172">
        <v>402</v>
      </c>
      <c r="K19" s="172">
        <v>230</v>
      </c>
      <c r="L19" s="175">
        <f t="shared" si="2"/>
        <v>988</v>
      </c>
      <c r="M19" s="140">
        <f t="shared" si="3"/>
        <v>72</v>
      </c>
      <c r="N19" s="140">
        <f>D19+M19</f>
        <v>27</v>
      </c>
    </row>
    <row r="20" spans="1:14" s="1" customFormat="1" ht="20.100000000000001" customHeight="1" thickBot="1">
      <c r="A20" s="115" t="s">
        <v>43</v>
      </c>
      <c r="B20" s="176">
        <v>142</v>
      </c>
      <c r="C20" s="177">
        <v>127</v>
      </c>
      <c r="D20" s="178">
        <f>B20-C20</f>
        <v>15</v>
      </c>
      <c r="E20" s="179">
        <v>368</v>
      </c>
      <c r="F20" s="180">
        <v>329</v>
      </c>
      <c r="G20" s="180">
        <v>247</v>
      </c>
      <c r="H20" s="181">
        <f t="shared" si="1"/>
        <v>944</v>
      </c>
      <c r="I20" s="182">
        <v>252</v>
      </c>
      <c r="J20" s="180">
        <v>336</v>
      </c>
      <c r="K20" s="180">
        <v>246</v>
      </c>
      <c r="L20" s="183">
        <f t="shared" si="2"/>
        <v>834</v>
      </c>
      <c r="M20" s="141">
        <f t="shared" si="3"/>
        <v>110</v>
      </c>
      <c r="N20" s="141">
        <f>D20+M20</f>
        <v>125</v>
      </c>
    </row>
    <row r="21" spans="1:14" s="1" customFormat="1" ht="19.5" customHeight="1" thickBot="1">
      <c r="A21" s="109" t="s">
        <v>44</v>
      </c>
      <c r="B21" s="118">
        <f t="shared" ref="B21:L21" si="5">SUM(B6:B18)</f>
        <v>264</v>
      </c>
      <c r="C21" s="119">
        <f t="shared" si="5"/>
        <v>294</v>
      </c>
      <c r="D21" s="131">
        <f t="shared" si="5"/>
        <v>-30</v>
      </c>
      <c r="E21" s="120">
        <f t="shared" si="5"/>
        <v>854</v>
      </c>
      <c r="F21" s="121">
        <f t="shared" si="5"/>
        <v>672</v>
      </c>
      <c r="G21" s="121">
        <f t="shared" si="5"/>
        <v>478</v>
      </c>
      <c r="H21" s="133">
        <f t="shared" si="5"/>
        <v>2004</v>
      </c>
      <c r="I21" s="135">
        <f>SUM(I6:I18)</f>
        <v>608</v>
      </c>
      <c r="J21" s="121">
        <f t="shared" si="5"/>
        <v>738</v>
      </c>
      <c r="K21" s="121">
        <f>SUM(K6:K18)</f>
        <v>476</v>
      </c>
      <c r="L21" s="122">
        <f t="shared" si="5"/>
        <v>1822</v>
      </c>
      <c r="M21" s="142">
        <f t="shared" ref="M21" si="6">SUM(M6:M18)</f>
        <v>182</v>
      </c>
      <c r="N21" s="142">
        <f>SUM(N6:N18)</f>
        <v>152</v>
      </c>
    </row>
    <row r="22" spans="1:14" s="1" customFormat="1" ht="7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43"/>
      <c r="N22" s="143"/>
    </row>
    <row r="23" spans="1:14">
      <c r="A23" s="213" t="s">
        <v>324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D19" sqref="D19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4" t="s">
        <v>276</v>
      </c>
      <c r="C1" s="184"/>
      <c r="D1" s="184"/>
      <c r="E1" s="184"/>
      <c r="F1" s="184"/>
    </row>
    <row r="2" spans="2:6" s="3" customFormat="1" ht="23.25" customHeight="1">
      <c r="B2" s="3" t="s">
        <v>352</v>
      </c>
    </row>
    <row r="3" spans="2:6" s="3" customFormat="1">
      <c r="B3" s="241" t="s">
        <v>34</v>
      </c>
      <c r="C3" s="241" t="s">
        <v>3</v>
      </c>
      <c r="D3" s="244" t="s">
        <v>0</v>
      </c>
      <c r="E3" s="245"/>
      <c r="F3" s="246"/>
    </row>
    <row r="4" spans="2:6" s="3" customFormat="1">
      <c r="B4" s="242"/>
      <c r="C4" s="242"/>
      <c r="D4" s="247"/>
      <c r="E4" s="248"/>
      <c r="F4" s="249"/>
    </row>
    <row r="5" spans="2:6" s="3" customFormat="1" ht="23.25" customHeight="1">
      <c r="B5" s="243"/>
      <c r="C5" s="243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277</v>
      </c>
      <c r="C6" s="28">
        <v>961</v>
      </c>
      <c r="D6" s="28">
        <f>SUM(E6:F6)</f>
        <v>1338</v>
      </c>
      <c r="E6" s="28">
        <v>627</v>
      </c>
      <c r="F6" s="28">
        <v>711</v>
      </c>
    </row>
    <row r="7" spans="2:6" s="3" customFormat="1" ht="27" customHeight="1">
      <c r="B7" s="75" t="s">
        <v>344</v>
      </c>
      <c r="C7" s="28">
        <v>629</v>
      </c>
      <c r="D7" s="28">
        <f t="shared" ref="D7:D17" si="0">SUM(E7:F7)</f>
        <v>846</v>
      </c>
      <c r="E7" s="28">
        <v>497</v>
      </c>
      <c r="F7" s="28">
        <v>349</v>
      </c>
    </row>
    <row r="8" spans="2:6" s="3" customFormat="1" ht="27" customHeight="1">
      <c r="B8" s="75" t="s">
        <v>36</v>
      </c>
      <c r="C8" s="28">
        <v>668</v>
      </c>
      <c r="D8" s="28">
        <f t="shared" si="0"/>
        <v>795</v>
      </c>
      <c r="E8" s="28">
        <v>382</v>
      </c>
      <c r="F8" s="28">
        <v>413</v>
      </c>
    </row>
    <row r="9" spans="2:6" s="3" customFormat="1" ht="27" customHeight="1">
      <c r="B9" s="75" t="s">
        <v>281</v>
      </c>
      <c r="C9" s="28">
        <v>316</v>
      </c>
      <c r="D9" s="28">
        <f t="shared" si="0"/>
        <v>594</v>
      </c>
      <c r="E9" s="28">
        <v>412</v>
      </c>
      <c r="F9" s="28">
        <v>182</v>
      </c>
    </row>
    <row r="10" spans="2:6" s="3" customFormat="1" ht="27" customHeight="1">
      <c r="B10" s="75" t="s">
        <v>35</v>
      </c>
      <c r="C10" s="28">
        <v>366</v>
      </c>
      <c r="D10" s="28">
        <f t="shared" si="0"/>
        <v>576</v>
      </c>
      <c r="E10" s="28">
        <v>332</v>
      </c>
      <c r="F10" s="28">
        <v>244</v>
      </c>
    </row>
    <row r="11" spans="2:6" s="3" customFormat="1" ht="27" customHeight="1">
      <c r="B11" s="75" t="s">
        <v>37</v>
      </c>
      <c r="C11" s="28">
        <v>274</v>
      </c>
      <c r="D11" s="28">
        <f t="shared" si="0"/>
        <v>463</v>
      </c>
      <c r="E11" s="28">
        <v>246</v>
      </c>
      <c r="F11" s="28">
        <v>217</v>
      </c>
    </row>
    <row r="12" spans="2:6" s="3" customFormat="1" ht="27" customHeight="1">
      <c r="B12" s="75" t="s">
        <v>38</v>
      </c>
      <c r="C12" s="28">
        <v>362</v>
      </c>
      <c r="D12" s="28">
        <f t="shared" si="0"/>
        <v>437</v>
      </c>
      <c r="E12" s="28">
        <v>108</v>
      </c>
      <c r="F12" s="28">
        <v>329</v>
      </c>
    </row>
    <row r="13" spans="2:6" s="3" customFormat="1" ht="27" customHeight="1">
      <c r="B13" s="75" t="s">
        <v>345</v>
      </c>
      <c r="C13" s="28">
        <v>337</v>
      </c>
      <c r="D13" s="28">
        <f t="shared" si="0"/>
        <v>359</v>
      </c>
      <c r="E13" s="28">
        <v>269</v>
      </c>
      <c r="F13" s="28">
        <v>90</v>
      </c>
    </row>
    <row r="14" spans="2:6" s="3" customFormat="1" ht="27" customHeight="1">
      <c r="B14" s="75" t="s">
        <v>39</v>
      </c>
      <c r="C14" s="28">
        <v>219</v>
      </c>
      <c r="D14" s="28">
        <f t="shared" si="0"/>
        <v>233</v>
      </c>
      <c r="E14" s="28">
        <v>168</v>
      </c>
      <c r="F14" s="28">
        <v>65</v>
      </c>
    </row>
    <row r="15" spans="2:6" s="3" customFormat="1" ht="27" customHeight="1">
      <c r="B15" s="75" t="s">
        <v>280</v>
      </c>
      <c r="C15" s="28">
        <v>121</v>
      </c>
      <c r="D15" s="28">
        <f t="shared" si="0"/>
        <v>168</v>
      </c>
      <c r="E15" s="28">
        <v>92</v>
      </c>
      <c r="F15" s="28">
        <v>76</v>
      </c>
    </row>
    <row r="16" spans="2:6" s="3" customFormat="1" ht="27" customHeight="1">
      <c r="B16" s="55" t="s">
        <v>346</v>
      </c>
      <c r="C16" s="28">
        <v>118</v>
      </c>
      <c r="D16" s="28">
        <f t="shared" si="0"/>
        <v>129</v>
      </c>
      <c r="E16" s="28">
        <v>25</v>
      </c>
      <c r="F16" s="28">
        <v>104</v>
      </c>
    </row>
    <row r="17" spans="2:6" s="3" customFormat="1" ht="27" customHeight="1">
      <c r="B17" s="75" t="s">
        <v>355</v>
      </c>
      <c r="C17" s="28">
        <v>1003</v>
      </c>
      <c r="D17" s="28">
        <f t="shared" si="0"/>
        <v>1245</v>
      </c>
      <c r="E17" s="28">
        <v>772</v>
      </c>
      <c r="F17" s="28">
        <v>473</v>
      </c>
    </row>
    <row r="18" spans="2:6" s="3" customFormat="1" ht="27" customHeight="1">
      <c r="B18" s="30" t="s">
        <v>40</v>
      </c>
      <c r="C18" s="77">
        <f>SUM(C6:C17)</f>
        <v>5374</v>
      </c>
      <c r="D18" s="77">
        <f>SUM(D6:D17)</f>
        <v>7183</v>
      </c>
      <c r="E18" s="77">
        <f>SUM(E6:E17)</f>
        <v>3930</v>
      </c>
      <c r="F18" s="77">
        <f>SUM(F6:F17)</f>
        <v>3253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I25" sqref="I25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99">
        <v>391417</v>
      </c>
      <c r="F7" s="99">
        <v>392131</v>
      </c>
      <c r="G7" s="99">
        <v>392479</v>
      </c>
      <c r="H7" s="99">
        <v>392679</v>
      </c>
      <c r="I7" s="99">
        <v>392565</v>
      </c>
      <c r="J7" s="99">
        <v>392759</v>
      </c>
      <c r="K7" s="99">
        <v>392810</v>
      </c>
      <c r="L7" s="99">
        <v>393046</v>
      </c>
      <c r="M7" s="99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99">
        <v>393301</v>
      </c>
      <c r="F8" s="99">
        <v>394256</v>
      </c>
      <c r="G8" s="99">
        <v>394418</v>
      </c>
      <c r="H8" s="99">
        <v>394656</v>
      </c>
      <c r="I8" s="99">
        <v>394714</v>
      </c>
      <c r="J8" s="99">
        <v>394990</v>
      </c>
      <c r="K8" s="99">
        <v>396014</v>
      </c>
      <c r="L8" s="99">
        <v>396285</v>
      </c>
      <c r="M8" s="99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340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2022-08-03T07:28:29Z</dcterms:modified>
</cp:coreProperties>
</file>