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7" i="34" l="1"/>
  <c r="C18" i="34" l="1"/>
  <c r="F68" i="32" l="1"/>
  <c r="H68" i="32"/>
  <c r="G68" i="32"/>
  <c r="F18" i="34" l="1"/>
  <c r="E18" i="34"/>
  <c r="D16" i="34"/>
  <c r="D15" i="34"/>
  <c r="D14" i="34"/>
  <c r="D13" i="34"/>
  <c r="D12" i="34"/>
  <c r="D11" i="34"/>
  <c r="D10" i="34"/>
  <c r="D9" i="34"/>
  <c r="D8" i="34"/>
  <c r="D7" i="34"/>
  <c r="D6" i="34"/>
  <c r="K21" i="33"/>
  <c r="J21" i="33"/>
  <c r="I21" i="33"/>
  <c r="G21" i="33"/>
  <c r="F21" i="33"/>
  <c r="E21" i="33"/>
  <c r="C21" i="33"/>
  <c r="B21" i="33"/>
  <c r="L20" i="33"/>
  <c r="H20" i="33"/>
  <c r="D20" i="33"/>
  <c r="L19" i="33"/>
  <c r="H19" i="33"/>
  <c r="M19" i="33" s="1"/>
  <c r="D19" i="33"/>
  <c r="L18" i="33"/>
  <c r="H18" i="33"/>
  <c r="M18" i="33" s="1"/>
  <c r="D18" i="33"/>
  <c r="L17" i="33"/>
  <c r="H17" i="33"/>
  <c r="M17" i="33" s="1"/>
  <c r="D17" i="33"/>
  <c r="L16" i="33"/>
  <c r="M16" i="33" s="1"/>
  <c r="N16" i="33" s="1"/>
  <c r="H16" i="33"/>
  <c r="D16" i="33"/>
  <c r="L15" i="33"/>
  <c r="H15" i="33"/>
  <c r="D15" i="33"/>
  <c r="L14" i="33"/>
  <c r="H14" i="33"/>
  <c r="M14" i="33" s="1"/>
  <c r="D14" i="33"/>
  <c r="N14" i="33" s="1"/>
  <c r="L13" i="33"/>
  <c r="H13" i="33"/>
  <c r="M13" i="33" s="1"/>
  <c r="D13" i="33"/>
  <c r="L12" i="33"/>
  <c r="M12" i="33" s="1"/>
  <c r="H12" i="33"/>
  <c r="D12" i="33"/>
  <c r="L11" i="33"/>
  <c r="H11" i="33"/>
  <c r="D11" i="33"/>
  <c r="L10" i="33"/>
  <c r="H10" i="33"/>
  <c r="M10" i="33" s="1"/>
  <c r="D10" i="33"/>
  <c r="N10" i="33" s="1"/>
  <c r="L9" i="33"/>
  <c r="H9" i="33"/>
  <c r="M9" i="33" s="1"/>
  <c r="D9" i="33"/>
  <c r="L8" i="33"/>
  <c r="H8" i="33"/>
  <c r="D8" i="33"/>
  <c r="L7" i="33"/>
  <c r="H7" i="33"/>
  <c r="M7" i="33" s="1"/>
  <c r="D7" i="33"/>
  <c r="L6" i="33"/>
  <c r="H6" i="33"/>
  <c r="M6" i="33" s="1"/>
  <c r="D6" i="33"/>
  <c r="B75" i="32"/>
  <c r="B74" i="32"/>
  <c r="B73" i="32"/>
  <c r="B72" i="32"/>
  <c r="B71" i="32"/>
  <c r="D70" i="32"/>
  <c r="C70" i="32"/>
  <c r="B70" i="32"/>
  <c r="B69" i="32"/>
  <c r="B68" i="32"/>
  <c r="B67" i="32"/>
  <c r="B66" i="32"/>
  <c r="F65" i="32"/>
  <c r="B65" i="32"/>
  <c r="H64" i="32"/>
  <c r="G64" i="32"/>
  <c r="F64" i="32"/>
  <c r="D64" i="32"/>
  <c r="C64" i="32"/>
  <c r="B64" i="32"/>
  <c r="F63" i="32"/>
  <c r="B63" i="32"/>
  <c r="F62" i="32"/>
  <c r="B62" i="32"/>
  <c r="F61" i="32"/>
  <c r="B61" i="32"/>
  <c r="F60" i="32"/>
  <c r="B60" i="32"/>
  <c r="F59" i="32"/>
  <c r="B59" i="32"/>
  <c r="H58" i="32"/>
  <c r="G58" i="32"/>
  <c r="F58" i="32"/>
  <c r="D58" i="32"/>
  <c r="C58" i="32"/>
  <c r="B58" i="32" s="1"/>
  <c r="F57" i="32"/>
  <c r="B57" i="32"/>
  <c r="F56" i="32"/>
  <c r="B56" i="32"/>
  <c r="F55" i="32"/>
  <c r="B55" i="32"/>
  <c r="F54" i="32"/>
  <c r="B54" i="32"/>
  <c r="F53" i="32"/>
  <c r="B53" i="32"/>
  <c r="H52" i="32"/>
  <c r="G52" i="32"/>
  <c r="D52" i="32"/>
  <c r="C52" i="32"/>
  <c r="B52" i="32"/>
  <c r="F51" i="32"/>
  <c r="B51" i="32"/>
  <c r="F50" i="32"/>
  <c r="B50" i="32"/>
  <c r="F49" i="32"/>
  <c r="B49" i="32"/>
  <c r="F48" i="32"/>
  <c r="B48" i="32"/>
  <c r="F47" i="32"/>
  <c r="B47" i="32"/>
  <c r="H46" i="32"/>
  <c r="G46" i="32"/>
  <c r="F46" i="32" s="1"/>
  <c r="D46" i="32"/>
  <c r="C46" i="32"/>
  <c r="B46" i="32"/>
  <c r="F45" i="32"/>
  <c r="B45" i="32"/>
  <c r="F44" i="32"/>
  <c r="B44" i="32"/>
  <c r="F43" i="32"/>
  <c r="B43" i="32"/>
  <c r="F42" i="32"/>
  <c r="B42" i="32"/>
  <c r="F41" i="32"/>
  <c r="B41" i="32"/>
  <c r="H40" i="32"/>
  <c r="G40" i="32"/>
  <c r="F40" i="32"/>
  <c r="D40" i="32"/>
  <c r="C40" i="32"/>
  <c r="B40" i="32" s="1"/>
  <c r="F39" i="32"/>
  <c r="B39" i="32"/>
  <c r="F38" i="32"/>
  <c r="B38" i="32"/>
  <c r="F37" i="32"/>
  <c r="B37" i="32"/>
  <c r="F36" i="32"/>
  <c r="B36" i="32"/>
  <c r="F35" i="32"/>
  <c r="B35" i="32"/>
  <c r="H34" i="32"/>
  <c r="G34" i="32"/>
  <c r="D34" i="32"/>
  <c r="C34" i="32"/>
  <c r="B34" i="32" s="1"/>
  <c r="F33" i="32"/>
  <c r="B33" i="32"/>
  <c r="F32" i="32"/>
  <c r="B32" i="32"/>
  <c r="F31" i="32"/>
  <c r="B31" i="32"/>
  <c r="F30" i="32"/>
  <c r="B30" i="32"/>
  <c r="F29" i="32"/>
  <c r="B29" i="32"/>
  <c r="H28" i="32"/>
  <c r="G28" i="32"/>
  <c r="F28" i="32"/>
  <c r="D28" i="32"/>
  <c r="B28" i="32" s="1"/>
  <c r="C28" i="32"/>
  <c r="F27" i="32"/>
  <c r="B27" i="32"/>
  <c r="F26" i="32"/>
  <c r="B26" i="32"/>
  <c r="F25" i="32"/>
  <c r="B25" i="32"/>
  <c r="F24" i="32"/>
  <c r="B24" i="32"/>
  <c r="F23" i="32"/>
  <c r="B23" i="32"/>
  <c r="H22" i="32"/>
  <c r="G22" i="32"/>
  <c r="G75" i="32" s="1"/>
  <c r="D22" i="32"/>
  <c r="C22" i="32"/>
  <c r="B22" i="32" s="1"/>
  <c r="F21" i="32"/>
  <c r="B21" i="32"/>
  <c r="F20" i="32"/>
  <c r="B20" i="32"/>
  <c r="F19" i="32"/>
  <c r="B19" i="32"/>
  <c r="F18" i="32"/>
  <c r="B18" i="32"/>
  <c r="F17" i="32"/>
  <c r="B17" i="32"/>
  <c r="H16" i="32"/>
  <c r="F16" i="32" s="1"/>
  <c r="G16" i="32"/>
  <c r="D16" i="32"/>
  <c r="C16" i="32"/>
  <c r="B16" i="32"/>
  <c r="F15" i="32"/>
  <c r="B15" i="32"/>
  <c r="F14" i="32"/>
  <c r="B14" i="32"/>
  <c r="F13" i="32"/>
  <c r="B13" i="32"/>
  <c r="F12" i="32"/>
  <c r="B12" i="32"/>
  <c r="F11" i="32"/>
  <c r="B11" i="32"/>
  <c r="H10" i="32"/>
  <c r="G10" i="32"/>
  <c r="F10" i="32"/>
  <c r="D10" i="32"/>
  <c r="C10" i="32"/>
  <c r="B10" i="32" s="1"/>
  <c r="F9" i="32"/>
  <c r="B9" i="32"/>
  <c r="F8" i="32"/>
  <c r="B8" i="32"/>
  <c r="F7" i="32"/>
  <c r="B7" i="32"/>
  <c r="F6" i="32"/>
  <c r="B6" i="32"/>
  <c r="F5" i="32"/>
  <c r="B5" i="32"/>
  <c r="H4" i="32"/>
  <c r="G4" i="32"/>
  <c r="F4" i="32"/>
  <c r="D4" i="32"/>
  <c r="C4" i="32"/>
  <c r="B4" i="32" s="1"/>
  <c r="I19" i="31"/>
  <c r="H19" i="31"/>
  <c r="F19" i="31"/>
  <c r="E19" i="31"/>
  <c r="D19" i="31"/>
  <c r="B19" i="31"/>
  <c r="G18" i="31"/>
  <c r="C18" i="31"/>
  <c r="K18" i="31" s="1"/>
  <c r="G17" i="31"/>
  <c r="C17" i="31"/>
  <c r="J17" i="31" s="1"/>
  <c r="G16" i="31"/>
  <c r="C16" i="31"/>
  <c r="J16" i="31" s="1"/>
  <c r="G15" i="31"/>
  <c r="C15" i="31"/>
  <c r="J15" i="31" s="1"/>
  <c r="G14" i="31"/>
  <c r="C14" i="31"/>
  <c r="K14" i="31" s="1"/>
  <c r="G13" i="31"/>
  <c r="C13" i="31"/>
  <c r="J13" i="31" s="1"/>
  <c r="G12" i="31"/>
  <c r="C12" i="31"/>
  <c r="J12" i="31" s="1"/>
  <c r="G11" i="31"/>
  <c r="C11" i="31"/>
  <c r="K11" i="31" s="1"/>
  <c r="G10" i="31"/>
  <c r="C10" i="31"/>
  <c r="J10" i="31" s="1"/>
  <c r="G9" i="31"/>
  <c r="C9" i="31"/>
  <c r="J9" i="31" s="1"/>
  <c r="G8" i="31"/>
  <c r="C8" i="31"/>
  <c r="K8" i="31" s="1"/>
  <c r="G7" i="31"/>
  <c r="C7" i="31"/>
  <c r="K7" i="31" s="1"/>
  <c r="G6" i="31"/>
  <c r="C6" i="31"/>
  <c r="K6" i="31" s="1"/>
  <c r="K12" i="31"/>
  <c r="K17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M8" i="33" l="1"/>
  <c r="M20" i="33"/>
  <c r="N20" i="33" s="1"/>
  <c r="N13" i="33"/>
  <c r="N17" i="33"/>
  <c r="M11" i="33"/>
  <c r="N11" i="33" s="1"/>
  <c r="M15" i="33"/>
  <c r="N15" i="33" s="1"/>
  <c r="L21" i="33"/>
  <c r="N19" i="33"/>
  <c r="N7" i="33"/>
  <c r="H21" i="33"/>
  <c r="N12" i="33"/>
  <c r="N9" i="33"/>
  <c r="N18" i="33"/>
  <c r="F52" i="32"/>
  <c r="H75" i="32"/>
  <c r="F34" i="32"/>
  <c r="G74" i="32"/>
  <c r="F22" i="32"/>
  <c r="F74" i="32" s="1"/>
  <c r="H74" i="32"/>
  <c r="H73" i="32"/>
  <c r="F72" i="32"/>
  <c r="H72" i="32"/>
  <c r="G19" i="31"/>
  <c r="K16" i="31"/>
  <c r="K13" i="31"/>
  <c r="D18" i="34"/>
  <c r="N6" i="33"/>
  <c r="N8" i="33"/>
  <c r="D21" i="33"/>
  <c r="F73" i="32"/>
  <c r="F75" i="32"/>
  <c r="G72" i="32"/>
  <c r="G73" i="32"/>
  <c r="J14" i="31"/>
  <c r="J18" i="31"/>
  <c r="J11" i="31"/>
  <c r="K10" i="31"/>
  <c r="J7" i="31"/>
  <c r="K9" i="31"/>
  <c r="J8" i="31"/>
  <c r="J6" i="31"/>
  <c r="C19" i="31"/>
  <c r="J19" i="31" s="1"/>
  <c r="K15" i="31"/>
  <c r="C26" i="2"/>
  <c r="M21" i="33" l="1"/>
  <c r="N21" i="33"/>
  <c r="K19" i="31"/>
  <c r="G26" i="2"/>
  <c r="H26" i="2" s="1"/>
  <c r="J113" i="30" l="1"/>
  <c r="K113" i="30"/>
  <c r="H113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F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3" i="30" l="1"/>
  <c r="C25" i="2" l="1"/>
  <c r="J26" i="2" l="1"/>
  <c r="I26" i="2"/>
  <c r="H24" i="2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<sst xmlns="http://schemas.openxmlformats.org/spreadsheetml/2006/main" count="444" uniqueCount="355">
  <si>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</si>
  <si>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</si>
  <si>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</si>
  <si>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</si>
  <si>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</si>
  <si>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</si>
  <si>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</si>
  <si>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</si>
  <si>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</si>
  <si>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</si>
  <si>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</si>
  <si>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</si>
  <si>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</si>
  <si>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</si>
  <si>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</si>
  <si>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</si>
  <si>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</si>
  <si>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</si>
  <si>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</si>
  <si>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</si>
  <si>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</si>
  <si>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</si>
  <si>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</si>
  <si>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</si>
  <si>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</si>
  <si>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</si>
  <si>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</si>
  <si>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</si>
  <si>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</si>
  <si>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</si>
  <si>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</si>
  <si>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</si>
  <si>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</si>
  <si>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</si>
  <si>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</si>
  <si>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</si>
  <si>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</si>
  <si>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</si>
  <si>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</si>
  <si>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</si>
  <si>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</si>
  <si>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</si>
  <si>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</si>
  <si>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</si>
  <si>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</si>
  <si>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</si>
  <si>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</si>
  <si>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</si>
  <si>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</si>
  <si>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</si>
  <si>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</si>
  <si>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</si>
  <si>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</si>
  <si>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</si>
  <si>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</si>
  <si>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</si>
  <si>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</si>
  <si>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</si>
  <si>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</si>
  <si>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</si>
  <si>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</si>
  <si>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</si>
  <si>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</si>
  <si>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</si>
  <si>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</si>
  <si>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</si>
  <si>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</si>
  <si>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</si>
  <si>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</si>
  <si>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</si>
  <si>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</si>
  <si>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</si>
  <si>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</si>
  <si>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</si>
  <si>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</si>
  <si>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</si>
  <si>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</si>
  <si>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</si>
  <si>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</si>
  <si>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</si>
  <si>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</si>
  <si>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</si>
  <si>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</si>
  <si>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</si>
  <si>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</si>
  <si>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</si>
  <si>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</si>
  <si>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</si>
  <si>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</si>
  <si>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</si>
  <si>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</si>
  <si>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</si>
  <si>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</si>
  <si>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</si>
  <si>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</si>
  <si>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</si>
  <si>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</si>
  <si>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</si>
  <si>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</si>
  <si>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</si>
  <si>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</si>
  <si>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</si>
  <si>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</si>
  <si>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</si>
  <si>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</si>
  <si>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</si>
  <si>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</si>
  <si>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</si>
  <si>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</si>
  <si>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</si>
  <si>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</si>
  <si>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</si>
  <si>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</si>
  <si>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</si>
  <si>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</si>
  <si>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</si>
  <si>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</si>
  <si>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</si>
  <si>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</si>
  <si>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</si>
  <si>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</si>
  <si>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</si>
  <si>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</si>
  <si>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</si>
  <si>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</si>
  <si>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</si>
  <si>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</si>
  <si>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</si>
  <si>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</si>
  <si>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</si>
  <si>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</si>
  <si>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</si>
  <si>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</si>
  <si>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</si>
  <si>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</si>
  <si>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</si>
  <si>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</si>
  <si>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</si>
  <si>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</si>
  <si>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</si>
  <si>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</si>
  <si>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</si>
  <si>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</si>
  <si>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</si>
  <si>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</si>
  <si>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</si>
  <si>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</si>
  <si>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</si>
  <si>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</si>
  <si>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</si>
  <si>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</si>
  <si>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</si>
  <si>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</si>
  <si>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</si>
  <si>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</si>
  <si>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</si>
  <si>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</si>
  <si>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</si>
  <si>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</si>
  <si>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</si>
  <si>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</si>
  <si>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</si>
  <si>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</si>
  <si>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</si>
  <si>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</si>
  <si>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</si>
  <si>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</si>
  <si>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</si>
  <si>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</si>
  <si>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</si>
  <si>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</si>
  <si>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</si>
  <si>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</si>
  <si>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</si>
  <si>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</si>
  <si>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</si>
  <si>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</si>
  <si>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</si>
  <si>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</si>
  <si>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</si>
  <si>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</si>
  <si>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</si>
  <si>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</si>
  <si>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</si>
  <si>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</si>
  <si>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</si>
  <si>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</si>
  <si>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</si>
  <si>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</si>
  <si>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</si>
  <si>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</si>
  <si>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</si>
  <si>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</si>
  <si>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</si>
  <si>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</si>
  <si>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</si>
  <si>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</si>
  <si>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</si>
  <si>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</si>
  <si>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</si>
  <si>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</si>
  <si>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</si>
  <si>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</si>
  <si>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</si>
  <si>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</si>
  <si>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</si>
  <si>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</si>
  <si>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</si>
  <si>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</si>
  <si>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</si>
  <si>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</si>
  <si>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</si>
  <si>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</si>
  <si>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</si>
  <si>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</si>
  <si>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</si>
  <si>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</si>
  <si>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</si>
  <si>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</si>
  <si>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</si>
  <si>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</si>
  <si>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</si>
  <si>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</si>
  <si>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</si>
  <si>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</si>
  <si>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</si>
  <si>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</si>
  <si>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</si>
  <si>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</si>
  <si>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</si>
  <si>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</si>
  <si>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</si>
  <si>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</si>
  <si>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</si>
  <si>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</si>
  <si>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</si>
  <si>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</si>
  <si>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</si>
  <si>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</si>
  <si>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</si>
  <si>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</si>
  <si>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</si>
  <si>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</si>
  <si>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</si>
  <si>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</si>
  <si>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</si>
  <si>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</si>
  <si>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</si>
  <si>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</si>
  <si>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</si>
  <si>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</si>
  <si>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</si>
  <si>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</si>
  <si>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</si>
  <si>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</si>
  <si>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</si>
  <si>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</si>
  <si>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</si>
  <si>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</si>
  <si>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</si>
  <si>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</si>
  <si>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</si>
  <si>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</si>
  <si>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</si>
  <si>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</si>
  <si>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</si>
  <si>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</si>
  <si>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</si>
  <si>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</si>
  <si>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</si>
  <si>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</si>
  <si>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</si>
  <si>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</si>
  <si>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</si>
  <si>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</si>
  <si>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</si>
  <si>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</si>
  <si>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</si>
  <si>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</si>
  <si>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</si>
  <si>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</si>
  <si>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</si>
  <si>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</si>
  <si>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</si>
  <si>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</si>
  <si>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</si>
  <si>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</si>
  <si>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</si>
  <si>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</si>
  <si>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</si>
  <si>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</si>
  <si>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</si>
  <si>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</si>
  <si>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</si>
  <si>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</si>
  <si>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</si>
  <si>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</si>
  <si>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</si>
  <si>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</si>
  <si>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</si>
  <si>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</si>
  <si>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</si>
  <si>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</si>
  <si>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</si>
  <si>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</si>
  <si>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</si>
  <si>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</si>
  <si>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</si>
  <si>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</si>
  <si>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</si>
  <si>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</si>
  <si>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</si>
  <si>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</si>
  <si>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</si>
  <si>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</si>
  <si>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</si>
  <si>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</si>
  <si>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</si>
  <si>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</si>
  <si>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</si>
  <si>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</si>
  <si>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</si>
  <si>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</si>
  <si>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</si>
  <si>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</si>
  <si>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</si>
  <si>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</si>
  <si>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</si>
  <si>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</si>
  <si>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</si>
  <si>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</si>
  <si>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</si>
  <si>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</si>
  <si>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</si>
  <si>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</si>
  <si>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</si>
  <si>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</si>
  <si>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</si>
  <si>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</si>
  <si>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</si>
  <si>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</si>
  <si>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</si>
  <si>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</si>
  <si>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</si>
  <si>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</si>
  <si>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</si>
  <si>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タイ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</si>
  <si>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</si>
  <si>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</si>
  <si>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</si>
  <si>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</si>
  <si>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</si>
  <si>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その他</t>
  </si>
  <si>
    <t>2022.11.1</t>
    <phoneticPr fontId="15"/>
  </si>
  <si>
    <t>2022年10月中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</si>
</sst>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509728"/>
        <c:axId val="316510904"/>
      </c:lineChart>
      <c:catAx>
        <c:axId val="31650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651090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6510904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5097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503848"/>
        <c:axId val="316504240"/>
      </c:lineChart>
      <c:catAx>
        <c:axId val="316503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650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650424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65038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508944"/>
        <c:axId val="316505024"/>
      </c:lineChart>
      <c:catAx>
        <c:axId val="31650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650502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6505024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50894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509336"/>
        <c:axId val="316505808"/>
      </c:lineChart>
      <c:catAx>
        <c:axId val="316509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650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650580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65093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activeCell="F26" sqref="F26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332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3" t="s">
        <v>6</v>
      </c>
      <c r="D4" s="73" t="s">
        <v>7</v>
      </c>
      <c r="E4" s="73" t="s">
        <v>8</v>
      </c>
      <c r="F4" s="26" t="s">
        <v>333</v>
      </c>
      <c r="G4" s="26" t="s">
        <v>334</v>
      </c>
      <c r="H4" s="26" t="s">
        <v>335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44866</v>
      </c>
      <c r="B26" s="81">
        <v>200273</v>
      </c>
      <c r="C26" s="81">
        <f>SUM(D26:E26)</f>
        <v>443579</v>
      </c>
      <c r="D26" s="87">
        <v>218884</v>
      </c>
      <c r="E26" s="87">
        <v>224695</v>
      </c>
      <c r="F26" s="81">
        <f>B26-B25</f>
        <v>7069</v>
      </c>
      <c r="G26" s="81">
        <f>C26-C25</f>
        <v>6674</v>
      </c>
      <c r="H26" s="82">
        <f>G26/C25</f>
        <v>1.527563200238038E-2</v>
      </c>
      <c r="I26" s="83">
        <f>C26/B26</f>
        <v>2.2148717001293234</v>
      </c>
      <c r="J26" s="68">
        <f>C26/69.56</f>
        <v>6376.9263944795857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348</v>
      </c>
    </row>
    <row r="29" spans="1:10" ht="13.5" customHeight="1">
      <c r="A29" s="2" t="s">
        <v>347</v>
      </c>
    </row>
    <row r="30" spans="1:10">
      <c r="A30" s="2" t="s">
        <v>349</v>
      </c>
    </row>
    <row r="32" spans="1:10">
      <c r="A32" s="188" t="s">
        <v>288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351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H113" sqref="H113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4" t="s">
        <v>341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353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738</v>
      </c>
      <c r="C5" s="40">
        <f>D5+E5</f>
        <v>1311</v>
      </c>
      <c r="D5" s="84">
        <v>641</v>
      </c>
      <c r="E5" s="41">
        <v>670</v>
      </c>
      <c r="F5" s="8"/>
      <c r="G5" s="42" t="s">
        <v>81</v>
      </c>
      <c r="H5" s="114">
        <v>764</v>
      </c>
      <c r="I5" s="114">
        <f t="shared" ref="I5:I56" si="0">J5+K5</f>
        <v>1917</v>
      </c>
      <c r="J5" s="41">
        <v>946</v>
      </c>
      <c r="K5" s="41">
        <v>971</v>
      </c>
    </row>
    <row r="6" spans="1:11" ht="18.95" customHeight="1">
      <c r="A6" s="39" t="s">
        <v>17</v>
      </c>
      <c r="B6" s="114">
        <v>4929</v>
      </c>
      <c r="C6" s="114">
        <f>D6+E6</f>
        <v>8803</v>
      </c>
      <c r="D6" s="114">
        <v>4195</v>
      </c>
      <c r="E6" s="114">
        <v>4608</v>
      </c>
      <c r="F6" s="8"/>
      <c r="G6" s="42" t="s">
        <v>83</v>
      </c>
      <c r="H6" s="114">
        <v>530</v>
      </c>
      <c r="I6" s="114">
        <f t="shared" si="0"/>
        <v>1427</v>
      </c>
      <c r="J6" s="41">
        <v>666</v>
      </c>
      <c r="K6" s="41">
        <v>761</v>
      </c>
    </row>
    <row r="7" spans="1:11" ht="18.95" customHeight="1">
      <c r="A7" s="39" t="s">
        <v>78</v>
      </c>
      <c r="B7" s="114">
        <v>628</v>
      </c>
      <c r="C7" s="114">
        <f>D7+E7</f>
        <v>1124</v>
      </c>
      <c r="D7" s="114">
        <v>566</v>
      </c>
      <c r="E7" s="114">
        <v>558</v>
      </c>
      <c r="F7" s="8"/>
      <c r="G7" s="42" t="s">
        <v>85</v>
      </c>
      <c r="H7" s="114">
        <v>957</v>
      </c>
      <c r="I7" s="114">
        <f t="shared" si="0"/>
        <v>2198</v>
      </c>
      <c r="J7" s="41">
        <v>1034</v>
      </c>
      <c r="K7" s="41">
        <v>1164</v>
      </c>
    </row>
    <row r="8" spans="1:11" ht="18.95" customHeight="1">
      <c r="A8" s="39" t="s">
        <v>80</v>
      </c>
      <c r="B8" s="40">
        <v>357</v>
      </c>
      <c r="C8" s="40">
        <f t="shared" ref="C8:C33" si="1">D8+E8</f>
        <v>677</v>
      </c>
      <c r="D8" s="41">
        <v>345</v>
      </c>
      <c r="E8" s="41">
        <v>332</v>
      </c>
      <c r="F8" s="8"/>
      <c r="G8" s="42" t="s">
        <v>87</v>
      </c>
      <c r="H8" s="114">
        <v>674</v>
      </c>
      <c r="I8" s="114">
        <f t="shared" si="0"/>
        <v>1503</v>
      </c>
      <c r="J8" s="41">
        <v>698</v>
      </c>
      <c r="K8" s="41">
        <v>805</v>
      </c>
    </row>
    <row r="9" spans="1:11" ht="18.95" customHeight="1">
      <c r="A9" s="39" t="s">
        <v>82</v>
      </c>
      <c r="B9" s="40">
        <v>1093</v>
      </c>
      <c r="C9" s="40">
        <f t="shared" si="1"/>
        <v>1620</v>
      </c>
      <c r="D9" s="41">
        <v>1088</v>
      </c>
      <c r="E9" s="41">
        <v>532</v>
      </c>
      <c r="F9" s="8"/>
      <c r="G9" s="42" t="s">
        <v>89</v>
      </c>
      <c r="H9" s="114">
        <v>532</v>
      </c>
      <c r="I9" s="114">
        <f t="shared" si="0"/>
        <v>1155</v>
      </c>
      <c r="J9" s="41">
        <v>538</v>
      </c>
      <c r="K9" s="41">
        <v>617</v>
      </c>
    </row>
    <row r="10" spans="1:11" ht="18.95" customHeight="1">
      <c r="A10" s="39" t="s">
        <v>84</v>
      </c>
      <c r="B10" s="40">
        <v>646</v>
      </c>
      <c r="C10" s="40">
        <f t="shared" si="1"/>
        <v>1361</v>
      </c>
      <c r="D10" s="41">
        <v>677</v>
      </c>
      <c r="E10" s="41">
        <v>684</v>
      </c>
      <c r="F10" s="8"/>
      <c r="G10" s="42" t="s">
        <v>91</v>
      </c>
      <c r="H10" s="114">
        <v>584</v>
      </c>
      <c r="I10" s="114">
        <f t="shared" si="0"/>
        <v>1385</v>
      </c>
      <c r="J10" s="41">
        <v>647</v>
      </c>
      <c r="K10" s="41">
        <v>738</v>
      </c>
    </row>
    <row r="11" spans="1:11" ht="18.95" customHeight="1">
      <c r="A11" s="39" t="s">
        <v>86</v>
      </c>
      <c r="B11" s="40">
        <v>168</v>
      </c>
      <c r="C11" s="40">
        <f t="shared" si="1"/>
        <v>401</v>
      </c>
      <c r="D11" s="41">
        <v>194</v>
      </c>
      <c r="E11" s="41">
        <v>207</v>
      </c>
      <c r="F11" s="8"/>
      <c r="G11" s="42" t="s">
        <v>93</v>
      </c>
      <c r="H11" s="114">
        <v>616</v>
      </c>
      <c r="I11" s="114">
        <f t="shared" si="0"/>
        <v>1595</v>
      </c>
      <c r="J11" s="41">
        <v>781</v>
      </c>
      <c r="K11" s="41">
        <v>814</v>
      </c>
    </row>
    <row r="12" spans="1:11" ht="18.95" customHeight="1">
      <c r="A12" s="39" t="s">
        <v>88</v>
      </c>
      <c r="B12" s="40">
        <v>765</v>
      </c>
      <c r="C12" s="40">
        <f t="shared" si="1"/>
        <v>1548</v>
      </c>
      <c r="D12" s="41">
        <v>767</v>
      </c>
      <c r="E12" s="41">
        <v>781</v>
      </c>
      <c r="F12" s="8"/>
      <c r="G12" s="42" t="s">
        <v>95</v>
      </c>
      <c r="H12" s="114">
        <v>832</v>
      </c>
      <c r="I12" s="114">
        <f t="shared" si="0"/>
        <v>1869</v>
      </c>
      <c r="J12" s="41">
        <v>916</v>
      </c>
      <c r="K12" s="41">
        <v>953</v>
      </c>
    </row>
    <row r="13" spans="1:11" ht="18.95" customHeight="1">
      <c r="A13" s="39" t="s">
        <v>90</v>
      </c>
      <c r="B13" s="40">
        <v>694</v>
      </c>
      <c r="C13" s="40">
        <f t="shared" si="1"/>
        <v>1374</v>
      </c>
      <c r="D13" s="41">
        <v>663</v>
      </c>
      <c r="E13" s="41">
        <v>711</v>
      </c>
      <c r="F13" s="8"/>
      <c r="G13" s="42" t="s">
        <v>97</v>
      </c>
      <c r="H13" s="114">
        <v>158</v>
      </c>
      <c r="I13" s="114">
        <f t="shared" si="0"/>
        <v>352</v>
      </c>
      <c r="J13" s="41">
        <v>187</v>
      </c>
      <c r="K13" s="41">
        <v>165</v>
      </c>
    </row>
    <row r="14" spans="1:11" ht="18.95" customHeight="1">
      <c r="A14" s="39" t="s">
        <v>92</v>
      </c>
      <c r="B14" s="40">
        <v>892</v>
      </c>
      <c r="C14" s="40">
        <f t="shared" si="1"/>
        <v>1913</v>
      </c>
      <c r="D14" s="41">
        <v>925</v>
      </c>
      <c r="E14" s="41">
        <v>988</v>
      </c>
      <c r="F14" s="8"/>
      <c r="G14" s="42" t="s">
        <v>99</v>
      </c>
      <c r="H14" s="114">
        <v>633</v>
      </c>
      <c r="I14" s="114">
        <f t="shared" si="0"/>
        <v>1424</v>
      </c>
      <c r="J14" s="41">
        <v>701</v>
      </c>
      <c r="K14" s="41">
        <v>723</v>
      </c>
    </row>
    <row r="15" spans="1:11" ht="18.95" customHeight="1">
      <c r="A15" s="39" t="s">
        <v>94</v>
      </c>
      <c r="B15" s="40">
        <v>616</v>
      </c>
      <c r="C15" s="40">
        <f t="shared" si="1"/>
        <v>1277</v>
      </c>
      <c r="D15" s="41">
        <v>667</v>
      </c>
      <c r="E15" s="41">
        <v>610</v>
      </c>
      <c r="F15" s="8"/>
      <c r="G15" s="42" t="s">
        <v>101</v>
      </c>
      <c r="H15" s="114">
        <v>284</v>
      </c>
      <c r="I15" s="114">
        <f t="shared" si="0"/>
        <v>713</v>
      </c>
      <c r="J15" s="41">
        <v>361</v>
      </c>
      <c r="K15" s="41">
        <v>352</v>
      </c>
    </row>
    <row r="16" spans="1:11" ht="18.95" customHeight="1">
      <c r="A16" s="39" t="s">
        <v>96</v>
      </c>
      <c r="B16" s="40">
        <v>1266</v>
      </c>
      <c r="C16" s="40">
        <f t="shared" si="1"/>
        <v>2019</v>
      </c>
      <c r="D16" s="41">
        <v>1041</v>
      </c>
      <c r="E16" s="41">
        <v>978</v>
      </c>
      <c r="F16" s="8"/>
      <c r="G16" s="42" t="s">
        <v>103</v>
      </c>
      <c r="H16" s="114">
        <v>651</v>
      </c>
      <c r="I16" s="114">
        <f t="shared" si="0"/>
        <v>1565</v>
      </c>
      <c r="J16" s="41">
        <v>792</v>
      </c>
      <c r="K16" s="41">
        <v>773</v>
      </c>
    </row>
    <row r="17" spans="1:11" ht="18.95" customHeight="1">
      <c r="A17" s="39" t="s">
        <v>98</v>
      </c>
      <c r="B17" s="40">
        <v>969</v>
      </c>
      <c r="C17" s="40">
        <f t="shared" si="1"/>
        <v>2165</v>
      </c>
      <c r="D17" s="41">
        <v>1067</v>
      </c>
      <c r="E17" s="41">
        <v>1098</v>
      </c>
      <c r="F17" s="8"/>
      <c r="G17" s="42" t="s">
        <v>105</v>
      </c>
      <c r="H17" s="114">
        <v>524</v>
      </c>
      <c r="I17" s="114">
        <f t="shared" si="0"/>
        <v>1043</v>
      </c>
      <c r="J17" s="41">
        <v>525</v>
      </c>
      <c r="K17" s="41">
        <v>518</v>
      </c>
    </row>
    <row r="18" spans="1:11" ht="18.95" customHeight="1">
      <c r="A18" s="39" t="s">
        <v>100</v>
      </c>
      <c r="B18" s="40">
        <v>358</v>
      </c>
      <c r="C18" s="40">
        <f t="shared" si="1"/>
        <v>700</v>
      </c>
      <c r="D18" s="41">
        <v>363</v>
      </c>
      <c r="E18" s="41">
        <v>337</v>
      </c>
      <c r="F18" s="8"/>
      <c r="G18" s="42" t="s">
        <v>107</v>
      </c>
      <c r="H18" s="114">
        <v>1348</v>
      </c>
      <c r="I18" s="114">
        <f t="shared" si="0"/>
        <v>3041</v>
      </c>
      <c r="J18" s="41">
        <v>1464</v>
      </c>
      <c r="K18" s="41">
        <v>1577</v>
      </c>
    </row>
    <row r="19" spans="1:11" ht="18.95" customHeight="1">
      <c r="A19" s="39" t="s">
        <v>102</v>
      </c>
      <c r="B19" s="40">
        <v>202</v>
      </c>
      <c r="C19" s="40">
        <f t="shared" si="1"/>
        <v>480</v>
      </c>
      <c r="D19" s="41">
        <v>226</v>
      </c>
      <c r="E19" s="41">
        <v>254</v>
      </c>
      <c r="F19" s="8"/>
      <c r="G19" s="42" t="s">
        <v>109</v>
      </c>
      <c r="H19" s="114">
        <v>1044</v>
      </c>
      <c r="I19" s="114">
        <f t="shared" si="0"/>
        <v>2301</v>
      </c>
      <c r="J19" s="41">
        <v>1109</v>
      </c>
      <c r="K19" s="41">
        <v>1192</v>
      </c>
    </row>
    <row r="20" spans="1:11" ht="18.95" customHeight="1">
      <c r="A20" s="39" t="s">
        <v>104</v>
      </c>
      <c r="B20" s="40">
        <v>435</v>
      </c>
      <c r="C20" s="40">
        <f t="shared" si="1"/>
        <v>1066</v>
      </c>
      <c r="D20" s="41">
        <v>547</v>
      </c>
      <c r="E20" s="41">
        <v>519</v>
      </c>
      <c r="F20" s="8"/>
      <c r="G20" s="42" t="s">
        <v>111</v>
      </c>
      <c r="H20" s="114">
        <v>816</v>
      </c>
      <c r="I20" s="114">
        <f t="shared" si="0"/>
        <v>1785</v>
      </c>
      <c r="J20" s="41">
        <v>828</v>
      </c>
      <c r="K20" s="41">
        <v>957</v>
      </c>
    </row>
    <row r="21" spans="1:11" ht="18.95" customHeight="1">
      <c r="A21" s="39" t="s">
        <v>106</v>
      </c>
      <c r="B21" s="40">
        <v>923</v>
      </c>
      <c r="C21" s="40">
        <f t="shared" si="1"/>
        <v>2038</v>
      </c>
      <c r="D21" s="41">
        <v>1036</v>
      </c>
      <c r="E21" s="41">
        <v>1002</v>
      </c>
      <c r="F21" s="8"/>
      <c r="G21" s="42" t="s">
        <v>113</v>
      </c>
      <c r="H21" s="114">
        <v>854</v>
      </c>
      <c r="I21" s="114">
        <f t="shared" si="0"/>
        <v>1986</v>
      </c>
      <c r="J21" s="41">
        <v>963</v>
      </c>
      <c r="K21" s="41">
        <v>1023</v>
      </c>
    </row>
    <row r="22" spans="1:11" ht="18.95" customHeight="1">
      <c r="A22" s="39" t="s">
        <v>108</v>
      </c>
      <c r="B22" s="40">
        <v>686</v>
      </c>
      <c r="C22" s="40">
        <f t="shared" si="1"/>
        <v>1151</v>
      </c>
      <c r="D22" s="41">
        <v>548</v>
      </c>
      <c r="E22" s="41">
        <v>603</v>
      </c>
      <c r="F22" s="8"/>
      <c r="G22" s="42" t="s">
        <v>115</v>
      </c>
      <c r="H22" s="114">
        <v>708</v>
      </c>
      <c r="I22" s="114">
        <f t="shared" si="0"/>
        <v>1784</v>
      </c>
      <c r="J22" s="41">
        <v>892</v>
      </c>
      <c r="K22" s="41">
        <v>892</v>
      </c>
    </row>
    <row r="23" spans="1:11" ht="18.95" customHeight="1">
      <c r="A23" s="39" t="s">
        <v>110</v>
      </c>
      <c r="B23" s="40">
        <v>429</v>
      </c>
      <c r="C23" s="40">
        <f t="shared" si="1"/>
        <v>1076</v>
      </c>
      <c r="D23" s="41">
        <v>488</v>
      </c>
      <c r="E23" s="41">
        <v>588</v>
      </c>
      <c r="F23" s="8"/>
      <c r="G23" s="42" t="s">
        <v>117</v>
      </c>
      <c r="H23" s="114">
        <v>766</v>
      </c>
      <c r="I23" s="114">
        <f t="shared" si="0"/>
        <v>1302</v>
      </c>
      <c r="J23" s="41">
        <v>655</v>
      </c>
      <c r="K23" s="41">
        <v>647</v>
      </c>
    </row>
    <row r="24" spans="1:11" ht="18.95" customHeight="1">
      <c r="A24" s="39" t="s">
        <v>112</v>
      </c>
      <c r="B24" s="40">
        <v>624</v>
      </c>
      <c r="C24" s="40">
        <f t="shared" si="1"/>
        <v>1582</v>
      </c>
      <c r="D24" s="41">
        <v>807</v>
      </c>
      <c r="E24" s="41">
        <v>775</v>
      </c>
      <c r="F24" s="8"/>
      <c r="G24" s="42" t="s">
        <v>119</v>
      </c>
      <c r="H24" s="114">
        <v>1170</v>
      </c>
      <c r="I24" s="114">
        <f t="shared" si="0"/>
        <v>2332</v>
      </c>
      <c r="J24" s="41">
        <v>1123</v>
      </c>
      <c r="K24" s="41">
        <v>1209</v>
      </c>
    </row>
    <row r="25" spans="1:11" ht="18.95" customHeight="1">
      <c r="A25" s="39" t="s">
        <v>114</v>
      </c>
      <c r="B25" s="40">
        <v>449</v>
      </c>
      <c r="C25" s="40">
        <f t="shared" si="1"/>
        <v>1117</v>
      </c>
      <c r="D25" s="41">
        <v>498</v>
      </c>
      <c r="E25" s="41">
        <v>619</v>
      </c>
      <c r="F25" s="8"/>
      <c r="G25" s="42" t="s">
        <v>121</v>
      </c>
      <c r="H25" s="114">
        <v>752</v>
      </c>
      <c r="I25" s="114">
        <f t="shared" si="0"/>
        <v>1745</v>
      </c>
      <c r="J25" s="41">
        <v>833</v>
      </c>
      <c r="K25" s="41">
        <v>912</v>
      </c>
    </row>
    <row r="26" spans="1:11" ht="18.95" customHeight="1">
      <c r="A26" s="39" t="s">
        <v>116</v>
      </c>
      <c r="B26" s="40">
        <v>0</v>
      </c>
      <c r="C26" s="40">
        <f t="shared" si="1"/>
        <v>0</v>
      </c>
      <c r="D26" s="41">
        <v>0</v>
      </c>
      <c r="E26" s="41">
        <v>0</v>
      </c>
      <c r="F26" s="8"/>
      <c r="G26" s="42" t="s">
        <v>123</v>
      </c>
      <c r="H26" s="114">
        <v>552</v>
      </c>
      <c r="I26" s="114">
        <f t="shared" si="0"/>
        <v>906</v>
      </c>
      <c r="J26" s="41">
        <v>401</v>
      </c>
      <c r="K26" s="41">
        <v>505</v>
      </c>
    </row>
    <row r="27" spans="1:11" ht="18.95" customHeight="1">
      <c r="A27" s="39" t="s">
        <v>118</v>
      </c>
      <c r="B27" s="40">
        <v>660</v>
      </c>
      <c r="C27" s="40">
        <f t="shared" si="1"/>
        <v>1745</v>
      </c>
      <c r="D27" s="41">
        <v>873</v>
      </c>
      <c r="E27" s="41">
        <v>872</v>
      </c>
      <c r="F27" s="8"/>
      <c r="G27" s="42" t="s">
        <v>125</v>
      </c>
      <c r="H27" s="114">
        <v>605</v>
      </c>
      <c r="I27" s="114">
        <f t="shared" si="0"/>
        <v>1285</v>
      </c>
      <c r="J27" s="41">
        <v>603</v>
      </c>
      <c r="K27" s="41">
        <v>682</v>
      </c>
    </row>
    <row r="28" spans="1:11" ht="18.95" customHeight="1">
      <c r="A28" s="39" t="s">
        <v>120</v>
      </c>
      <c r="B28" s="40">
        <v>420</v>
      </c>
      <c r="C28" s="40">
        <f t="shared" si="1"/>
        <v>1023</v>
      </c>
      <c r="D28" s="41">
        <v>531</v>
      </c>
      <c r="E28" s="41">
        <v>492</v>
      </c>
      <c r="F28" s="8"/>
      <c r="G28" s="42" t="s">
        <v>127</v>
      </c>
      <c r="H28" s="114">
        <v>446</v>
      </c>
      <c r="I28" s="114">
        <f t="shared" si="0"/>
        <v>807</v>
      </c>
      <c r="J28" s="41">
        <v>430</v>
      </c>
      <c r="K28" s="41">
        <v>377</v>
      </c>
    </row>
    <row r="29" spans="1:11" ht="18.95" customHeight="1">
      <c r="A29" s="39" t="s">
        <v>122</v>
      </c>
      <c r="B29" s="40">
        <v>200</v>
      </c>
      <c r="C29" s="40">
        <f t="shared" si="1"/>
        <v>431</v>
      </c>
      <c r="D29" s="41">
        <v>217</v>
      </c>
      <c r="E29" s="41">
        <v>214</v>
      </c>
      <c r="F29" s="8"/>
      <c r="G29" s="42" t="s">
        <v>129</v>
      </c>
      <c r="H29" s="114">
        <v>830</v>
      </c>
      <c r="I29" s="114">
        <f t="shared" si="0"/>
        <v>1979</v>
      </c>
      <c r="J29" s="41">
        <v>1025</v>
      </c>
      <c r="K29" s="41">
        <v>954</v>
      </c>
    </row>
    <row r="30" spans="1:11" ht="18.95" customHeight="1">
      <c r="A30" s="39" t="s">
        <v>124</v>
      </c>
      <c r="B30" s="40">
        <v>2354</v>
      </c>
      <c r="C30" s="40">
        <f t="shared" si="1"/>
        <v>3974</v>
      </c>
      <c r="D30" s="74">
        <v>1879</v>
      </c>
      <c r="E30" s="41">
        <v>2095</v>
      </c>
      <c r="F30" s="8"/>
      <c r="G30" s="42" t="s">
        <v>131</v>
      </c>
      <c r="H30" s="114">
        <v>240</v>
      </c>
      <c r="I30" s="114">
        <f t="shared" si="0"/>
        <v>521</v>
      </c>
      <c r="J30" s="41">
        <v>271</v>
      </c>
      <c r="K30" s="41">
        <v>250</v>
      </c>
    </row>
    <row r="31" spans="1:11" ht="18.95" customHeight="1">
      <c r="A31" s="39" t="s">
        <v>126</v>
      </c>
      <c r="B31" s="40">
        <v>684</v>
      </c>
      <c r="C31" s="40">
        <f t="shared" si="1"/>
        <v>1615</v>
      </c>
      <c r="D31" s="41">
        <v>804</v>
      </c>
      <c r="E31" s="41">
        <v>811</v>
      </c>
      <c r="F31" s="8"/>
      <c r="G31" s="39" t="s">
        <v>133</v>
      </c>
      <c r="H31" s="114">
        <v>550</v>
      </c>
      <c r="I31" s="114">
        <f t="shared" si="0"/>
        <v>1354</v>
      </c>
      <c r="J31" s="41">
        <v>661</v>
      </c>
      <c r="K31" s="41">
        <v>693</v>
      </c>
    </row>
    <row r="32" spans="1:11" ht="18.95" customHeight="1">
      <c r="A32" s="39" t="s">
        <v>128</v>
      </c>
      <c r="B32" s="40">
        <v>283</v>
      </c>
      <c r="C32" s="40">
        <f t="shared" si="1"/>
        <v>659</v>
      </c>
      <c r="D32" s="41">
        <v>334</v>
      </c>
      <c r="E32" s="41">
        <v>325</v>
      </c>
      <c r="F32" s="8"/>
      <c r="G32" s="39" t="s">
        <v>135</v>
      </c>
      <c r="H32" s="114">
        <v>1690</v>
      </c>
      <c r="I32" s="114">
        <f t="shared" si="0"/>
        <v>4035</v>
      </c>
      <c r="J32" s="41">
        <v>1977</v>
      </c>
      <c r="K32" s="41">
        <v>2058</v>
      </c>
    </row>
    <row r="33" spans="1:11" ht="18.95" customHeight="1">
      <c r="A33" s="39" t="s">
        <v>130</v>
      </c>
      <c r="B33" s="40">
        <v>28</v>
      </c>
      <c r="C33" s="40">
        <f t="shared" si="1"/>
        <v>69</v>
      </c>
      <c r="D33" s="41">
        <v>36</v>
      </c>
      <c r="E33" s="41">
        <v>33</v>
      </c>
      <c r="F33" s="8"/>
      <c r="G33" s="39" t="s">
        <v>137</v>
      </c>
      <c r="H33" s="114">
        <v>1111</v>
      </c>
      <c r="I33" s="114">
        <f t="shared" si="0"/>
        <v>2266</v>
      </c>
      <c r="J33" s="41">
        <v>1113</v>
      </c>
      <c r="K33" s="41">
        <v>1153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432</v>
      </c>
      <c r="I34" s="114">
        <f t="shared" si="0"/>
        <v>760</v>
      </c>
      <c r="J34" s="41">
        <v>374</v>
      </c>
      <c r="K34" s="41">
        <v>386</v>
      </c>
    </row>
    <row r="35" spans="1:11" ht="18.95" customHeight="1">
      <c r="A35" s="39" t="s">
        <v>134</v>
      </c>
      <c r="B35" s="114">
        <v>751</v>
      </c>
      <c r="C35" s="114">
        <f t="shared" ref="C35:C55" si="2">D35+E35</f>
        <v>1548</v>
      </c>
      <c r="D35" s="41">
        <v>759</v>
      </c>
      <c r="E35" s="41">
        <v>789</v>
      </c>
      <c r="F35" s="8"/>
      <c r="G35" s="39" t="s">
        <v>141</v>
      </c>
      <c r="H35" s="114">
        <v>912</v>
      </c>
      <c r="I35" s="114">
        <f t="shared" si="0"/>
        <v>2103</v>
      </c>
      <c r="J35" s="41">
        <v>1037</v>
      </c>
      <c r="K35" s="41">
        <v>1066</v>
      </c>
    </row>
    <row r="36" spans="1:11" ht="18.95" customHeight="1">
      <c r="A36" s="39" t="s">
        <v>136</v>
      </c>
      <c r="B36" s="40">
        <v>371</v>
      </c>
      <c r="C36" s="40">
        <f t="shared" si="2"/>
        <v>983</v>
      </c>
      <c r="D36" s="41">
        <v>461</v>
      </c>
      <c r="E36" s="41">
        <v>522</v>
      </c>
      <c r="F36" s="8"/>
      <c r="G36" s="39" t="s">
        <v>143</v>
      </c>
      <c r="H36" s="114">
        <v>207</v>
      </c>
      <c r="I36" s="114">
        <f t="shared" si="0"/>
        <v>342</v>
      </c>
      <c r="J36" s="41">
        <v>172</v>
      </c>
      <c r="K36" s="41">
        <v>170</v>
      </c>
    </row>
    <row r="37" spans="1:11" ht="18.95" customHeight="1">
      <c r="A37" s="39" t="s">
        <v>138</v>
      </c>
      <c r="B37" s="40">
        <v>1287</v>
      </c>
      <c r="C37" s="40">
        <f t="shared" si="2"/>
        <v>3031</v>
      </c>
      <c r="D37" s="41">
        <v>1518</v>
      </c>
      <c r="E37" s="41">
        <v>1513</v>
      </c>
      <c r="F37" s="8"/>
      <c r="G37" s="39" t="s">
        <v>145</v>
      </c>
      <c r="H37" s="114">
        <v>1017</v>
      </c>
      <c r="I37" s="114">
        <f t="shared" si="0"/>
        <v>1973</v>
      </c>
      <c r="J37" s="41">
        <v>1048</v>
      </c>
      <c r="K37" s="41">
        <v>925</v>
      </c>
    </row>
    <row r="38" spans="1:11" ht="18.95" customHeight="1">
      <c r="A38" s="39" t="s">
        <v>140</v>
      </c>
      <c r="B38" s="40">
        <v>865</v>
      </c>
      <c r="C38" s="40">
        <f t="shared" si="2"/>
        <v>2095</v>
      </c>
      <c r="D38" s="41">
        <v>1068</v>
      </c>
      <c r="E38" s="41">
        <v>1027</v>
      </c>
      <c r="F38" s="8"/>
      <c r="G38" s="39" t="s">
        <v>147</v>
      </c>
      <c r="H38" s="114">
        <v>347</v>
      </c>
      <c r="I38" s="114">
        <f t="shared" si="0"/>
        <v>842</v>
      </c>
      <c r="J38" s="41">
        <v>429</v>
      </c>
      <c r="K38" s="41">
        <v>413</v>
      </c>
    </row>
    <row r="39" spans="1:11" ht="18.95" customHeight="1">
      <c r="A39" s="39" t="s">
        <v>142</v>
      </c>
      <c r="B39" s="40">
        <v>607</v>
      </c>
      <c r="C39" s="40">
        <f t="shared" si="2"/>
        <v>1457</v>
      </c>
      <c r="D39" s="41">
        <v>679</v>
      </c>
      <c r="E39" s="41">
        <v>778</v>
      </c>
      <c r="F39" s="8"/>
      <c r="G39" s="39" t="s">
        <v>149</v>
      </c>
      <c r="H39" s="114">
        <v>1030</v>
      </c>
      <c r="I39" s="114">
        <f t="shared" si="0"/>
        <v>2317</v>
      </c>
      <c r="J39" s="41">
        <v>1168</v>
      </c>
      <c r="K39" s="41">
        <v>1149</v>
      </c>
    </row>
    <row r="40" spans="1:11" ht="18.95" customHeight="1">
      <c r="A40" s="39" t="s">
        <v>144</v>
      </c>
      <c r="B40" s="40">
        <v>369</v>
      </c>
      <c r="C40" s="40">
        <f t="shared" si="2"/>
        <v>848</v>
      </c>
      <c r="D40" s="41">
        <v>421</v>
      </c>
      <c r="E40" s="41">
        <v>427</v>
      </c>
      <c r="F40" s="8"/>
      <c r="G40" s="39" t="s">
        <v>150</v>
      </c>
      <c r="H40" s="114">
        <v>585</v>
      </c>
      <c r="I40" s="114">
        <f t="shared" si="0"/>
        <v>1334</v>
      </c>
      <c r="J40" s="41">
        <v>647</v>
      </c>
      <c r="K40" s="41">
        <v>687</v>
      </c>
    </row>
    <row r="41" spans="1:11" ht="18.95" customHeight="1">
      <c r="A41" s="39" t="s">
        <v>146</v>
      </c>
      <c r="B41" s="40">
        <v>449</v>
      </c>
      <c r="C41" s="40">
        <f t="shared" si="2"/>
        <v>985</v>
      </c>
      <c r="D41" s="41">
        <v>478</v>
      </c>
      <c r="E41" s="41">
        <v>507</v>
      </c>
      <c r="F41" s="8"/>
      <c r="G41" s="39" t="s">
        <v>152</v>
      </c>
      <c r="H41" s="114">
        <v>731</v>
      </c>
      <c r="I41" s="114">
        <f t="shared" si="0"/>
        <v>1685</v>
      </c>
      <c r="J41" s="41">
        <v>853</v>
      </c>
      <c r="K41" s="41">
        <v>832</v>
      </c>
    </row>
    <row r="42" spans="1:11" ht="18.95" customHeight="1">
      <c r="A42" s="39" t="s">
        <v>148</v>
      </c>
      <c r="B42" s="40">
        <v>440</v>
      </c>
      <c r="C42" s="40">
        <f t="shared" si="2"/>
        <v>1038</v>
      </c>
      <c r="D42" s="41">
        <v>515</v>
      </c>
      <c r="E42" s="41">
        <v>523</v>
      </c>
      <c r="F42" s="8"/>
      <c r="G42" s="39" t="s">
        <v>154</v>
      </c>
      <c r="H42" s="114">
        <v>161</v>
      </c>
      <c r="I42" s="114">
        <f t="shared" si="0"/>
        <v>884</v>
      </c>
      <c r="J42" s="41">
        <v>384</v>
      </c>
      <c r="K42" s="41">
        <v>500</v>
      </c>
    </row>
    <row r="43" spans="1:11" ht="18.95" customHeight="1">
      <c r="A43" s="39" t="s">
        <v>14</v>
      </c>
      <c r="B43" s="40">
        <v>218</v>
      </c>
      <c r="C43" s="40">
        <f t="shared" si="2"/>
        <v>590</v>
      </c>
      <c r="D43" s="41">
        <v>254</v>
      </c>
      <c r="E43" s="41">
        <v>336</v>
      </c>
      <c r="F43" s="8"/>
      <c r="G43" s="39" t="s">
        <v>321</v>
      </c>
      <c r="H43" s="114">
        <v>357</v>
      </c>
      <c r="I43" s="114">
        <f t="shared" si="0"/>
        <v>839</v>
      </c>
      <c r="J43" s="41">
        <v>436</v>
      </c>
      <c r="K43" s="41">
        <v>403</v>
      </c>
    </row>
    <row r="44" spans="1:11" ht="18.95" customHeight="1">
      <c r="A44" s="42" t="s">
        <v>151</v>
      </c>
      <c r="B44" s="40">
        <v>1381</v>
      </c>
      <c r="C44" s="40">
        <f t="shared" si="2"/>
        <v>2366</v>
      </c>
      <c r="D44" s="41">
        <v>1155</v>
      </c>
      <c r="E44" s="41">
        <v>1211</v>
      </c>
      <c r="F44" s="8"/>
      <c r="G44" s="39" t="s">
        <v>158</v>
      </c>
      <c r="H44" s="114">
        <v>8</v>
      </c>
      <c r="I44" s="114">
        <f t="shared" si="0"/>
        <v>22</v>
      </c>
      <c r="J44" s="41">
        <v>13</v>
      </c>
      <c r="K44" s="41">
        <v>9</v>
      </c>
    </row>
    <row r="45" spans="1:11" ht="18.95" customHeight="1">
      <c r="A45" s="39" t="s">
        <v>153</v>
      </c>
      <c r="B45" s="40">
        <v>1067</v>
      </c>
      <c r="C45" s="40">
        <f t="shared" si="2"/>
        <v>2230</v>
      </c>
      <c r="D45" s="41">
        <v>1010</v>
      </c>
      <c r="E45" s="41">
        <v>1220</v>
      </c>
      <c r="F45" s="8"/>
      <c r="G45" s="39" t="s">
        <v>160</v>
      </c>
      <c r="H45" s="114">
        <v>344</v>
      </c>
      <c r="I45" s="114">
        <f t="shared" si="0"/>
        <v>897</v>
      </c>
      <c r="J45" s="41">
        <v>434</v>
      </c>
      <c r="K45" s="41">
        <v>463</v>
      </c>
    </row>
    <row r="46" spans="1:11" ht="18.95" customHeight="1">
      <c r="A46" s="42" t="s">
        <v>155</v>
      </c>
      <c r="B46" s="40">
        <v>668</v>
      </c>
      <c r="C46" s="40">
        <f t="shared" si="2"/>
        <v>1336</v>
      </c>
      <c r="D46" s="41">
        <v>660</v>
      </c>
      <c r="E46" s="41">
        <v>676</v>
      </c>
      <c r="F46" s="8"/>
      <c r="G46" s="39" t="s">
        <v>162</v>
      </c>
      <c r="H46" s="114">
        <v>432</v>
      </c>
      <c r="I46" s="114">
        <f t="shared" si="0"/>
        <v>1038</v>
      </c>
      <c r="J46" s="41">
        <v>500</v>
      </c>
      <c r="K46" s="41">
        <v>538</v>
      </c>
    </row>
    <row r="47" spans="1:11" ht="18.95" customHeight="1">
      <c r="A47" s="42" t="s">
        <v>156</v>
      </c>
      <c r="B47" s="40">
        <v>1000</v>
      </c>
      <c r="C47" s="40">
        <f t="shared" si="2"/>
        <v>1946</v>
      </c>
      <c r="D47" s="41">
        <v>909</v>
      </c>
      <c r="E47" s="41">
        <v>1037</v>
      </c>
      <c r="F47" s="8"/>
      <c r="G47" s="39" t="s">
        <v>164</v>
      </c>
      <c r="H47" s="114">
        <v>293</v>
      </c>
      <c r="I47" s="114">
        <f t="shared" si="0"/>
        <v>792</v>
      </c>
      <c r="J47" s="41">
        <v>361</v>
      </c>
      <c r="K47" s="41">
        <v>431</v>
      </c>
    </row>
    <row r="48" spans="1:11" ht="18.95" customHeight="1">
      <c r="A48" s="42" t="s">
        <v>157</v>
      </c>
      <c r="B48" s="40">
        <v>744</v>
      </c>
      <c r="C48" s="40">
        <f t="shared" si="2"/>
        <v>1524</v>
      </c>
      <c r="D48" s="41">
        <v>713</v>
      </c>
      <c r="E48" s="41">
        <v>811</v>
      </c>
      <c r="F48" s="8"/>
      <c r="G48" s="39" t="s">
        <v>326</v>
      </c>
      <c r="H48" s="114">
        <v>398</v>
      </c>
      <c r="I48" s="114">
        <f t="shared" si="0"/>
        <v>1054</v>
      </c>
      <c r="J48" s="41">
        <v>505</v>
      </c>
      <c r="K48" s="41">
        <v>549</v>
      </c>
    </row>
    <row r="49" spans="1:11" ht="18.95" customHeight="1">
      <c r="A49" s="42" t="s">
        <v>159</v>
      </c>
      <c r="B49" s="40">
        <v>670</v>
      </c>
      <c r="C49" s="40">
        <f t="shared" si="2"/>
        <v>1588</v>
      </c>
      <c r="D49" s="41">
        <v>752</v>
      </c>
      <c r="E49" s="41">
        <v>836</v>
      </c>
      <c r="F49" s="8"/>
      <c r="G49" s="39" t="s">
        <v>327</v>
      </c>
      <c r="H49" s="114">
        <v>45</v>
      </c>
      <c r="I49" s="114">
        <f t="shared" si="0"/>
        <v>110</v>
      </c>
      <c r="J49" s="41">
        <v>53</v>
      </c>
      <c r="K49" s="41">
        <v>57</v>
      </c>
    </row>
    <row r="50" spans="1:11" ht="18.95" customHeight="1">
      <c r="A50" s="42" t="s">
        <v>161</v>
      </c>
      <c r="B50" s="40">
        <v>922</v>
      </c>
      <c r="C50" s="40">
        <f t="shared" si="2"/>
        <v>2125</v>
      </c>
      <c r="D50" s="41">
        <v>1051</v>
      </c>
      <c r="E50" s="41">
        <v>1074</v>
      </c>
      <c r="F50" s="8"/>
      <c r="G50" s="39" t="s">
        <v>166</v>
      </c>
      <c r="H50" s="114">
        <v>416</v>
      </c>
      <c r="I50" s="114">
        <f t="shared" si="0"/>
        <v>1007</v>
      </c>
      <c r="J50" s="41">
        <v>480</v>
      </c>
      <c r="K50" s="41">
        <v>527</v>
      </c>
    </row>
    <row r="51" spans="1:11" ht="18.95" customHeight="1">
      <c r="A51" s="42" t="s">
        <v>163</v>
      </c>
      <c r="B51" s="40">
        <v>918</v>
      </c>
      <c r="C51" s="40">
        <f t="shared" si="2"/>
        <v>2136</v>
      </c>
      <c r="D51" s="41">
        <v>1006</v>
      </c>
      <c r="E51" s="41">
        <v>1130</v>
      </c>
      <c r="F51" s="8"/>
      <c r="G51" s="39" t="s">
        <v>328</v>
      </c>
      <c r="H51" s="114">
        <v>487</v>
      </c>
      <c r="I51" s="114">
        <f t="shared" si="0"/>
        <v>1271</v>
      </c>
      <c r="J51" s="41">
        <v>627</v>
      </c>
      <c r="K51" s="41">
        <v>644</v>
      </c>
    </row>
    <row r="52" spans="1:11" ht="18.75" customHeight="1">
      <c r="A52" s="42" t="s">
        <v>165</v>
      </c>
      <c r="B52" s="40">
        <v>1071</v>
      </c>
      <c r="C52" s="40">
        <f t="shared" si="2"/>
        <v>2432</v>
      </c>
      <c r="D52" s="41">
        <v>1125</v>
      </c>
      <c r="E52" s="41">
        <v>1307</v>
      </c>
      <c r="F52" s="8"/>
      <c r="G52" s="39" t="s">
        <v>329</v>
      </c>
      <c r="H52" s="114">
        <v>647</v>
      </c>
      <c r="I52" s="114">
        <f t="shared" si="0"/>
        <v>1852</v>
      </c>
      <c r="J52" s="41">
        <v>880</v>
      </c>
      <c r="K52" s="41">
        <v>972</v>
      </c>
    </row>
    <row r="53" spans="1:11" ht="18.95" customHeight="1">
      <c r="A53" s="42" t="s">
        <v>167</v>
      </c>
      <c r="B53" s="40">
        <v>572</v>
      </c>
      <c r="C53" s="40">
        <f t="shared" si="2"/>
        <v>1507</v>
      </c>
      <c r="D53" s="41">
        <v>674</v>
      </c>
      <c r="E53" s="41">
        <v>833</v>
      </c>
      <c r="F53" s="8"/>
      <c r="G53" s="39" t="s">
        <v>168</v>
      </c>
      <c r="H53" s="114">
        <v>422</v>
      </c>
      <c r="I53" s="114">
        <f t="shared" si="0"/>
        <v>974</v>
      </c>
      <c r="J53" s="41">
        <v>496</v>
      </c>
      <c r="K53" s="41">
        <v>478</v>
      </c>
    </row>
    <row r="54" spans="1:11" ht="18.95" customHeight="1">
      <c r="A54" s="42" t="s">
        <v>75</v>
      </c>
      <c r="B54" s="40">
        <v>754</v>
      </c>
      <c r="C54" s="40">
        <f t="shared" si="2"/>
        <v>1667</v>
      </c>
      <c r="D54" s="41">
        <v>785</v>
      </c>
      <c r="E54" s="41">
        <v>882</v>
      </c>
      <c r="F54" s="8"/>
      <c r="G54" s="39" t="s">
        <v>169</v>
      </c>
      <c r="H54" s="114">
        <v>586</v>
      </c>
      <c r="I54" s="114">
        <f t="shared" si="0"/>
        <v>1503</v>
      </c>
      <c r="J54" s="41">
        <v>757</v>
      </c>
      <c r="K54" s="41">
        <v>746</v>
      </c>
    </row>
    <row r="55" spans="1:11" ht="18.95" customHeight="1">
      <c r="A55" s="42" t="s">
        <v>76</v>
      </c>
      <c r="B55" s="40">
        <v>950</v>
      </c>
      <c r="C55" s="40">
        <f t="shared" si="2"/>
        <v>2323</v>
      </c>
      <c r="D55" s="41">
        <v>1068</v>
      </c>
      <c r="E55" s="41">
        <v>1255</v>
      </c>
      <c r="F55" s="8"/>
      <c r="G55" s="39" t="s">
        <v>171</v>
      </c>
      <c r="H55" s="114">
        <v>689</v>
      </c>
      <c r="I55" s="114">
        <f t="shared" si="0"/>
        <v>1603</v>
      </c>
      <c r="J55" s="41">
        <v>794</v>
      </c>
      <c r="K55" s="41">
        <v>809</v>
      </c>
    </row>
    <row r="56" spans="1:11" ht="18.75" customHeight="1">
      <c r="A56" s="42" t="s">
        <v>77</v>
      </c>
      <c r="B56" s="40">
        <v>799</v>
      </c>
      <c r="C56" s="40">
        <f>D56+E56</f>
        <v>1679</v>
      </c>
      <c r="D56" s="41">
        <v>789</v>
      </c>
      <c r="E56" s="41">
        <v>890</v>
      </c>
      <c r="F56" s="8"/>
      <c r="G56" s="39" t="s">
        <v>173</v>
      </c>
      <c r="H56" s="114">
        <v>402</v>
      </c>
      <c r="I56" s="114">
        <f t="shared" si="0"/>
        <v>1103</v>
      </c>
      <c r="J56" s="41">
        <v>550</v>
      </c>
      <c r="K56" s="41">
        <v>553</v>
      </c>
    </row>
    <row r="57" spans="1:11" ht="18.75" customHeight="1">
      <c r="A57" s="42" t="s">
        <v>79</v>
      </c>
      <c r="B57" s="88">
        <v>482</v>
      </c>
      <c r="C57" s="88">
        <f t="shared" ref="C57" si="3">D57+E57</f>
        <v>1112</v>
      </c>
      <c r="D57" s="41">
        <v>521</v>
      </c>
      <c r="E57" s="41">
        <v>591</v>
      </c>
      <c r="F57" s="8"/>
      <c r="G57" s="39" t="s">
        <v>175</v>
      </c>
      <c r="H57" s="114">
        <v>2041</v>
      </c>
      <c r="I57" s="114">
        <f>J57+K57</f>
        <v>4697</v>
      </c>
      <c r="J57" s="41">
        <v>2351</v>
      </c>
      <c r="K57" s="41">
        <v>2346</v>
      </c>
    </row>
    <row r="58" spans="1:11" ht="33" customHeight="1">
      <c r="A58" s="205" t="s">
        <v>350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285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795</v>
      </c>
      <c r="C61" s="114">
        <f>D61+E61</f>
        <v>1686</v>
      </c>
      <c r="D61" s="76">
        <v>817</v>
      </c>
      <c r="E61" s="77">
        <v>869</v>
      </c>
      <c r="F61" s="8"/>
      <c r="G61" s="39" t="s">
        <v>170</v>
      </c>
      <c r="H61" s="122">
        <v>1231</v>
      </c>
      <c r="I61" s="122">
        <f t="shared" ref="I61" si="4">J61+K61</f>
        <v>2992</v>
      </c>
      <c r="J61" s="123">
        <v>1484</v>
      </c>
      <c r="K61" s="123">
        <v>1508</v>
      </c>
    </row>
    <row r="62" spans="1:11" ht="18.95" customHeight="1">
      <c r="A62" s="39" t="s">
        <v>179</v>
      </c>
      <c r="B62" s="114">
        <v>270</v>
      </c>
      <c r="C62" s="114">
        <f t="shared" ref="C62:C110" si="5">D62+E62</f>
        <v>615</v>
      </c>
      <c r="D62" s="41">
        <v>326</v>
      </c>
      <c r="E62" s="41">
        <v>289</v>
      </c>
      <c r="F62" s="8"/>
      <c r="G62" s="39" t="s">
        <v>172</v>
      </c>
      <c r="H62" s="122">
        <v>942</v>
      </c>
      <c r="I62" s="122">
        <f>J62+K62</f>
        <v>2538</v>
      </c>
      <c r="J62" s="123">
        <v>1257</v>
      </c>
      <c r="K62" s="123">
        <v>1281</v>
      </c>
    </row>
    <row r="63" spans="1:11" ht="18.95" customHeight="1">
      <c r="A63" s="39" t="s">
        <v>181</v>
      </c>
      <c r="B63" s="114">
        <v>1278</v>
      </c>
      <c r="C63" s="114">
        <f t="shared" si="5"/>
        <v>2747</v>
      </c>
      <c r="D63" s="41">
        <v>1355</v>
      </c>
      <c r="E63" s="41">
        <v>1392</v>
      </c>
      <c r="F63" s="8"/>
      <c r="G63" s="39" t="s">
        <v>174</v>
      </c>
      <c r="H63" s="122">
        <v>990</v>
      </c>
      <c r="I63" s="122">
        <f t="shared" ref="I63:I110" si="6">J63+K63</f>
        <v>2649</v>
      </c>
      <c r="J63" s="123">
        <v>1297</v>
      </c>
      <c r="K63" s="123">
        <v>1352</v>
      </c>
    </row>
    <row r="64" spans="1:11" ht="18.95" customHeight="1">
      <c r="A64" s="39" t="s">
        <v>183</v>
      </c>
      <c r="B64" s="114">
        <v>1211</v>
      </c>
      <c r="C64" s="114">
        <f t="shared" si="5"/>
        <v>2740</v>
      </c>
      <c r="D64" s="41">
        <v>1294</v>
      </c>
      <c r="E64" s="41">
        <v>1446</v>
      </c>
      <c r="F64" s="8"/>
      <c r="G64" s="39" t="s">
        <v>176</v>
      </c>
      <c r="H64" s="122">
        <v>1027</v>
      </c>
      <c r="I64" s="122">
        <f t="shared" si="6"/>
        <v>2450</v>
      </c>
      <c r="J64" s="123">
        <v>1185</v>
      </c>
      <c r="K64" s="123">
        <v>1265</v>
      </c>
    </row>
    <row r="65" spans="1:11" ht="18.95" customHeight="1">
      <c r="A65" s="39" t="s">
        <v>185</v>
      </c>
      <c r="B65" s="114">
        <v>691</v>
      </c>
      <c r="C65" s="114">
        <f t="shared" si="5"/>
        <v>1748</v>
      </c>
      <c r="D65" s="41">
        <v>883</v>
      </c>
      <c r="E65" s="41">
        <v>865</v>
      </c>
      <c r="F65" s="8"/>
      <c r="G65" s="39" t="s">
        <v>178</v>
      </c>
      <c r="H65" s="122">
        <v>582</v>
      </c>
      <c r="I65" s="122">
        <f t="shared" si="6"/>
        <v>1155</v>
      </c>
      <c r="J65" s="123">
        <v>571</v>
      </c>
      <c r="K65" s="123">
        <v>584</v>
      </c>
    </row>
    <row r="66" spans="1:11" ht="18.95" customHeight="1">
      <c r="A66" s="39" t="s">
        <v>338</v>
      </c>
      <c r="B66" s="114">
        <v>296</v>
      </c>
      <c r="C66" s="114">
        <f t="shared" si="5"/>
        <v>765</v>
      </c>
      <c r="D66" s="41">
        <v>362</v>
      </c>
      <c r="E66" s="41">
        <v>403</v>
      </c>
      <c r="F66" s="8"/>
      <c r="G66" s="39" t="s">
        <v>180</v>
      </c>
      <c r="H66" s="122">
        <v>699</v>
      </c>
      <c r="I66" s="122">
        <f t="shared" si="6"/>
        <v>1696</v>
      </c>
      <c r="J66" s="123">
        <v>830</v>
      </c>
      <c r="K66" s="123">
        <v>866</v>
      </c>
    </row>
    <row r="67" spans="1:11" ht="18.95" customHeight="1">
      <c r="A67" s="39" t="s">
        <v>339</v>
      </c>
      <c r="B67" s="114">
        <v>322</v>
      </c>
      <c r="C67" s="114">
        <f t="shared" si="5"/>
        <v>952</v>
      </c>
      <c r="D67" s="41">
        <v>444</v>
      </c>
      <c r="E67" s="41">
        <v>508</v>
      </c>
      <c r="F67" s="8"/>
      <c r="G67" s="39" t="s">
        <v>182</v>
      </c>
      <c r="H67" s="122">
        <v>641</v>
      </c>
      <c r="I67" s="122">
        <f t="shared" si="6"/>
        <v>1265</v>
      </c>
      <c r="J67" s="123">
        <v>711</v>
      </c>
      <c r="K67" s="123">
        <v>554</v>
      </c>
    </row>
    <row r="68" spans="1:11" ht="18.95" customHeight="1">
      <c r="A68" s="39" t="s">
        <v>13</v>
      </c>
      <c r="B68" s="114">
        <v>528</v>
      </c>
      <c r="C68" s="114">
        <f t="shared" si="5"/>
        <v>1138</v>
      </c>
      <c r="D68" s="41">
        <v>542</v>
      </c>
      <c r="E68" s="41">
        <v>596</v>
      </c>
      <c r="F68" s="8"/>
      <c r="G68" s="39" t="s">
        <v>184</v>
      </c>
      <c r="H68" s="122">
        <v>287</v>
      </c>
      <c r="I68" s="122">
        <f t="shared" si="6"/>
        <v>643</v>
      </c>
      <c r="J68" s="123">
        <v>315</v>
      </c>
      <c r="K68" s="123">
        <v>328</v>
      </c>
    </row>
    <row r="69" spans="1:11" ht="18.95" customHeight="1">
      <c r="A69" s="39" t="s">
        <v>188</v>
      </c>
      <c r="B69" s="114">
        <v>524</v>
      </c>
      <c r="C69" s="114">
        <f t="shared" si="5"/>
        <v>1333</v>
      </c>
      <c r="D69" s="41">
        <v>612</v>
      </c>
      <c r="E69" s="41">
        <v>721</v>
      </c>
      <c r="F69" s="8"/>
      <c r="G69" s="39" t="s">
        <v>186</v>
      </c>
      <c r="H69" s="122">
        <v>9321</v>
      </c>
      <c r="I69" s="122">
        <f t="shared" si="6"/>
        <v>22055</v>
      </c>
      <c r="J69" s="123">
        <v>10622</v>
      </c>
      <c r="K69" s="123">
        <v>11433</v>
      </c>
    </row>
    <row r="70" spans="1:11" ht="18.95" customHeight="1">
      <c r="A70" s="39" t="s">
        <v>190</v>
      </c>
      <c r="B70" s="114">
        <v>936</v>
      </c>
      <c r="C70" s="114">
        <f t="shared" si="5"/>
        <v>2255</v>
      </c>
      <c r="D70" s="41">
        <v>1092</v>
      </c>
      <c r="E70" s="41">
        <v>1163</v>
      </c>
      <c r="F70" s="8"/>
      <c r="G70" s="39" t="s">
        <v>187</v>
      </c>
      <c r="H70" s="122">
        <v>16</v>
      </c>
      <c r="I70" s="122">
        <f t="shared" si="6"/>
        <v>46</v>
      </c>
      <c r="J70" s="123">
        <v>24</v>
      </c>
      <c r="K70" s="123">
        <v>22</v>
      </c>
    </row>
    <row r="71" spans="1:11" ht="18.95" customHeight="1">
      <c r="A71" s="39" t="s">
        <v>192</v>
      </c>
      <c r="B71" s="114">
        <v>690</v>
      </c>
      <c r="C71" s="114">
        <f t="shared" si="5"/>
        <v>1457</v>
      </c>
      <c r="D71" s="41">
        <v>681</v>
      </c>
      <c r="E71" s="41">
        <v>776</v>
      </c>
      <c r="F71" s="8"/>
      <c r="G71" s="39" t="s">
        <v>189</v>
      </c>
      <c r="H71" s="122">
        <v>989</v>
      </c>
      <c r="I71" s="122">
        <f t="shared" si="6"/>
        <v>2912</v>
      </c>
      <c r="J71" s="123">
        <v>1423</v>
      </c>
      <c r="K71" s="123">
        <v>1489</v>
      </c>
    </row>
    <row r="72" spans="1:11" ht="18.95" customHeight="1">
      <c r="A72" s="39" t="s">
        <v>194</v>
      </c>
      <c r="B72" s="114">
        <v>858</v>
      </c>
      <c r="C72" s="114">
        <f t="shared" si="5"/>
        <v>1963</v>
      </c>
      <c r="D72" s="41">
        <v>925</v>
      </c>
      <c r="E72" s="41">
        <v>1038</v>
      </c>
      <c r="F72" s="8"/>
      <c r="G72" s="39" t="s">
        <v>191</v>
      </c>
      <c r="H72" s="122">
        <v>6472</v>
      </c>
      <c r="I72" s="122">
        <f t="shared" si="6"/>
        <v>14048</v>
      </c>
      <c r="J72" s="123">
        <v>7055</v>
      </c>
      <c r="K72" s="123">
        <v>6993</v>
      </c>
    </row>
    <row r="73" spans="1:11" ht="18.95" customHeight="1">
      <c r="A73" s="39" t="s">
        <v>196</v>
      </c>
      <c r="B73" s="114">
        <v>959</v>
      </c>
      <c r="C73" s="114">
        <f t="shared" si="5"/>
        <v>2268</v>
      </c>
      <c r="D73" s="41">
        <v>1118</v>
      </c>
      <c r="E73" s="41">
        <v>1150</v>
      </c>
      <c r="F73" s="8"/>
      <c r="G73" s="39" t="s">
        <v>193</v>
      </c>
      <c r="H73" s="122">
        <v>888</v>
      </c>
      <c r="I73" s="122">
        <f t="shared" si="6"/>
        <v>1522</v>
      </c>
      <c r="J73" s="123">
        <v>775</v>
      </c>
      <c r="K73" s="123">
        <v>747</v>
      </c>
    </row>
    <row r="74" spans="1:11" ht="18.95" customHeight="1">
      <c r="A74" s="39" t="s">
        <v>198</v>
      </c>
      <c r="B74" s="114">
        <v>1248</v>
      </c>
      <c r="C74" s="114">
        <f t="shared" si="5"/>
        <v>2344</v>
      </c>
      <c r="D74" s="41">
        <v>1096</v>
      </c>
      <c r="E74" s="41">
        <v>1248</v>
      </c>
      <c r="F74" s="8"/>
      <c r="G74" s="39" t="s">
        <v>195</v>
      </c>
      <c r="H74" s="122">
        <v>1198</v>
      </c>
      <c r="I74" s="122">
        <f t="shared" si="6"/>
        <v>2037</v>
      </c>
      <c r="J74" s="123">
        <v>1050</v>
      </c>
      <c r="K74" s="123">
        <v>987</v>
      </c>
    </row>
    <row r="75" spans="1:11" ht="18.95" customHeight="1">
      <c r="A75" s="39" t="s">
        <v>200</v>
      </c>
      <c r="B75" s="114">
        <v>753</v>
      </c>
      <c r="C75" s="114">
        <f t="shared" si="5"/>
        <v>1415</v>
      </c>
      <c r="D75" s="41">
        <v>681</v>
      </c>
      <c r="E75" s="41">
        <v>734</v>
      </c>
      <c r="F75" s="8"/>
      <c r="G75" s="39" t="s">
        <v>197</v>
      </c>
      <c r="H75" s="122">
        <v>761</v>
      </c>
      <c r="I75" s="122">
        <f t="shared" si="6"/>
        <v>1708</v>
      </c>
      <c r="J75" s="123">
        <v>836</v>
      </c>
      <c r="K75" s="123">
        <v>872</v>
      </c>
    </row>
    <row r="76" spans="1:11" ht="18.95" customHeight="1">
      <c r="A76" s="39" t="s">
        <v>202</v>
      </c>
      <c r="B76" s="114">
        <v>1189</v>
      </c>
      <c r="C76" s="114">
        <f t="shared" si="5"/>
        <v>2375</v>
      </c>
      <c r="D76" s="41">
        <v>1160</v>
      </c>
      <c r="E76" s="41">
        <v>1215</v>
      </c>
      <c r="F76" s="8"/>
      <c r="G76" s="39" t="s">
        <v>199</v>
      </c>
      <c r="H76" s="122">
        <v>431</v>
      </c>
      <c r="I76" s="122">
        <f t="shared" si="6"/>
        <v>881</v>
      </c>
      <c r="J76" s="123">
        <v>428</v>
      </c>
      <c r="K76" s="123">
        <v>453</v>
      </c>
    </row>
    <row r="77" spans="1:11" ht="18.95" customHeight="1">
      <c r="A77" s="39" t="s">
        <v>204</v>
      </c>
      <c r="B77" s="114">
        <v>290</v>
      </c>
      <c r="C77" s="114">
        <f t="shared" si="5"/>
        <v>690</v>
      </c>
      <c r="D77" s="41">
        <v>318</v>
      </c>
      <c r="E77" s="41">
        <v>372</v>
      </c>
      <c r="F77" s="8"/>
      <c r="G77" s="39" t="s">
        <v>201</v>
      </c>
      <c r="H77" s="122">
        <v>460</v>
      </c>
      <c r="I77" s="122">
        <f t="shared" si="6"/>
        <v>1247</v>
      </c>
      <c r="J77" s="123">
        <v>634</v>
      </c>
      <c r="K77" s="123">
        <v>613</v>
      </c>
    </row>
    <row r="78" spans="1:11" ht="18.95" customHeight="1">
      <c r="A78" s="39" t="s">
        <v>206</v>
      </c>
      <c r="B78" s="114">
        <v>270</v>
      </c>
      <c r="C78" s="114">
        <f t="shared" si="5"/>
        <v>606</v>
      </c>
      <c r="D78" s="41">
        <v>251</v>
      </c>
      <c r="E78" s="41">
        <v>355</v>
      </c>
      <c r="F78" s="8"/>
      <c r="G78" s="39" t="s">
        <v>203</v>
      </c>
      <c r="H78" s="122">
        <v>915</v>
      </c>
      <c r="I78" s="122">
        <f t="shared" si="6"/>
        <v>1941</v>
      </c>
      <c r="J78" s="123">
        <v>1005</v>
      </c>
      <c r="K78" s="123">
        <v>936</v>
      </c>
    </row>
    <row r="79" spans="1:11" ht="18.95" customHeight="1">
      <c r="A79" s="39" t="s">
        <v>208</v>
      </c>
      <c r="B79" s="114">
        <v>504</v>
      </c>
      <c r="C79" s="114">
        <f t="shared" si="5"/>
        <v>1159</v>
      </c>
      <c r="D79" s="41">
        <v>511</v>
      </c>
      <c r="E79" s="41">
        <v>648</v>
      </c>
      <c r="F79" s="8"/>
      <c r="G79" s="39" t="s">
        <v>205</v>
      </c>
      <c r="H79" s="122">
        <v>1122</v>
      </c>
      <c r="I79" s="122">
        <f t="shared" si="6"/>
        <v>2512</v>
      </c>
      <c r="J79" s="123">
        <v>1396</v>
      </c>
      <c r="K79" s="123">
        <v>1116</v>
      </c>
    </row>
    <row r="80" spans="1:11" ht="18.95" customHeight="1">
      <c r="A80" s="39" t="s">
        <v>210</v>
      </c>
      <c r="B80" s="114">
        <v>316</v>
      </c>
      <c r="C80" s="114">
        <f t="shared" si="5"/>
        <v>688</v>
      </c>
      <c r="D80" s="41">
        <v>287</v>
      </c>
      <c r="E80" s="41">
        <v>401</v>
      </c>
      <c r="F80" s="8"/>
      <c r="G80" s="39" t="s">
        <v>207</v>
      </c>
      <c r="H80" s="122">
        <v>1318</v>
      </c>
      <c r="I80" s="122">
        <f t="shared" si="6"/>
        <v>2679</v>
      </c>
      <c r="J80" s="123">
        <v>1374</v>
      </c>
      <c r="K80" s="123">
        <v>1305</v>
      </c>
    </row>
    <row r="81" spans="1:11" ht="18.95" customHeight="1">
      <c r="A81" s="39" t="s">
        <v>212</v>
      </c>
      <c r="B81" s="114">
        <v>331</v>
      </c>
      <c r="C81" s="114">
        <f t="shared" si="5"/>
        <v>783</v>
      </c>
      <c r="D81" s="41">
        <v>368</v>
      </c>
      <c r="E81" s="41">
        <v>415</v>
      </c>
      <c r="F81" s="8"/>
      <c r="G81" s="39" t="s">
        <v>209</v>
      </c>
      <c r="H81" s="122">
        <v>1133</v>
      </c>
      <c r="I81" s="122">
        <f t="shared" si="6"/>
        <v>2763</v>
      </c>
      <c r="J81" s="123">
        <v>1376</v>
      </c>
      <c r="K81" s="123">
        <v>1387</v>
      </c>
    </row>
    <row r="82" spans="1:11" ht="18.95" customHeight="1">
      <c r="A82" s="39" t="s">
        <v>214</v>
      </c>
      <c r="B82" s="114">
        <v>109</v>
      </c>
      <c r="C82" s="114">
        <f t="shared" si="5"/>
        <v>275</v>
      </c>
      <c r="D82" s="41">
        <v>129</v>
      </c>
      <c r="E82" s="41">
        <v>146</v>
      </c>
      <c r="F82" s="8"/>
      <c r="G82" s="39" t="s">
        <v>211</v>
      </c>
      <c r="H82" s="122">
        <v>1062</v>
      </c>
      <c r="I82" s="122">
        <f t="shared" si="6"/>
        <v>2361</v>
      </c>
      <c r="J82" s="123">
        <v>1246</v>
      </c>
      <c r="K82" s="123">
        <v>1115</v>
      </c>
    </row>
    <row r="83" spans="1:11" ht="18.95" customHeight="1">
      <c r="A83" s="42" t="s">
        <v>216</v>
      </c>
      <c r="B83" s="114">
        <v>91</v>
      </c>
      <c r="C83" s="114">
        <f t="shared" si="5"/>
        <v>209</v>
      </c>
      <c r="D83" s="41">
        <v>105</v>
      </c>
      <c r="E83" s="41">
        <v>104</v>
      </c>
      <c r="F83" s="8"/>
      <c r="G83" s="39" t="s">
        <v>213</v>
      </c>
      <c r="H83" s="122">
        <v>750</v>
      </c>
      <c r="I83" s="122">
        <f t="shared" si="6"/>
        <v>1744</v>
      </c>
      <c r="J83" s="123">
        <v>923</v>
      </c>
      <c r="K83" s="123">
        <v>821</v>
      </c>
    </row>
    <row r="84" spans="1:11" ht="18.95" customHeight="1">
      <c r="A84" s="42" t="s">
        <v>218</v>
      </c>
      <c r="B84" s="114">
        <v>46</v>
      </c>
      <c r="C84" s="114">
        <f t="shared" si="5"/>
        <v>86</v>
      </c>
      <c r="D84" s="41">
        <v>41</v>
      </c>
      <c r="E84" s="41">
        <v>45</v>
      </c>
      <c r="F84" s="8"/>
      <c r="G84" s="39" t="s">
        <v>266</v>
      </c>
      <c r="H84" s="122">
        <v>997</v>
      </c>
      <c r="I84" s="122">
        <f t="shared" si="6"/>
        <v>2430</v>
      </c>
      <c r="J84" s="123">
        <v>1239</v>
      </c>
      <c r="K84" s="123">
        <v>1191</v>
      </c>
    </row>
    <row r="85" spans="1:11" ht="18.95" customHeight="1">
      <c r="A85" s="42" t="s">
        <v>265</v>
      </c>
      <c r="B85" s="114">
        <v>787</v>
      </c>
      <c r="C85" s="114">
        <f t="shared" si="5"/>
        <v>1503</v>
      </c>
      <c r="D85" s="41">
        <v>735</v>
      </c>
      <c r="E85" s="41">
        <v>768</v>
      </c>
      <c r="F85" s="8"/>
      <c r="G85" s="39" t="s">
        <v>215</v>
      </c>
      <c r="H85" s="122">
        <v>1554</v>
      </c>
      <c r="I85" s="122">
        <f t="shared" si="6"/>
        <v>3512</v>
      </c>
      <c r="J85" s="123">
        <v>1797</v>
      </c>
      <c r="K85" s="123">
        <v>1715</v>
      </c>
    </row>
    <row r="86" spans="1:11" ht="18.95" customHeight="1">
      <c r="A86" s="42" t="s">
        <v>267</v>
      </c>
      <c r="B86" s="114">
        <v>851</v>
      </c>
      <c r="C86" s="114">
        <f t="shared" si="5"/>
        <v>1505</v>
      </c>
      <c r="D86" s="41">
        <v>711</v>
      </c>
      <c r="E86" s="41">
        <v>794</v>
      </c>
      <c r="F86" s="8"/>
      <c r="G86" s="39" t="s">
        <v>217</v>
      </c>
      <c r="H86" s="122">
        <v>1331</v>
      </c>
      <c r="I86" s="122">
        <f t="shared" si="6"/>
        <v>2768</v>
      </c>
      <c r="J86" s="123">
        <v>1499</v>
      </c>
      <c r="K86" s="123">
        <v>1269</v>
      </c>
    </row>
    <row r="87" spans="1:11" ht="18.95" customHeight="1">
      <c r="A87" s="42" t="s">
        <v>268</v>
      </c>
      <c r="B87" s="114">
        <v>958</v>
      </c>
      <c r="C87" s="114">
        <f t="shared" si="5"/>
        <v>2225</v>
      </c>
      <c r="D87" s="41">
        <v>1070</v>
      </c>
      <c r="E87" s="41">
        <v>1155</v>
      </c>
      <c r="F87" s="8"/>
      <c r="G87" s="39" t="s">
        <v>219</v>
      </c>
      <c r="H87" s="122">
        <v>1461</v>
      </c>
      <c r="I87" s="122">
        <f t="shared" si="6"/>
        <v>3027</v>
      </c>
      <c r="J87" s="123">
        <v>1603</v>
      </c>
      <c r="K87" s="123">
        <v>1424</v>
      </c>
    </row>
    <row r="88" spans="1:11" ht="18.95" customHeight="1">
      <c r="A88" s="42" t="s">
        <v>269</v>
      </c>
      <c r="B88" s="114">
        <v>666</v>
      </c>
      <c r="C88" s="114">
        <f t="shared" si="5"/>
        <v>1543</v>
      </c>
      <c r="D88" s="41">
        <v>769</v>
      </c>
      <c r="E88" s="41">
        <v>774</v>
      </c>
      <c r="F88" s="8"/>
      <c r="G88" s="39" t="s">
        <v>220</v>
      </c>
      <c r="H88" s="122">
        <v>989</v>
      </c>
      <c r="I88" s="122">
        <f t="shared" si="6"/>
        <v>2506</v>
      </c>
      <c r="J88" s="123">
        <v>1299</v>
      </c>
      <c r="K88" s="123">
        <v>1207</v>
      </c>
    </row>
    <row r="89" spans="1:11" ht="18.95" customHeight="1">
      <c r="A89" s="42" t="s">
        <v>270</v>
      </c>
      <c r="B89" s="114">
        <v>709</v>
      </c>
      <c r="C89" s="114">
        <f t="shared" si="5"/>
        <v>1659</v>
      </c>
      <c r="D89" s="41">
        <v>814</v>
      </c>
      <c r="E89" s="41">
        <v>845</v>
      </c>
      <c r="F89" s="8"/>
      <c r="G89" s="39" t="s">
        <v>222</v>
      </c>
      <c r="H89" s="122">
        <v>0</v>
      </c>
      <c r="I89" s="122">
        <f t="shared" si="6"/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1095</v>
      </c>
      <c r="C90" s="114">
        <f t="shared" si="5"/>
        <v>2700</v>
      </c>
      <c r="D90" s="41">
        <v>1300</v>
      </c>
      <c r="E90" s="41">
        <v>1400</v>
      </c>
      <c r="F90" s="8"/>
      <c r="G90" s="39" t="s">
        <v>224</v>
      </c>
      <c r="H90" s="122">
        <v>372</v>
      </c>
      <c r="I90" s="122">
        <f t="shared" si="6"/>
        <v>934</v>
      </c>
      <c r="J90" s="123">
        <v>459</v>
      </c>
      <c r="K90" s="123">
        <v>475</v>
      </c>
    </row>
    <row r="91" spans="1:11" ht="18.95" customHeight="1">
      <c r="A91" s="42" t="s">
        <v>221</v>
      </c>
      <c r="B91" s="114">
        <v>711</v>
      </c>
      <c r="C91" s="114">
        <f t="shared" si="5"/>
        <v>1405</v>
      </c>
      <c r="D91" s="41">
        <v>705</v>
      </c>
      <c r="E91" s="41">
        <v>700</v>
      </c>
      <c r="F91" s="8"/>
      <c r="G91" s="39" t="s">
        <v>226</v>
      </c>
      <c r="H91" s="122">
        <v>640</v>
      </c>
      <c r="I91" s="122">
        <f t="shared" si="6"/>
        <v>1586</v>
      </c>
      <c r="J91" s="123">
        <v>815</v>
      </c>
      <c r="K91" s="123">
        <v>771</v>
      </c>
    </row>
    <row r="92" spans="1:11" ht="18.95" customHeight="1">
      <c r="A92" s="42" t="s">
        <v>223</v>
      </c>
      <c r="B92" s="114">
        <v>1248</v>
      </c>
      <c r="C92" s="114">
        <f t="shared" si="5"/>
        <v>2692</v>
      </c>
      <c r="D92" s="41">
        <v>1347</v>
      </c>
      <c r="E92" s="41">
        <v>1345</v>
      </c>
      <c r="F92" s="8"/>
      <c r="G92" s="39" t="s">
        <v>228</v>
      </c>
      <c r="H92" s="122">
        <v>712</v>
      </c>
      <c r="I92" s="122">
        <f t="shared" si="6"/>
        <v>1681</v>
      </c>
      <c r="J92" s="123">
        <v>867</v>
      </c>
      <c r="K92" s="123">
        <v>814</v>
      </c>
    </row>
    <row r="93" spans="1:11" ht="18.95" customHeight="1">
      <c r="A93" s="42" t="s">
        <v>225</v>
      </c>
      <c r="B93" s="114">
        <v>857</v>
      </c>
      <c r="C93" s="114">
        <f t="shared" si="5"/>
        <v>1737</v>
      </c>
      <c r="D93" s="41">
        <v>882</v>
      </c>
      <c r="E93" s="41">
        <v>855</v>
      </c>
      <c r="F93" s="8"/>
      <c r="G93" s="39" t="s">
        <v>230</v>
      </c>
      <c r="H93" s="122">
        <v>2456</v>
      </c>
      <c r="I93" s="122">
        <f t="shared" si="6"/>
        <v>4322</v>
      </c>
      <c r="J93" s="123">
        <v>2105</v>
      </c>
      <c r="K93" s="123">
        <v>2217</v>
      </c>
    </row>
    <row r="94" spans="1:11" ht="18.95" customHeight="1">
      <c r="A94" s="42" t="s">
        <v>227</v>
      </c>
      <c r="B94" s="114">
        <v>882</v>
      </c>
      <c r="C94" s="114">
        <f t="shared" si="5"/>
        <v>1865</v>
      </c>
      <c r="D94" s="41">
        <v>973</v>
      </c>
      <c r="E94" s="41">
        <v>892</v>
      </c>
      <c r="F94" s="8"/>
      <c r="G94" s="39" t="s">
        <v>232</v>
      </c>
      <c r="H94" s="122">
        <v>2604</v>
      </c>
      <c r="I94" s="122">
        <f t="shared" si="6"/>
        <v>4306</v>
      </c>
      <c r="J94" s="123">
        <v>2161</v>
      </c>
      <c r="K94" s="123">
        <v>2145</v>
      </c>
    </row>
    <row r="95" spans="1:11" ht="18.95" customHeight="1">
      <c r="A95" s="42" t="s">
        <v>229</v>
      </c>
      <c r="B95" s="114">
        <v>1073</v>
      </c>
      <c r="C95" s="114">
        <f t="shared" si="5"/>
        <v>2314</v>
      </c>
      <c r="D95" s="41">
        <v>1134</v>
      </c>
      <c r="E95" s="41">
        <v>1180</v>
      </c>
      <c r="F95" s="8"/>
      <c r="G95" s="39" t="s">
        <v>234</v>
      </c>
      <c r="H95" s="122">
        <v>1386</v>
      </c>
      <c r="I95" s="122">
        <f t="shared" si="6"/>
        <v>2546</v>
      </c>
      <c r="J95" s="123">
        <v>1294</v>
      </c>
      <c r="K95" s="123">
        <v>1252</v>
      </c>
    </row>
    <row r="96" spans="1:11" ht="18.95" customHeight="1">
      <c r="A96" s="42" t="s">
        <v>231</v>
      </c>
      <c r="B96" s="114">
        <v>851</v>
      </c>
      <c r="C96" s="114">
        <f t="shared" si="5"/>
        <v>2640</v>
      </c>
      <c r="D96" s="41">
        <v>1247</v>
      </c>
      <c r="E96" s="41">
        <v>1393</v>
      </c>
      <c r="F96" s="8"/>
      <c r="G96" s="39" t="s">
        <v>236</v>
      </c>
      <c r="H96" s="122">
        <v>2657</v>
      </c>
      <c r="I96" s="122">
        <f t="shared" si="6"/>
        <v>5592</v>
      </c>
      <c r="J96" s="123">
        <v>2770</v>
      </c>
      <c r="K96" s="123">
        <v>2822</v>
      </c>
    </row>
    <row r="97" spans="1:17" ht="18.95" customHeight="1">
      <c r="A97" s="42" t="s">
        <v>233</v>
      </c>
      <c r="B97" s="114">
        <v>973</v>
      </c>
      <c r="C97" s="114">
        <f t="shared" si="5"/>
        <v>2547</v>
      </c>
      <c r="D97" s="41">
        <v>1272</v>
      </c>
      <c r="E97" s="41">
        <v>1275</v>
      </c>
      <c r="F97" s="8"/>
      <c r="G97" s="39" t="s">
        <v>238</v>
      </c>
      <c r="H97" s="122">
        <v>1728</v>
      </c>
      <c r="I97" s="122">
        <f t="shared" si="6"/>
        <v>3366</v>
      </c>
      <c r="J97" s="123">
        <v>1648</v>
      </c>
      <c r="K97" s="123">
        <v>1718</v>
      </c>
    </row>
    <row r="98" spans="1:17" ht="18.95" customHeight="1">
      <c r="A98" s="42" t="s">
        <v>235</v>
      </c>
      <c r="B98" s="114">
        <v>1069</v>
      </c>
      <c r="C98" s="114">
        <f t="shared" si="5"/>
        <v>2617</v>
      </c>
      <c r="D98" s="41">
        <v>1276</v>
      </c>
      <c r="E98" s="41">
        <v>1341</v>
      </c>
      <c r="F98" s="8"/>
      <c r="G98" s="39" t="s">
        <v>240</v>
      </c>
      <c r="H98" s="122">
        <v>1502</v>
      </c>
      <c r="I98" s="122">
        <f t="shared" si="6"/>
        <v>3171</v>
      </c>
      <c r="J98" s="123">
        <v>1637</v>
      </c>
      <c r="K98" s="123">
        <v>1534</v>
      </c>
    </row>
    <row r="99" spans="1:17" ht="18.95" customHeight="1">
      <c r="A99" s="42" t="s">
        <v>237</v>
      </c>
      <c r="B99" s="114">
        <v>953</v>
      </c>
      <c r="C99" s="114">
        <f t="shared" si="5"/>
        <v>2295</v>
      </c>
      <c r="D99" s="41">
        <v>1134</v>
      </c>
      <c r="E99" s="41">
        <v>1161</v>
      </c>
      <c r="F99" s="8"/>
      <c r="G99" s="39" t="s">
        <v>242</v>
      </c>
      <c r="H99" s="122">
        <v>1663</v>
      </c>
      <c r="I99" s="122">
        <f t="shared" si="6"/>
        <v>3200</v>
      </c>
      <c r="J99" s="123">
        <v>1645</v>
      </c>
      <c r="K99" s="123">
        <v>1555</v>
      </c>
    </row>
    <row r="100" spans="1:17" ht="18.95" customHeight="1">
      <c r="A100" s="42" t="s">
        <v>239</v>
      </c>
      <c r="B100" s="114">
        <v>805</v>
      </c>
      <c r="C100" s="114">
        <f t="shared" si="5"/>
        <v>2200</v>
      </c>
      <c r="D100" s="41">
        <v>1103</v>
      </c>
      <c r="E100" s="41">
        <v>1097</v>
      </c>
      <c r="F100" s="8"/>
      <c r="G100" s="39" t="s">
        <v>24</v>
      </c>
      <c r="H100" s="122">
        <v>5627</v>
      </c>
      <c r="I100" s="122">
        <f t="shared" si="6"/>
        <v>12602</v>
      </c>
      <c r="J100" s="123">
        <v>6246</v>
      </c>
      <c r="K100" s="123">
        <v>6356</v>
      </c>
    </row>
    <row r="101" spans="1:17" ht="18.95" customHeight="1">
      <c r="A101" s="42" t="s">
        <v>241</v>
      </c>
      <c r="B101" s="114">
        <v>759</v>
      </c>
      <c r="C101" s="114">
        <f t="shared" si="5"/>
        <v>1844</v>
      </c>
      <c r="D101" s="41">
        <v>876</v>
      </c>
      <c r="E101" s="41">
        <v>968</v>
      </c>
      <c r="F101" s="8"/>
      <c r="G101" s="39" t="s">
        <v>245</v>
      </c>
      <c r="H101" s="122">
        <v>5686</v>
      </c>
      <c r="I101" s="122">
        <f t="shared" si="6"/>
        <v>12515</v>
      </c>
      <c r="J101" s="123">
        <v>6348</v>
      </c>
      <c r="K101" s="123">
        <v>6167</v>
      </c>
    </row>
    <row r="102" spans="1:17" ht="18.95" customHeight="1">
      <c r="A102" s="42" t="s">
        <v>243</v>
      </c>
      <c r="B102" s="114">
        <v>474</v>
      </c>
      <c r="C102" s="114">
        <f t="shared" si="5"/>
        <v>1202</v>
      </c>
      <c r="D102" s="41">
        <v>583</v>
      </c>
      <c r="E102" s="41">
        <v>619</v>
      </c>
      <c r="F102" s="8"/>
      <c r="G102" s="39" t="s">
        <v>247</v>
      </c>
      <c r="H102" s="122">
        <v>3826</v>
      </c>
      <c r="I102" s="122">
        <f t="shared" si="6"/>
        <v>8271</v>
      </c>
      <c r="J102" s="123">
        <v>4161</v>
      </c>
      <c r="K102" s="123">
        <v>4110</v>
      </c>
    </row>
    <row r="103" spans="1:17" ht="18.95" customHeight="1">
      <c r="A103" s="42" t="s">
        <v>244</v>
      </c>
      <c r="B103" s="114">
        <v>859</v>
      </c>
      <c r="C103" s="114">
        <f t="shared" si="5"/>
        <v>2191</v>
      </c>
      <c r="D103" s="41">
        <v>1067</v>
      </c>
      <c r="E103" s="41">
        <v>1124</v>
      </c>
      <c r="F103" s="8"/>
      <c r="G103" s="39" t="s">
        <v>249</v>
      </c>
      <c r="H103" s="122">
        <v>290</v>
      </c>
      <c r="I103" s="122">
        <f t="shared" si="6"/>
        <v>588</v>
      </c>
      <c r="J103" s="123">
        <v>307</v>
      </c>
      <c r="K103" s="123">
        <v>281</v>
      </c>
    </row>
    <row r="104" spans="1:17" ht="18.95" customHeight="1">
      <c r="A104" s="42" t="s">
        <v>246</v>
      </c>
      <c r="B104" s="114">
        <v>2315</v>
      </c>
      <c r="C104" s="114">
        <f t="shared" si="5"/>
        <v>4205</v>
      </c>
      <c r="D104" s="41">
        <v>1963</v>
      </c>
      <c r="E104" s="41">
        <v>2242</v>
      </c>
      <c r="F104" s="8"/>
      <c r="G104" s="39" t="s">
        <v>251</v>
      </c>
      <c r="H104" s="122">
        <v>1474</v>
      </c>
      <c r="I104" s="122">
        <f t="shared" si="6"/>
        <v>3704</v>
      </c>
      <c r="J104" s="123">
        <v>1866</v>
      </c>
      <c r="K104" s="123">
        <v>1838</v>
      </c>
    </row>
    <row r="105" spans="1:17" ht="18.95" customHeight="1">
      <c r="A105" s="42" t="s">
        <v>248</v>
      </c>
      <c r="B105" s="114">
        <v>601</v>
      </c>
      <c r="C105" s="114">
        <f t="shared" si="5"/>
        <v>1607</v>
      </c>
      <c r="D105" s="41">
        <v>791</v>
      </c>
      <c r="E105" s="41">
        <v>816</v>
      </c>
      <c r="F105" s="8"/>
      <c r="G105" s="39" t="s">
        <v>253</v>
      </c>
      <c r="H105" s="122">
        <v>1282</v>
      </c>
      <c r="I105" s="122">
        <f t="shared" si="6"/>
        <v>3129</v>
      </c>
      <c r="J105" s="123">
        <v>1625</v>
      </c>
      <c r="K105" s="123">
        <v>1504</v>
      </c>
      <c r="M105" s="6" t="s">
        <v>41</v>
      </c>
    </row>
    <row r="106" spans="1:17" ht="18.95" customHeight="1">
      <c r="A106" s="42" t="s">
        <v>250</v>
      </c>
      <c r="B106" s="114">
        <v>517</v>
      </c>
      <c r="C106" s="114">
        <f t="shared" si="5"/>
        <v>1251</v>
      </c>
      <c r="D106" s="41">
        <v>590</v>
      </c>
      <c r="E106" s="41">
        <v>661</v>
      </c>
      <c r="F106" s="8"/>
      <c r="G106" s="39" t="s">
        <v>255</v>
      </c>
      <c r="H106" s="122">
        <v>2117</v>
      </c>
      <c r="I106" s="122">
        <f t="shared" si="6"/>
        <v>4400</v>
      </c>
      <c r="J106" s="123">
        <v>2433</v>
      </c>
      <c r="K106" s="123">
        <v>1967</v>
      </c>
    </row>
    <row r="107" spans="1:17" ht="18.95" customHeight="1">
      <c r="A107" s="42" t="s">
        <v>252</v>
      </c>
      <c r="B107" s="114">
        <v>1052</v>
      </c>
      <c r="C107" s="114">
        <f t="shared" si="5"/>
        <v>2051</v>
      </c>
      <c r="D107" s="41">
        <v>995</v>
      </c>
      <c r="E107" s="41">
        <v>1056</v>
      </c>
      <c r="F107" s="8"/>
      <c r="G107" s="39" t="s">
        <v>257</v>
      </c>
      <c r="H107" s="122">
        <v>1208</v>
      </c>
      <c r="I107" s="122">
        <f t="shared" si="6"/>
        <v>2726</v>
      </c>
      <c r="J107" s="123">
        <v>1350</v>
      </c>
      <c r="K107" s="123">
        <v>1376</v>
      </c>
    </row>
    <row r="108" spans="1:17" ht="18.95" customHeight="1">
      <c r="A108" s="42" t="s">
        <v>254</v>
      </c>
      <c r="B108" s="114">
        <v>1503</v>
      </c>
      <c r="C108" s="114">
        <f t="shared" si="5"/>
        <v>3132</v>
      </c>
      <c r="D108" s="41">
        <v>1459</v>
      </c>
      <c r="E108" s="41">
        <v>1673</v>
      </c>
      <c r="F108" s="8"/>
      <c r="G108" s="39" t="s">
        <v>259</v>
      </c>
      <c r="H108" s="122">
        <v>505</v>
      </c>
      <c r="I108" s="122">
        <f t="shared" si="6"/>
        <v>1509</v>
      </c>
      <c r="J108" s="123">
        <v>752</v>
      </c>
      <c r="K108" s="123">
        <v>757</v>
      </c>
    </row>
    <row r="109" spans="1:17" ht="18.95" customHeight="1">
      <c r="A109" s="42" t="s">
        <v>256</v>
      </c>
      <c r="B109" s="41">
        <v>1228</v>
      </c>
      <c r="C109" s="114">
        <f t="shared" si="5"/>
        <v>2673</v>
      </c>
      <c r="D109" s="41">
        <v>1318</v>
      </c>
      <c r="E109" s="41">
        <v>1355</v>
      </c>
      <c r="F109" s="8"/>
      <c r="G109" s="39" t="s">
        <v>261</v>
      </c>
      <c r="H109" s="122">
        <v>891</v>
      </c>
      <c r="I109" s="122">
        <f t="shared" si="6"/>
        <v>2342</v>
      </c>
      <c r="J109" s="123">
        <v>1177</v>
      </c>
      <c r="K109" s="123">
        <v>1165</v>
      </c>
    </row>
    <row r="110" spans="1:17" ht="18.95" customHeight="1">
      <c r="A110" s="39" t="s">
        <v>258</v>
      </c>
      <c r="B110" s="114">
        <v>1041</v>
      </c>
      <c r="C110" s="114">
        <f t="shared" si="5"/>
        <v>2529</v>
      </c>
      <c r="D110" s="41">
        <v>1247</v>
      </c>
      <c r="E110" s="41">
        <v>1282</v>
      </c>
      <c r="F110" s="8"/>
      <c r="G110" s="39" t="s">
        <v>23</v>
      </c>
      <c r="H110" s="124">
        <v>6401</v>
      </c>
      <c r="I110" s="122">
        <f t="shared" si="6"/>
        <v>15577</v>
      </c>
      <c r="J110" s="123">
        <v>7633</v>
      </c>
      <c r="K110" s="123">
        <v>7944</v>
      </c>
    </row>
    <row r="111" spans="1:17" ht="18.95" customHeight="1">
      <c r="A111" s="39" t="s">
        <v>260</v>
      </c>
      <c r="B111" s="114">
        <v>0</v>
      </c>
      <c r="C111" s="114">
        <f>D111+E111</f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1552</v>
      </c>
      <c r="C112" s="114">
        <f t="shared" ref="C112:C113" si="7">D112+E112</f>
        <v>3916</v>
      </c>
      <c r="D112" s="41">
        <v>1883</v>
      </c>
      <c r="E112" s="41">
        <v>2033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724</v>
      </c>
      <c r="C113" s="114">
        <f t="shared" si="7"/>
        <v>1638</v>
      </c>
      <c r="D113" s="41">
        <v>806</v>
      </c>
      <c r="E113" s="41">
        <v>832</v>
      </c>
      <c r="F113" s="8"/>
      <c r="G113" s="45" t="s">
        <v>272</v>
      </c>
      <c r="H113" s="46">
        <f>SUM(B5:B57)+SUM(B61:B113)+SUM(H5:H57)+SUM(H61:H112)</f>
        <v>200273</v>
      </c>
      <c r="I113" s="46">
        <f>SUM(C5:C57)+SUM(C61:C113)+SUM(I5:I57)+SUM(I61:I112)</f>
        <v>443579</v>
      </c>
      <c r="J113" s="46">
        <f t="shared" ref="J113:K113" si="8">SUM(D5:D57)+SUM(D61:D113)+SUM(J5:J57)+SUM(J61:J112)</f>
        <v>218884</v>
      </c>
      <c r="K113" s="46">
        <f t="shared" si="8"/>
        <v>224695</v>
      </c>
      <c r="N113" s="110"/>
      <c r="O113" s="10"/>
      <c r="P113" s="10"/>
      <c r="Q113" s="10"/>
    </row>
    <row r="114" spans="1:17" ht="18.75" customHeight="1">
      <c r="A114" s="34" t="s">
        <v>342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F19" sqref="F19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9" t="s">
        <v>343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353</v>
      </c>
      <c r="B2" s="207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9114</v>
      </c>
      <c r="C6" s="24">
        <f>SUM(D6,E6)</f>
        <v>19906</v>
      </c>
      <c r="D6" s="125">
        <v>9375</v>
      </c>
      <c r="E6" s="25">
        <v>10531</v>
      </c>
      <c r="F6" s="126">
        <v>-5</v>
      </c>
      <c r="G6" s="125">
        <f>SUM(H6,I6)</f>
        <v>-18</v>
      </c>
      <c r="H6" s="125">
        <v>-11</v>
      </c>
      <c r="I6" s="125">
        <v>-7</v>
      </c>
      <c r="J6" s="31">
        <f>C6/B6</f>
        <v>2.1841123546192671</v>
      </c>
      <c r="K6" s="24">
        <f>C6/3.055</f>
        <v>6515.875613747954</v>
      </c>
    </row>
    <row r="7" spans="1:11" s="3" customFormat="1" ht="20.100000000000001" customHeight="1">
      <c r="A7" s="51" t="s">
        <v>14</v>
      </c>
      <c r="B7" s="24">
        <v>27099</v>
      </c>
      <c r="C7" s="24">
        <f>SUM(D7,E7)</f>
        <v>59480</v>
      </c>
      <c r="D7" s="25">
        <v>28314</v>
      </c>
      <c r="E7" s="25">
        <v>31166</v>
      </c>
      <c r="F7" s="126">
        <v>39</v>
      </c>
      <c r="G7" s="125">
        <f t="shared" ref="G7:G18" si="0">SUM(H7,I7)</f>
        <v>40</v>
      </c>
      <c r="H7" s="125">
        <v>32</v>
      </c>
      <c r="I7" s="125">
        <v>8</v>
      </c>
      <c r="J7" s="31">
        <f t="shared" ref="J7:J19" si="1">C7/B7</f>
        <v>2.1949149415107567</v>
      </c>
      <c r="K7" s="24">
        <f>C7/5.61</f>
        <v>10602.495543672014</v>
      </c>
    </row>
    <row r="8" spans="1:11" s="3" customFormat="1" ht="20.100000000000001" customHeight="1">
      <c r="A8" s="51" t="s">
        <v>15</v>
      </c>
      <c r="B8" s="24">
        <v>19496</v>
      </c>
      <c r="C8" s="24">
        <f t="shared" ref="C8:C18" si="2">SUM(D8,E8)</f>
        <v>44496</v>
      </c>
      <c r="D8" s="25">
        <v>21752</v>
      </c>
      <c r="E8" s="25">
        <v>22744</v>
      </c>
      <c r="F8" s="126">
        <v>-13</v>
      </c>
      <c r="G8" s="125">
        <f t="shared" si="0"/>
        <v>-39</v>
      </c>
      <c r="H8" s="125">
        <v>-13</v>
      </c>
      <c r="I8" s="125">
        <v>-26</v>
      </c>
      <c r="J8" s="31">
        <f t="shared" si="1"/>
        <v>2.2823143208863357</v>
      </c>
      <c r="K8" s="24">
        <f>C8/4.377</f>
        <v>10165.867032213846</v>
      </c>
    </row>
    <row r="9" spans="1:11" s="3" customFormat="1" ht="20.100000000000001" customHeight="1">
      <c r="A9" s="51" t="s">
        <v>16</v>
      </c>
      <c r="B9" s="24">
        <v>13328</v>
      </c>
      <c r="C9" s="24">
        <f t="shared" si="2"/>
        <v>32157</v>
      </c>
      <c r="D9" s="25">
        <v>15887</v>
      </c>
      <c r="E9" s="25">
        <v>16270</v>
      </c>
      <c r="F9" s="126">
        <v>-10</v>
      </c>
      <c r="G9" s="125">
        <f t="shared" si="0"/>
        <v>18</v>
      </c>
      <c r="H9" s="125">
        <v>5</v>
      </c>
      <c r="I9" s="125">
        <v>13</v>
      </c>
      <c r="J9" s="31">
        <f t="shared" si="1"/>
        <v>2.4127400960384153</v>
      </c>
      <c r="K9" s="24">
        <f>C9/4.058</f>
        <v>7924.3469689502217</v>
      </c>
    </row>
    <row r="10" spans="1:11" s="3" customFormat="1" ht="20.100000000000001" customHeight="1">
      <c r="A10" s="51" t="s">
        <v>17</v>
      </c>
      <c r="B10" s="24">
        <v>22913</v>
      </c>
      <c r="C10" s="24">
        <f t="shared" si="2"/>
        <v>47298</v>
      </c>
      <c r="D10" s="25">
        <v>23510</v>
      </c>
      <c r="E10" s="25">
        <v>23788</v>
      </c>
      <c r="F10" s="126">
        <v>18</v>
      </c>
      <c r="G10" s="125">
        <f t="shared" si="0"/>
        <v>22</v>
      </c>
      <c r="H10" s="125">
        <v>11</v>
      </c>
      <c r="I10" s="125">
        <v>11</v>
      </c>
      <c r="J10" s="31">
        <f t="shared" si="1"/>
        <v>2.064243006153712</v>
      </c>
      <c r="K10" s="24">
        <f>C10/4.746</f>
        <v>9965.8659924146632</v>
      </c>
    </row>
    <row r="11" spans="1:11" s="3" customFormat="1" ht="20.100000000000001" customHeight="1">
      <c r="A11" s="51" t="s">
        <v>18</v>
      </c>
      <c r="B11" s="24">
        <v>14016</v>
      </c>
      <c r="C11" s="24">
        <f t="shared" si="2"/>
        <v>32578</v>
      </c>
      <c r="D11" s="25">
        <v>15948</v>
      </c>
      <c r="E11" s="25">
        <v>16630</v>
      </c>
      <c r="F11" s="126">
        <v>10</v>
      </c>
      <c r="G11" s="125">
        <f t="shared" si="0"/>
        <v>13</v>
      </c>
      <c r="H11" s="125">
        <v>3</v>
      </c>
      <c r="I11" s="125">
        <v>10</v>
      </c>
      <c r="J11" s="31">
        <f t="shared" si="1"/>
        <v>2.324343607305936</v>
      </c>
      <c r="K11" s="24">
        <f>C11/3.044</f>
        <v>10702.365308804205</v>
      </c>
    </row>
    <row r="12" spans="1:11" s="3" customFormat="1" ht="20.100000000000001" customHeight="1">
      <c r="A12" s="51" t="s">
        <v>19</v>
      </c>
      <c r="B12" s="24">
        <v>18854</v>
      </c>
      <c r="C12" s="24">
        <f t="shared" si="2"/>
        <v>41571</v>
      </c>
      <c r="D12" s="25">
        <v>20465</v>
      </c>
      <c r="E12" s="25">
        <v>21106</v>
      </c>
      <c r="F12" s="126">
        <v>-1</v>
      </c>
      <c r="G12" s="125">
        <f t="shared" si="0"/>
        <v>-44</v>
      </c>
      <c r="H12" s="125">
        <v>-21</v>
      </c>
      <c r="I12" s="125">
        <v>-23</v>
      </c>
      <c r="J12" s="31">
        <f t="shared" si="1"/>
        <v>2.2048902089742231</v>
      </c>
      <c r="K12" s="24">
        <f>C12/6.089</f>
        <v>6827.2294301198881</v>
      </c>
    </row>
    <row r="13" spans="1:11" s="3" customFormat="1" ht="20.100000000000001" customHeight="1">
      <c r="A13" s="51" t="s">
        <v>20</v>
      </c>
      <c r="B13" s="24">
        <v>13447</v>
      </c>
      <c r="C13" s="24">
        <f t="shared" si="2"/>
        <v>31747</v>
      </c>
      <c r="D13" s="25">
        <v>15253</v>
      </c>
      <c r="E13" s="25">
        <v>16494</v>
      </c>
      <c r="F13" s="126">
        <v>13</v>
      </c>
      <c r="G13" s="125">
        <f t="shared" si="0"/>
        <v>22</v>
      </c>
      <c r="H13" s="125">
        <v>10</v>
      </c>
      <c r="I13" s="125">
        <v>12</v>
      </c>
      <c r="J13" s="31">
        <f t="shared" si="1"/>
        <v>2.3608983416375398</v>
      </c>
      <c r="K13" s="24">
        <f>C13/5.007</f>
        <v>6340.5232674256049</v>
      </c>
    </row>
    <row r="14" spans="1:11" s="3" customFormat="1" ht="20.100000000000001" customHeight="1">
      <c r="A14" s="51" t="s">
        <v>21</v>
      </c>
      <c r="B14" s="24">
        <v>16774</v>
      </c>
      <c r="C14" s="24">
        <f t="shared" si="2"/>
        <v>37261</v>
      </c>
      <c r="D14" s="25">
        <v>19044</v>
      </c>
      <c r="E14" s="25">
        <v>18217</v>
      </c>
      <c r="F14" s="126">
        <v>-6</v>
      </c>
      <c r="G14" s="125">
        <f t="shared" si="0"/>
        <v>-19</v>
      </c>
      <c r="H14" s="125">
        <v>-16</v>
      </c>
      <c r="I14" s="125">
        <v>-3</v>
      </c>
      <c r="J14" s="31">
        <f t="shared" si="1"/>
        <v>2.2213544771670444</v>
      </c>
      <c r="K14" s="24">
        <f>C14/7.19</f>
        <v>5182.336578581363</v>
      </c>
    </row>
    <row r="15" spans="1:11" s="3" customFormat="1" ht="20.100000000000001" customHeight="1">
      <c r="A15" s="51" t="s">
        <v>22</v>
      </c>
      <c r="B15" s="24">
        <v>17459</v>
      </c>
      <c r="C15" s="24">
        <f t="shared" si="2"/>
        <v>33939</v>
      </c>
      <c r="D15" s="25">
        <v>17180</v>
      </c>
      <c r="E15" s="25">
        <v>16759</v>
      </c>
      <c r="F15" s="126">
        <v>68</v>
      </c>
      <c r="G15" s="125">
        <f t="shared" si="0"/>
        <v>145</v>
      </c>
      <c r="H15" s="125">
        <v>84</v>
      </c>
      <c r="I15" s="125">
        <v>61</v>
      </c>
      <c r="J15" s="31">
        <f t="shared" si="1"/>
        <v>1.9439257689443841</v>
      </c>
      <c r="K15" s="24">
        <f>C15/4.272</f>
        <v>7944.5224719101116</v>
      </c>
    </row>
    <row r="16" spans="1:11" s="3" customFormat="1" ht="20.100000000000001" customHeight="1">
      <c r="A16" s="51" t="s">
        <v>23</v>
      </c>
      <c r="B16" s="24">
        <v>5157</v>
      </c>
      <c r="C16" s="24">
        <f t="shared" si="2"/>
        <v>11948</v>
      </c>
      <c r="D16" s="25">
        <v>6198</v>
      </c>
      <c r="E16" s="25">
        <v>5750</v>
      </c>
      <c r="F16" s="126">
        <v>7</v>
      </c>
      <c r="G16" s="125">
        <f t="shared" si="0"/>
        <v>2</v>
      </c>
      <c r="H16" s="125">
        <v>-6</v>
      </c>
      <c r="I16" s="125">
        <v>8</v>
      </c>
      <c r="J16" s="31">
        <f t="shared" si="1"/>
        <v>2.3168508822959084</v>
      </c>
      <c r="K16" s="24">
        <f>C16/4.976</f>
        <v>2401.1254019292605</v>
      </c>
    </row>
    <row r="17" spans="1:11" s="3" customFormat="1" ht="20.100000000000001" customHeight="1">
      <c r="A17" s="51" t="s">
        <v>24</v>
      </c>
      <c r="B17" s="24">
        <v>15139</v>
      </c>
      <c r="C17" s="24">
        <f t="shared" si="2"/>
        <v>33388</v>
      </c>
      <c r="D17" s="25">
        <v>16755</v>
      </c>
      <c r="E17" s="25">
        <v>16633</v>
      </c>
      <c r="F17" s="126">
        <v>2</v>
      </c>
      <c r="G17" s="125">
        <f t="shared" si="0"/>
        <v>-22</v>
      </c>
      <c r="H17" s="125">
        <v>-22</v>
      </c>
      <c r="I17" s="125">
        <v>0</v>
      </c>
      <c r="J17" s="31">
        <f t="shared" si="1"/>
        <v>2.2054296849197437</v>
      </c>
      <c r="K17" s="24">
        <f>C17/5.406</f>
        <v>6176.1006289308179</v>
      </c>
    </row>
    <row r="18" spans="1:11" s="3" customFormat="1" ht="20.100000000000001" customHeight="1">
      <c r="A18" s="51" t="s">
        <v>25</v>
      </c>
      <c r="B18" s="24">
        <v>7477</v>
      </c>
      <c r="C18" s="24">
        <f t="shared" si="2"/>
        <v>17810</v>
      </c>
      <c r="D18" s="25">
        <v>9203</v>
      </c>
      <c r="E18" s="25">
        <v>8607</v>
      </c>
      <c r="F18" s="126">
        <v>12</v>
      </c>
      <c r="G18" s="125">
        <f t="shared" si="0"/>
        <v>8</v>
      </c>
      <c r="H18" s="125">
        <v>1</v>
      </c>
      <c r="I18" s="125">
        <v>7</v>
      </c>
      <c r="J18" s="31">
        <f t="shared" si="1"/>
        <v>2.3819713788952788</v>
      </c>
      <c r="K18" s="24">
        <f>C18/11.73</f>
        <v>1518.3290707587382</v>
      </c>
    </row>
    <row r="19" spans="1:11" s="3" customFormat="1" ht="20.100000000000001" customHeight="1">
      <c r="A19" s="51" t="s">
        <v>26</v>
      </c>
      <c r="B19" s="24">
        <f>SUM(B6:B18)</f>
        <v>200273</v>
      </c>
      <c r="C19" s="24">
        <f>SUM(C6:C18)</f>
        <v>443579</v>
      </c>
      <c r="D19" s="25">
        <f t="shared" ref="D19:I19" si="3">SUM(D6:D18)</f>
        <v>218884</v>
      </c>
      <c r="E19" s="25">
        <f t="shared" si="3"/>
        <v>224695</v>
      </c>
      <c r="F19" s="126">
        <f t="shared" si="3"/>
        <v>134</v>
      </c>
      <c r="G19" s="125">
        <f>SUM(G6:G18)</f>
        <v>128</v>
      </c>
      <c r="H19" s="125">
        <f>SUM(H6:H18)</f>
        <v>57</v>
      </c>
      <c r="I19" s="125">
        <f t="shared" si="3"/>
        <v>71</v>
      </c>
      <c r="J19" s="31">
        <f t="shared" si="1"/>
        <v>2.2148717001293234</v>
      </c>
      <c r="K19" s="24">
        <f>C19/69.56</f>
        <v>6376.9263944795857</v>
      </c>
    </row>
    <row r="20" spans="1:11" s="3" customFormat="1" ht="18" customHeight="1">
      <c r="A20" s="3" t="s">
        <v>342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I76" sqref="I76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4.25" thickBot="1">
      <c r="A2" s="2" t="s">
        <v>353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f t="shared" ref="B4:B10" si="0">SUM(C4:D4)</f>
        <v>17296</v>
      </c>
      <c r="C4" s="69">
        <f>SUM(C5:C9)</f>
        <v>8870</v>
      </c>
      <c r="D4" s="69">
        <f>SUM(D5:D9)</f>
        <v>8426</v>
      </c>
      <c r="E4" s="57" t="s">
        <v>48</v>
      </c>
      <c r="F4" s="12">
        <f t="shared" ref="F4:F61" si="1">SUM(G4:H4)</f>
        <v>24204</v>
      </c>
      <c r="G4" s="69">
        <f>SUM(G5:G9)</f>
        <v>12474</v>
      </c>
      <c r="H4" s="70">
        <f>SUM(H5:H9)</f>
        <v>11730</v>
      </c>
    </row>
    <row r="5" spans="1:37" ht="11.25" customHeight="1">
      <c r="A5" s="58">
        <v>0</v>
      </c>
      <c r="B5" s="12">
        <f t="shared" si="0"/>
        <v>3072</v>
      </c>
      <c r="C5" s="69">
        <v>1567</v>
      </c>
      <c r="D5" s="69">
        <v>1505</v>
      </c>
      <c r="E5" s="58">
        <v>60</v>
      </c>
      <c r="F5" s="12">
        <f t="shared" si="1"/>
        <v>5285</v>
      </c>
      <c r="G5" s="69">
        <v>2766</v>
      </c>
      <c r="H5" s="70">
        <v>2519</v>
      </c>
    </row>
    <row r="6" spans="1:37" ht="11.25" customHeight="1">
      <c r="A6" s="58">
        <v>1</v>
      </c>
      <c r="B6" s="12">
        <f t="shared" si="0"/>
        <v>3298</v>
      </c>
      <c r="C6" s="69">
        <v>1712</v>
      </c>
      <c r="D6" s="69">
        <v>1586</v>
      </c>
      <c r="E6" s="58">
        <v>61</v>
      </c>
      <c r="F6" s="12">
        <f t="shared" si="1"/>
        <v>5000</v>
      </c>
      <c r="G6" s="69">
        <v>2543</v>
      </c>
      <c r="H6" s="70">
        <v>2457</v>
      </c>
    </row>
    <row r="7" spans="1:37" ht="11.25" customHeight="1">
      <c r="A7" s="58">
        <v>2</v>
      </c>
      <c r="B7" s="12">
        <f t="shared" si="0"/>
        <v>3534</v>
      </c>
      <c r="C7" s="69">
        <v>1812</v>
      </c>
      <c r="D7" s="69">
        <v>1722</v>
      </c>
      <c r="E7" s="58">
        <v>62</v>
      </c>
      <c r="F7" s="12">
        <f t="shared" si="1"/>
        <v>4822</v>
      </c>
      <c r="G7" s="69">
        <v>2506</v>
      </c>
      <c r="H7" s="70">
        <v>2316</v>
      </c>
    </row>
    <row r="8" spans="1:37" ht="11.25" customHeight="1">
      <c r="A8" s="58">
        <v>3</v>
      </c>
      <c r="B8" s="12">
        <f t="shared" si="0"/>
        <v>3580</v>
      </c>
      <c r="C8" s="69">
        <v>1865</v>
      </c>
      <c r="D8" s="69">
        <v>1715</v>
      </c>
      <c r="E8" s="58">
        <v>63</v>
      </c>
      <c r="F8" s="12">
        <f t="shared" si="1"/>
        <v>4626</v>
      </c>
      <c r="G8" s="69">
        <v>2402</v>
      </c>
      <c r="H8" s="70">
        <v>2224</v>
      </c>
    </row>
    <row r="9" spans="1:37" ht="11.25" customHeight="1">
      <c r="A9" s="59">
        <v>4</v>
      </c>
      <c r="B9" s="60">
        <f t="shared" si="0"/>
        <v>3812</v>
      </c>
      <c r="C9" s="71">
        <v>1914</v>
      </c>
      <c r="D9" s="71">
        <v>1898</v>
      </c>
      <c r="E9" s="59">
        <v>64</v>
      </c>
      <c r="F9" s="60">
        <f t="shared" si="1"/>
        <v>4471</v>
      </c>
      <c r="G9" s="71">
        <v>2257</v>
      </c>
      <c r="H9" s="72">
        <v>2214</v>
      </c>
    </row>
    <row r="10" spans="1:37" ht="11.25" customHeight="1">
      <c r="A10" s="57" t="s">
        <v>49</v>
      </c>
      <c r="B10" s="12">
        <f t="shared" si="0"/>
        <v>19713</v>
      </c>
      <c r="C10" s="69">
        <f>SUM(C11:C15)</f>
        <v>10136</v>
      </c>
      <c r="D10" s="69">
        <f>SUM(D11:D15)</f>
        <v>9577</v>
      </c>
      <c r="E10" s="57" t="s">
        <v>50</v>
      </c>
      <c r="F10" s="12">
        <f t="shared" si="1"/>
        <v>21082</v>
      </c>
      <c r="G10" s="69">
        <f>SUM(G11:G15)</f>
        <v>10247</v>
      </c>
      <c r="H10" s="70">
        <f>SUM(H11:H15)</f>
        <v>10835</v>
      </c>
    </row>
    <row r="11" spans="1:37" ht="11.25" customHeight="1">
      <c r="A11" s="58">
        <v>5</v>
      </c>
      <c r="B11" s="12">
        <f t="shared" ref="B11:B74" si="2">SUM(C11:D11)</f>
        <v>3729</v>
      </c>
      <c r="C11" s="69">
        <v>1925</v>
      </c>
      <c r="D11" s="69">
        <v>1804</v>
      </c>
      <c r="E11" s="58">
        <v>65</v>
      </c>
      <c r="F11" s="12">
        <f t="shared" si="1"/>
        <v>4077</v>
      </c>
      <c r="G11" s="69">
        <v>2023</v>
      </c>
      <c r="H11" s="70">
        <v>2054</v>
      </c>
    </row>
    <row r="12" spans="1:37" ht="11.25" customHeight="1">
      <c r="A12" s="58">
        <v>6</v>
      </c>
      <c r="B12" s="12">
        <f t="shared" si="2"/>
        <v>4009</v>
      </c>
      <c r="C12" s="69">
        <v>2104</v>
      </c>
      <c r="D12" s="69">
        <v>1905</v>
      </c>
      <c r="E12" s="58">
        <v>66</v>
      </c>
      <c r="F12" s="12">
        <f t="shared" si="1"/>
        <v>4187</v>
      </c>
      <c r="G12" s="69">
        <v>2052</v>
      </c>
      <c r="H12" s="70">
        <v>2135</v>
      </c>
    </row>
    <row r="13" spans="1:37" ht="11.25" customHeight="1">
      <c r="A13" s="58">
        <v>7</v>
      </c>
      <c r="B13" s="12">
        <f t="shared" si="2"/>
        <v>3992</v>
      </c>
      <c r="C13" s="69">
        <v>2011</v>
      </c>
      <c r="D13" s="69">
        <v>1981</v>
      </c>
      <c r="E13" s="58">
        <v>67</v>
      </c>
      <c r="F13" s="12">
        <f t="shared" si="1"/>
        <v>4236</v>
      </c>
      <c r="G13" s="69">
        <v>2080</v>
      </c>
      <c r="H13" s="70">
        <v>2156</v>
      </c>
    </row>
    <row r="14" spans="1:37" ht="11.25" customHeight="1">
      <c r="A14" s="58">
        <v>8</v>
      </c>
      <c r="B14" s="12">
        <f t="shared" si="2"/>
        <v>3939</v>
      </c>
      <c r="C14" s="69">
        <v>2043</v>
      </c>
      <c r="D14" s="69">
        <v>1896</v>
      </c>
      <c r="E14" s="58">
        <v>68</v>
      </c>
      <c r="F14" s="12">
        <f t="shared" si="1"/>
        <v>4226</v>
      </c>
      <c r="G14" s="69">
        <v>2038</v>
      </c>
      <c r="H14" s="70">
        <v>2188</v>
      </c>
    </row>
    <row r="15" spans="1:37" ht="11.25" customHeight="1">
      <c r="A15" s="59">
        <v>9</v>
      </c>
      <c r="B15" s="60">
        <f t="shared" si="2"/>
        <v>4044</v>
      </c>
      <c r="C15" s="71">
        <v>2053</v>
      </c>
      <c r="D15" s="71">
        <v>1991</v>
      </c>
      <c r="E15" s="59">
        <v>69</v>
      </c>
      <c r="F15" s="60">
        <f t="shared" si="1"/>
        <v>4356</v>
      </c>
      <c r="G15" s="71">
        <v>2054</v>
      </c>
      <c r="H15" s="72">
        <v>2302</v>
      </c>
    </row>
    <row r="16" spans="1:37" ht="11.25" customHeight="1">
      <c r="A16" s="57" t="s">
        <v>51</v>
      </c>
      <c r="B16" s="12">
        <f t="shared" si="2"/>
        <v>20539</v>
      </c>
      <c r="C16" s="69">
        <f>SUM(C17:C21)</f>
        <v>10535</v>
      </c>
      <c r="D16" s="69">
        <f>SUM(D17:D21)</f>
        <v>10004</v>
      </c>
      <c r="E16" s="57" t="s">
        <v>52</v>
      </c>
      <c r="F16" s="12">
        <f t="shared" si="1"/>
        <v>27207</v>
      </c>
      <c r="G16" s="69">
        <f>SUM(G17:G21)</f>
        <v>12581</v>
      </c>
      <c r="H16" s="70">
        <f>SUM(H17:H21)</f>
        <v>14626</v>
      </c>
    </row>
    <row r="17" spans="1:8" ht="11.25" customHeight="1">
      <c r="A17" s="58">
        <v>10</v>
      </c>
      <c r="B17" s="12">
        <f t="shared" si="2"/>
        <v>3996</v>
      </c>
      <c r="C17" s="69">
        <v>2048</v>
      </c>
      <c r="D17" s="69">
        <v>1948</v>
      </c>
      <c r="E17" s="58">
        <v>70</v>
      </c>
      <c r="F17" s="12">
        <f t="shared" si="1"/>
        <v>4737</v>
      </c>
      <c r="G17" s="69">
        <v>2272</v>
      </c>
      <c r="H17" s="70">
        <v>2465</v>
      </c>
    </row>
    <row r="18" spans="1:8" ht="11.25" customHeight="1">
      <c r="A18" s="58">
        <v>11</v>
      </c>
      <c r="B18" s="12">
        <f t="shared" si="2"/>
        <v>4114</v>
      </c>
      <c r="C18" s="69">
        <v>2151</v>
      </c>
      <c r="D18" s="69">
        <v>1963</v>
      </c>
      <c r="E18" s="58">
        <v>71</v>
      </c>
      <c r="F18" s="12">
        <f t="shared" si="1"/>
        <v>4983</v>
      </c>
      <c r="G18" s="69">
        <v>2298</v>
      </c>
      <c r="H18" s="70">
        <v>2685</v>
      </c>
    </row>
    <row r="19" spans="1:8" ht="11.25" customHeight="1">
      <c r="A19" s="58">
        <v>12</v>
      </c>
      <c r="B19" s="12">
        <f t="shared" si="2"/>
        <v>4093</v>
      </c>
      <c r="C19" s="69">
        <v>2054</v>
      </c>
      <c r="D19" s="69">
        <v>2039</v>
      </c>
      <c r="E19" s="58">
        <v>72</v>
      </c>
      <c r="F19" s="12">
        <f t="shared" si="1"/>
        <v>5483</v>
      </c>
      <c r="G19" s="69">
        <v>2535</v>
      </c>
      <c r="H19" s="70">
        <v>2948</v>
      </c>
    </row>
    <row r="20" spans="1:8" ht="11.25" customHeight="1">
      <c r="A20" s="58">
        <v>13</v>
      </c>
      <c r="B20" s="12">
        <f t="shared" si="2"/>
        <v>4170</v>
      </c>
      <c r="C20" s="69">
        <v>2158</v>
      </c>
      <c r="D20" s="69">
        <v>2012</v>
      </c>
      <c r="E20" s="58">
        <v>73</v>
      </c>
      <c r="F20" s="12">
        <f t="shared" si="1"/>
        <v>6016</v>
      </c>
      <c r="G20" s="69">
        <v>2753</v>
      </c>
      <c r="H20" s="70">
        <v>3263</v>
      </c>
    </row>
    <row r="21" spans="1:8" ht="11.25" customHeight="1">
      <c r="A21" s="59">
        <v>14</v>
      </c>
      <c r="B21" s="60">
        <f t="shared" si="2"/>
        <v>4166</v>
      </c>
      <c r="C21" s="71">
        <v>2124</v>
      </c>
      <c r="D21" s="71">
        <v>2042</v>
      </c>
      <c r="E21" s="59">
        <v>74</v>
      </c>
      <c r="F21" s="60">
        <f t="shared" si="1"/>
        <v>5988</v>
      </c>
      <c r="G21" s="71">
        <v>2723</v>
      </c>
      <c r="H21" s="72">
        <v>3265</v>
      </c>
    </row>
    <row r="22" spans="1:8" ht="11.25" customHeight="1">
      <c r="A22" s="57" t="s">
        <v>53</v>
      </c>
      <c r="B22" s="12">
        <f t="shared" si="2"/>
        <v>20691</v>
      </c>
      <c r="C22" s="69">
        <f>SUM(C23:C27)</f>
        <v>10578</v>
      </c>
      <c r="D22" s="69">
        <f>SUM(D23:D27)</f>
        <v>10113</v>
      </c>
      <c r="E22" s="57" t="s">
        <v>54</v>
      </c>
      <c r="F22" s="12">
        <f t="shared" si="1"/>
        <v>22819</v>
      </c>
      <c r="G22" s="69">
        <f>SUM(G23:G27)</f>
        <v>10264</v>
      </c>
      <c r="H22" s="70">
        <f>SUM(H23:H27)</f>
        <v>12555</v>
      </c>
    </row>
    <row r="23" spans="1:8" ht="11.25" customHeight="1">
      <c r="A23" s="58">
        <v>15</v>
      </c>
      <c r="B23" s="12">
        <f t="shared" si="2"/>
        <v>4108</v>
      </c>
      <c r="C23" s="69">
        <v>2127</v>
      </c>
      <c r="D23" s="69">
        <v>1981</v>
      </c>
      <c r="E23" s="58">
        <v>75</v>
      </c>
      <c r="F23" s="12">
        <f t="shared" si="1"/>
        <v>5974</v>
      </c>
      <c r="G23" s="69">
        <v>2695</v>
      </c>
      <c r="H23" s="70">
        <v>3279</v>
      </c>
    </row>
    <row r="24" spans="1:8" ht="11.25" customHeight="1">
      <c r="A24" s="58">
        <v>16</v>
      </c>
      <c r="B24" s="12">
        <f t="shared" si="2"/>
        <v>3988</v>
      </c>
      <c r="C24" s="69">
        <v>2065</v>
      </c>
      <c r="D24" s="69">
        <v>1923</v>
      </c>
      <c r="E24" s="58">
        <v>76</v>
      </c>
      <c r="F24" s="12">
        <f t="shared" si="1"/>
        <v>3917</v>
      </c>
      <c r="G24" s="69">
        <v>1832</v>
      </c>
      <c r="H24" s="70">
        <v>2085</v>
      </c>
    </row>
    <row r="25" spans="1:8" ht="11.25" customHeight="1">
      <c r="A25" s="58">
        <v>17</v>
      </c>
      <c r="B25" s="12">
        <f t="shared" si="2"/>
        <v>3999</v>
      </c>
      <c r="C25" s="69">
        <v>1997</v>
      </c>
      <c r="D25" s="69">
        <v>2002</v>
      </c>
      <c r="E25" s="58">
        <v>77</v>
      </c>
      <c r="F25" s="12">
        <f t="shared" si="1"/>
        <v>3858</v>
      </c>
      <c r="G25" s="69">
        <v>1728</v>
      </c>
      <c r="H25" s="70">
        <v>2130</v>
      </c>
    </row>
    <row r="26" spans="1:8" ht="11.25" customHeight="1">
      <c r="A26" s="58">
        <v>18</v>
      </c>
      <c r="B26" s="12">
        <f t="shared" si="2"/>
        <v>4265</v>
      </c>
      <c r="C26" s="69">
        <v>2158</v>
      </c>
      <c r="D26" s="69">
        <v>2107</v>
      </c>
      <c r="E26" s="58">
        <v>78</v>
      </c>
      <c r="F26" s="12">
        <f t="shared" si="1"/>
        <v>4568</v>
      </c>
      <c r="G26" s="69">
        <v>2015</v>
      </c>
      <c r="H26" s="70">
        <v>2553</v>
      </c>
    </row>
    <row r="27" spans="1:8" ht="11.25" customHeight="1">
      <c r="A27" s="59">
        <v>19</v>
      </c>
      <c r="B27" s="60">
        <f t="shared" si="2"/>
        <v>4331</v>
      </c>
      <c r="C27" s="71">
        <v>2231</v>
      </c>
      <c r="D27" s="71">
        <v>2100</v>
      </c>
      <c r="E27" s="59">
        <v>79</v>
      </c>
      <c r="F27" s="60">
        <f t="shared" si="1"/>
        <v>4502</v>
      </c>
      <c r="G27" s="71">
        <v>1994</v>
      </c>
      <c r="H27" s="72">
        <v>2508</v>
      </c>
    </row>
    <row r="28" spans="1:8" ht="11.25" customHeight="1">
      <c r="A28" s="57" t="s">
        <v>55</v>
      </c>
      <c r="B28" s="12">
        <f t="shared" si="2"/>
        <v>21875</v>
      </c>
      <c r="C28" s="69">
        <f>SUM(C29:C33)</f>
        <v>11442</v>
      </c>
      <c r="D28" s="69">
        <f>SUM(D29:D33)</f>
        <v>10433</v>
      </c>
      <c r="E28" s="57" t="s">
        <v>56</v>
      </c>
      <c r="F28" s="12">
        <f t="shared" si="1"/>
        <v>18380</v>
      </c>
      <c r="G28" s="69">
        <f>SUM(G29:G33)</f>
        <v>7765</v>
      </c>
      <c r="H28" s="70">
        <f>SUM(H29:H33)</f>
        <v>10615</v>
      </c>
    </row>
    <row r="29" spans="1:8" ht="11.25" customHeight="1">
      <c r="A29" s="58">
        <v>20</v>
      </c>
      <c r="B29" s="12">
        <f t="shared" si="2"/>
        <v>4249</v>
      </c>
      <c r="C29" s="69">
        <v>2210</v>
      </c>
      <c r="D29" s="69">
        <v>2039</v>
      </c>
      <c r="E29" s="58">
        <v>80</v>
      </c>
      <c r="F29" s="12">
        <f t="shared" si="1"/>
        <v>4515</v>
      </c>
      <c r="G29" s="69">
        <v>1944</v>
      </c>
      <c r="H29" s="70">
        <v>2571</v>
      </c>
    </row>
    <row r="30" spans="1:8" ht="11.25" customHeight="1">
      <c r="A30" s="58">
        <v>21</v>
      </c>
      <c r="B30" s="12">
        <f t="shared" si="2"/>
        <v>4397</v>
      </c>
      <c r="C30" s="69">
        <v>2324</v>
      </c>
      <c r="D30" s="69">
        <v>2073</v>
      </c>
      <c r="E30" s="58">
        <v>81</v>
      </c>
      <c r="F30" s="12">
        <f t="shared" si="1"/>
        <v>4264</v>
      </c>
      <c r="G30" s="69">
        <v>1825</v>
      </c>
      <c r="H30" s="70">
        <v>2439</v>
      </c>
    </row>
    <row r="31" spans="1:8" ht="11.25" customHeight="1">
      <c r="A31" s="58">
        <v>22</v>
      </c>
      <c r="B31" s="12">
        <f t="shared" si="2"/>
        <v>4481</v>
      </c>
      <c r="C31" s="69">
        <v>2390</v>
      </c>
      <c r="D31" s="69">
        <v>2091</v>
      </c>
      <c r="E31" s="58">
        <v>82</v>
      </c>
      <c r="F31" s="12">
        <f t="shared" si="1"/>
        <v>3579</v>
      </c>
      <c r="G31" s="69">
        <v>1519</v>
      </c>
      <c r="H31" s="70">
        <v>2060</v>
      </c>
    </row>
    <row r="32" spans="1:8" ht="11.25" customHeight="1">
      <c r="A32" s="58">
        <v>23</v>
      </c>
      <c r="B32" s="12">
        <f t="shared" si="2"/>
        <v>4339</v>
      </c>
      <c r="C32" s="69">
        <v>2256</v>
      </c>
      <c r="D32" s="69">
        <v>2083</v>
      </c>
      <c r="E32" s="58">
        <v>83</v>
      </c>
      <c r="F32" s="12">
        <f t="shared" si="1"/>
        <v>2937</v>
      </c>
      <c r="G32" s="69">
        <v>1235</v>
      </c>
      <c r="H32" s="70">
        <v>1702</v>
      </c>
    </row>
    <row r="33" spans="1:8" ht="11.25" customHeight="1">
      <c r="A33" s="59">
        <v>24</v>
      </c>
      <c r="B33" s="60">
        <f t="shared" si="2"/>
        <v>4409</v>
      </c>
      <c r="C33" s="71">
        <v>2262</v>
      </c>
      <c r="D33" s="71">
        <v>2147</v>
      </c>
      <c r="E33" s="59">
        <v>84</v>
      </c>
      <c r="F33" s="60">
        <f t="shared" si="1"/>
        <v>3085</v>
      </c>
      <c r="G33" s="71">
        <v>1242</v>
      </c>
      <c r="H33" s="72">
        <v>1843</v>
      </c>
    </row>
    <row r="34" spans="1:8" ht="11.25" customHeight="1">
      <c r="A34" s="57" t="s">
        <v>57</v>
      </c>
      <c r="B34" s="12">
        <f t="shared" si="2"/>
        <v>22972</v>
      </c>
      <c r="C34" s="69">
        <f>SUM(C35:C39)</f>
        <v>12205</v>
      </c>
      <c r="D34" s="69">
        <f>SUM(D35:D39)</f>
        <v>10767</v>
      </c>
      <c r="E34" s="57" t="s">
        <v>58</v>
      </c>
      <c r="F34" s="12">
        <f t="shared" si="1"/>
        <v>11970</v>
      </c>
      <c r="G34" s="69">
        <f>SUM(G35:G39)</f>
        <v>4550</v>
      </c>
      <c r="H34" s="70">
        <f>SUM(H35:H39)</f>
        <v>7420</v>
      </c>
    </row>
    <row r="35" spans="1:8" ht="11.25" customHeight="1">
      <c r="A35" s="58">
        <v>25</v>
      </c>
      <c r="B35" s="12">
        <f t="shared" si="2"/>
        <v>4580</v>
      </c>
      <c r="C35" s="69">
        <v>2398</v>
      </c>
      <c r="D35" s="69">
        <v>2182</v>
      </c>
      <c r="E35" s="58">
        <v>85</v>
      </c>
      <c r="F35" s="12">
        <f t="shared" si="1"/>
        <v>2982</v>
      </c>
      <c r="G35" s="69">
        <v>1230</v>
      </c>
      <c r="H35" s="70">
        <v>1752</v>
      </c>
    </row>
    <row r="36" spans="1:8" ht="11.25" customHeight="1">
      <c r="A36" s="58">
        <v>26</v>
      </c>
      <c r="B36" s="12">
        <f t="shared" si="2"/>
        <v>4669</v>
      </c>
      <c r="C36" s="69">
        <v>2516</v>
      </c>
      <c r="D36" s="69">
        <v>2153</v>
      </c>
      <c r="E36" s="58">
        <v>86</v>
      </c>
      <c r="F36" s="12">
        <f t="shared" si="1"/>
        <v>2762</v>
      </c>
      <c r="G36" s="69">
        <v>1072</v>
      </c>
      <c r="H36" s="70">
        <v>1690</v>
      </c>
    </row>
    <row r="37" spans="1:8" ht="11.25" customHeight="1">
      <c r="A37" s="58">
        <v>27</v>
      </c>
      <c r="B37" s="12">
        <f t="shared" si="2"/>
        <v>4477</v>
      </c>
      <c r="C37" s="69">
        <v>2391</v>
      </c>
      <c r="D37" s="69">
        <v>2086</v>
      </c>
      <c r="E37" s="58">
        <v>87</v>
      </c>
      <c r="F37" s="12">
        <f t="shared" si="1"/>
        <v>2426</v>
      </c>
      <c r="G37" s="69">
        <v>907</v>
      </c>
      <c r="H37" s="70">
        <v>1519</v>
      </c>
    </row>
    <row r="38" spans="1:8" ht="11.25" customHeight="1">
      <c r="A38" s="58">
        <v>28</v>
      </c>
      <c r="B38" s="12">
        <f t="shared" si="2"/>
        <v>4707</v>
      </c>
      <c r="C38" s="69">
        <v>2457</v>
      </c>
      <c r="D38" s="69">
        <v>2250</v>
      </c>
      <c r="E38" s="58">
        <v>88</v>
      </c>
      <c r="F38" s="12">
        <f t="shared" si="1"/>
        <v>1974</v>
      </c>
      <c r="G38" s="69">
        <v>730</v>
      </c>
      <c r="H38" s="70">
        <v>1244</v>
      </c>
    </row>
    <row r="39" spans="1:8" ht="11.25" customHeight="1">
      <c r="A39" s="59">
        <v>29</v>
      </c>
      <c r="B39" s="60">
        <f t="shared" si="2"/>
        <v>4539</v>
      </c>
      <c r="C39" s="71">
        <v>2443</v>
      </c>
      <c r="D39" s="71">
        <v>2096</v>
      </c>
      <c r="E39" s="59">
        <v>89</v>
      </c>
      <c r="F39" s="60">
        <f t="shared" si="1"/>
        <v>1826</v>
      </c>
      <c r="G39" s="71">
        <v>611</v>
      </c>
      <c r="H39" s="72">
        <v>1215</v>
      </c>
    </row>
    <row r="40" spans="1:8" ht="11.25" customHeight="1">
      <c r="A40" s="57" t="s">
        <v>59</v>
      </c>
      <c r="B40" s="12">
        <f t="shared" si="2"/>
        <v>23638</v>
      </c>
      <c r="C40" s="69">
        <f>SUM(C41:C45)</f>
        <v>12236</v>
      </c>
      <c r="D40" s="69">
        <f>SUM(D41:D45)</f>
        <v>11402</v>
      </c>
      <c r="E40" s="57" t="s">
        <v>60</v>
      </c>
      <c r="F40" s="12">
        <f t="shared" si="1"/>
        <v>5405</v>
      </c>
      <c r="G40" s="69">
        <f>SUM(G41:G45)</f>
        <v>1627</v>
      </c>
      <c r="H40" s="70">
        <f>SUM(H41:H45)</f>
        <v>3778</v>
      </c>
    </row>
    <row r="41" spans="1:8" ht="11.25" customHeight="1">
      <c r="A41" s="58">
        <v>30</v>
      </c>
      <c r="B41" s="12">
        <f t="shared" si="2"/>
        <v>4601</v>
      </c>
      <c r="C41" s="69">
        <v>2447</v>
      </c>
      <c r="D41" s="69">
        <v>2154</v>
      </c>
      <c r="E41" s="58">
        <v>90</v>
      </c>
      <c r="F41" s="12">
        <f t="shared" si="1"/>
        <v>1505</v>
      </c>
      <c r="G41" s="69">
        <v>531</v>
      </c>
      <c r="H41" s="70">
        <v>974</v>
      </c>
    </row>
    <row r="42" spans="1:8" ht="11.25" customHeight="1">
      <c r="A42" s="58">
        <v>31</v>
      </c>
      <c r="B42" s="12">
        <f t="shared" si="2"/>
        <v>4781</v>
      </c>
      <c r="C42" s="69">
        <v>2517</v>
      </c>
      <c r="D42" s="69">
        <v>2264</v>
      </c>
      <c r="E42" s="58">
        <v>91</v>
      </c>
      <c r="F42" s="12">
        <f t="shared" si="1"/>
        <v>1276</v>
      </c>
      <c r="G42" s="69">
        <v>362</v>
      </c>
      <c r="H42" s="70">
        <v>914</v>
      </c>
    </row>
    <row r="43" spans="1:8" ht="11.25" customHeight="1">
      <c r="A43" s="58">
        <v>32</v>
      </c>
      <c r="B43" s="12">
        <f t="shared" si="2"/>
        <v>4716</v>
      </c>
      <c r="C43" s="69">
        <v>2408</v>
      </c>
      <c r="D43" s="69">
        <v>2308</v>
      </c>
      <c r="E43" s="58">
        <v>92</v>
      </c>
      <c r="F43" s="12">
        <f t="shared" si="1"/>
        <v>1099</v>
      </c>
      <c r="G43" s="69">
        <v>307</v>
      </c>
      <c r="H43" s="70">
        <v>792</v>
      </c>
    </row>
    <row r="44" spans="1:8" ht="11.25" customHeight="1">
      <c r="A44" s="58">
        <v>33</v>
      </c>
      <c r="B44" s="12">
        <f t="shared" si="2"/>
        <v>4642</v>
      </c>
      <c r="C44" s="69">
        <v>2386</v>
      </c>
      <c r="D44" s="69">
        <v>2256</v>
      </c>
      <c r="E44" s="58">
        <v>93</v>
      </c>
      <c r="F44" s="12">
        <f t="shared" si="1"/>
        <v>839</v>
      </c>
      <c r="G44" s="69">
        <v>256</v>
      </c>
      <c r="H44" s="70">
        <v>583</v>
      </c>
    </row>
    <row r="45" spans="1:8" ht="11.25" customHeight="1">
      <c r="A45" s="59">
        <v>34</v>
      </c>
      <c r="B45" s="60">
        <f t="shared" si="2"/>
        <v>4898</v>
      </c>
      <c r="C45" s="71">
        <v>2478</v>
      </c>
      <c r="D45" s="71">
        <v>2420</v>
      </c>
      <c r="E45" s="59">
        <v>94</v>
      </c>
      <c r="F45" s="60">
        <f t="shared" si="1"/>
        <v>686</v>
      </c>
      <c r="G45" s="71">
        <v>171</v>
      </c>
      <c r="H45" s="72">
        <v>515</v>
      </c>
    </row>
    <row r="46" spans="1:8" ht="11.25" customHeight="1">
      <c r="A46" s="57" t="s">
        <v>61</v>
      </c>
      <c r="B46" s="12">
        <f t="shared" si="2"/>
        <v>27325</v>
      </c>
      <c r="C46" s="69">
        <f>SUM(C47:C51)</f>
        <v>13885</v>
      </c>
      <c r="D46" s="69">
        <f>SUM(D47:D51)</f>
        <v>13440</v>
      </c>
      <c r="E46" s="57" t="s">
        <v>62</v>
      </c>
      <c r="F46" s="12">
        <f t="shared" si="1"/>
        <v>1564</v>
      </c>
      <c r="G46" s="69">
        <f>SUM(G47:G51)</f>
        <v>337</v>
      </c>
      <c r="H46" s="70">
        <f>SUM(H47:H51)</f>
        <v>1227</v>
      </c>
    </row>
    <row r="47" spans="1:8" ht="11.25" customHeight="1">
      <c r="A47" s="58">
        <v>35</v>
      </c>
      <c r="B47" s="12">
        <f t="shared" si="2"/>
        <v>4944</v>
      </c>
      <c r="C47" s="69">
        <v>2532</v>
      </c>
      <c r="D47" s="69">
        <v>2412</v>
      </c>
      <c r="E47" s="58">
        <v>95</v>
      </c>
      <c r="F47" s="12">
        <f t="shared" si="1"/>
        <v>549</v>
      </c>
      <c r="G47" s="69">
        <v>144</v>
      </c>
      <c r="H47" s="70">
        <v>405</v>
      </c>
    </row>
    <row r="48" spans="1:8" ht="11.25" customHeight="1">
      <c r="A48" s="58">
        <v>36</v>
      </c>
      <c r="B48" s="12">
        <f t="shared" si="2"/>
        <v>5167</v>
      </c>
      <c r="C48" s="69">
        <v>2687</v>
      </c>
      <c r="D48" s="69">
        <v>2480</v>
      </c>
      <c r="E48" s="58">
        <v>96</v>
      </c>
      <c r="F48" s="12">
        <f t="shared" si="1"/>
        <v>385</v>
      </c>
      <c r="G48" s="69">
        <v>84</v>
      </c>
      <c r="H48" s="70">
        <v>301</v>
      </c>
    </row>
    <row r="49" spans="1:8" ht="11.25" customHeight="1">
      <c r="A49" s="58">
        <v>37</v>
      </c>
      <c r="B49" s="12">
        <f t="shared" si="2"/>
        <v>5499</v>
      </c>
      <c r="C49" s="69">
        <v>2750</v>
      </c>
      <c r="D49" s="69">
        <v>2749</v>
      </c>
      <c r="E49" s="58">
        <v>97</v>
      </c>
      <c r="F49" s="12">
        <f t="shared" si="1"/>
        <v>301</v>
      </c>
      <c r="G49" s="69">
        <v>57</v>
      </c>
      <c r="H49" s="70">
        <v>244</v>
      </c>
    </row>
    <row r="50" spans="1:8" ht="11.25" customHeight="1">
      <c r="A50" s="58">
        <v>38</v>
      </c>
      <c r="B50" s="12">
        <f t="shared" si="2"/>
        <v>5812</v>
      </c>
      <c r="C50" s="69">
        <v>2918</v>
      </c>
      <c r="D50" s="69">
        <v>2894</v>
      </c>
      <c r="E50" s="58">
        <v>98</v>
      </c>
      <c r="F50" s="12">
        <f t="shared" si="1"/>
        <v>193</v>
      </c>
      <c r="G50" s="69">
        <v>28</v>
      </c>
      <c r="H50" s="70">
        <v>165</v>
      </c>
    </row>
    <row r="51" spans="1:8" ht="11.25" customHeight="1">
      <c r="A51" s="59">
        <v>39</v>
      </c>
      <c r="B51" s="60">
        <f t="shared" si="2"/>
        <v>5903</v>
      </c>
      <c r="C51" s="71">
        <v>2998</v>
      </c>
      <c r="D51" s="71">
        <v>2905</v>
      </c>
      <c r="E51" s="59">
        <v>99</v>
      </c>
      <c r="F51" s="60">
        <f t="shared" si="1"/>
        <v>136</v>
      </c>
      <c r="G51" s="71">
        <v>24</v>
      </c>
      <c r="H51" s="72">
        <v>112</v>
      </c>
    </row>
    <row r="52" spans="1:8" ht="11.25" customHeight="1">
      <c r="A52" s="57" t="s">
        <v>63</v>
      </c>
      <c r="B52" s="12">
        <f t="shared" si="2"/>
        <v>31572</v>
      </c>
      <c r="C52" s="69">
        <f>SUM(C53:C57)</f>
        <v>15934</v>
      </c>
      <c r="D52" s="69">
        <f>SUM(D53:D57)</f>
        <v>15638</v>
      </c>
      <c r="E52" s="57" t="s">
        <v>64</v>
      </c>
      <c r="F52" s="12">
        <f t="shared" si="1"/>
        <v>222</v>
      </c>
      <c r="G52" s="69">
        <f>SUM(G53:G57)</f>
        <v>35</v>
      </c>
      <c r="H52" s="70">
        <f>SUM(H53:H57)</f>
        <v>187</v>
      </c>
    </row>
    <row r="53" spans="1:8" ht="11.25" customHeight="1">
      <c r="A53" s="58">
        <v>40</v>
      </c>
      <c r="B53" s="12">
        <f t="shared" si="2"/>
        <v>6060</v>
      </c>
      <c r="C53" s="69">
        <v>3071</v>
      </c>
      <c r="D53" s="69">
        <v>2989</v>
      </c>
      <c r="E53" s="58">
        <v>100</v>
      </c>
      <c r="F53" s="12">
        <f t="shared" si="1"/>
        <v>86</v>
      </c>
      <c r="G53" s="69">
        <v>15</v>
      </c>
      <c r="H53" s="70">
        <v>71</v>
      </c>
    </row>
    <row r="54" spans="1:8" ht="11.25" customHeight="1">
      <c r="A54" s="58">
        <v>41</v>
      </c>
      <c r="B54" s="12">
        <f t="shared" si="2"/>
        <v>6075</v>
      </c>
      <c r="C54" s="69">
        <v>3053</v>
      </c>
      <c r="D54" s="69">
        <v>3022</v>
      </c>
      <c r="E54" s="58">
        <v>101</v>
      </c>
      <c r="F54" s="12">
        <f t="shared" si="1"/>
        <v>62</v>
      </c>
      <c r="G54" s="69">
        <v>8</v>
      </c>
      <c r="H54" s="70">
        <v>54</v>
      </c>
    </row>
    <row r="55" spans="1:8" ht="11.25" customHeight="1">
      <c r="A55" s="58">
        <v>42</v>
      </c>
      <c r="B55" s="12">
        <f t="shared" si="2"/>
        <v>6269</v>
      </c>
      <c r="C55" s="69">
        <v>3153</v>
      </c>
      <c r="D55" s="69">
        <v>3116</v>
      </c>
      <c r="E55" s="58">
        <v>102</v>
      </c>
      <c r="F55" s="12">
        <f t="shared" si="1"/>
        <v>39</v>
      </c>
      <c r="G55" s="69">
        <v>7</v>
      </c>
      <c r="H55" s="70">
        <v>32</v>
      </c>
    </row>
    <row r="56" spans="1:8" ht="11.25" customHeight="1">
      <c r="A56" s="58">
        <v>43</v>
      </c>
      <c r="B56" s="12">
        <f t="shared" si="2"/>
        <v>6577</v>
      </c>
      <c r="C56" s="69">
        <v>3329</v>
      </c>
      <c r="D56" s="69">
        <v>3248</v>
      </c>
      <c r="E56" s="58">
        <v>103</v>
      </c>
      <c r="F56" s="12">
        <f t="shared" si="1"/>
        <v>22</v>
      </c>
      <c r="G56" s="69">
        <v>1</v>
      </c>
      <c r="H56" s="70">
        <v>21</v>
      </c>
    </row>
    <row r="57" spans="1:8" ht="11.25" customHeight="1">
      <c r="A57" s="59">
        <v>44</v>
      </c>
      <c r="B57" s="60">
        <f t="shared" si="2"/>
        <v>6591</v>
      </c>
      <c r="C57" s="71">
        <v>3328</v>
      </c>
      <c r="D57" s="71">
        <v>3263</v>
      </c>
      <c r="E57" s="59">
        <v>104</v>
      </c>
      <c r="F57" s="60">
        <f t="shared" si="1"/>
        <v>13</v>
      </c>
      <c r="G57" s="71">
        <v>4</v>
      </c>
      <c r="H57" s="72">
        <v>9</v>
      </c>
    </row>
    <row r="58" spans="1:8" ht="11.25" customHeight="1">
      <c r="A58" s="57" t="s">
        <v>65</v>
      </c>
      <c r="B58" s="12">
        <f t="shared" si="2"/>
        <v>37219</v>
      </c>
      <c r="C58" s="69">
        <f>SUM(C59:C63)</f>
        <v>18842</v>
      </c>
      <c r="D58" s="69">
        <f>SUM(D59:D63)</f>
        <v>18377</v>
      </c>
      <c r="E58" s="57" t="s">
        <v>274</v>
      </c>
      <c r="F58" s="12">
        <f>SUM(G58:H58)</f>
        <v>14</v>
      </c>
      <c r="G58" s="69">
        <f>SUM(G59:G63)</f>
        <v>1</v>
      </c>
      <c r="H58" s="70">
        <f>SUM(H59:H63)</f>
        <v>13</v>
      </c>
    </row>
    <row r="59" spans="1:8" ht="11.25" customHeight="1">
      <c r="A59" s="58">
        <v>45</v>
      </c>
      <c r="B59" s="12">
        <f t="shared" si="2"/>
        <v>6858</v>
      </c>
      <c r="C59" s="69">
        <v>3521</v>
      </c>
      <c r="D59" s="69">
        <v>3337</v>
      </c>
      <c r="E59" s="58">
        <v>105</v>
      </c>
      <c r="F59" s="12">
        <f t="shared" si="1"/>
        <v>8</v>
      </c>
      <c r="G59" s="69">
        <v>1</v>
      </c>
      <c r="H59" s="70">
        <v>7</v>
      </c>
    </row>
    <row r="60" spans="1:8" ht="11.25" customHeight="1">
      <c r="A60" s="58">
        <v>46</v>
      </c>
      <c r="B60" s="12">
        <f t="shared" si="2"/>
        <v>7152</v>
      </c>
      <c r="C60" s="69">
        <v>3614</v>
      </c>
      <c r="D60" s="69">
        <v>3538</v>
      </c>
      <c r="E60" s="58">
        <v>106</v>
      </c>
      <c r="F60" s="12">
        <f t="shared" si="1"/>
        <v>3</v>
      </c>
      <c r="G60" s="69">
        <v>0</v>
      </c>
      <c r="H60" s="70">
        <v>3</v>
      </c>
    </row>
    <row r="61" spans="1:8" ht="11.25" customHeight="1">
      <c r="A61" s="58">
        <v>47</v>
      </c>
      <c r="B61" s="12">
        <f t="shared" si="2"/>
        <v>7220</v>
      </c>
      <c r="C61" s="69">
        <v>3611</v>
      </c>
      <c r="D61" s="69">
        <v>3609</v>
      </c>
      <c r="E61" s="58">
        <v>107</v>
      </c>
      <c r="F61" s="12">
        <f t="shared" si="1"/>
        <v>2</v>
      </c>
      <c r="G61" s="69">
        <v>0</v>
      </c>
      <c r="H61" s="70">
        <v>2</v>
      </c>
    </row>
    <row r="62" spans="1:8" ht="11.25" customHeight="1">
      <c r="A62" s="58">
        <v>48</v>
      </c>
      <c r="B62" s="12">
        <f t="shared" si="2"/>
        <v>7797</v>
      </c>
      <c r="C62" s="69">
        <v>3964</v>
      </c>
      <c r="D62" s="69">
        <v>3833</v>
      </c>
      <c r="E62" s="58">
        <v>108</v>
      </c>
      <c r="F62" s="12">
        <f>SUM(G62:H62)</f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f t="shared" si="2"/>
        <v>8192</v>
      </c>
      <c r="C63" s="71">
        <v>4132</v>
      </c>
      <c r="D63" s="71">
        <v>4060</v>
      </c>
      <c r="E63" s="59">
        <v>109</v>
      </c>
      <c r="F63" s="60">
        <f>SUM(G63:H63)</f>
        <v>0</v>
      </c>
      <c r="G63" s="71">
        <v>0</v>
      </c>
      <c r="H63" s="72">
        <v>0</v>
      </c>
    </row>
    <row r="64" spans="1:8" ht="11.25" customHeight="1">
      <c r="A64" s="57" t="s">
        <v>66</v>
      </c>
      <c r="B64" s="12">
        <f t="shared" si="2"/>
        <v>37925</v>
      </c>
      <c r="C64" s="69">
        <f>SUM(C65:C69)</f>
        <v>19319</v>
      </c>
      <c r="D64" s="69">
        <f>SUM(D65:D69)</f>
        <v>18606</v>
      </c>
      <c r="E64" s="58" t="s">
        <v>330</v>
      </c>
      <c r="F64" s="12">
        <f t="shared" ref="F64:F65" si="3">SUM(G64:H64)</f>
        <v>0</v>
      </c>
      <c r="G64" s="69">
        <f>G65</f>
        <v>0</v>
      </c>
      <c r="H64" s="70">
        <f>H65</f>
        <v>0</v>
      </c>
    </row>
    <row r="65" spans="1:9" ht="11.25" customHeight="1">
      <c r="A65" s="58">
        <v>50</v>
      </c>
      <c r="B65" s="12">
        <f t="shared" si="2"/>
        <v>7796</v>
      </c>
      <c r="C65" s="69">
        <v>3940</v>
      </c>
      <c r="D65" s="69">
        <v>3856</v>
      </c>
      <c r="E65" s="58">
        <v>110</v>
      </c>
      <c r="F65" s="127">
        <f t="shared" si="3"/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f t="shared" si="2"/>
        <v>7896</v>
      </c>
      <c r="C66" s="69">
        <v>3978</v>
      </c>
      <c r="D66" s="69">
        <v>3918</v>
      </c>
      <c r="E66" s="58"/>
      <c r="F66" s="13"/>
      <c r="G66" s="69"/>
      <c r="H66" s="14"/>
    </row>
    <row r="67" spans="1:9" ht="11.25" customHeight="1">
      <c r="A67" s="58">
        <v>52</v>
      </c>
      <c r="B67" s="12">
        <f t="shared" si="2"/>
        <v>7492</v>
      </c>
      <c r="C67" s="69">
        <v>3818</v>
      </c>
      <c r="D67" s="69">
        <v>3674</v>
      </c>
      <c r="E67" s="58"/>
      <c r="F67" s="12"/>
      <c r="G67" s="69"/>
      <c r="H67" s="14"/>
    </row>
    <row r="68" spans="1:9" ht="11.25" customHeight="1">
      <c r="A68" s="58">
        <v>53</v>
      </c>
      <c r="B68" s="12">
        <f t="shared" si="2"/>
        <v>7440</v>
      </c>
      <c r="C68" s="69">
        <v>3879</v>
      </c>
      <c r="D68" s="69">
        <v>3561</v>
      </c>
      <c r="E68" s="58" t="s">
        <v>40</v>
      </c>
      <c r="F68" s="127">
        <f>SUM(F72:F74)</f>
        <v>444924</v>
      </c>
      <c r="G68" s="129">
        <f>SUM(G72:G74)</f>
        <v>220275</v>
      </c>
      <c r="H68" s="130">
        <f>SUM(H72:H74)</f>
        <v>224649</v>
      </c>
      <c r="I68" s="187"/>
    </row>
    <row r="69" spans="1:9" ht="11.25" customHeight="1">
      <c r="A69" s="59">
        <v>54</v>
      </c>
      <c r="B69" s="60">
        <f t="shared" si="2"/>
        <v>7301</v>
      </c>
      <c r="C69" s="71">
        <v>3704</v>
      </c>
      <c r="D69" s="71">
        <v>3597</v>
      </c>
      <c r="E69" s="59" t="s">
        <v>3</v>
      </c>
      <c r="F69" s="131">
        <v>210172</v>
      </c>
      <c r="G69" s="71"/>
      <c r="H69" s="72"/>
    </row>
    <row r="70" spans="1:9" ht="11.25" customHeight="1">
      <c r="A70" s="57" t="s">
        <v>67</v>
      </c>
      <c r="B70" s="12">
        <f t="shared" si="2"/>
        <v>31292</v>
      </c>
      <c r="C70" s="69">
        <f>SUM(C71:C75)</f>
        <v>16412</v>
      </c>
      <c r="D70" s="69">
        <f>SUM(D71:D75)</f>
        <v>14880</v>
      </c>
      <c r="E70" s="58"/>
      <c r="F70" s="13"/>
      <c r="G70" s="132"/>
      <c r="H70" s="133"/>
    </row>
    <row r="71" spans="1:9" ht="11.25" customHeight="1">
      <c r="A71" s="58">
        <v>55</v>
      </c>
      <c r="B71" s="12">
        <f t="shared" si="2"/>
        <v>7396</v>
      </c>
      <c r="C71" s="69">
        <v>3929</v>
      </c>
      <c r="D71" s="69">
        <v>3467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f t="shared" si="2"/>
        <v>5410</v>
      </c>
      <c r="C72" s="69">
        <v>2831</v>
      </c>
      <c r="D72" s="69">
        <v>2579</v>
      </c>
      <c r="E72" s="58" t="s">
        <v>69</v>
      </c>
      <c r="F72" s="135">
        <f>$B$4+$B$10+$B$16</f>
        <v>57548</v>
      </c>
      <c r="G72" s="136">
        <f>$C$4+$C$10+$C$16</f>
        <v>29541</v>
      </c>
      <c r="H72" s="137">
        <f>$D$4+$D$10+$D$16</f>
        <v>28007</v>
      </c>
    </row>
    <row r="73" spans="1:9" ht="11.25" customHeight="1">
      <c r="A73" s="58">
        <v>57</v>
      </c>
      <c r="B73" s="12">
        <f t="shared" si="2"/>
        <v>6608</v>
      </c>
      <c r="C73" s="69">
        <v>3465</v>
      </c>
      <c r="D73" s="69">
        <v>3143</v>
      </c>
      <c r="E73" s="57" t="s">
        <v>70</v>
      </c>
      <c r="F73" s="12">
        <f>$B$22+$B$28+$B$34+$B$40+$B$46+$B$52+$B$58+$B$64+$B$70+$F$4</f>
        <v>278713</v>
      </c>
      <c r="G73" s="69">
        <f>$C$22+$C$28+$C$34+$C$40+$C$46+$C$52+$C$58+$C$64+$C$70+$G$4</f>
        <v>143327</v>
      </c>
      <c r="H73" s="70">
        <f>$D$22+$D$28+$D$34+$D$40+$D$46+$D$52+$D$58+$D$64+$D$70+$H$4</f>
        <v>135386</v>
      </c>
    </row>
    <row r="74" spans="1:9" ht="11.25" customHeight="1">
      <c r="A74" s="58">
        <v>58</v>
      </c>
      <c r="B74" s="12">
        <f t="shared" si="2"/>
        <v>6104</v>
      </c>
      <c r="C74" s="69">
        <v>3163</v>
      </c>
      <c r="D74" s="69">
        <v>2941</v>
      </c>
      <c r="E74" s="57" t="s">
        <v>71</v>
      </c>
      <c r="F74" s="12">
        <f>$F$10+$F$16+$F$22+$F$28+$F$34+$F$40+$F$46+$F$52+$F$58+$F$64</f>
        <v>108663</v>
      </c>
      <c r="G74" s="69">
        <f>$G$10+$G$16+$G$22+$G$28+$G$34+$G$40+$G$46+$G$52+$G$58+$G$64</f>
        <v>47407</v>
      </c>
      <c r="H74" s="70">
        <f>$H$10+$H$16+$H$22+$H$28+$H$34+$H$40+$H$46+$H$52+$H$58+$H$64</f>
        <v>61256</v>
      </c>
    </row>
    <row r="75" spans="1:9" ht="13.5" customHeight="1" thickBot="1">
      <c r="A75" s="61">
        <v>59</v>
      </c>
      <c r="B75" s="62">
        <f t="shared" ref="B75" si="4">SUM(C75:D75)</f>
        <v>5774</v>
      </c>
      <c r="C75" s="63">
        <v>3024</v>
      </c>
      <c r="D75" s="63">
        <v>2750</v>
      </c>
      <c r="E75" s="64" t="s">
        <v>331</v>
      </c>
      <c r="F75" s="62">
        <f>$F$22+$F$28+$F$34+$F$40+$F$46+$F$52+$F$58+$F$64</f>
        <v>60374</v>
      </c>
      <c r="G75" s="63">
        <f>$G$22+$G$28+$G$34+$G$40+$G$46+$G$52+$G$58+$G$64</f>
        <v>24579</v>
      </c>
      <c r="H75" s="65">
        <f>$H$22+$H$28+$H$34+$H$40+$H$46+$H$52+$H$58+$H$64</f>
        <v>35795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P25" sqref="P25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9" t="s">
        <v>275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354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336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337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1"/>
      <c r="N5" s="244"/>
    </row>
    <row r="6" spans="1:14" s="1" customFormat="1" ht="20.100000000000001" customHeight="1">
      <c r="A6" s="99" t="s">
        <v>13</v>
      </c>
      <c r="B6" s="138">
        <v>9</v>
      </c>
      <c r="C6" s="139">
        <v>23</v>
      </c>
      <c r="D6" s="140">
        <f>B6-C6</f>
        <v>-14</v>
      </c>
      <c r="E6" s="141">
        <v>25</v>
      </c>
      <c r="F6" s="142">
        <v>29</v>
      </c>
      <c r="G6" s="142">
        <v>14</v>
      </c>
      <c r="H6" s="143">
        <f>SUM(E6:G6)</f>
        <v>68</v>
      </c>
      <c r="I6" s="144">
        <v>30</v>
      </c>
      <c r="J6" s="142">
        <v>20</v>
      </c>
      <c r="K6" s="142">
        <v>22</v>
      </c>
      <c r="L6" s="145">
        <f>SUM(I6:K6)</f>
        <v>72</v>
      </c>
      <c r="M6" s="146">
        <f>H6-L6</f>
        <v>-4</v>
      </c>
      <c r="N6" s="146">
        <f>D6+M6</f>
        <v>-18</v>
      </c>
    </row>
    <row r="7" spans="1:14" s="1" customFormat="1" ht="20.100000000000001" customHeight="1">
      <c r="A7" s="100" t="s">
        <v>14</v>
      </c>
      <c r="B7" s="147">
        <v>36</v>
      </c>
      <c r="C7" s="148">
        <v>55</v>
      </c>
      <c r="D7" s="140">
        <f t="shared" ref="D7:D18" si="0">B7-C7</f>
        <v>-19</v>
      </c>
      <c r="E7" s="149">
        <v>131</v>
      </c>
      <c r="F7" s="150">
        <v>72</v>
      </c>
      <c r="G7" s="150">
        <v>100</v>
      </c>
      <c r="H7" s="151">
        <f t="shared" ref="H7:H20" si="1">SUM(E7:G7)</f>
        <v>303</v>
      </c>
      <c r="I7" s="152">
        <v>95</v>
      </c>
      <c r="J7" s="150">
        <v>74</v>
      </c>
      <c r="K7" s="150">
        <v>75</v>
      </c>
      <c r="L7" s="153">
        <f t="shared" ref="L7:L20" si="2">SUM(I7:K7)</f>
        <v>244</v>
      </c>
      <c r="M7" s="154">
        <f t="shared" ref="M7:M20" si="3">H7-L7</f>
        <v>59</v>
      </c>
      <c r="N7" s="154">
        <f t="shared" ref="N7:N18" si="4">D7+M7</f>
        <v>40</v>
      </c>
    </row>
    <row r="8" spans="1:14" s="1" customFormat="1" ht="20.100000000000001" customHeight="1">
      <c r="A8" s="100" t="s">
        <v>15</v>
      </c>
      <c r="B8" s="147">
        <v>28</v>
      </c>
      <c r="C8" s="148">
        <v>36</v>
      </c>
      <c r="D8" s="140">
        <f t="shared" si="0"/>
        <v>-8</v>
      </c>
      <c r="E8" s="149">
        <v>91</v>
      </c>
      <c r="F8" s="150">
        <v>44</v>
      </c>
      <c r="G8" s="150">
        <v>36</v>
      </c>
      <c r="H8" s="151">
        <f t="shared" si="1"/>
        <v>171</v>
      </c>
      <c r="I8" s="152">
        <v>51</v>
      </c>
      <c r="J8" s="150">
        <v>90</v>
      </c>
      <c r="K8" s="150">
        <v>61</v>
      </c>
      <c r="L8" s="153">
        <f t="shared" si="2"/>
        <v>202</v>
      </c>
      <c r="M8" s="154">
        <f t="shared" si="3"/>
        <v>-31</v>
      </c>
      <c r="N8" s="154">
        <f t="shared" si="4"/>
        <v>-39</v>
      </c>
    </row>
    <row r="9" spans="1:14" s="1" customFormat="1" ht="20.100000000000001" customHeight="1">
      <c r="A9" s="100" t="s">
        <v>16</v>
      </c>
      <c r="B9" s="147">
        <v>21</v>
      </c>
      <c r="C9" s="148">
        <v>18</v>
      </c>
      <c r="D9" s="140">
        <f t="shared" si="0"/>
        <v>3</v>
      </c>
      <c r="E9" s="149">
        <v>57</v>
      </c>
      <c r="F9" s="150">
        <v>34</v>
      </c>
      <c r="G9" s="150">
        <v>33</v>
      </c>
      <c r="H9" s="151">
        <f>SUM(E9:G9)</f>
        <v>124</v>
      </c>
      <c r="I9" s="152">
        <v>47</v>
      </c>
      <c r="J9" s="150">
        <v>37</v>
      </c>
      <c r="K9" s="150">
        <v>25</v>
      </c>
      <c r="L9" s="153">
        <f t="shared" si="2"/>
        <v>109</v>
      </c>
      <c r="M9" s="154">
        <f t="shared" si="3"/>
        <v>15</v>
      </c>
      <c r="N9" s="154">
        <f t="shared" si="4"/>
        <v>18</v>
      </c>
    </row>
    <row r="10" spans="1:14" s="1" customFormat="1" ht="20.100000000000001" customHeight="1">
      <c r="A10" s="100" t="s">
        <v>17</v>
      </c>
      <c r="B10" s="147">
        <v>25</v>
      </c>
      <c r="C10" s="148">
        <v>34</v>
      </c>
      <c r="D10" s="140">
        <f t="shared" si="0"/>
        <v>-9</v>
      </c>
      <c r="E10" s="149">
        <v>125</v>
      </c>
      <c r="F10" s="150">
        <v>86</v>
      </c>
      <c r="G10" s="150">
        <v>61</v>
      </c>
      <c r="H10" s="151">
        <f t="shared" si="1"/>
        <v>272</v>
      </c>
      <c r="I10" s="152">
        <v>72</v>
      </c>
      <c r="J10" s="150">
        <v>82</v>
      </c>
      <c r="K10" s="150">
        <v>87</v>
      </c>
      <c r="L10" s="153">
        <f t="shared" si="2"/>
        <v>241</v>
      </c>
      <c r="M10" s="154">
        <f t="shared" si="3"/>
        <v>31</v>
      </c>
      <c r="N10" s="154">
        <f t="shared" si="4"/>
        <v>22</v>
      </c>
    </row>
    <row r="11" spans="1:14" s="1" customFormat="1" ht="20.100000000000001" customHeight="1">
      <c r="A11" s="100" t="s">
        <v>18</v>
      </c>
      <c r="B11" s="147">
        <v>28</v>
      </c>
      <c r="C11" s="148">
        <v>23</v>
      </c>
      <c r="D11" s="140">
        <f t="shared" si="0"/>
        <v>5</v>
      </c>
      <c r="E11" s="149">
        <v>46</v>
      </c>
      <c r="F11" s="150">
        <v>59</v>
      </c>
      <c r="G11" s="150">
        <v>35</v>
      </c>
      <c r="H11" s="151">
        <f t="shared" si="1"/>
        <v>140</v>
      </c>
      <c r="I11" s="152">
        <v>48</v>
      </c>
      <c r="J11" s="150">
        <v>40</v>
      </c>
      <c r="K11" s="150">
        <v>44</v>
      </c>
      <c r="L11" s="153">
        <f t="shared" si="2"/>
        <v>132</v>
      </c>
      <c r="M11" s="154">
        <f t="shared" si="3"/>
        <v>8</v>
      </c>
      <c r="N11" s="154">
        <f t="shared" si="4"/>
        <v>13</v>
      </c>
    </row>
    <row r="12" spans="1:14" s="1" customFormat="1" ht="20.100000000000001" customHeight="1">
      <c r="A12" s="100" t="s">
        <v>19</v>
      </c>
      <c r="B12" s="147">
        <v>19</v>
      </c>
      <c r="C12" s="148">
        <v>41</v>
      </c>
      <c r="D12" s="140">
        <f>B12-C12</f>
        <v>-22</v>
      </c>
      <c r="E12" s="149">
        <v>67</v>
      </c>
      <c r="F12" s="150">
        <v>33</v>
      </c>
      <c r="G12" s="150">
        <v>39</v>
      </c>
      <c r="H12" s="151">
        <f t="shared" si="1"/>
        <v>139</v>
      </c>
      <c r="I12" s="152">
        <v>52</v>
      </c>
      <c r="J12" s="150">
        <v>55</v>
      </c>
      <c r="K12" s="150">
        <v>54</v>
      </c>
      <c r="L12" s="153">
        <f t="shared" si="2"/>
        <v>161</v>
      </c>
      <c r="M12" s="154">
        <f t="shared" si="3"/>
        <v>-22</v>
      </c>
      <c r="N12" s="154">
        <f>D12+M12</f>
        <v>-44</v>
      </c>
    </row>
    <row r="13" spans="1:14" s="1" customFormat="1" ht="20.100000000000001" customHeight="1">
      <c r="A13" s="100" t="s">
        <v>20</v>
      </c>
      <c r="B13" s="147">
        <v>7</v>
      </c>
      <c r="C13" s="148">
        <v>35</v>
      </c>
      <c r="D13" s="140">
        <f t="shared" si="0"/>
        <v>-28</v>
      </c>
      <c r="E13" s="149">
        <v>22</v>
      </c>
      <c r="F13" s="150">
        <v>52</v>
      </c>
      <c r="G13" s="150">
        <v>51</v>
      </c>
      <c r="H13" s="151">
        <f t="shared" si="1"/>
        <v>125</v>
      </c>
      <c r="I13" s="152">
        <v>23</v>
      </c>
      <c r="J13" s="150">
        <v>31</v>
      </c>
      <c r="K13" s="150">
        <v>21</v>
      </c>
      <c r="L13" s="153">
        <f t="shared" si="2"/>
        <v>75</v>
      </c>
      <c r="M13" s="154">
        <f t="shared" si="3"/>
        <v>50</v>
      </c>
      <c r="N13" s="154">
        <f>D13+M13</f>
        <v>22</v>
      </c>
    </row>
    <row r="14" spans="1:14" s="1" customFormat="1" ht="20.100000000000001" customHeight="1">
      <c r="A14" s="100" t="s">
        <v>21</v>
      </c>
      <c r="B14" s="147">
        <v>22</v>
      </c>
      <c r="C14" s="148">
        <v>28</v>
      </c>
      <c r="D14" s="140">
        <f t="shared" si="0"/>
        <v>-6</v>
      </c>
      <c r="E14" s="149">
        <v>60</v>
      </c>
      <c r="F14" s="150">
        <v>44</v>
      </c>
      <c r="G14" s="150">
        <v>65</v>
      </c>
      <c r="H14" s="151">
        <f t="shared" si="1"/>
        <v>169</v>
      </c>
      <c r="I14" s="152">
        <v>59</v>
      </c>
      <c r="J14" s="150">
        <v>55</v>
      </c>
      <c r="K14" s="150">
        <v>68</v>
      </c>
      <c r="L14" s="153">
        <f t="shared" si="2"/>
        <v>182</v>
      </c>
      <c r="M14" s="154">
        <f t="shared" si="3"/>
        <v>-13</v>
      </c>
      <c r="N14" s="154">
        <f t="shared" si="4"/>
        <v>-19</v>
      </c>
    </row>
    <row r="15" spans="1:14" s="1" customFormat="1" ht="20.100000000000001" customHeight="1">
      <c r="A15" s="100" t="s">
        <v>22</v>
      </c>
      <c r="B15" s="147">
        <v>23</v>
      </c>
      <c r="C15" s="148">
        <v>33</v>
      </c>
      <c r="D15" s="140">
        <f>B15-C15</f>
        <v>-10</v>
      </c>
      <c r="E15" s="149">
        <v>127</v>
      </c>
      <c r="F15" s="150">
        <v>140</v>
      </c>
      <c r="G15" s="150">
        <v>76</v>
      </c>
      <c r="H15" s="151">
        <f t="shared" si="1"/>
        <v>343</v>
      </c>
      <c r="I15" s="152">
        <v>65</v>
      </c>
      <c r="J15" s="150">
        <v>71</v>
      </c>
      <c r="K15" s="150">
        <v>52</v>
      </c>
      <c r="L15" s="153">
        <f t="shared" si="2"/>
        <v>188</v>
      </c>
      <c r="M15" s="154">
        <f t="shared" si="3"/>
        <v>155</v>
      </c>
      <c r="N15" s="154">
        <f t="shared" si="4"/>
        <v>145</v>
      </c>
    </row>
    <row r="16" spans="1:14" s="1" customFormat="1" ht="20.100000000000001" customHeight="1">
      <c r="A16" s="100" t="s">
        <v>23</v>
      </c>
      <c r="B16" s="147">
        <v>6</v>
      </c>
      <c r="C16" s="148">
        <v>5</v>
      </c>
      <c r="D16" s="140">
        <f>B16-C16</f>
        <v>1</v>
      </c>
      <c r="E16" s="149">
        <v>21</v>
      </c>
      <c r="F16" s="150">
        <v>15</v>
      </c>
      <c r="G16" s="150">
        <v>21</v>
      </c>
      <c r="H16" s="151">
        <f t="shared" si="1"/>
        <v>57</v>
      </c>
      <c r="I16" s="152">
        <v>14</v>
      </c>
      <c r="J16" s="150">
        <v>15</v>
      </c>
      <c r="K16" s="150">
        <v>27</v>
      </c>
      <c r="L16" s="153">
        <f t="shared" si="2"/>
        <v>56</v>
      </c>
      <c r="M16" s="154">
        <f t="shared" si="3"/>
        <v>1</v>
      </c>
      <c r="N16" s="154">
        <f t="shared" si="4"/>
        <v>2</v>
      </c>
    </row>
    <row r="17" spans="1:14" s="1" customFormat="1" ht="20.100000000000001" customHeight="1">
      <c r="A17" s="100" t="s">
        <v>24</v>
      </c>
      <c r="B17" s="147">
        <v>17</v>
      </c>
      <c r="C17" s="148">
        <v>31</v>
      </c>
      <c r="D17" s="140">
        <f t="shared" si="0"/>
        <v>-14</v>
      </c>
      <c r="E17" s="149">
        <v>56</v>
      </c>
      <c r="F17" s="150">
        <v>61</v>
      </c>
      <c r="G17" s="150">
        <v>33</v>
      </c>
      <c r="H17" s="151">
        <f t="shared" si="1"/>
        <v>150</v>
      </c>
      <c r="I17" s="152">
        <v>61</v>
      </c>
      <c r="J17" s="150">
        <v>59</v>
      </c>
      <c r="K17" s="150">
        <v>38</v>
      </c>
      <c r="L17" s="153">
        <f>SUM(I17:K17)</f>
        <v>158</v>
      </c>
      <c r="M17" s="154">
        <f t="shared" si="3"/>
        <v>-8</v>
      </c>
      <c r="N17" s="154">
        <f t="shared" si="4"/>
        <v>-22</v>
      </c>
    </row>
    <row r="18" spans="1:14" s="1" customFormat="1" ht="20.100000000000001" customHeight="1" thickBot="1">
      <c r="A18" s="103" t="s">
        <v>25</v>
      </c>
      <c r="B18" s="155">
        <v>8</v>
      </c>
      <c r="C18" s="156">
        <v>16</v>
      </c>
      <c r="D18" s="157">
        <f t="shared" si="0"/>
        <v>-8</v>
      </c>
      <c r="E18" s="158">
        <v>46</v>
      </c>
      <c r="F18" s="159">
        <v>28</v>
      </c>
      <c r="G18" s="159">
        <v>25</v>
      </c>
      <c r="H18" s="160">
        <f t="shared" si="1"/>
        <v>99</v>
      </c>
      <c r="I18" s="161">
        <v>30</v>
      </c>
      <c r="J18" s="159">
        <v>26</v>
      </c>
      <c r="K18" s="159">
        <v>27</v>
      </c>
      <c r="L18" s="162">
        <f t="shared" si="2"/>
        <v>83</v>
      </c>
      <c r="M18" s="163">
        <f t="shared" si="3"/>
        <v>16</v>
      </c>
      <c r="N18" s="163">
        <f t="shared" si="4"/>
        <v>8</v>
      </c>
    </row>
    <row r="19" spans="1:14" s="1" customFormat="1" ht="20.100000000000001" customHeight="1">
      <c r="A19" s="102" t="s">
        <v>42</v>
      </c>
      <c r="B19" s="164">
        <v>122</v>
      </c>
      <c r="C19" s="165">
        <v>180</v>
      </c>
      <c r="D19" s="166">
        <f>B19-C19</f>
        <v>-58</v>
      </c>
      <c r="E19" s="167">
        <v>491</v>
      </c>
      <c r="F19" s="168">
        <v>345</v>
      </c>
      <c r="G19" s="168">
        <v>278</v>
      </c>
      <c r="H19" s="169">
        <f>SUM(E19:G19)</f>
        <v>1114</v>
      </c>
      <c r="I19" s="170">
        <v>377</v>
      </c>
      <c r="J19" s="168">
        <v>335</v>
      </c>
      <c r="K19" s="168">
        <v>287</v>
      </c>
      <c r="L19" s="171">
        <f t="shared" si="2"/>
        <v>999</v>
      </c>
      <c r="M19" s="172">
        <f>H19-L19</f>
        <v>115</v>
      </c>
      <c r="N19" s="173">
        <f>D19+M19</f>
        <v>57</v>
      </c>
    </row>
    <row r="20" spans="1:14" s="1" customFormat="1" ht="20.100000000000001" customHeight="1" thickBot="1">
      <c r="A20" s="101" t="s">
        <v>43</v>
      </c>
      <c r="B20" s="174">
        <v>127</v>
      </c>
      <c r="C20" s="175">
        <v>198</v>
      </c>
      <c r="D20" s="176">
        <f>B20-C20</f>
        <v>-71</v>
      </c>
      <c r="E20" s="177">
        <v>383</v>
      </c>
      <c r="F20" s="178">
        <v>352</v>
      </c>
      <c r="G20" s="178">
        <v>311</v>
      </c>
      <c r="H20" s="179">
        <f t="shared" si="1"/>
        <v>1046</v>
      </c>
      <c r="I20" s="180">
        <v>270</v>
      </c>
      <c r="J20" s="178">
        <v>320</v>
      </c>
      <c r="K20" s="178">
        <v>314</v>
      </c>
      <c r="L20" s="181">
        <f t="shared" si="2"/>
        <v>904</v>
      </c>
      <c r="M20" s="182">
        <f t="shared" si="3"/>
        <v>142</v>
      </c>
      <c r="N20" s="183">
        <f>D20+M20</f>
        <v>71</v>
      </c>
    </row>
    <row r="21" spans="1:14" s="1" customFormat="1" ht="19.5" customHeight="1" thickBot="1">
      <c r="A21" s="95" t="s">
        <v>44</v>
      </c>
      <c r="B21" s="104">
        <f t="shared" ref="B21:M21" si="5">SUM(B6:B18)</f>
        <v>249</v>
      </c>
      <c r="C21" s="105">
        <f t="shared" si="5"/>
        <v>378</v>
      </c>
      <c r="D21" s="184">
        <f t="shared" si="5"/>
        <v>-129</v>
      </c>
      <c r="E21" s="106">
        <f t="shared" si="5"/>
        <v>874</v>
      </c>
      <c r="F21" s="107">
        <f t="shared" si="5"/>
        <v>697</v>
      </c>
      <c r="G21" s="107">
        <f t="shared" si="5"/>
        <v>589</v>
      </c>
      <c r="H21" s="116">
        <f t="shared" si="5"/>
        <v>2160</v>
      </c>
      <c r="I21" s="118">
        <f t="shared" si="5"/>
        <v>647</v>
      </c>
      <c r="J21" s="107">
        <f t="shared" si="5"/>
        <v>655</v>
      </c>
      <c r="K21" s="107">
        <f>SUM(K6:K18)</f>
        <v>601</v>
      </c>
      <c r="L21" s="108">
        <f t="shared" si="5"/>
        <v>1903</v>
      </c>
      <c r="M21" s="185">
        <f t="shared" si="5"/>
        <v>257</v>
      </c>
      <c r="N21" s="186">
        <f>SUM(N6:N18)</f>
        <v>128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7" t="s">
        <v>324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D18" sqref="D18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8" t="s">
        <v>276</v>
      </c>
      <c r="C1" s="188"/>
      <c r="D1" s="188"/>
      <c r="E1" s="188"/>
      <c r="F1" s="188"/>
    </row>
    <row r="2" spans="2:6" s="3" customFormat="1" ht="23.25" customHeight="1">
      <c r="B2" s="3" t="s">
        <v>353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972</v>
      </c>
      <c r="D6" s="24">
        <f>E6+F6</f>
        <v>1368</v>
      </c>
      <c r="E6" s="24">
        <v>638</v>
      </c>
      <c r="F6" s="24">
        <v>730</v>
      </c>
    </row>
    <row r="7" spans="2:6" s="3" customFormat="1" ht="27" customHeight="1">
      <c r="B7" s="66" t="s">
        <v>344</v>
      </c>
      <c r="C7" s="24">
        <v>644</v>
      </c>
      <c r="D7" s="24">
        <f t="shared" ref="D7:D16" si="0">E7+F7</f>
        <v>867</v>
      </c>
      <c r="E7" s="24">
        <v>506</v>
      </c>
      <c r="F7" s="24">
        <v>361</v>
      </c>
    </row>
    <row r="8" spans="2:6" s="3" customFormat="1" ht="27" customHeight="1">
      <c r="B8" s="66" t="s">
        <v>36</v>
      </c>
      <c r="C8" s="24">
        <v>672</v>
      </c>
      <c r="D8" s="24">
        <f t="shared" si="0"/>
        <v>798</v>
      </c>
      <c r="E8" s="24">
        <v>388</v>
      </c>
      <c r="F8" s="24">
        <v>410</v>
      </c>
    </row>
    <row r="9" spans="2:6" s="3" customFormat="1" ht="27" customHeight="1">
      <c r="B9" s="66" t="s">
        <v>281</v>
      </c>
      <c r="C9" s="24">
        <v>314</v>
      </c>
      <c r="D9" s="24">
        <f t="shared" si="0"/>
        <v>616</v>
      </c>
      <c r="E9" s="24">
        <v>418</v>
      </c>
      <c r="F9" s="24">
        <v>198</v>
      </c>
    </row>
    <row r="10" spans="2:6" s="3" customFormat="1" ht="27" customHeight="1">
      <c r="B10" s="66" t="s">
        <v>35</v>
      </c>
      <c r="C10" s="24">
        <v>371</v>
      </c>
      <c r="D10" s="24">
        <f t="shared" si="0"/>
        <v>576</v>
      </c>
      <c r="E10" s="24">
        <v>330</v>
      </c>
      <c r="F10" s="24">
        <v>246</v>
      </c>
    </row>
    <row r="11" spans="2:6" s="3" customFormat="1" ht="27" customHeight="1">
      <c r="B11" s="66" t="s">
        <v>37</v>
      </c>
      <c r="C11" s="24">
        <v>269</v>
      </c>
      <c r="D11" s="24">
        <f t="shared" si="0"/>
        <v>452</v>
      </c>
      <c r="E11" s="24">
        <v>241</v>
      </c>
      <c r="F11" s="24">
        <v>211</v>
      </c>
    </row>
    <row r="12" spans="2:6" s="3" customFormat="1" ht="27" customHeight="1">
      <c r="B12" s="66" t="s">
        <v>38</v>
      </c>
      <c r="C12" s="24">
        <v>365</v>
      </c>
      <c r="D12" s="24">
        <f t="shared" si="0"/>
        <v>442</v>
      </c>
      <c r="E12" s="24">
        <v>105</v>
      </c>
      <c r="F12" s="24">
        <v>337</v>
      </c>
    </row>
    <row r="13" spans="2:6" s="3" customFormat="1" ht="27" customHeight="1">
      <c r="B13" s="66" t="s">
        <v>345</v>
      </c>
      <c r="C13" s="24">
        <v>328</v>
      </c>
      <c r="D13" s="24">
        <f t="shared" si="0"/>
        <v>351</v>
      </c>
      <c r="E13" s="24">
        <v>256</v>
      </c>
      <c r="F13" s="24">
        <v>95</v>
      </c>
    </row>
    <row r="14" spans="2:6" s="3" customFormat="1" ht="27" customHeight="1">
      <c r="B14" s="66" t="s">
        <v>39</v>
      </c>
      <c r="C14" s="24">
        <v>223</v>
      </c>
      <c r="D14" s="24">
        <f t="shared" si="0"/>
        <v>239</v>
      </c>
      <c r="E14" s="24">
        <v>172</v>
      </c>
      <c r="F14" s="24">
        <v>67</v>
      </c>
    </row>
    <row r="15" spans="2:6" s="3" customFormat="1" ht="27" customHeight="1">
      <c r="B15" s="66" t="s">
        <v>280</v>
      </c>
      <c r="C15" s="24">
        <v>119</v>
      </c>
      <c r="D15" s="24">
        <f>E15+F15</f>
        <v>163</v>
      </c>
      <c r="E15" s="24">
        <v>90</v>
      </c>
      <c r="F15" s="24">
        <v>73</v>
      </c>
    </row>
    <row r="16" spans="2:6" s="3" customFormat="1" ht="27" customHeight="1">
      <c r="B16" s="51" t="s">
        <v>346</v>
      </c>
      <c r="C16" s="24">
        <v>124</v>
      </c>
      <c r="D16" s="24">
        <f t="shared" si="0"/>
        <v>135</v>
      </c>
      <c r="E16" s="24">
        <v>32</v>
      </c>
      <c r="F16" s="24">
        <v>103</v>
      </c>
    </row>
    <row r="17" spans="2:6" s="3" customFormat="1" ht="27" customHeight="1">
      <c r="B17" s="66" t="s">
        <v>352</v>
      </c>
      <c r="C17" s="54">
        <v>1035</v>
      </c>
      <c r="D17" s="24">
        <f>E17+F17</f>
        <v>1279</v>
      </c>
      <c r="E17" s="54">
        <v>795</v>
      </c>
      <c r="F17" s="54">
        <v>484</v>
      </c>
    </row>
    <row r="18" spans="2:6" s="3" customFormat="1" ht="27" customHeight="1">
      <c r="B18" s="26" t="s">
        <v>40</v>
      </c>
      <c r="C18" s="68">
        <f>SUM(C6:C17)</f>
        <v>5436</v>
      </c>
      <c r="D18" s="68">
        <f>SUM(D6:D17)</f>
        <v>7286</v>
      </c>
      <c r="E18" s="68">
        <f>SUM(E6:E17)</f>
        <v>3971</v>
      </c>
      <c r="F18" s="68">
        <f>SUM(F6:F17)</f>
        <v>3315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>
      <selection activeCell="L26" sqref="L26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340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2022-11-04T01:58:10Z</dcterms:modified>
</cp:coreProperties>
</file>