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G52" i="32" l="1"/>
  <c r="H52" i="32"/>
  <c r="D17" i="34" l="1"/>
  <c r="C18" i="34" l="1"/>
  <c r="F18" i="34" l="1"/>
  <c r="E18" i="34"/>
  <c r="D16" i="34"/>
  <c r="D15" i="34"/>
  <c r="D14" i="34"/>
  <c r="D13" i="34"/>
  <c r="D12" i="34"/>
  <c r="D11" i="34"/>
  <c r="D10" i="34"/>
  <c r="D9" i="34"/>
  <c r="D8" i="34"/>
  <c r="D7" i="34"/>
  <c r="D6" i="34"/>
  <c r="K21" i="33"/>
  <c r="J21" i="33"/>
  <c r="I21" i="33"/>
  <c r="G21" i="33"/>
  <c r="F21" i="33"/>
  <c r="E21" i="33"/>
  <c r="C21" i="33"/>
  <c r="B21" i="33"/>
  <c r="L20" i="33"/>
  <c r="H20" i="33"/>
  <c r="D20" i="33"/>
  <c r="L19" i="33"/>
  <c r="H19" i="33"/>
  <c r="M19" i="33" s="1"/>
  <c r="D19" i="33"/>
  <c r="L18" i="33"/>
  <c r="H18" i="33"/>
  <c r="M18" i="33" s="1"/>
  <c r="D18" i="33"/>
  <c r="L17" i="33"/>
  <c r="H17" i="33"/>
  <c r="M17" i="33" s="1"/>
  <c r="D17" i="33"/>
  <c r="L16" i="33"/>
  <c r="H16" i="33"/>
  <c r="D16" i="33"/>
  <c r="L15" i="33"/>
  <c r="H15" i="33"/>
  <c r="D15" i="33"/>
  <c r="L14" i="33"/>
  <c r="H14" i="33"/>
  <c r="M14" i="33" s="1"/>
  <c r="D14" i="33"/>
  <c r="N14" i="33" s="1"/>
  <c r="L13" i="33"/>
  <c r="H13" i="33"/>
  <c r="M13" i="33" s="1"/>
  <c r="D13" i="33"/>
  <c r="L12" i="33"/>
  <c r="H12" i="33"/>
  <c r="D12" i="33"/>
  <c r="L11" i="33"/>
  <c r="H11" i="33"/>
  <c r="D11" i="33"/>
  <c r="L10" i="33"/>
  <c r="H10" i="33"/>
  <c r="M10" i="33" s="1"/>
  <c r="D10" i="33"/>
  <c r="L9" i="33"/>
  <c r="H9" i="33"/>
  <c r="M9" i="33" s="1"/>
  <c r="D9" i="33"/>
  <c r="L8" i="33"/>
  <c r="H8" i="33"/>
  <c r="D8" i="33"/>
  <c r="L7" i="33"/>
  <c r="H7" i="33"/>
  <c r="M7" i="33" s="1"/>
  <c r="D7" i="33"/>
  <c r="L6" i="33"/>
  <c r="H6" i="33"/>
  <c r="M6" i="33" s="1"/>
  <c r="D6" i="33"/>
  <c r="B75" i="32"/>
  <c r="B74" i="32"/>
  <c r="B73" i="32"/>
  <c r="B72" i="32"/>
  <c r="B71" i="32"/>
  <c r="D70" i="32"/>
  <c r="B70" i="32" s="1"/>
  <c r="C70" i="32"/>
  <c r="B69" i="32"/>
  <c r="B68" i="32"/>
  <c r="B67" i="32"/>
  <c r="B66" i="32"/>
  <c r="F65" i="32"/>
  <c r="B65" i="32"/>
  <c r="H64" i="32"/>
  <c r="G64" i="32"/>
  <c r="F64" i="32"/>
  <c r="D64" i="32"/>
  <c r="C64" i="32"/>
  <c r="B64" i="32" s="1"/>
  <c r="F63" i="32"/>
  <c r="B63" i="32"/>
  <c r="F62" i="32"/>
  <c r="B62" i="32"/>
  <c r="F61" i="32"/>
  <c r="B61" i="32"/>
  <c r="F60" i="32"/>
  <c r="B60" i="32"/>
  <c r="F59" i="32"/>
  <c r="B59" i="32"/>
  <c r="H58" i="32"/>
  <c r="G58" i="32"/>
  <c r="F58" i="32" s="1"/>
  <c r="D58" i="32"/>
  <c r="C58" i="32"/>
  <c r="B58" i="32" s="1"/>
  <c r="F57" i="32"/>
  <c r="B57" i="32"/>
  <c r="F56" i="32"/>
  <c r="B56" i="32"/>
  <c r="F55" i="32"/>
  <c r="B55" i="32"/>
  <c r="F54" i="32"/>
  <c r="B54" i="32"/>
  <c r="F53" i="32"/>
  <c r="B53" i="32"/>
  <c r="D52" i="32"/>
  <c r="C52" i="32"/>
  <c r="B52" i="32"/>
  <c r="F51" i="32"/>
  <c r="B51" i="32"/>
  <c r="F50" i="32"/>
  <c r="B50" i="32"/>
  <c r="F49" i="32"/>
  <c r="B49" i="32"/>
  <c r="F48" i="32"/>
  <c r="B48" i="32"/>
  <c r="F47" i="32"/>
  <c r="B47" i="32"/>
  <c r="H46" i="32"/>
  <c r="G46" i="32"/>
  <c r="F46" i="32" s="1"/>
  <c r="D46" i="32"/>
  <c r="C46" i="32"/>
  <c r="B46" i="32"/>
  <c r="F45" i="32"/>
  <c r="B45" i="32"/>
  <c r="F44" i="32"/>
  <c r="B44" i="32"/>
  <c r="F43" i="32"/>
  <c r="B43" i="32"/>
  <c r="F42" i="32"/>
  <c r="B42" i="32"/>
  <c r="F41" i="32"/>
  <c r="B41" i="32"/>
  <c r="H40" i="32"/>
  <c r="G40" i="32"/>
  <c r="F40" i="32"/>
  <c r="D40" i="32"/>
  <c r="C40" i="32"/>
  <c r="F39" i="32"/>
  <c r="B39" i="32"/>
  <c r="F38" i="32"/>
  <c r="B38" i="32"/>
  <c r="F37" i="32"/>
  <c r="B37" i="32"/>
  <c r="F36" i="32"/>
  <c r="B36" i="32"/>
  <c r="F35" i="32"/>
  <c r="B35" i="32"/>
  <c r="H34" i="32"/>
  <c r="G34" i="32"/>
  <c r="D34" i="32"/>
  <c r="C34" i="32"/>
  <c r="F33" i="32"/>
  <c r="B33" i="32"/>
  <c r="F32" i="32"/>
  <c r="B32" i="32"/>
  <c r="F31" i="32"/>
  <c r="B31" i="32"/>
  <c r="F30" i="32"/>
  <c r="B30" i="32"/>
  <c r="F29" i="32"/>
  <c r="B29" i="32"/>
  <c r="H28" i="32"/>
  <c r="G28" i="32"/>
  <c r="D28" i="32"/>
  <c r="C28" i="32"/>
  <c r="F27" i="32"/>
  <c r="B27" i="32"/>
  <c r="F26" i="32"/>
  <c r="B26" i="32"/>
  <c r="F25" i="32"/>
  <c r="B25" i="32"/>
  <c r="F24" i="32"/>
  <c r="B24" i="32"/>
  <c r="F23" i="32"/>
  <c r="B23" i="32"/>
  <c r="H22" i="32"/>
  <c r="G22" i="32"/>
  <c r="D22" i="32"/>
  <c r="C22" i="32"/>
  <c r="B22" i="32" s="1"/>
  <c r="F21" i="32"/>
  <c r="B21" i="32"/>
  <c r="F20" i="32"/>
  <c r="B20" i="32"/>
  <c r="F19" i="32"/>
  <c r="B19" i="32"/>
  <c r="F18" i="32"/>
  <c r="B18" i="32"/>
  <c r="F17" i="32"/>
  <c r="B17" i="32"/>
  <c r="H16" i="32"/>
  <c r="G16" i="32"/>
  <c r="D16" i="32"/>
  <c r="C16" i="32"/>
  <c r="B16" i="32"/>
  <c r="F15" i="32"/>
  <c r="B15" i="32"/>
  <c r="F14" i="32"/>
  <c r="B14" i="32"/>
  <c r="F13" i="32"/>
  <c r="B13" i="32"/>
  <c r="F12" i="32"/>
  <c r="B12" i="32"/>
  <c r="F11" i="32"/>
  <c r="B11" i="32"/>
  <c r="H10" i="32"/>
  <c r="G10" i="32"/>
  <c r="F10" i="32"/>
  <c r="D10" i="32"/>
  <c r="C10" i="32"/>
  <c r="F9" i="32"/>
  <c r="B9" i="32"/>
  <c r="F8" i="32"/>
  <c r="B8" i="32"/>
  <c r="F7" i="32"/>
  <c r="B7" i="32"/>
  <c r="F6" i="32"/>
  <c r="B6" i="32"/>
  <c r="F5" i="32"/>
  <c r="B5" i="32"/>
  <c r="H4" i="32"/>
  <c r="G4" i="32"/>
  <c r="D4" i="32"/>
  <c r="C4" i="32"/>
  <c r="I19" i="31"/>
  <c r="H19" i="31"/>
  <c r="F19" i="31"/>
  <c r="E19" i="31"/>
  <c r="D19" i="31"/>
  <c r="B19" i="31"/>
  <c r="G18" i="31"/>
  <c r="C18" i="31"/>
  <c r="K18" i="31" s="1"/>
  <c r="G17" i="31"/>
  <c r="C17" i="31"/>
  <c r="J17" i="31" s="1"/>
  <c r="G16" i="31"/>
  <c r="C16" i="31"/>
  <c r="J16" i="31" s="1"/>
  <c r="G15" i="31"/>
  <c r="C15" i="31"/>
  <c r="J15" i="31" s="1"/>
  <c r="G14" i="31"/>
  <c r="C14" i="31"/>
  <c r="K14" i="31" s="1"/>
  <c r="G13" i="31"/>
  <c r="C13" i="31"/>
  <c r="J13" i="31" s="1"/>
  <c r="G12" i="31"/>
  <c r="C12" i="31"/>
  <c r="J12" i="31" s="1"/>
  <c r="G11" i="31"/>
  <c r="C11" i="31"/>
  <c r="K11" i="31" s="1"/>
  <c r="G10" i="31"/>
  <c r="C10" i="31"/>
  <c r="J10" i="31" s="1"/>
  <c r="G9" i="31"/>
  <c r="C9" i="31"/>
  <c r="J9" i="31" s="1"/>
  <c r="G8" i="31"/>
  <c r="C8" i="31"/>
  <c r="K8" i="31" s="1"/>
  <c r="G7" i="31"/>
  <c r="C7" i="31"/>
  <c r="K7" i="31" s="1"/>
  <c r="G6" i="31"/>
  <c r="C6" i="31"/>
  <c r="K6" i="31" s="1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D18" i="34" l="1"/>
  <c r="N10" i="33"/>
  <c r="F28" i="32"/>
  <c r="B40" i="32"/>
  <c r="B4" i="32"/>
  <c r="K17" i="31"/>
  <c r="M12" i="33"/>
  <c r="N12" i="33" s="1"/>
  <c r="M16" i="33"/>
  <c r="N16" i="33"/>
  <c r="F4" i="32"/>
  <c r="B34" i="32"/>
  <c r="G75" i="32"/>
  <c r="F16" i="32"/>
  <c r="B28" i="32"/>
  <c r="B10" i="32"/>
  <c r="F72" i="32" s="1"/>
  <c r="K12" i="31"/>
  <c r="M8" i="33"/>
  <c r="N8" i="33" s="1"/>
  <c r="M20" i="33"/>
  <c r="N20" i="33" s="1"/>
  <c r="N13" i="33"/>
  <c r="N17" i="33"/>
  <c r="M11" i="33"/>
  <c r="N11" i="33" s="1"/>
  <c r="M15" i="33"/>
  <c r="N15" i="33" s="1"/>
  <c r="L21" i="33"/>
  <c r="N19" i="33"/>
  <c r="N7" i="33"/>
  <c r="H21" i="33"/>
  <c r="N9" i="33"/>
  <c r="N18" i="33"/>
  <c r="F52" i="32"/>
  <c r="H75" i="32"/>
  <c r="F34" i="32"/>
  <c r="G74" i="32"/>
  <c r="F22" i="32"/>
  <c r="H74" i="32"/>
  <c r="H73" i="32"/>
  <c r="H72" i="32"/>
  <c r="G19" i="31"/>
  <c r="K16" i="31"/>
  <c r="K13" i="31"/>
  <c r="N6" i="33"/>
  <c r="D21" i="33"/>
  <c r="G72" i="32"/>
  <c r="G73" i="32"/>
  <c r="J14" i="31"/>
  <c r="J18" i="31"/>
  <c r="J11" i="31"/>
  <c r="K10" i="31"/>
  <c r="J7" i="31"/>
  <c r="K9" i="31"/>
  <c r="J8" i="31"/>
  <c r="J6" i="31"/>
  <c r="C19" i="31"/>
  <c r="J19" i="31" s="1"/>
  <c r="K15" i="31"/>
  <c r="C26" i="2"/>
  <c r="F73" i="32" l="1"/>
  <c r="F75" i="32"/>
  <c r="F74" i="32"/>
  <c r="H68" i="32"/>
  <c r="G68" i="32"/>
  <c r="M21" i="33"/>
  <c r="N21" i="33"/>
  <c r="K19" i="31"/>
  <c r="G26" i="2"/>
  <c r="H26" i="2" s="1"/>
  <c r="F68" i="32" l="1"/>
  <c r="J113" i="30"/>
  <c r="K113" i="30"/>
  <c r="H113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F26" i="2" l="1"/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113" i="30" l="1"/>
  <c r="C25" i="2" l="1"/>
  <c r="J26" i="2" l="1"/>
  <c r="I26" i="2"/>
  <c r="H24" i="2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<sst xmlns="http://schemas.openxmlformats.org/spreadsheetml/2006/main" count="445" uniqueCount="357">
  <si>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</si>
  <si>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</si>
  <si>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</si>
  <si>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</si>
  <si>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</si>
  <si>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</si>
  <si>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</si>
  <si>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</si>
  <si>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</si>
  <si>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</si>
  <si>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</si>
  <si>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</si>
  <si>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</si>
  <si>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</si>
  <si>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</si>
  <si>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</si>
  <si>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</si>
  <si>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</si>
  <si>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</si>
  <si>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</si>
  <si>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</si>
  <si>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</si>
  <si>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</si>
  <si>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</si>
  <si>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</si>
  <si>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</si>
  <si>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</si>
  <si>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</si>
  <si>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</si>
  <si>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</si>
  <si>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</si>
  <si>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</si>
  <si>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</si>
  <si>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</si>
  <si>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</si>
  <si>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</si>
  <si>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</si>
  <si>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</si>
  <si>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</si>
  <si>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</si>
  <si>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</si>
  <si>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</si>
  <si>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</si>
  <si>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</si>
  <si>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</si>
  <si>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</si>
  <si>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</si>
  <si>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</si>
  <si>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</si>
  <si>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</si>
  <si>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</si>
  <si>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</si>
  <si>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</si>
  <si>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</si>
  <si>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</si>
  <si>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</si>
  <si>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</si>
  <si>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</si>
  <si>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</si>
  <si>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</si>
  <si>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</si>
  <si>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</si>
  <si>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</si>
  <si>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</si>
  <si>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</si>
  <si>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</si>
  <si>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</si>
  <si>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</si>
  <si>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</si>
  <si>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</si>
  <si>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</si>
  <si>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</si>
  <si>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</si>
  <si>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</si>
  <si>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</si>
  <si>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</si>
  <si>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</si>
  <si>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</si>
  <si>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</si>
  <si>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</si>
  <si>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</si>
  <si>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</si>
  <si>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</si>
  <si>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</si>
  <si>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</si>
  <si>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</si>
  <si>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</si>
  <si>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</si>
  <si>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</si>
  <si>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</si>
  <si>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</si>
  <si>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</si>
  <si>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</si>
  <si>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</si>
  <si>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</si>
  <si>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</si>
  <si>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</si>
  <si>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</si>
  <si>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</si>
  <si>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</si>
  <si>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</si>
  <si>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</si>
  <si>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</si>
  <si>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</si>
  <si>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</si>
  <si>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</si>
  <si>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</si>
  <si>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</si>
  <si>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</si>
  <si>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</si>
  <si>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</si>
  <si>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</si>
  <si>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</si>
  <si>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</si>
  <si>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</si>
  <si>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</si>
  <si>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</si>
  <si>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</si>
  <si>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</si>
  <si>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</si>
  <si>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</si>
  <si>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</si>
  <si>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</si>
  <si>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</si>
  <si>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</si>
  <si>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</si>
  <si>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</si>
  <si>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</si>
  <si>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</si>
  <si>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</si>
  <si>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</si>
  <si>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</si>
  <si>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</si>
  <si>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</si>
  <si>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</si>
  <si>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</si>
  <si>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</si>
  <si>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</si>
  <si>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</si>
  <si>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</si>
  <si>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</si>
  <si>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</si>
  <si>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</si>
  <si>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</si>
  <si>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</si>
  <si>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</si>
  <si>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</si>
  <si>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</si>
  <si>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</si>
  <si>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</si>
  <si>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</si>
  <si>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</si>
  <si>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</si>
  <si>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</si>
  <si>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</si>
  <si>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</si>
  <si>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</si>
  <si>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</si>
  <si>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</si>
  <si>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</si>
  <si>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</si>
  <si>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</si>
  <si>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</si>
  <si>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</si>
  <si>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</si>
  <si>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</si>
  <si>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</si>
  <si>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</si>
  <si>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</si>
  <si>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</si>
  <si>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</si>
  <si>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</si>
  <si>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</si>
  <si>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</si>
  <si>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</si>
  <si>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</si>
  <si>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</si>
  <si>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</si>
  <si>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</si>
  <si>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</si>
  <si>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</si>
  <si>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</si>
  <si>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</si>
  <si>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</si>
  <si>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</si>
  <si>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</si>
  <si>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</si>
  <si>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</si>
  <si>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</si>
  <si>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</si>
  <si>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</si>
  <si>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</si>
  <si>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</si>
  <si>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</si>
  <si>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</si>
  <si>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</si>
  <si>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</si>
  <si>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</si>
  <si>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</si>
  <si>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</si>
  <si>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</si>
  <si>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</si>
  <si>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</si>
  <si>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</si>
  <si>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</si>
  <si>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</si>
  <si>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</si>
  <si>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</si>
  <si>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</si>
  <si>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</si>
  <si>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</si>
  <si>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</si>
  <si>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</si>
  <si>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</si>
  <si>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</si>
  <si>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</si>
  <si>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</si>
  <si>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</si>
  <si>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</si>
  <si>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</si>
  <si>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</si>
  <si>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</si>
  <si>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</si>
  <si>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</si>
  <si>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</si>
  <si>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</si>
  <si>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</si>
  <si>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</si>
  <si>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</si>
  <si>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</si>
  <si>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</si>
  <si>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</si>
  <si>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</si>
  <si>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</si>
  <si>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</si>
  <si>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</si>
  <si>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</si>
  <si>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</si>
  <si>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</si>
  <si>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</si>
  <si>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</si>
  <si>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</si>
  <si>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</si>
  <si>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</si>
  <si>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</si>
  <si>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</si>
  <si>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</si>
  <si>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</si>
  <si>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</si>
  <si>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</si>
  <si>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</si>
  <si>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</si>
  <si>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</si>
  <si>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</si>
  <si>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</si>
  <si>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</si>
  <si>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</si>
  <si>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</si>
  <si>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</si>
  <si>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</si>
  <si>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</si>
  <si>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</si>
  <si>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</si>
  <si>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</si>
  <si>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</si>
  <si>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</si>
  <si>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</si>
  <si>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</si>
  <si>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</si>
  <si>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</si>
  <si>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</si>
  <si>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</si>
  <si>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</si>
  <si>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</si>
  <si>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</si>
  <si>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</si>
  <si>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</si>
  <si>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</si>
  <si>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</si>
  <si>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</si>
  <si>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</si>
  <si>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</si>
  <si>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</si>
  <si>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</si>
  <si>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</si>
  <si>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</si>
  <si>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</si>
  <si>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</si>
  <si>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</si>
  <si>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</si>
  <si>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</si>
  <si>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</si>
  <si>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</si>
  <si>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</si>
  <si>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</si>
  <si>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</si>
  <si>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</si>
  <si>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</si>
  <si>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</si>
  <si>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</si>
  <si>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</si>
  <si>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</si>
  <si>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</si>
  <si>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</si>
  <si>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</si>
  <si>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</si>
  <si>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</si>
  <si>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</si>
  <si>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</si>
  <si>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</si>
  <si>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</si>
  <si>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</si>
  <si>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</si>
  <si>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</si>
  <si>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</si>
  <si>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</si>
  <si>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</si>
  <si>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</si>
  <si>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</si>
  <si>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</si>
  <si>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</si>
  <si>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</si>
  <si>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</si>
  <si>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</si>
  <si>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</si>
  <si>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</si>
  <si>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</si>
  <si>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</si>
  <si>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</si>
  <si>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</si>
  <si>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110歳～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</si>
  <si>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</si>
  <si>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</si>
  <si>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</si>
  <si>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</si>
  <si>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</si>
  <si>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</si>
  <si>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</si>
  <si>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</si>
  <si>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</si>
  <si>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</si>
  <si>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</si>
  <si>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</si>
  <si>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</si>
  <si>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</si>
  <si>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</si>
  <si>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タイ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</si>
  <si>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</si>
  <si>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</si>
  <si>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</si>
  <si>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</si>
  <si>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</si>
  <si>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その他</t>
  </si>
  <si>
    <t>2023.1.1</t>
    <phoneticPr fontId="15"/>
  </si>
  <si>
    <t>2023.1.1</t>
    <phoneticPr fontId="15"/>
  </si>
  <si>
    <t>2022年12月中</t>
    <phoneticPr fontId="15"/>
  </si>
  <si>
    <t>2023年</t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</si>
</sst>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</cellStyleXfs>
  <cellXfs count="2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73936"/>
        <c:axId val="331374720"/>
      </c:lineChart>
      <c:catAx>
        <c:axId val="331373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31374720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31374720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3739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73152"/>
        <c:axId val="332965528"/>
      </c:lineChart>
      <c:catAx>
        <c:axId val="3313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2965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965528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1373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58864"/>
        <c:axId val="332958472"/>
      </c:lineChart>
      <c:catAx>
        <c:axId val="332958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3295847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3295847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958864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62784"/>
        <c:axId val="332963176"/>
      </c:lineChart>
      <c:catAx>
        <c:axId val="33296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2963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96317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296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abSelected="1" zoomScale="85" zoomScaleNormal="85" workbookViewId="0">
      <selection activeCell="M72" sqref="M72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89" t="s">
        <v>264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3.5" customHeight="1">
      <c r="A2" s="190" t="s">
        <v>2</v>
      </c>
      <c r="B2" s="190" t="s">
        <v>3</v>
      </c>
      <c r="C2" s="193" t="s">
        <v>0</v>
      </c>
      <c r="D2" s="194"/>
      <c r="E2" s="195"/>
      <c r="F2" s="193" t="s">
        <v>332</v>
      </c>
      <c r="G2" s="194"/>
      <c r="H2" s="195"/>
      <c r="I2" s="28" t="s">
        <v>1</v>
      </c>
      <c r="J2" s="28" t="s">
        <v>0</v>
      </c>
    </row>
    <row r="3" spans="1:10" ht="13.5" customHeight="1">
      <c r="A3" s="191"/>
      <c r="B3" s="191"/>
      <c r="C3" s="196"/>
      <c r="D3" s="197"/>
      <c r="E3" s="198"/>
      <c r="F3" s="196"/>
      <c r="G3" s="197"/>
      <c r="H3" s="198"/>
      <c r="I3" s="29" t="s">
        <v>4</v>
      </c>
      <c r="J3" s="32" t="s">
        <v>5</v>
      </c>
    </row>
    <row r="4" spans="1:10" ht="13.5" customHeight="1">
      <c r="A4" s="192"/>
      <c r="B4" s="191"/>
      <c r="C4" s="73" t="s">
        <v>6</v>
      </c>
      <c r="D4" s="73" t="s">
        <v>7</v>
      </c>
      <c r="E4" s="73" t="s">
        <v>8</v>
      </c>
      <c r="F4" s="26" t="s">
        <v>333</v>
      </c>
      <c r="G4" s="26" t="s">
        <v>334</v>
      </c>
      <c r="H4" s="26" t="s">
        <v>335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44927</v>
      </c>
      <c r="B26" s="81">
        <v>200473</v>
      </c>
      <c r="C26" s="81">
        <f>SUM(D26:E26)</f>
        <v>443832</v>
      </c>
      <c r="D26" s="87">
        <v>218983</v>
      </c>
      <c r="E26" s="87">
        <v>224849</v>
      </c>
      <c r="F26" s="81">
        <f>B26-B25</f>
        <v>7269</v>
      </c>
      <c r="G26" s="81">
        <f>C26-C25</f>
        <v>6927</v>
      </c>
      <c r="H26" s="82">
        <f>G26/C25</f>
        <v>1.5854705256291412E-2</v>
      </c>
      <c r="I26" s="83">
        <f>C26/B26</f>
        <v>2.2139240695754538</v>
      </c>
      <c r="J26" s="68">
        <f>C26/69.56</f>
        <v>6380.5635422656696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348</v>
      </c>
    </row>
    <row r="29" spans="1:10" ht="13.5" customHeight="1">
      <c r="A29" s="2" t="s">
        <v>347</v>
      </c>
    </row>
    <row r="30" spans="1:10">
      <c r="A30" s="2" t="s">
        <v>349</v>
      </c>
    </row>
    <row r="32" spans="1:10">
      <c r="A32" s="188" t="s">
        <v>288</v>
      </c>
      <c r="B32" s="188"/>
      <c r="C32" s="188"/>
      <c r="D32" s="188"/>
      <c r="E32" s="188"/>
      <c r="F32" s="188"/>
      <c r="G32" s="188"/>
      <c r="H32" s="188"/>
      <c r="I32" s="188"/>
      <c r="J32" s="188"/>
    </row>
    <row r="59" spans="1:10">
      <c r="A59" s="188" t="s">
        <v>351</v>
      </c>
      <c r="B59" s="188"/>
      <c r="C59" s="188"/>
      <c r="D59" s="188"/>
      <c r="E59" s="188"/>
      <c r="F59" s="188"/>
      <c r="G59" s="188"/>
      <c r="H59" s="188"/>
      <c r="I59" s="188"/>
      <c r="J59" s="188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B9" sqref="B9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4" t="s">
        <v>341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8" customHeight="1">
      <c r="A2" s="5" t="s">
        <v>353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199" t="s">
        <v>73</v>
      </c>
      <c r="B3" s="36" t="s">
        <v>72</v>
      </c>
      <c r="C3" s="201" t="s">
        <v>0</v>
      </c>
      <c r="D3" s="202"/>
      <c r="E3" s="203"/>
      <c r="F3" s="8"/>
      <c r="G3" s="199" t="s">
        <v>73</v>
      </c>
      <c r="H3" s="36" t="s">
        <v>72</v>
      </c>
      <c r="I3" s="201" t="s">
        <v>0</v>
      </c>
      <c r="J3" s="202"/>
      <c r="K3" s="203"/>
    </row>
    <row r="4" spans="1:11" ht="17.25" customHeight="1">
      <c r="A4" s="200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0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726</v>
      </c>
      <c r="C5" s="40">
        <f>D5+E5</f>
        <v>1293</v>
      </c>
      <c r="D5" s="84">
        <v>630</v>
      </c>
      <c r="E5" s="41">
        <v>663</v>
      </c>
      <c r="F5" s="8"/>
      <c r="G5" s="42" t="s">
        <v>81</v>
      </c>
      <c r="H5" s="114">
        <v>765</v>
      </c>
      <c r="I5" s="114">
        <f t="shared" ref="I5:I56" si="0">J5+K5</f>
        <v>1909</v>
      </c>
      <c r="J5" s="41">
        <v>940</v>
      </c>
      <c r="K5" s="41">
        <v>969</v>
      </c>
    </row>
    <row r="6" spans="1:11" ht="18.95" customHeight="1">
      <c r="A6" s="39" t="s">
        <v>17</v>
      </c>
      <c r="B6" s="114">
        <v>4942</v>
      </c>
      <c r="C6" s="114">
        <f>D6+E6</f>
        <v>8807</v>
      </c>
      <c r="D6" s="114">
        <v>4202</v>
      </c>
      <c r="E6" s="114">
        <v>4605</v>
      </c>
      <c r="F6" s="8"/>
      <c r="G6" s="42" t="s">
        <v>83</v>
      </c>
      <c r="H6" s="114">
        <v>529</v>
      </c>
      <c r="I6" s="114">
        <f t="shared" si="0"/>
        <v>1427</v>
      </c>
      <c r="J6" s="41">
        <v>665</v>
      </c>
      <c r="K6" s="41">
        <v>762</v>
      </c>
    </row>
    <row r="7" spans="1:11" ht="18.95" customHeight="1">
      <c r="A7" s="39" t="s">
        <v>78</v>
      </c>
      <c r="B7" s="114">
        <v>628</v>
      </c>
      <c r="C7" s="114">
        <f>D7+E7</f>
        <v>1131</v>
      </c>
      <c r="D7" s="114">
        <v>567</v>
      </c>
      <c r="E7" s="114">
        <v>564</v>
      </c>
      <c r="F7" s="8"/>
      <c r="G7" s="42" t="s">
        <v>85</v>
      </c>
      <c r="H7" s="114">
        <v>959</v>
      </c>
      <c r="I7" s="114">
        <f t="shared" si="0"/>
        <v>2210</v>
      </c>
      <c r="J7" s="41">
        <v>1042</v>
      </c>
      <c r="K7" s="41">
        <v>1168</v>
      </c>
    </row>
    <row r="8" spans="1:11" ht="18.95" customHeight="1">
      <c r="A8" s="39" t="s">
        <v>80</v>
      </c>
      <c r="B8" s="40">
        <v>361</v>
      </c>
      <c r="C8" s="40">
        <f t="shared" ref="C8:C33" si="1">D8+E8</f>
        <v>682</v>
      </c>
      <c r="D8" s="41">
        <v>348</v>
      </c>
      <c r="E8" s="41">
        <v>334</v>
      </c>
      <c r="F8" s="8"/>
      <c r="G8" s="42" t="s">
        <v>87</v>
      </c>
      <c r="H8" s="114">
        <v>667</v>
      </c>
      <c r="I8" s="114">
        <f t="shared" si="0"/>
        <v>1497</v>
      </c>
      <c r="J8" s="41">
        <v>694</v>
      </c>
      <c r="K8" s="41">
        <v>803</v>
      </c>
    </row>
    <row r="9" spans="1:11" ht="18.95" customHeight="1">
      <c r="A9" s="39" t="s">
        <v>82</v>
      </c>
      <c r="B9" s="40">
        <v>1077</v>
      </c>
      <c r="C9" s="40">
        <f t="shared" si="1"/>
        <v>1617</v>
      </c>
      <c r="D9" s="41">
        <v>1076</v>
      </c>
      <c r="E9" s="41">
        <v>541</v>
      </c>
      <c r="F9" s="8"/>
      <c r="G9" s="42" t="s">
        <v>89</v>
      </c>
      <c r="H9" s="114">
        <v>533</v>
      </c>
      <c r="I9" s="114">
        <f t="shared" si="0"/>
        <v>1157</v>
      </c>
      <c r="J9" s="41">
        <v>539</v>
      </c>
      <c r="K9" s="41">
        <v>618</v>
      </c>
    </row>
    <row r="10" spans="1:11" ht="18.95" customHeight="1">
      <c r="A10" s="39" t="s">
        <v>84</v>
      </c>
      <c r="B10" s="40">
        <v>643</v>
      </c>
      <c r="C10" s="40">
        <f t="shared" si="1"/>
        <v>1348</v>
      </c>
      <c r="D10" s="41">
        <v>671</v>
      </c>
      <c r="E10" s="41">
        <v>677</v>
      </c>
      <c r="F10" s="8"/>
      <c r="G10" s="42" t="s">
        <v>91</v>
      </c>
      <c r="H10" s="114">
        <v>589</v>
      </c>
      <c r="I10" s="114">
        <f t="shared" si="0"/>
        <v>1396</v>
      </c>
      <c r="J10" s="41">
        <v>652</v>
      </c>
      <c r="K10" s="41">
        <v>744</v>
      </c>
    </row>
    <row r="11" spans="1:11" ht="18.95" customHeight="1">
      <c r="A11" s="39" t="s">
        <v>86</v>
      </c>
      <c r="B11" s="40">
        <v>168</v>
      </c>
      <c r="C11" s="40">
        <f t="shared" si="1"/>
        <v>399</v>
      </c>
      <c r="D11" s="41">
        <v>192</v>
      </c>
      <c r="E11" s="41">
        <v>207</v>
      </c>
      <c r="F11" s="8"/>
      <c r="G11" s="42" t="s">
        <v>93</v>
      </c>
      <c r="H11" s="114">
        <v>617</v>
      </c>
      <c r="I11" s="114">
        <f t="shared" si="0"/>
        <v>1603</v>
      </c>
      <c r="J11" s="41">
        <v>786</v>
      </c>
      <c r="K11" s="41">
        <v>817</v>
      </c>
    </row>
    <row r="12" spans="1:11" ht="18.95" customHeight="1">
      <c r="A12" s="39" t="s">
        <v>88</v>
      </c>
      <c r="B12" s="40">
        <v>765</v>
      </c>
      <c r="C12" s="40">
        <f t="shared" si="1"/>
        <v>1546</v>
      </c>
      <c r="D12" s="41">
        <v>758</v>
      </c>
      <c r="E12" s="41">
        <v>788</v>
      </c>
      <c r="F12" s="8"/>
      <c r="G12" s="42" t="s">
        <v>95</v>
      </c>
      <c r="H12" s="114">
        <v>838</v>
      </c>
      <c r="I12" s="114">
        <f t="shared" si="0"/>
        <v>1877</v>
      </c>
      <c r="J12" s="41">
        <v>918</v>
      </c>
      <c r="K12" s="41">
        <v>959</v>
      </c>
    </row>
    <row r="13" spans="1:11" ht="18.95" customHeight="1">
      <c r="A13" s="39" t="s">
        <v>90</v>
      </c>
      <c r="B13" s="40">
        <v>691</v>
      </c>
      <c r="C13" s="40">
        <f t="shared" si="1"/>
        <v>1377</v>
      </c>
      <c r="D13" s="41">
        <v>665</v>
      </c>
      <c r="E13" s="41">
        <v>712</v>
      </c>
      <c r="F13" s="8"/>
      <c r="G13" s="42" t="s">
        <v>97</v>
      </c>
      <c r="H13" s="114">
        <v>159</v>
      </c>
      <c r="I13" s="114">
        <f t="shared" si="0"/>
        <v>354</v>
      </c>
      <c r="J13" s="41">
        <v>187</v>
      </c>
      <c r="K13" s="41">
        <v>167</v>
      </c>
    </row>
    <row r="14" spans="1:11" ht="18.95" customHeight="1">
      <c r="A14" s="39" t="s">
        <v>92</v>
      </c>
      <c r="B14" s="40">
        <v>882</v>
      </c>
      <c r="C14" s="40">
        <f t="shared" si="1"/>
        <v>1895</v>
      </c>
      <c r="D14" s="41">
        <v>917</v>
      </c>
      <c r="E14" s="41">
        <v>978</v>
      </c>
      <c r="F14" s="8"/>
      <c r="G14" s="42" t="s">
        <v>99</v>
      </c>
      <c r="H14" s="114">
        <v>635</v>
      </c>
      <c r="I14" s="114">
        <f t="shared" si="0"/>
        <v>1427</v>
      </c>
      <c r="J14" s="41">
        <v>702</v>
      </c>
      <c r="K14" s="41">
        <v>725</v>
      </c>
    </row>
    <row r="15" spans="1:11" ht="18.95" customHeight="1">
      <c r="A15" s="39" t="s">
        <v>94</v>
      </c>
      <c r="B15" s="40">
        <v>612</v>
      </c>
      <c r="C15" s="40">
        <f t="shared" si="1"/>
        <v>1275</v>
      </c>
      <c r="D15" s="41">
        <v>666</v>
      </c>
      <c r="E15" s="41">
        <v>609</v>
      </c>
      <c r="F15" s="8"/>
      <c r="G15" s="42" t="s">
        <v>101</v>
      </c>
      <c r="H15" s="114">
        <v>287</v>
      </c>
      <c r="I15" s="114">
        <f t="shared" si="0"/>
        <v>724</v>
      </c>
      <c r="J15" s="41">
        <v>366</v>
      </c>
      <c r="K15" s="41">
        <v>358</v>
      </c>
    </row>
    <row r="16" spans="1:11" ht="18.95" customHeight="1">
      <c r="A16" s="39" t="s">
        <v>96</v>
      </c>
      <c r="B16" s="40">
        <v>1264</v>
      </c>
      <c r="C16" s="40">
        <f t="shared" si="1"/>
        <v>2015</v>
      </c>
      <c r="D16" s="41">
        <v>1034</v>
      </c>
      <c r="E16" s="41">
        <v>981</v>
      </c>
      <c r="F16" s="8"/>
      <c r="G16" s="42" t="s">
        <v>103</v>
      </c>
      <c r="H16" s="114">
        <v>654</v>
      </c>
      <c r="I16" s="114">
        <f t="shared" si="0"/>
        <v>1555</v>
      </c>
      <c r="J16" s="41">
        <v>789</v>
      </c>
      <c r="K16" s="41">
        <v>766</v>
      </c>
    </row>
    <row r="17" spans="1:11" ht="18.95" customHeight="1">
      <c r="A17" s="39" t="s">
        <v>98</v>
      </c>
      <c r="B17" s="40">
        <v>970</v>
      </c>
      <c r="C17" s="40">
        <f t="shared" si="1"/>
        <v>2170</v>
      </c>
      <c r="D17" s="41">
        <v>1070</v>
      </c>
      <c r="E17" s="41">
        <v>1100</v>
      </c>
      <c r="F17" s="8"/>
      <c r="G17" s="42" t="s">
        <v>105</v>
      </c>
      <c r="H17" s="114">
        <v>515</v>
      </c>
      <c r="I17" s="114">
        <f t="shared" si="0"/>
        <v>1028</v>
      </c>
      <c r="J17" s="41">
        <v>517</v>
      </c>
      <c r="K17" s="41">
        <v>511</v>
      </c>
    </row>
    <row r="18" spans="1:11" ht="18.95" customHeight="1">
      <c r="A18" s="39" t="s">
        <v>100</v>
      </c>
      <c r="B18" s="40">
        <v>361</v>
      </c>
      <c r="C18" s="40">
        <f t="shared" si="1"/>
        <v>707</v>
      </c>
      <c r="D18" s="41">
        <v>366</v>
      </c>
      <c r="E18" s="41">
        <v>341</v>
      </c>
      <c r="F18" s="8"/>
      <c r="G18" s="42" t="s">
        <v>107</v>
      </c>
      <c r="H18" s="114">
        <v>1352</v>
      </c>
      <c r="I18" s="114">
        <f t="shared" si="0"/>
        <v>3040</v>
      </c>
      <c r="J18" s="41">
        <v>1458</v>
      </c>
      <c r="K18" s="41">
        <v>1582</v>
      </c>
    </row>
    <row r="19" spans="1:11" ht="18.95" customHeight="1">
      <c r="A19" s="39" t="s">
        <v>102</v>
      </c>
      <c r="B19" s="40">
        <v>204</v>
      </c>
      <c r="C19" s="40">
        <f t="shared" si="1"/>
        <v>481</v>
      </c>
      <c r="D19" s="41">
        <v>226</v>
      </c>
      <c r="E19" s="41">
        <v>255</v>
      </c>
      <c r="F19" s="8"/>
      <c r="G19" s="42" t="s">
        <v>109</v>
      </c>
      <c r="H19" s="114">
        <v>1041</v>
      </c>
      <c r="I19" s="114">
        <f t="shared" si="0"/>
        <v>2290</v>
      </c>
      <c r="J19" s="41">
        <v>1103</v>
      </c>
      <c r="K19" s="41">
        <v>1187</v>
      </c>
    </row>
    <row r="20" spans="1:11" ht="18.95" customHeight="1">
      <c r="A20" s="39" t="s">
        <v>104</v>
      </c>
      <c r="B20" s="40">
        <v>440</v>
      </c>
      <c r="C20" s="40">
        <f t="shared" si="1"/>
        <v>1069</v>
      </c>
      <c r="D20" s="41">
        <v>549</v>
      </c>
      <c r="E20" s="41">
        <v>520</v>
      </c>
      <c r="F20" s="8"/>
      <c r="G20" s="42" t="s">
        <v>111</v>
      </c>
      <c r="H20" s="114">
        <v>817</v>
      </c>
      <c r="I20" s="114">
        <f t="shared" si="0"/>
        <v>1784</v>
      </c>
      <c r="J20" s="41">
        <v>824</v>
      </c>
      <c r="K20" s="41">
        <v>960</v>
      </c>
    </row>
    <row r="21" spans="1:11" ht="18.95" customHeight="1">
      <c r="A21" s="39" t="s">
        <v>106</v>
      </c>
      <c r="B21" s="40">
        <v>920</v>
      </c>
      <c r="C21" s="40">
        <f t="shared" si="1"/>
        <v>2031</v>
      </c>
      <c r="D21" s="41">
        <v>1032</v>
      </c>
      <c r="E21" s="41">
        <v>999</v>
      </c>
      <c r="F21" s="8"/>
      <c r="G21" s="42" t="s">
        <v>113</v>
      </c>
      <c r="H21" s="114">
        <v>848</v>
      </c>
      <c r="I21" s="114">
        <f t="shared" si="0"/>
        <v>1983</v>
      </c>
      <c r="J21" s="41">
        <v>961</v>
      </c>
      <c r="K21" s="41">
        <v>1022</v>
      </c>
    </row>
    <row r="22" spans="1:11" ht="18.95" customHeight="1">
      <c r="A22" s="39" t="s">
        <v>108</v>
      </c>
      <c r="B22" s="40">
        <v>680</v>
      </c>
      <c r="C22" s="40">
        <f t="shared" si="1"/>
        <v>1144</v>
      </c>
      <c r="D22" s="41">
        <v>545</v>
      </c>
      <c r="E22" s="41">
        <v>599</v>
      </c>
      <c r="F22" s="8"/>
      <c r="G22" s="42" t="s">
        <v>115</v>
      </c>
      <c r="H22" s="114">
        <v>706</v>
      </c>
      <c r="I22" s="114">
        <f t="shared" si="0"/>
        <v>1776</v>
      </c>
      <c r="J22" s="41">
        <v>886</v>
      </c>
      <c r="K22" s="41">
        <v>890</v>
      </c>
    </row>
    <row r="23" spans="1:11" ht="18.95" customHeight="1">
      <c r="A23" s="39" t="s">
        <v>110</v>
      </c>
      <c r="B23" s="40">
        <v>422</v>
      </c>
      <c r="C23" s="40">
        <f t="shared" si="1"/>
        <v>1068</v>
      </c>
      <c r="D23" s="41">
        <v>483</v>
      </c>
      <c r="E23" s="41">
        <v>585</v>
      </c>
      <c r="F23" s="8"/>
      <c r="G23" s="42" t="s">
        <v>117</v>
      </c>
      <c r="H23" s="114">
        <v>767</v>
      </c>
      <c r="I23" s="114">
        <f t="shared" si="0"/>
        <v>1302</v>
      </c>
      <c r="J23" s="41">
        <v>654</v>
      </c>
      <c r="K23" s="41">
        <v>648</v>
      </c>
    </row>
    <row r="24" spans="1:11" ht="18.95" customHeight="1">
      <c r="A24" s="39" t="s">
        <v>112</v>
      </c>
      <c r="B24" s="40">
        <v>630</v>
      </c>
      <c r="C24" s="40">
        <f t="shared" si="1"/>
        <v>1589</v>
      </c>
      <c r="D24" s="41">
        <v>815</v>
      </c>
      <c r="E24" s="41">
        <v>774</v>
      </c>
      <c r="F24" s="8"/>
      <c r="G24" s="42" t="s">
        <v>119</v>
      </c>
      <c r="H24" s="114">
        <v>1167</v>
      </c>
      <c r="I24" s="114">
        <f t="shared" si="0"/>
        <v>2333</v>
      </c>
      <c r="J24" s="41">
        <v>1122</v>
      </c>
      <c r="K24" s="41">
        <v>1211</v>
      </c>
    </row>
    <row r="25" spans="1:11" ht="18.95" customHeight="1">
      <c r="A25" s="39" t="s">
        <v>114</v>
      </c>
      <c r="B25" s="40">
        <v>445</v>
      </c>
      <c r="C25" s="40">
        <f t="shared" si="1"/>
        <v>1113</v>
      </c>
      <c r="D25" s="41">
        <v>496</v>
      </c>
      <c r="E25" s="41">
        <v>617</v>
      </c>
      <c r="F25" s="8"/>
      <c r="G25" s="42" t="s">
        <v>121</v>
      </c>
      <c r="H25" s="114">
        <v>756</v>
      </c>
      <c r="I25" s="114">
        <f t="shared" si="0"/>
        <v>1755</v>
      </c>
      <c r="J25" s="41">
        <v>836</v>
      </c>
      <c r="K25" s="41">
        <v>919</v>
      </c>
    </row>
    <row r="26" spans="1:11" ht="18.95" customHeight="1">
      <c r="A26" s="39" t="s">
        <v>116</v>
      </c>
      <c r="B26" s="40">
        <v>0</v>
      </c>
      <c r="C26" s="40">
        <f t="shared" si="1"/>
        <v>0</v>
      </c>
      <c r="D26" s="41">
        <v>0</v>
      </c>
      <c r="E26" s="41">
        <v>0</v>
      </c>
      <c r="F26" s="8"/>
      <c r="G26" s="42" t="s">
        <v>123</v>
      </c>
      <c r="H26" s="114">
        <v>547</v>
      </c>
      <c r="I26" s="114">
        <f t="shared" si="0"/>
        <v>900</v>
      </c>
      <c r="J26" s="41">
        <v>394</v>
      </c>
      <c r="K26" s="41">
        <v>506</v>
      </c>
    </row>
    <row r="27" spans="1:11" ht="18.95" customHeight="1">
      <c r="A27" s="39" t="s">
        <v>118</v>
      </c>
      <c r="B27" s="40">
        <v>661</v>
      </c>
      <c r="C27" s="40">
        <f t="shared" si="1"/>
        <v>1740</v>
      </c>
      <c r="D27" s="41">
        <v>869</v>
      </c>
      <c r="E27" s="41">
        <v>871</v>
      </c>
      <c r="F27" s="8"/>
      <c r="G27" s="42" t="s">
        <v>125</v>
      </c>
      <c r="H27" s="114">
        <v>601</v>
      </c>
      <c r="I27" s="114">
        <f t="shared" si="0"/>
        <v>1279</v>
      </c>
      <c r="J27" s="41">
        <v>602</v>
      </c>
      <c r="K27" s="41">
        <v>677</v>
      </c>
    </row>
    <row r="28" spans="1:11" ht="18.95" customHeight="1">
      <c r="A28" s="39" t="s">
        <v>120</v>
      </c>
      <c r="B28" s="40">
        <v>423</v>
      </c>
      <c r="C28" s="40">
        <f t="shared" si="1"/>
        <v>1027</v>
      </c>
      <c r="D28" s="41">
        <v>534</v>
      </c>
      <c r="E28" s="41">
        <v>493</v>
      </c>
      <c r="F28" s="8"/>
      <c r="G28" s="42" t="s">
        <v>127</v>
      </c>
      <c r="H28" s="114">
        <v>454</v>
      </c>
      <c r="I28" s="114">
        <f t="shared" si="0"/>
        <v>816</v>
      </c>
      <c r="J28" s="41">
        <v>437</v>
      </c>
      <c r="K28" s="41">
        <v>379</v>
      </c>
    </row>
    <row r="29" spans="1:11" ht="18.95" customHeight="1">
      <c r="A29" s="39" t="s">
        <v>122</v>
      </c>
      <c r="B29" s="40">
        <v>194</v>
      </c>
      <c r="C29" s="40">
        <f t="shared" si="1"/>
        <v>418</v>
      </c>
      <c r="D29" s="41">
        <v>211</v>
      </c>
      <c r="E29" s="41">
        <v>207</v>
      </c>
      <c r="F29" s="8"/>
      <c r="G29" s="42" t="s">
        <v>129</v>
      </c>
      <c r="H29" s="114">
        <v>830</v>
      </c>
      <c r="I29" s="114">
        <f t="shared" si="0"/>
        <v>1971</v>
      </c>
      <c r="J29" s="41">
        <v>1018</v>
      </c>
      <c r="K29" s="41">
        <v>953</v>
      </c>
    </row>
    <row r="30" spans="1:11" ht="18.95" customHeight="1">
      <c r="A30" s="39" t="s">
        <v>124</v>
      </c>
      <c r="B30" s="40">
        <v>2363</v>
      </c>
      <c r="C30" s="40">
        <f t="shared" si="1"/>
        <v>3967</v>
      </c>
      <c r="D30" s="74">
        <v>1883</v>
      </c>
      <c r="E30" s="41">
        <v>2084</v>
      </c>
      <c r="F30" s="8"/>
      <c r="G30" s="42" t="s">
        <v>131</v>
      </c>
      <c r="H30" s="114">
        <v>240</v>
      </c>
      <c r="I30" s="114">
        <f t="shared" si="0"/>
        <v>528</v>
      </c>
      <c r="J30" s="41">
        <v>276</v>
      </c>
      <c r="K30" s="41">
        <v>252</v>
      </c>
    </row>
    <row r="31" spans="1:11" ht="18.95" customHeight="1">
      <c r="A31" s="39" t="s">
        <v>126</v>
      </c>
      <c r="B31" s="40">
        <v>680</v>
      </c>
      <c r="C31" s="40">
        <f t="shared" si="1"/>
        <v>1607</v>
      </c>
      <c r="D31" s="41">
        <v>801</v>
      </c>
      <c r="E31" s="41">
        <v>806</v>
      </c>
      <c r="F31" s="8"/>
      <c r="G31" s="39" t="s">
        <v>133</v>
      </c>
      <c r="H31" s="114">
        <v>549</v>
      </c>
      <c r="I31" s="114">
        <f t="shared" si="0"/>
        <v>1350</v>
      </c>
      <c r="J31" s="41">
        <v>659</v>
      </c>
      <c r="K31" s="41">
        <v>691</v>
      </c>
    </row>
    <row r="32" spans="1:11" ht="18.95" customHeight="1">
      <c r="A32" s="39" t="s">
        <v>128</v>
      </c>
      <c r="B32" s="40">
        <v>285</v>
      </c>
      <c r="C32" s="40">
        <f t="shared" si="1"/>
        <v>660</v>
      </c>
      <c r="D32" s="41">
        <v>334</v>
      </c>
      <c r="E32" s="41">
        <v>326</v>
      </c>
      <c r="F32" s="8"/>
      <c r="G32" s="39" t="s">
        <v>135</v>
      </c>
      <c r="H32" s="114">
        <v>1682</v>
      </c>
      <c r="I32" s="114">
        <f t="shared" si="0"/>
        <v>4022</v>
      </c>
      <c r="J32" s="41">
        <v>1973</v>
      </c>
      <c r="K32" s="41">
        <v>2049</v>
      </c>
    </row>
    <row r="33" spans="1:11" ht="18.95" customHeight="1">
      <c r="A33" s="39" t="s">
        <v>130</v>
      </c>
      <c r="B33" s="40">
        <v>28</v>
      </c>
      <c r="C33" s="40">
        <f t="shared" si="1"/>
        <v>69</v>
      </c>
      <c r="D33" s="41">
        <v>36</v>
      </c>
      <c r="E33" s="41">
        <v>33</v>
      </c>
      <c r="F33" s="8"/>
      <c r="G33" s="39" t="s">
        <v>137</v>
      </c>
      <c r="H33" s="114">
        <v>1120</v>
      </c>
      <c r="I33" s="114">
        <f t="shared" si="0"/>
        <v>2282</v>
      </c>
      <c r="J33" s="41">
        <v>1127</v>
      </c>
      <c r="K33" s="41">
        <v>1155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433</v>
      </c>
      <c r="I34" s="114">
        <f t="shared" si="0"/>
        <v>765</v>
      </c>
      <c r="J34" s="41">
        <v>377</v>
      </c>
      <c r="K34" s="41">
        <v>388</v>
      </c>
    </row>
    <row r="35" spans="1:11" ht="18.95" customHeight="1">
      <c r="A35" s="39" t="s">
        <v>134</v>
      </c>
      <c r="B35" s="114">
        <v>769</v>
      </c>
      <c r="C35" s="114">
        <f t="shared" ref="C35:C55" si="2">D35+E35</f>
        <v>1561</v>
      </c>
      <c r="D35" s="41">
        <v>774</v>
      </c>
      <c r="E35" s="41">
        <v>787</v>
      </c>
      <c r="F35" s="8"/>
      <c r="G35" s="39" t="s">
        <v>141</v>
      </c>
      <c r="H35" s="114">
        <v>912</v>
      </c>
      <c r="I35" s="114">
        <f t="shared" si="0"/>
        <v>2105</v>
      </c>
      <c r="J35" s="41">
        <v>1041</v>
      </c>
      <c r="K35" s="41">
        <v>1064</v>
      </c>
    </row>
    <row r="36" spans="1:11" ht="18.95" customHeight="1">
      <c r="A36" s="39" t="s">
        <v>136</v>
      </c>
      <c r="B36" s="40">
        <v>374</v>
      </c>
      <c r="C36" s="40">
        <f t="shared" si="2"/>
        <v>982</v>
      </c>
      <c r="D36" s="41">
        <v>455</v>
      </c>
      <c r="E36" s="41">
        <v>527</v>
      </c>
      <c r="F36" s="8"/>
      <c r="G36" s="39" t="s">
        <v>143</v>
      </c>
      <c r="H36" s="114">
        <v>206</v>
      </c>
      <c r="I36" s="114">
        <f t="shared" si="0"/>
        <v>341</v>
      </c>
      <c r="J36" s="41">
        <v>173</v>
      </c>
      <c r="K36" s="41">
        <v>168</v>
      </c>
    </row>
    <row r="37" spans="1:11" ht="18.95" customHeight="1">
      <c r="A37" s="39" t="s">
        <v>138</v>
      </c>
      <c r="B37" s="40">
        <v>1288</v>
      </c>
      <c r="C37" s="40">
        <f t="shared" si="2"/>
        <v>3021</v>
      </c>
      <c r="D37" s="41">
        <v>1512</v>
      </c>
      <c r="E37" s="41">
        <v>1509</v>
      </c>
      <c r="F37" s="8"/>
      <c r="G37" s="39" t="s">
        <v>145</v>
      </c>
      <c r="H37" s="114">
        <v>1013</v>
      </c>
      <c r="I37" s="114">
        <f t="shared" si="0"/>
        <v>1975</v>
      </c>
      <c r="J37" s="41">
        <v>1051</v>
      </c>
      <c r="K37" s="41">
        <v>924</v>
      </c>
    </row>
    <row r="38" spans="1:11" ht="18.95" customHeight="1">
      <c r="A38" s="39" t="s">
        <v>140</v>
      </c>
      <c r="B38" s="40">
        <v>869</v>
      </c>
      <c r="C38" s="40">
        <f t="shared" si="2"/>
        <v>2101</v>
      </c>
      <c r="D38" s="41">
        <v>1073</v>
      </c>
      <c r="E38" s="41">
        <v>1028</v>
      </c>
      <c r="F38" s="8"/>
      <c r="G38" s="39" t="s">
        <v>147</v>
      </c>
      <c r="H38" s="114">
        <v>343</v>
      </c>
      <c r="I38" s="114">
        <f t="shared" si="0"/>
        <v>836</v>
      </c>
      <c r="J38" s="41">
        <v>423</v>
      </c>
      <c r="K38" s="41">
        <v>413</v>
      </c>
    </row>
    <row r="39" spans="1:11" ht="18.95" customHeight="1">
      <c r="A39" s="39" t="s">
        <v>142</v>
      </c>
      <c r="B39" s="40">
        <v>614</v>
      </c>
      <c r="C39" s="40">
        <f t="shared" si="2"/>
        <v>1462</v>
      </c>
      <c r="D39" s="41">
        <v>683</v>
      </c>
      <c r="E39" s="41">
        <v>779</v>
      </c>
      <c r="F39" s="8"/>
      <c r="G39" s="39" t="s">
        <v>149</v>
      </c>
      <c r="H39" s="114">
        <v>1029</v>
      </c>
      <c r="I39" s="114">
        <f t="shared" si="0"/>
        <v>2319</v>
      </c>
      <c r="J39" s="41">
        <v>1171</v>
      </c>
      <c r="K39" s="41">
        <v>1148</v>
      </c>
    </row>
    <row r="40" spans="1:11" ht="18.95" customHeight="1">
      <c r="A40" s="39" t="s">
        <v>144</v>
      </c>
      <c r="B40" s="40">
        <v>364</v>
      </c>
      <c r="C40" s="40">
        <f t="shared" si="2"/>
        <v>843</v>
      </c>
      <c r="D40" s="41">
        <v>420</v>
      </c>
      <c r="E40" s="41">
        <v>423</v>
      </c>
      <c r="F40" s="8"/>
      <c r="G40" s="39" t="s">
        <v>150</v>
      </c>
      <c r="H40" s="114">
        <v>589</v>
      </c>
      <c r="I40" s="114">
        <f t="shared" si="0"/>
        <v>1347</v>
      </c>
      <c r="J40" s="41">
        <v>654</v>
      </c>
      <c r="K40" s="41">
        <v>693</v>
      </c>
    </row>
    <row r="41" spans="1:11" ht="18.95" customHeight="1">
      <c r="A41" s="39" t="s">
        <v>146</v>
      </c>
      <c r="B41" s="40">
        <v>453</v>
      </c>
      <c r="C41" s="40">
        <f t="shared" si="2"/>
        <v>989</v>
      </c>
      <c r="D41" s="41">
        <v>480</v>
      </c>
      <c r="E41" s="41">
        <v>509</v>
      </c>
      <c r="F41" s="8"/>
      <c r="G41" s="39" t="s">
        <v>152</v>
      </c>
      <c r="H41" s="114">
        <v>731</v>
      </c>
      <c r="I41" s="114">
        <f t="shared" si="0"/>
        <v>1680</v>
      </c>
      <c r="J41" s="41">
        <v>847</v>
      </c>
      <c r="K41" s="41">
        <v>833</v>
      </c>
    </row>
    <row r="42" spans="1:11" ht="18.95" customHeight="1">
      <c r="A42" s="39" t="s">
        <v>148</v>
      </c>
      <c r="B42" s="40">
        <v>437</v>
      </c>
      <c r="C42" s="40">
        <f t="shared" si="2"/>
        <v>1033</v>
      </c>
      <c r="D42" s="41">
        <v>510</v>
      </c>
      <c r="E42" s="41">
        <v>523</v>
      </c>
      <c r="F42" s="8"/>
      <c r="G42" s="39" t="s">
        <v>154</v>
      </c>
      <c r="H42" s="114">
        <v>161</v>
      </c>
      <c r="I42" s="114">
        <f t="shared" si="0"/>
        <v>885</v>
      </c>
      <c r="J42" s="41">
        <v>387</v>
      </c>
      <c r="K42" s="41">
        <v>498</v>
      </c>
    </row>
    <row r="43" spans="1:11" ht="18.95" customHeight="1">
      <c r="A43" s="39" t="s">
        <v>14</v>
      </c>
      <c r="B43" s="40">
        <v>216</v>
      </c>
      <c r="C43" s="40">
        <f t="shared" si="2"/>
        <v>588</v>
      </c>
      <c r="D43" s="41">
        <v>250</v>
      </c>
      <c r="E43" s="41">
        <v>338</v>
      </c>
      <c r="F43" s="8"/>
      <c r="G43" s="39" t="s">
        <v>321</v>
      </c>
      <c r="H43" s="114">
        <v>357</v>
      </c>
      <c r="I43" s="114">
        <f t="shared" si="0"/>
        <v>831</v>
      </c>
      <c r="J43" s="41">
        <v>432</v>
      </c>
      <c r="K43" s="41">
        <v>399</v>
      </c>
    </row>
    <row r="44" spans="1:11" ht="18.95" customHeight="1">
      <c r="A44" s="42" t="s">
        <v>151</v>
      </c>
      <c r="B44" s="40">
        <v>1372</v>
      </c>
      <c r="C44" s="40">
        <f t="shared" si="2"/>
        <v>2355</v>
      </c>
      <c r="D44" s="41">
        <v>1150</v>
      </c>
      <c r="E44" s="41">
        <v>1205</v>
      </c>
      <c r="F44" s="8"/>
      <c r="G44" s="39" t="s">
        <v>158</v>
      </c>
      <c r="H44" s="114">
        <v>8</v>
      </c>
      <c r="I44" s="114">
        <f t="shared" si="0"/>
        <v>22</v>
      </c>
      <c r="J44" s="41">
        <v>13</v>
      </c>
      <c r="K44" s="41">
        <v>9</v>
      </c>
    </row>
    <row r="45" spans="1:11" ht="18.95" customHeight="1">
      <c r="A45" s="39" t="s">
        <v>153</v>
      </c>
      <c r="B45" s="40">
        <v>1119</v>
      </c>
      <c r="C45" s="40">
        <f t="shared" si="2"/>
        <v>2336</v>
      </c>
      <c r="D45" s="41">
        <v>1065</v>
      </c>
      <c r="E45" s="41">
        <v>1271</v>
      </c>
      <c r="F45" s="8"/>
      <c r="G45" s="39" t="s">
        <v>160</v>
      </c>
      <c r="H45" s="114">
        <v>348</v>
      </c>
      <c r="I45" s="114">
        <f t="shared" si="0"/>
        <v>904</v>
      </c>
      <c r="J45" s="41">
        <v>438</v>
      </c>
      <c r="K45" s="41">
        <v>466</v>
      </c>
    </row>
    <row r="46" spans="1:11" ht="18.95" customHeight="1">
      <c r="A46" s="42" t="s">
        <v>155</v>
      </c>
      <c r="B46" s="40">
        <v>671</v>
      </c>
      <c r="C46" s="40">
        <f t="shared" si="2"/>
        <v>1343</v>
      </c>
      <c r="D46" s="41">
        <v>666</v>
      </c>
      <c r="E46" s="41">
        <v>677</v>
      </c>
      <c r="F46" s="8"/>
      <c r="G46" s="39" t="s">
        <v>162</v>
      </c>
      <c r="H46" s="114">
        <v>432</v>
      </c>
      <c r="I46" s="114">
        <f t="shared" si="0"/>
        <v>1036</v>
      </c>
      <c r="J46" s="41">
        <v>497</v>
      </c>
      <c r="K46" s="41">
        <v>539</v>
      </c>
    </row>
    <row r="47" spans="1:11" ht="18.95" customHeight="1">
      <c r="A47" s="42" t="s">
        <v>156</v>
      </c>
      <c r="B47" s="40">
        <v>1005</v>
      </c>
      <c r="C47" s="40">
        <f t="shared" si="2"/>
        <v>1946</v>
      </c>
      <c r="D47" s="41">
        <v>903</v>
      </c>
      <c r="E47" s="41">
        <v>1043</v>
      </c>
      <c r="F47" s="8"/>
      <c r="G47" s="39" t="s">
        <v>164</v>
      </c>
      <c r="H47" s="114">
        <v>291</v>
      </c>
      <c r="I47" s="114">
        <f t="shared" si="0"/>
        <v>788</v>
      </c>
      <c r="J47" s="41">
        <v>359</v>
      </c>
      <c r="K47" s="41">
        <v>429</v>
      </c>
    </row>
    <row r="48" spans="1:11" ht="18.95" customHeight="1">
      <c r="A48" s="42" t="s">
        <v>157</v>
      </c>
      <c r="B48" s="40">
        <v>749</v>
      </c>
      <c r="C48" s="40">
        <f t="shared" si="2"/>
        <v>1524</v>
      </c>
      <c r="D48" s="41">
        <v>715</v>
      </c>
      <c r="E48" s="41">
        <v>809</v>
      </c>
      <c r="F48" s="8"/>
      <c r="G48" s="39" t="s">
        <v>326</v>
      </c>
      <c r="H48" s="114">
        <v>399</v>
      </c>
      <c r="I48" s="114">
        <f t="shared" si="0"/>
        <v>1058</v>
      </c>
      <c r="J48" s="41">
        <v>506</v>
      </c>
      <c r="K48" s="41">
        <v>552</v>
      </c>
    </row>
    <row r="49" spans="1:11" ht="18.95" customHeight="1">
      <c r="A49" s="42" t="s">
        <v>159</v>
      </c>
      <c r="B49" s="40">
        <v>668</v>
      </c>
      <c r="C49" s="40">
        <f t="shared" si="2"/>
        <v>1581</v>
      </c>
      <c r="D49" s="41">
        <v>748</v>
      </c>
      <c r="E49" s="41">
        <v>833</v>
      </c>
      <c r="F49" s="8"/>
      <c r="G49" s="39" t="s">
        <v>327</v>
      </c>
      <c r="H49" s="114">
        <v>45</v>
      </c>
      <c r="I49" s="114">
        <f t="shared" si="0"/>
        <v>116</v>
      </c>
      <c r="J49" s="41">
        <v>56</v>
      </c>
      <c r="K49" s="41">
        <v>60</v>
      </c>
    </row>
    <row r="50" spans="1:11" ht="18.95" customHeight="1">
      <c r="A50" s="42" t="s">
        <v>161</v>
      </c>
      <c r="B50" s="40">
        <v>930</v>
      </c>
      <c r="C50" s="40">
        <f t="shared" si="2"/>
        <v>2148</v>
      </c>
      <c r="D50" s="41">
        <v>1062</v>
      </c>
      <c r="E50" s="41">
        <v>1086</v>
      </c>
      <c r="F50" s="8"/>
      <c r="G50" s="39" t="s">
        <v>166</v>
      </c>
      <c r="H50" s="114">
        <v>416</v>
      </c>
      <c r="I50" s="114">
        <f t="shared" si="0"/>
        <v>1015</v>
      </c>
      <c r="J50" s="41">
        <v>483</v>
      </c>
      <c r="K50" s="41">
        <v>532</v>
      </c>
    </row>
    <row r="51" spans="1:11" ht="18.95" customHeight="1">
      <c r="A51" s="42" t="s">
        <v>163</v>
      </c>
      <c r="B51" s="40">
        <v>922</v>
      </c>
      <c r="C51" s="40">
        <f t="shared" si="2"/>
        <v>2136</v>
      </c>
      <c r="D51" s="41">
        <v>1005</v>
      </c>
      <c r="E51" s="41">
        <v>1131</v>
      </c>
      <c r="F51" s="8"/>
      <c r="G51" s="39" t="s">
        <v>328</v>
      </c>
      <c r="H51" s="114">
        <v>494</v>
      </c>
      <c r="I51" s="114">
        <f t="shared" si="0"/>
        <v>1280</v>
      </c>
      <c r="J51" s="41">
        <v>635</v>
      </c>
      <c r="K51" s="41">
        <v>645</v>
      </c>
    </row>
    <row r="52" spans="1:11" ht="18.75" customHeight="1">
      <c r="A52" s="42" t="s">
        <v>165</v>
      </c>
      <c r="B52" s="40">
        <v>1077</v>
      </c>
      <c r="C52" s="40">
        <f t="shared" si="2"/>
        <v>2435</v>
      </c>
      <c r="D52" s="41">
        <v>1128</v>
      </c>
      <c r="E52" s="41">
        <v>1307</v>
      </c>
      <c r="F52" s="8"/>
      <c r="G52" s="39" t="s">
        <v>329</v>
      </c>
      <c r="H52" s="114">
        <v>655</v>
      </c>
      <c r="I52" s="114">
        <f t="shared" si="0"/>
        <v>1856</v>
      </c>
      <c r="J52" s="41">
        <v>879</v>
      </c>
      <c r="K52" s="41">
        <v>977</v>
      </c>
    </row>
    <row r="53" spans="1:11" ht="18.95" customHeight="1">
      <c r="A53" s="42" t="s">
        <v>167</v>
      </c>
      <c r="B53" s="40">
        <v>572</v>
      </c>
      <c r="C53" s="40">
        <f t="shared" si="2"/>
        <v>1501</v>
      </c>
      <c r="D53" s="41">
        <v>670</v>
      </c>
      <c r="E53" s="41">
        <v>831</v>
      </c>
      <c r="F53" s="8"/>
      <c r="G53" s="39" t="s">
        <v>168</v>
      </c>
      <c r="H53" s="114">
        <v>425</v>
      </c>
      <c r="I53" s="114">
        <f t="shared" si="0"/>
        <v>980</v>
      </c>
      <c r="J53" s="41">
        <v>500</v>
      </c>
      <c r="K53" s="41">
        <v>480</v>
      </c>
    </row>
    <row r="54" spans="1:11" ht="18.95" customHeight="1">
      <c r="A54" s="42" t="s">
        <v>75</v>
      </c>
      <c r="B54" s="40">
        <v>750</v>
      </c>
      <c r="C54" s="40">
        <f t="shared" si="2"/>
        <v>1660</v>
      </c>
      <c r="D54" s="41">
        <v>782</v>
      </c>
      <c r="E54" s="41">
        <v>878</v>
      </c>
      <c r="F54" s="8"/>
      <c r="G54" s="39" t="s">
        <v>169</v>
      </c>
      <c r="H54" s="114">
        <v>587</v>
      </c>
      <c r="I54" s="114">
        <f t="shared" si="0"/>
        <v>1498</v>
      </c>
      <c r="J54" s="41">
        <v>751</v>
      </c>
      <c r="K54" s="41">
        <v>747</v>
      </c>
    </row>
    <row r="55" spans="1:11" ht="18.95" customHeight="1">
      <c r="A55" s="42" t="s">
        <v>76</v>
      </c>
      <c r="B55" s="40">
        <v>947</v>
      </c>
      <c r="C55" s="40">
        <f t="shared" si="2"/>
        <v>2325</v>
      </c>
      <c r="D55" s="41">
        <v>1069</v>
      </c>
      <c r="E55" s="41">
        <v>1256</v>
      </c>
      <c r="F55" s="8"/>
      <c r="G55" s="39" t="s">
        <v>171</v>
      </c>
      <c r="H55" s="114">
        <v>690</v>
      </c>
      <c r="I55" s="114">
        <f t="shared" si="0"/>
        <v>1599</v>
      </c>
      <c r="J55" s="41">
        <v>794</v>
      </c>
      <c r="K55" s="41">
        <v>805</v>
      </c>
    </row>
    <row r="56" spans="1:11" ht="18.75" customHeight="1">
      <c r="A56" s="42" t="s">
        <v>77</v>
      </c>
      <c r="B56" s="40">
        <v>793</v>
      </c>
      <c r="C56" s="40">
        <f>D56+E56</f>
        <v>1680</v>
      </c>
      <c r="D56" s="41">
        <v>789</v>
      </c>
      <c r="E56" s="41">
        <v>891</v>
      </c>
      <c r="F56" s="8"/>
      <c r="G56" s="39" t="s">
        <v>173</v>
      </c>
      <c r="H56" s="114">
        <v>404</v>
      </c>
      <c r="I56" s="114">
        <f t="shared" si="0"/>
        <v>1106</v>
      </c>
      <c r="J56" s="41">
        <v>553</v>
      </c>
      <c r="K56" s="41">
        <v>553</v>
      </c>
    </row>
    <row r="57" spans="1:11" ht="18.75" customHeight="1">
      <c r="A57" s="42" t="s">
        <v>79</v>
      </c>
      <c r="B57" s="88">
        <v>479</v>
      </c>
      <c r="C57" s="88">
        <f t="shared" ref="C57" si="3">D57+E57</f>
        <v>1113</v>
      </c>
      <c r="D57" s="41">
        <v>523</v>
      </c>
      <c r="E57" s="41">
        <v>590</v>
      </c>
      <c r="F57" s="8"/>
      <c r="G57" s="39" t="s">
        <v>175</v>
      </c>
      <c r="H57" s="114">
        <v>2026</v>
      </c>
      <c r="I57" s="114">
        <f>J57+K57</f>
        <v>4667</v>
      </c>
      <c r="J57" s="41">
        <v>2327</v>
      </c>
      <c r="K57" s="41">
        <v>2340</v>
      </c>
    </row>
    <row r="58" spans="1:11" ht="33" customHeight="1">
      <c r="A58" s="205" t="s">
        <v>350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</row>
    <row r="59" spans="1:11" ht="20.100000000000001" customHeight="1">
      <c r="A59" s="199" t="s">
        <v>73</v>
      </c>
      <c r="B59" s="36"/>
      <c r="C59" s="201" t="s">
        <v>285</v>
      </c>
      <c r="D59" s="202"/>
      <c r="E59" s="203"/>
      <c r="F59" s="8"/>
      <c r="G59" s="199" t="s">
        <v>73</v>
      </c>
      <c r="H59" s="36" t="s">
        <v>72</v>
      </c>
      <c r="I59" s="201" t="s">
        <v>0</v>
      </c>
      <c r="J59" s="202"/>
      <c r="K59" s="203"/>
    </row>
    <row r="60" spans="1:11" ht="20.100000000000001" customHeight="1">
      <c r="A60" s="200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0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789</v>
      </c>
      <c r="C61" s="114">
        <f>D61+E61</f>
        <v>1678</v>
      </c>
      <c r="D61" s="76">
        <v>813</v>
      </c>
      <c r="E61" s="77">
        <v>865</v>
      </c>
      <c r="F61" s="8"/>
      <c r="G61" s="39" t="s">
        <v>170</v>
      </c>
      <c r="H61" s="122">
        <v>1229</v>
      </c>
      <c r="I61" s="122">
        <f t="shared" ref="I61" si="4">J61+K61</f>
        <v>2992</v>
      </c>
      <c r="J61" s="123">
        <v>1483</v>
      </c>
      <c r="K61" s="123">
        <v>1509</v>
      </c>
    </row>
    <row r="62" spans="1:11" ht="18.95" customHeight="1">
      <c r="A62" s="39" t="s">
        <v>179</v>
      </c>
      <c r="B62" s="114">
        <v>270</v>
      </c>
      <c r="C62" s="114">
        <f t="shared" ref="C62:C110" si="5">D62+E62</f>
        <v>616</v>
      </c>
      <c r="D62" s="41">
        <v>328</v>
      </c>
      <c r="E62" s="41">
        <v>288</v>
      </c>
      <c r="F62" s="8"/>
      <c r="G62" s="39" t="s">
        <v>172</v>
      </c>
      <c r="H62" s="122">
        <v>938</v>
      </c>
      <c r="I62" s="122">
        <f>J62+K62</f>
        <v>2534</v>
      </c>
      <c r="J62" s="123">
        <v>1255</v>
      </c>
      <c r="K62" s="123">
        <v>1279</v>
      </c>
    </row>
    <row r="63" spans="1:11" ht="18.95" customHeight="1">
      <c r="A63" s="39" t="s">
        <v>181</v>
      </c>
      <c r="B63" s="114">
        <v>1284</v>
      </c>
      <c r="C63" s="114">
        <f t="shared" si="5"/>
        <v>2748</v>
      </c>
      <c r="D63" s="41">
        <v>1351</v>
      </c>
      <c r="E63" s="41">
        <v>1397</v>
      </c>
      <c r="F63" s="8"/>
      <c r="G63" s="39" t="s">
        <v>174</v>
      </c>
      <c r="H63" s="122">
        <v>986</v>
      </c>
      <c r="I63" s="122">
        <f t="shared" ref="I63:I110" si="6">J63+K63</f>
        <v>2636</v>
      </c>
      <c r="J63" s="123">
        <v>1294</v>
      </c>
      <c r="K63" s="123">
        <v>1342</v>
      </c>
    </row>
    <row r="64" spans="1:11" ht="18.95" customHeight="1">
      <c r="A64" s="39" t="s">
        <v>183</v>
      </c>
      <c r="B64" s="114">
        <v>1211</v>
      </c>
      <c r="C64" s="114">
        <f t="shared" si="5"/>
        <v>2726</v>
      </c>
      <c r="D64" s="41">
        <v>1290</v>
      </c>
      <c r="E64" s="41">
        <v>1436</v>
      </c>
      <c r="F64" s="8"/>
      <c r="G64" s="39" t="s">
        <v>176</v>
      </c>
      <c r="H64" s="122">
        <v>1033</v>
      </c>
      <c r="I64" s="122">
        <f t="shared" si="6"/>
        <v>2453</v>
      </c>
      <c r="J64" s="123">
        <v>1187</v>
      </c>
      <c r="K64" s="123">
        <v>1266</v>
      </c>
    </row>
    <row r="65" spans="1:11" ht="18.95" customHeight="1">
      <c r="A65" s="39" t="s">
        <v>185</v>
      </c>
      <c r="B65" s="114">
        <v>691</v>
      </c>
      <c r="C65" s="114">
        <f t="shared" si="5"/>
        <v>1738</v>
      </c>
      <c r="D65" s="41">
        <v>875</v>
      </c>
      <c r="E65" s="41">
        <v>863</v>
      </c>
      <c r="F65" s="8"/>
      <c r="G65" s="39" t="s">
        <v>178</v>
      </c>
      <c r="H65" s="122">
        <v>588</v>
      </c>
      <c r="I65" s="122">
        <f t="shared" si="6"/>
        <v>1168</v>
      </c>
      <c r="J65" s="123">
        <v>578</v>
      </c>
      <c r="K65" s="123">
        <v>590</v>
      </c>
    </row>
    <row r="66" spans="1:11" ht="18.95" customHeight="1">
      <c r="A66" s="39" t="s">
        <v>338</v>
      </c>
      <c r="B66" s="114">
        <v>298</v>
      </c>
      <c r="C66" s="114">
        <f t="shared" si="5"/>
        <v>767</v>
      </c>
      <c r="D66" s="41">
        <v>364</v>
      </c>
      <c r="E66" s="41">
        <v>403</v>
      </c>
      <c r="F66" s="8"/>
      <c r="G66" s="39" t="s">
        <v>180</v>
      </c>
      <c r="H66" s="122">
        <v>703</v>
      </c>
      <c r="I66" s="122">
        <f t="shared" si="6"/>
        <v>1695</v>
      </c>
      <c r="J66" s="123">
        <v>826</v>
      </c>
      <c r="K66" s="123">
        <v>869</v>
      </c>
    </row>
    <row r="67" spans="1:11" ht="18.95" customHeight="1">
      <c r="A67" s="39" t="s">
        <v>339</v>
      </c>
      <c r="B67" s="114">
        <v>326</v>
      </c>
      <c r="C67" s="114">
        <f t="shared" si="5"/>
        <v>957</v>
      </c>
      <c r="D67" s="41">
        <v>447</v>
      </c>
      <c r="E67" s="41">
        <v>510</v>
      </c>
      <c r="F67" s="8"/>
      <c r="G67" s="39" t="s">
        <v>182</v>
      </c>
      <c r="H67" s="122">
        <v>637</v>
      </c>
      <c r="I67" s="122">
        <f t="shared" si="6"/>
        <v>1264</v>
      </c>
      <c r="J67" s="123">
        <v>712</v>
      </c>
      <c r="K67" s="123">
        <v>552</v>
      </c>
    </row>
    <row r="68" spans="1:11" ht="18.95" customHeight="1">
      <c r="A68" s="39" t="s">
        <v>13</v>
      </c>
      <c r="B68" s="114">
        <v>521</v>
      </c>
      <c r="C68" s="114">
        <f t="shared" si="5"/>
        <v>1128</v>
      </c>
      <c r="D68" s="41">
        <v>535</v>
      </c>
      <c r="E68" s="41">
        <v>593</v>
      </c>
      <c r="F68" s="8"/>
      <c r="G68" s="39" t="s">
        <v>184</v>
      </c>
      <c r="H68" s="122">
        <v>283</v>
      </c>
      <c r="I68" s="122">
        <f t="shared" si="6"/>
        <v>637</v>
      </c>
      <c r="J68" s="123">
        <v>310</v>
      </c>
      <c r="K68" s="123">
        <v>327</v>
      </c>
    </row>
    <row r="69" spans="1:11" ht="18.95" customHeight="1">
      <c r="A69" s="39" t="s">
        <v>188</v>
      </c>
      <c r="B69" s="114">
        <v>527</v>
      </c>
      <c r="C69" s="114">
        <f t="shared" si="5"/>
        <v>1333</v>
      </c>
      <c r="D69" s="41">
        <v>614</v>
      </c>
      <c r="E69" s="41">
        <v>719</v>
      </c>
      <c r="F69" s="8"/>
      <c r="G69" s="39" t="s">
        <v>186</v>
      </c>
      <c r="H69" s="122">
        <v>9335</v>
      </c>
      <c r="I69" s="122">
        <f t="shared" si="6"/>
        <v>22076</v>
      </c>
      <c r="J69" s="123">
        <v>10630</v>
      </c>
      <c r="K69" s="123">
        <v>11446</v>
      </c>
    </row>
    <row r="70" spans="1:11" ht="18.95" customHeight="1">
      <c r="A70" s="39" t="s">
        <v>190</v>
      </c>
      <c r="B70" s="114">
        <v>936</v>
      </c>
      <c r="C70" s="114">
        <f t="shared" si="5"/>
        <v>2256</v>
      </c>
      <c r="D70" s="41">
        <v>1099</v>
      </c>
      <c r="E70" s="41">
        <v>1157</v>
      </c>
      <c r="F70" s="8"/>
      <c r="G70" s="39" t="s">
        <v>187</v>
      </c>
      <c r="H70" s="122">
        <v>16</v>
      </c>
      <c r="I70" s="122">
        <f t="shared" si="6"/>
        <v>46</v>
      </c>
      <c r="J70" s="123">
        <v>24</v>
      </c>
      <c r="K70" s="123">
        <v>22</v>
      </c>
    </row>
    <row r="71" spans="1:11" ht="18.95" customHeight="1">
      <c r="A71" s="39" t="s">
        <v>192</v>
      </c>
      <c r="B71" s="114">
        <v>690</v>
      </c>
      <c r="C71" s="114">
        <f t="shared" si="5"/>
        <v>1459</v>
      </c>
      <c r="D71" s="41">
        <v>686</v>
      </c>
      <c r="E71" s="41">
        <v>773</v>
      </c>
      <c r="F71" s="8"/>
      <c r="G71" s="39" t="s">
        <v>189</v>
      </c>
      <c r="H71" s="122">
        <v>990</v>
      </c>
      <c r="I71" s="122">
        <f t="shared" si="6"/>
        <v>2914</v>
      </c>
      <c r="J71" s="123">
        <v>1424</v>
      </c>
      <c r="K71" s="123">
        <v>1490</v>
      </c>
    </row>
    <row r="72" spans="1:11" ht="18.95" customHeight="1">
      <c r="A72" s="39" t="s">
        <v>194</v>
      </c>
      <c r="B72" s="114">
        <v>856</v>
      </c>
      <c r="C72" s="114">
        <f t="shared" si="5"/>
        <v>1957</v>
      </c>
      <c r="D72" s="41">
        <v>918</v>
      </c>
      <c r="E72" s="41">
        <v>1039</v>
      </c>
      <c r="F72" s="8"/>
      <c r="G72" s="39" t="s">
        <v>191</v>
      </c>
      <c r="H72" s="122">
        <v>6468</v>
      </c>
      <c r="I72" s="122">
        <f t="shared" si="6"/>
        <v>14046</v>
      </c>
      <c r="J72" s="123">
        <v>7058</v>
      </c>
      <c r="K72" s="123">
        <v>6988</v>
      </c>
    </row>
    <row r="73" spans="1:11" ht="18.95" customHeight="1">
      <c r="A73" s="39" t="s">
        <v>196</v>
      </c>
      <c r="B73" s="114">
        <v>966</v>
      </c>
      <c r="C73" s="114">
        <f t="shared" si="5"/>
        <v>2282</v>
      </c>
      <c r="D73" s="41">
        <v>1124</v>
      </c>
      <c r="E73" s="41">
        <v>1158</v>
      </c>
      <c r="F73" s="8"/>
      <c r="G73" s="39" t="s">
        <v>193</v>
      </c>
      <c r="H73" s="122">
        <v>889</v>
      </c>
      <c r="I73" s="122">
        <f t="shared" si="6"/>
        <v>1516</v>
      </c>
      <c r="J73" s="123">
        <v>769</v>
      </c>
      <c r="K73" s="123">
        <v>747</v>
      </c>
    </row>
    <row r="74" spans="1:11" ht="18.95" customHeight="1">
      <c r="A74" s="39" t="s">
        <v>198</v>
      </c>
      <c r="B74" s="114">
        <v>1237</v>
      </c>
      <c r="C74" s="114">
        <f t="shared" si="5"/>
        <v>2325</v>
      </c>
      <c r="D74" s="41">
        <v>1085</v>
      </c>
      <c r="E74" s="41">
        <v>1240</v>
      </c>
      <c r="F74" s="8"/>
      <c r="G74" s="39" t="s">
        <v>195</v>
      </c>
      <c r="H74" s="122">
        <v>1194</v>
      </c>
      <c r="I74" s="122">
        <f t="shared" si="6"/>
        <v>2030</v>
      </c>
      <c r="J74" s="123">
        <v>1047</v>
      </c>
      <c r="K74" s="123">
        <v>983</v>
      </c>
    </row>
    <row r="75" spans="1:11" ht="18.95" customHeight="1">
      <c r="A75" s="39" t="s">
        <v>200</v>
      </c>
      <c r="B75" s="114">
        <v>745</v>
      </c>
      <c r="C75" s="114">
        <f t="shared" si="5"/>
        <v>1409</v>
      </c>
      <c r="D75" s="41">
        <v>680</v>
      </c>
      <c r="E75" s="41">
        <v>729</v>
      </c>
      <c r="F75" s="8"/>
      <c r="G75" s="39" t="s">
        <v>197</v>
      </c>
      <c r="H75" s="122">
        <v>767</v>
      </c>
      <c r="I75" s="122">
        <f t="shared" si="6"/>
        <v>1711</v>
      </c>
      <c r="J75" s="123">
        <v>842</v>
      </c>
      <c r="K75" s="123">
        <v>869</v>
      </c>
    </row>
    <row r="76" spans="1:11" ht="18.95" customHeight="1">
      <c r="A76" s="39" t="s">
        <v>202</v>
      </c>
      <c r="B76" s="114">
        <v>1190</v>
      </c>
      <c r="C76" s="114">
        <f t="shared" si="5"/>
        <v>2388</v>
      </c>
      <c r="D76" s="41">
        <v>1165</v>
      </c>
      <c r="E76" s="41">
        <v>1223</v>
      </c>
      <c r="F76" s="8"/>
      <c r="G76" s="39" t="s">
        <v>199</v>
      </c>
      <c r="H76" s="122">
        <v>432</v>
      </c>
      <c r="I76" s="122">
        <f t="shared" si="6"/>
        <v>886</v>
      </c>
      <c r="J76" s="123">
        <v>430</v>
      </c>
      <c r="K76" s="123">
        <v>456</v>
      </c>
    </row>
    <row r="77" spans="1:11" ht="18.95" customHeight="1">
      <c r="A77" s="39" t="s">
        <v>204</v>
      </c>
      <c r="B77" s="114">
        <v>289</v>
      </c>
      <c r="C77" s="114">
        <f t="shared" si="5"/>
        <v>683</v>
      </c>
      <c r="D77" s="41">
        <v>315</v>
      </c>
      <c r="E77" s="41">
        <v>368</v>
      </c>
      <c r="F77" s="8"/>
      <c r="G77" s="39" t="s">
        <v>201</v>
      </c>
      <c r="H77" s="122">
        <v>460</v>
      </c>
      <c r="I77" s="122">
        <f t="shared" si="6"/>
        <v>1242</v>
      </c>
      <c r="J77" s="123">
        <v>633</v>
      </c>
      <c r="K77" s="123">
        <v>609</v>
      </c>
    </row>
    <row r="78" spans="1:11" ht="18.95" customHeight="1">
      <c r="A78" s="39" t="s">
        <v>206</v>
      </c>
      <c r="B78" s="114">
        <v>268</v>
      </c>
      <c r="C78" s="114">
        <f t="shared" si="5"/>
        <v>603</v>
      </c>
      <c r="D78" s="41">
        <v>251</v>
      </c>
      <c r="E78" s="41">
        <v>352</v>
      </c>
      <c r="F78" s="8"/>
      <c r="G78" s="39" t="s">
        <v>203</v>
      </c>
      <c r="H78" s="122">
        <v>924</v>
      </c>
      <c r="I78" s="122">
        <f t="shared" si="6"/>
        <v>1974</v>
      </c>
      <c r="J78" s="123">
        <v>1018</v>
      </c>
      <c r="K78" s="123">
        <v>956</v>
      </c>
    </row>
    <row r="79" spans="1:11" ht="18.95" customHeight="1">
      <c r="A79" s="39" t="s">
        <v>208</v>
      </c>
      <c r="B79" s="114">
        <v>505</v>
      </c>
      <c r="C79" s="114">
        <f t="shared" si="5"/>
        <v>1162</v>
      </c>
      <c r="D79" s="41">
        <v>516</v>
      </c>
      <c r="E79" s="41">
        <v>646</v>
      </c>
      <c r="F79" s="8"/>
      <c r="G79" s="39" t="s">
        <v>205</v>
      </c>
      <c r="H79" s="122">
        <v>1122</v>
      </c>
      <c r="I79" s="122">
        <f t="shared" si="6"/>
        <v>2504</v>
      </c>
      <c r="J79" s="123">
        <v>1392</v>
      </c>
      <c r="K79" s="123">
        <v>1112</v>
      </c>
    </row>
    <row r="80" spans="1:11" ht="18.95" customHeight="1">
      <c r="A80" s="39" t="s">
        <v>210</v>
      </c>
      <c r="B80" s="114">
        <v>314</v>
      </c>
      <c r="C80" s="114">
        <f t="shared" si="5"/>
        <v>679</v>
      </c>
      <c r="D80" s="41">
        <v>282</v>
      </c>
      <c r="E80" s="41">
        <v>397</v>
      </c>
      <c r="F80" s="8"/>
      <c r="G80" s="39" t="s">
        <v>207</v>
      </c>
      <c r="H80" s="122">
        <v>1317</v>
      </c>
      <c r="I80" s="122">
        <f t="shared" si="6"/>
        <v>2682</v>
      </c>
      <c r="J80" s="123">
        <v>1377</v>
      </c>
      <c r="K80" s="123">
        <v>1305</v>
      </c>
    </row>
    <row r="81" spans="1:11" ht="18.95" customHeight="1">
      <c r="A81" s="39" t="s">
        <v>212</v>
      </c>
      <c r="B81" s="114">
        <v>332</v>
      </c>
      <c r="C81" s="114">
        <f t="shared" si="5"/>
        <v>781</v>
      </c>
      <c r="D81" s="41">
        <v>366</v>
      </c>
      <c r="E81" s="41">
        <v>415</v>
      </c>
      <c r="F81" s="8"/>
      <c r="G81" s="39" t="s">
        <v>209</v>
      </c>
      <c r="H81" s="122">
        <v>1138</v>
      </c>
      <c r="I81" s="122">
        <f t="shared" si="6"/>
        <v>2775</v>
      </c>
      <c r="J81" s="123">
        <v>1376</v>
      </c>
      <c r="K81" s="123">
        <v>1399</v>
      </c>
    </row>
    <row r="82" spans="1:11" ht="18.95" customHeight="1">
      <c r="A82" s="39" t="s">
        <v>214</v>
      </c>
      <c r="B82" s="114">
        <v>109</v>
      </c>
      <c r="C82" s="114">
        <f t="shared" si="5"/>
        <v>276</v>
      </c>
      <c r="D82" s="41">
        <v>129</v>
      </c>
      <c r="E82" s="41">
        <v>147</v>
      </c>
      <c r="F82" s="8"/>
      <c r="G82" s="39" t="s">
        <v>211</v>
      </c>
      <c r="H82" s="122">
        <v>1070</v>
      </c>
      <c r="I82" s="122">
        <f t="shared" si="6"/>
        <v>2369</v>
      </c>
      <c r="J82" s="123">
        <v>1250</v>
      </c>
      <c r="K82" s="123">
        <v>1119</v>
      </c>
    </row>
    <row r="83" spans="1:11" ht="18.95" customHeight="1">
      <c r="A83" s="42" t="s">
        <v>216</v>
      </c>
      <c r="B83" s="114">
        <v>92</v>
      </c>
      <c r="C83" s="114">
        <f t="shared" si="5"/>
        <v>210</v>
      </c>
      <c r="D83" s="41">
        <v>105</v>
      </c>
      <c r="E83" s="41">
        <v>105</v>
      </c>
      <c r="F83" s="8"/>
      <c r="G83" s="39" t="s">
        <v>213</v>
      </c>
      <c r="H83" s="122">
        <v>743</v>
      </c>
      <c r="I83" s="122">
        <f t="shared" si="6"/>
        <v>1736</v>
      </c>
      <c r="J83" s="123">
        <v>914</v>
      </c>
      <c r="K83" s="123">
        <v>822</v>
      </c>
    </row>
    <row r="84" spans="1:11" ht="18.95" customHeight="1">
      <c r="A84" s="42" t="s">
        <v>218</v>
      </c>
      <c r="B84" s="114">
        <v>46</v>
      </c>
      <c r="C84" s="114">
        <f t="shared" si="5"/>
        <v>86</v>
      </c>
      <c r="D84" s="41">
        <v>42</v>
      </c>
      <c r="E84" s="41">
        <v>44</v>
      </c>
      <c r="F84" s="8"/>
      <c r="G84" s="39" t="s">
        <v>266</v>
      </c>
      <c r="H84" s="122">
        <v>1003</v>
      </c>
      <c r="I84" s="122">
        <f t="shared" si="6"/>
        <v>2442</v>
      </c>
      <c r="J84" s="123">
        <v>1244</v>
      </c>
      <c r="K84" s="123">
        <v>1198</v>
      </c>
    </row>
    <row r="85" spans="1:11" ht="18.95" customHeight="1">
      <c r="A85" s="42" t="s">
        <v>265</v>
      </c>
      <c r="B85" s="114">
        <v>781</v>
      </c>
      <c r="C85" s="114">
        <f t="shared" si="5"/>
        <v>1494</v>
      </c>
      <c r="D85" s="41">
        <v>733</v>
      </c>
      <c r="E85" s="41">
        <v>761</v>
      </c>
      <c r="F85" s="8"/>
      <c r="G85" s="39" t="s">
        <v>215</v>
      </c>
      <c r="H85" s="122">
        <v>1569</v>
      </c>
      <c r="I85" s="122">
        <f t="shared" si="6"/>
        <v>3520</v>
      </c>
      <c r="J85" s="123">
        <v>1800</v>
      </c>
      <c r="K85" s="123">
        <v>1720</v>
      </c>
    </row>
    <row r="86" spans="1:11" ht="18.95" customHeight="1">
      <c r="A86" s="42" t="s">
        <v>267</v>
      </c>
      <c r="B86" s="114">
        <v>854</v>
      </c>
      <c r="C86" s="114">
        <f t="shared" si="5"/>
        <v>1511</v>
      </c>
      <c r="D86" s="41">
        <v>717</v>
      </c>
      <c r="E86" s="41">
        <v>794</v>
      </c>
      <c r="F86" s="8"/>
      <c r="G86" s="39" t="s">
        <v>217</v>
      </c>
      <c r="H86" s="122">
        <v>1323</v>
      </c>
      <c r="I86" s="122">
        <f t="shared" si="6"/>
        <v>2750</v>
      </c>
      <c r="J86" s="123">
        <v>1490</v>
      </c>
      <c r="K86" s="123">
        <v>1260</v>
      </c>
    </row>
    <row r="87" spans="1:11" ht="18.95" customHeight="1">
      <c r="A87" s="42" t="s">
        <v>268</v>
      </c>
      <c r="B87" s="114">
        <v>955</v>
      </c>
      <c r="C87" s="114">
        <f t="shared" si="5"/>
        <v>2221</v>
      </c>
      <c r="D87" s="41">
        <v>1070</v>
      </c>
      <c r="E87" s="41">
        <v>1151</v>
      </c>
      <c r="F87" s="8"/>
      <c r="G87" s="39" t="s">
        <v>219</v>
      </c>
      <c r="H87" s="122">
        <v>1451</v>
      </c>
      <c r="I87" s="122">
        <f t="shared" si="6"/>
        <v>3003</v>
      </c>
      <c r="J87" s="123">
        <v>1587</v>
      </c>
      <c r="K87" s="123">
        <v>1416</v>
      </c>
    </row>
    <row r="88" spans="1:11" ht="18.95" customHeight="1">
      <c r="A88" s="42" t="s">
        <v>269</v>
      </c>
      <c r="B88" s="114">
        <v>668</v>
      </c>
      <c r="C88" s="114">
        <f t="shared" si="5"/>
        <v>1552</v>
      </c>
      <c r="D88" s="41">
        <v>777</v>
      </c>
      <c r="E88" s="41">
        <v>775</v>
      </c>
      <c r="F88" s="8"/>
      <c r="G88" s="39" t="s">
        <v>220</v>
      </c>
      <c r="H88" s="122">
        <v>995</v>
      </c>
      <c r="I88" s="122">
        <f t="shared" si="6"/>
        <v>2509</v>
      </c>
      <c r="J88" s="123">
        <v>1301</v>
      </c>
      <c r="K88" s="123">
        <v>1208</v>
      </c>
    </row>
    <row r="89" spans="1:11" ht="18.95" customHeight="1">
      <c r="A89" s="42" t="s">
        <v>270</v>
      </c>
      <c r="B89" s="114">
        <v>711</v>
      </c>
      <c r="C89" s="114">
        <f t="shared" si="5"/>
        <v>1668</v>
      </c>
      <c r="D89" s="41">
        <v>823</v>
      </c>
      <c r="E89" s="41">
        <v>845</v>
      </c>
      <c r="F89" s="8"/>
      <c r="G89" s="39" t="s">
        <v>222</v>
      </c>
      <c r="H89" s="122">
        <v>0</v>
      </c>
      <c r="I89" s="122">
        <f t="shared" si="6"/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1091</v>
      </c>
      <c r="C90" s="114">
        <f t="shared" si="5"/>
        <v>2693</v>
      </c>
      <c r="D90" s="41">
        <v>1299</v>
      </c>
      <c r="E90" s="41">
        <v>1394</v>
      </c>
      <c r="F90" s="8"/>
      <c r="G90" s="39" t="s">
        <v>224</v>
      </c>
      <c r="H90" s="122">
        <v>372</v>
      </c>
      <c r="I90" s="122">
        <f t="shared" si="6"/>
        <v>931</v>
      </c>
      <c r="J90" s="123">
        <v>457</v>
      </c>
      <c r="K90" s="123">
        <v>474</v>
      </c>
    </row>
    <row r="91" spans="1:11" ht="18.95" customHeight="1">
      <c r="A91" s="42" t="s">
        <v>221</v>
      </c>
      <c r="B91" s="114">
        <v>708</v>
      </c>
      <c r="C91" s="114">
        <f t="shared" si="5"/>
        <v>1404</v>
      </c>
      <c r="D91" s="41">
        <v>705</v>
      </c>
      <c r="E91" s="41">
        <v>699</v>
      </c>
      <c r="F91" s="8"/>
      <c r="G91" s="39" t="s">
        <v>226</v>
      </c>
      <c r="H91" s="122">
        <v>643</v>
      </c>
      <c r="I91" s="122">
        <f t="shared" si="6"/>
        <v>1597</v>
      </c>
      <c r="J91" s="123">
        <v>824</v>
      </c>
      <c r="K91" s="123">
        <v>773</v>
      </c>
    </row>
    <row r="92" spans="1:11" ht="18.95" customHeight="1">
      <c r="A92" s="42" t="s">
        <v>223</v>
      </c>
      <c r="B92" s="114">
        <v>1247</v>
      </c>
      <c r="C92" s="114">
        <f t="shared" si="5"/>
        <v>2703</v>
      </c>
      <c r="D92" s="41">
        <v>1350</v>
      </c>
      <c r="E92" s="41">
        <v>1353</v>
      </c>
      <c r="F92" s="8"/>
      <c r="G92" s="39" t="s">
        <v>228</v>
      </c>
      <c r="H92" s="122">
        <v>715</v>
      </c>
      <c r="I92" s="122">
        <f t="shared" si="6"/>
        <v>1689</v>
      </c>
      <c r="J92" s="123">
        <v>869</v>
      </c>
      <c r="K92" s="123">
        <v>820</v>
      </c>
    </row>
    <row r="93" spans="1:11" ht="18.95" customHeight="1">
      <c r="A93" s="42" t="s">
        <v>225</v>
      </c>
      <c r="B93" s="114">
        <v>860</v>
      </c>
      <c r="C93" s="114">
        <f t="shared" si="5"/>
        <v>1749</v>
      </c>
      <c r="D93" s="41">
        <v>887</v>
      </c>
      <c r="E93" s="41">
        <v>862</v>
      </c>
      <c r="F93" s="8"/>
      <c r="G93" s="39" t="s">
        <v>230</v>
      </c>
      <c r="H93" s="122">
        <v>2464</v>
      </c>
      <c r="I93" s="122">
        <f t="shared" si="6"/>
        <v>4332</v>
      </c>
      <c r="J93" s="123">
        <v>2111</v>
      </c>
      <c r="K93" s="123">
        <v>2221</v>
      </c>
    </row>
    <row r="94" spans="1:11" ht="18.95" customHeight="1">
      <c r="A94" s="42" t="s">
        <v>227</v>
      </c>
      <c r="B94" s="114">
        <v>883</v>
      </c>
      <c r="C94" s="114">
        <f t="shared" si="5"/>
        <v>1878</v>
      </c>
      <c r="D94" s="41">
        <v>974</v>
      </c>
      <c r="E94" s="41">
        <v>904</v>
      </c>
      <c r="F94" s="8"/>
      <c r="G94" s="39" t="s">
        <v>232</v>
      </c>
      <c r="H94" s="122">
        <v>2623</v>
      </c>
      <c r="I94" s="122">
        <f t="shared" si="6"/>
        <v>4343</v>
      </c>
      <c r="J94" s="123">
        <v>2185</v>
      </c>
      <c r="K94" s="123">
        <v>2158</v>
      </c>
    </row>
    <row r="95" spans="1:11" ht="18.95" customHeight="1">
      <c r="A95" s="42" t="s">
        <v>229</v>
      </c>
      <c r="B95" s="114">
        <v>1073</v>
      </c>
      <c r="C95" s="114">
        <f t="shared" si="5"/>
        <v>2315</v>
      </c>
      <c r="D95" s="41">
        <v>1141</v>
      </c>
      <c r="E95" s="41">
        <v>1174</v>
      </c>
      <c r="F95" s="8"/>
      <c r="G95" s="39" t="s">
        <v>234</v>
      </c>
      <c r="H95" s="122">
        <v>1396</v>
      </c>
      <c r="I95" s="122">
        <f t="shared" si="6"/>
        <v>2564</v>
      </c>
      <c r="J95" s="123">
        <v>1307</v>
      </c>
      <c r="K95" s="123">
        <v>1257</v>
      </c>
    </row>
    <row r="96" spans="1:11" ht="18.95" customHeight="1">
      <c r="A96" s="42" t="s">
        <v>231</v>
      </c>
      <c r="B96" s="114">
        <v>846</v>
      </c>
      <c r="C96" s="114">
        <f t="shared" si="5"/>
        <v>2630</v>
      </c>
      <c r="D96" s="41">
        <v>1243</v>
      </c>
      <c r="E96" s="41">
        <v>1387</v>
      </c>
      <c r="F96" s="8"/>
      <c r="G96" s="39" t="s">
        <v>236</v>
      </c>
      <c r="H96" s="122">
        <v>2666</v>
      </c>
      <c r="I96" s="122">
        <f t="shared" si="6"/>
        <v>5625</v>
      </c>
      <c r="J96" s="123">
        <v>2785</v>
      </c>
      <c r="K96" s="123">
        <v>2840</v>
      </c>
    </row>
    <row r="97" spans="1:17" ht="18.95" customHeight="1">
      <c r="A97" s="42" t="s">
        <v>233</v>
      </c>
      <c r="B97" s="114">
        <v>971</v>
      </c>
      <c r="C97" s="114">
        <f t="shared" si="5"/>
        <v>2546</v>
      </c>
      <c r="D97" s="41">
        <v>1271</v>
      </c>
      <c r="E97" s="41">
        <v>1275</v>
      </c>
      <c r="F97" s="8"/>
      <c r="G97" s="39" t="s">
        <v>238</v>
      </c>
      <c r="H97" s="122">
        <v>1727</v>
      </c>
      <c r="I97" s="122">
        <f t="shared" si="6"/>
        <v>3365</v>
      </c>
      <c r="J97" s="123">
        <v>1645</v>
      </c>
      <c r="K97" s="123">
        <v>1720</v>
      </c>
    </row>
    <row r="98" spans="1:17" ht="18.95" customHeight="1">
      <c r="A98" s="42" t="s">
        <v>235</v>
      </c>
      <c r="B98" s="114">
        <v>1066</v>
      </c>
      <c r="C98" s="114">
        <f t="shared" si="5"/>
        <v>2601</v>
      </c>
      <c r="D98" s="41">
        <v>1263</v>
      </c>
      <c r="E98" s="41">
        <v>1338</v>
      </c>
      <c r="F98" s="8"/>
      <c r="G98" s="39" t="s">
        <v>240</v>
      </c>
      <c r="H98" s="122">
        <v>1503</v>
      </c>
      <c r="I98" s="122">
        <f t="shared" si="6"/>
        <v>3187</v>
      </c>
      <c r="J98" s="123">
        <v>1643</v>
      </c>
      <c r="K98" s="123">
        <v>1544</v>
      </c>
    </row>
    <row r="99" spans="1:17" ht="18.95" customHeight="1">
      <c r="A99" s="42" t="s">
        <v>237</v>
      </c>
      <c r="B99" s="114">
        <v>952</v>
      </c>
      <c r="C99" s="114">
        <f t="shared" si="5"/>
        <v>2307</v>
      </c>
      <c r="D99" s="41">
        <v>1137</v>
      </c>
      <c r="E99" s="41">
        <v>1170</v>
      </c>
      <c r="F99" s="8"/>
      <c r="G99" s="39" t="s">
        <v>242</v>
      </c>
      <c r="H99" s="122">
        <v>1663</v>
      </c>
      <c r="I99" s="122">
        <f t="shared" si="6"/>
        <v>3192</v>
      </c>
      <c r="J99" s="123">
        <v>1643</v>
      </c>
      <c r="K99" s="123">
        <v>1549</v>
      </c>
    </row>
    <row r="100" spans="1:17" ht="18.95" customHeight="1">
      <c r="A100" s="42" t="s">
        <v>239</v>
      </c>
      <c r="B100" s="114">
        <v>807</v>
      </c>
      <c r="C100" s="114">
        <f t="shared" si="5"/>
        <v>2212</v>
      </c>
      <c r="D100" s="41">
        <v>1106</v>
      </c>
      <c r="E100" s="41">
        <v>1106</v>
      </c>
      <c r="F100" s="8"/>
      <c r="G100" s="39" t="s">
        <v>24</v>
      </c>
      <c r="H100" s="122">
        <v>5618</v>
      </c>
      <c r="I100" s="122">
        <f t="shared" si="6"/>
        <v>12586</v>
      </c>
      <c r="J100" s="123">
        <v>6243</v>
      </c>
      <c r="K100" s="123">
        <v>6343</v>
      </c>
    </row>
    <row r="101" spans="1:17" ht="18.95" customHeight="1">
      <c r="A101" s="42" t="s">
        <v>241</v>
      </c>
      <c r="B101" s="114">
        <v>757</v>
      </c>
      <c r="C101" s="114">
        <f t="shared" si="5"/>
        <v>1837</v>
      </c>
      <c r="D101" s="41">
        <v>869</v>
      </c>
      <c r="E101" s="41">
        <v>968</v>
      </c>
      <c r="F101" s="8"/>
      <c r="G101" s="39" t="s">
        <v>245</v>
      </c>
      <c r="H101" s="122">
        <v>5702</v>
      </c>
      <c r="I101" s="122">
        <f t="shared" si="6"/>
        <v>12543</v>
      </c>
      <c r="J101" s="123">
        <v>6372</v>
      </c>
      <c r="K101" s="123">
        <v>6171</v>
      </c>
    </row>
    <row r="102" spans="1:17" ht="18.95" customHeight="1">
      <c r="A102" s="42" t="s">
        <v>243</v>
      </c>
      <c r="B102" s="114">
        <v>478</v>
      </c>
      <c r="C102" s="114">
        <f t="shared" si="5"/>
        <v>1212</v>
      </c>
      <c r="D102" s="41">
        <v>588</v>
      </c>
      <c r="E102" s="41">
        <v>624</v>
      </c>
      <c r="F102" s="8"/>
      <c r="G102" s="39" t="s">
        <v>247</v>
      </c>
      <c r="H102" s="122">
        <v>3837</v>
      </c>
      <c r="I102" s="122">
        <f t="shared" si="6"/>
        <v>8293</v>
      </c>
      <c r="J102" s="123">
        <v>4177</v>
      </c>
      <c r="K102" s="123">
        <v>4116</v>
      </c>
    </row>
    <row r="103" spans="1:17" ht="18.95" customHeight="1">
      <c r="A103" s="42" t="s">
        <v>244</v>
      </c>
      <c r="B103" s="114">
        <v>856</v>
      </c>
      <c r="C103" s="114">
        <f t="shared" si="5"/>
        <v>2187</v>
      </c>
      <c r="D103" s="41">
        <v>1065</v>
      </c>
      <c r="E103" s="41">
        <v>1122</v>
      </c>
      <c r="F103" s="8"/>
      <c r="G103" s="39" t="s">
        <v>249</v>
      </c>
      <c r="H103" s="122">
        <v>294</v>
      </c>
      <c r="I103" s="122">
        <f t="shared" si="6"/>
        <v>600</v>
      </c>
      <c r="J103" s="123">
        <v>315</v>
      </c>
      <c r="K103" s="123">
        <v>285</v>
      </c>
    </row>
    <row r="104" spans="1:17" ht="18.95" customHeight="1">
      <c r="A104" s="42" t="s">
        <v>246</v>
      </c>
      <c r="B104" s="114">
        <v>2326</v>
      </c>
      <c r="C104" s="114">
        <f t="shared" si="5"/>
        <v>4203</v>
      </c>
      <c r="D104" s="41">
        <v>1955</v>
      </c>
      <c r="E104" s="41">
        <v>2248</v>
      </c>
      <c r="F104" s="8"/>
      <c r="G104" s="39" t="s">
        <v>251</v>
      </c>
      <c r="H104" s="122">
        <v>1476</v>
      </c>
      <c r="I104" s="122">
        <f t="shared" si="6"/>
        <v>3702</v>
      </c>
      <c r="J104" s="123">
        <v>1867</v>
      </c>
      <c r="K104" s="123">
        <v>1835</v>
      </c>
    </row>
    <row r="105" spans="1:17" ht="18.95" customHeight="1">
      <c r="A105" s="42" t="s">
        <v>248</v>
      </c>
      <c r="B105" s="114">
        <v>596</v>
      </c>
      <c r="C105" s="114">
        <f t="shared" si="5"/>
        <v>1598</v>
      </c>
      <c r="D105" s="41">
        <v>789</v>
      </c>
      <c r="E105" s="41">
        <v>809</v>
      </c>
      <c r="F105" s="8"/>
      <c r="G105" s="39" t="s">
        <v>253</v>
      </c>
      <c r="H105" s="122">
        <v>1284</v>
      </c>
      <c r="I105" s="122">
        <f t="shared" si="6"/>
        <v>3124</v>
      </c>
      <c r="J105" s="123">
        <v>1616</v>
      </c>
      <c r="K105" s="123">
        <v>1508</v>
      </c>
      <c r="M105" s="6" t="s">
        <v>41</v>
      </c>
    </row>
    <row r="106" spans="1:17" ht="18.95" customHeight="1">
      <c r="A106" s="42" t="s">
        <v>250</v>
      </c>
      <c r="B106" s="114">
        <v>515</v>
      </c>
      <c r="C106" s="114">
        <f t="shared" si="5"/>
        <v>1249</v>
      </c>
      <c r="D106" s="41">
        <v>591</v>
      </c>
      <c r="E106" s="41">
        <v>658</v>
      </c>
      <c r="F106" s="8"/>
      <c r="G106" s="39" t="s">
        <v>255</v>
      </c>
      <c r="H106" s="122">
        <v>2105</v>
      </c>
      <c r="I106" s="122">
        <f t="shared" si="6"/>
        <v>4398</v>
      </c>
      <c r="J106" s="123">
        <v>2425</v>
      </c>
      <c r="K106" s="123">
        <v>1973</v>
      </c>
    </row>
    <row r="107" spans="1:17" ht="18.95" customHeight="1">
      <c r="A107" s="42" t="s">
        <v>252</v>
      </c>
      <c r="B107" s="114">
        <v>1065</v>
      </c>
      <c r="C107" s="114">
        <f t="shared" si="5"/>
        <v>2057</v>
      </c>
      <c r="D107" s="41">
        <v>997</v>
      </c>
      <c r="E107" s="41">
        <v>1060</v>
      </c>
      <c r="F107" s="8"/>
      <c r="G107" s="39" t="s">
        <v>257</v>
      </c>
      <c r="H107" s="122">
        <v>1204</v>
      </c>
      <c r="I107" s="122">
        <f t="shared" si="6"/>
        <v>2704</v>
      </c>
      <c r="J107" s="123">
        <v>1334</v>
      </c>
      <c r="K107" s="123">
        <v>1370</v>
      </c>
    </row>
    <row r="108" spans="1:17" ht="18.95" customHeight="1">
      <c r="A108" s="42" t="s">
        <v>254</v>
      </c>
      <c r="B108" s="114">
        <v>1528</v>
      </c>
      <c r="C108" s="114">
        <f t="shared" si="5"/>
        <v>3158</v>
      </c>
      <c r="D108" s="41">
        <v>1459</v>
      </c>
      <c r="E108" s="41">
        <v>1699</v>
      </c>
      <c r="F108" s="8"/>
      <c r="G108" s="39" t="s">
        <v>259</v>
      </c>
      <c r="H108" s="122">
        <v>505</v>
      </c>
      <c r="I108" s="122">
        <f t="shared" si="6"/>
        <v>1512</v>
      </c>
      <c r="J108" s="123">
        <v>752</v>
      </c>
      <c r="K108" s="123">
        <v>760</v>
      </c>
    </row>
    <row r="109" spans="1:17" ht="18.95" customHeight="1">
      <c r="A109" s="42" t="s">
        <v>256</v>
      </c>
      <c r="B109" s="41">
        <v>1246</v>
      </c>
      <c r="C109" s="114">
        <f t="shared" si="5"/>
        <v>2698</v>
      </c>
      <c r="D109" s="41">
        <v>1334</v>
      </c>
      <c r="E109" s="41">
        <v>1364</v>
      </c>
      <c r="F109" s="8"/>
      <c r="G109" s="39" t="s">
        <v>261</v>
      </c>
      <c r="H109" s="122">
        <v>900</v>
      </c>
      <c r="I109" s="122">
        <f t="shared" si="6"/>
        <v>2361</v>
      </c>
      <c r="J109" s="123">
        <v>1188</v>
      </c>
      <c r="K109" s="123">
        <v>1173</v>
      </c>
    </row>
    <row r="110" spans="1:17" ht="18.95" customHeight="1">
      <c r="A110" s="39" t="s">
        <v>258</v>
      </c>
      <c r="B110" s="114">
        <v>1035</v>
      </c>
      <c r="C110" s="114">
        <f t="shared" si="5"/>
        <v>2514</v>
      </c>
      <c r="D110" s="41">
        <v>1238</v>
      </c>
      <c r="E110" s="41">
        <v>1276</v>
      </c>
      <c r="F110" s="8"/>
      <c r="G110" s="39" t="s">
        <v>23</v>
      </c>
      <c r="H110" s="124">
        <v>6403</v>
      </c>
      <c r="I110" s="122">
        <f t="shared" si="6"/>
        <v>15567</v>
      </c>
      <c r="J110" s="123">
        <v>7633</v>
      </c>
      <c r="K110" s="123">
        <v>7934</v>
      </c>
    </row>
    <row r="111" spans="1:17" ht="18.95" customHeight="1">
      <c r="A111" s="39" t="s">
        <v>260</v>
      </c>
      <c r="B111" s="114">
        <v>0</v>
      </c>
      <c r="C111" s="114">
        <f>D111+E111</f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1559</v>
      </c>
      <c r="C112" s="114">
        <f t="shared" ref="C112:C113" si="7">D112+E112</f>
        <v>3937</v>
      </c>
      <c r="D112" s="41">
        <v>1893</v>
      </c>
      <c r="E112" s="41">
        <v>2044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723</v>
      </c>
      <c r="C113" s="114">
        <f t="shared" si="7"/>
        <v>1634</v>
      </c>
      <c r="D113" s="41">
        <v>805</v>
      </c>
      <c r="E113" s="41">
        <v>829</v>
      </c>
      <c r="F113" s="8"/>
      <c r="G113" s="45" t="s">
        <v>272</v>
      </c>
      <c r="H113" s="46">
        <f>SUM(B5:B57)+SUM(B61:B113)+SUM(H5:H57)+SUM(H61:H112)</f>
        <v>200473</v>
      </c>
      <c r="I113" s="46">
        <f>SUM(C5:C57)+SUM(C61:C113)+SUM(I5:I57)+SUM(I61:I112)</f>
        <v>443832</v>
      </c>
      <c r="J113" s="46">
        <f t="shared" ref="J113:K113" si="8">SUM(D5:D57)+SUM(D61:D113)+SUM(J5:J57)+SUM(J61:J112)</f>
        <v>218983</v>
      </c>
      <c r="K113" s="46">
        <f t="shared" si="8"/>
        <v>224849</v>
      </c>
      <c r="N113" s="110"/>
      <c r="O113" s="10"/>
      <c r="P113" s="10"/>
      <c r="Q113" s="10"/>
    </row>
    <row r="114" spans="1:17" ht="18.75" customHeight="1">
      <c r="A114" s="34" t="s">
        <v>342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sqref="A1:K1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89" t="s">
        <v>343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s="3" customFormat="1" ht="24" customHeight="1">
      <c r="A2" s="206" t="s">
        <v>353</v>
      </c>
      <c r="B2" s="207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8" t="s">
        <v>12</v>
      </c>
      <c r="B3" s="208" t="s">
        <v>3</v>
      </c>
      <c r="C3" s="211" t="s">
        <v>0</v>
      </c>
      <c r="D3" s="212"/>
      <c r="E3" s="213"/>
      <c r="F3" s="211" t="s">
        <v>11</v>
      </c>
      <c r="G3" s="212"/>
      <c r="H3" s="212"/>
      <c r="I3" s="213"/>
      <c r="J3" s="49" t="s">
        <v>1</v>
      </c>
      <c r="K3" s="49" t="s">
        <v>0</v>
      </c>
    </row>
    <row r="4" spans="1:11" s="3" customFormat="1" ht="20.100000000000001" customHeight="1">
      <c r="A4" s="209"/>
      <c r="B4" s="209"/>
      <c r="C4" s="214"/>
      <c r="D4" s="215"/>
      <c r="E4" s="216"/>
      <c r="F4" s="214"/>
      <c r="G4" s="215"/>
      <c r="H4" s="215"/>
      <c r="I4" s="216"/>
      <c r="J4" s="50" t="s">
        <v>4</v>
      </c>
      <c r="K4" s="50" t="s">
        <v>5</v>
      </c>
    </row>
    <row r="5" spans="1:11" s="3" customFormat="1" ht="20.100000000000001" customHeight="1">
      <c r="A5" s="210"/>
      <c r="B5" s="210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9102</v>
      </c>
      <c r="C6" s="24">
        <f>SUM(D6,E6)</f>
        <v>19889</v>
      </c>
      <c r="D6" s="125">
        <v>9377</v>
      </c>
      <c r="E6" s="25">
        <v>10512</v>
      </c>
      <c r="F6" s="126">
        <v>-5</v>
      </c>
      <c r="G6" s="125">
        <f>SUM(H6,I6)</f>
        <v>2</v>
      </c>
      <c r="H6" s="125">
        <v>7</v>
      </c>
      <c r="I6" s="125">
        <v>-5</v>
      </c>
      <c r="J6" s="31">
        <f>C6/B6</f>
        <v>2.1851241485387827</v>
      </c>
      <c r="K6" s="24">
        <f>C6/3.055</f>
        <v>6510.310965630114</v>
      </c>
    </row>
    <row r="7" spans="1:11" s="3" customFormat="1" ht="20.100000000000001" customHeight="1">
      <c r="A7" s="51" t="s">
        <v>14</v>
      </c>
      <c r="B7" s="24">
        <v>27151</v>
      </c>
      <c r="C7" s="24">
        <f>SUM(D7,E7)</f>
        <v>59593</v>
      </c>
      <c r="D7" s="25">
        <v>28350</v>
      </c>
      <c r="E7" s="25">
        <v>31243</v>
      </c>
      <c r="F7" s="126">
        <v>15</v>
      </c>
      <c r="G7" s="125">
        <f t="shared" ref="G7:G18" si="0">SUM(H7,I7)</f>
        <v>33</v>
      </c>
      <c r="H7" s="125">
        <v>0</v>
      </c>
      <c r="I7" s="125">
        <v>33</v>
      </c>
      <c r="J7" s="31">
        <f t="shared" ref="J7:J19" si="1">C7/B7</f>
        <v>2.1948731170122646</v>
      </c>
      <c r="K7" s="24">
        <f>C7/5.61</f>
        <v>10622.638146167557</v>
      </c>
    </row>
    <row r="8" spans="1:11" s="3" customFormat="1" ht="20.100000000000001" customHeight="1">
      <c r="A8" s="51" t="s">
        <v>15</v>
      </c>
      <c r="B8" s="24">
        <v>19486</v>
      </c>
      <c r="C8" s="24">
        <f t="shared" ref="C8:C18" si="2">SUM(D8,E8)</f>
        <v>44521</v>
      </c>
      <c r="D8" s="25">
        <v>21762</v>
      </c>
      <c r="E8" s="25">
        <v>22759</v>
      </c>
      <c r="F8" s="126">
        <v>-1</v>
      </c>
      <c r="G8" s="125">
        <f t="shared" si="0"/>
        <v>11</v>
      </c>
      <c r="H8" s="125">
        <v>3</v>
      </c>
      <c r="I8" s="125">
        <v>8</v>
      </c>
      <c r="J8" s="31">
        <f t="shared" si="1"/>
        <v>2.2847685517807657</v>
      </c>
      <c r="K8" s="24">
        <f>C8/4.377</f>
        <v>10171.578706876857</v>
      </c>
    </row>
    <row r="9" spans="1:11" s="3" customFormat="1" ht="20.100000000000001" customHeight="1">
      <c r="A9" s="51" t="s">
        <v>16</v>
      </c>
      <c r="B9" s="24">
        <v>13332</v>
      </c>
      <c r="C9" s="24">
        <f t="shared" si="2"/>
        <v>32157</v>
      </c>
      <c r="D9" s="25">
        <v>15881</v>
      </c>
      <c r="E9" s="25">
        <v>16276</v>
      </c>
      <c r="F9" s="126">
        <v>2</v>
      </c>
      <c r="G9" s="125">
        <f t="shared" si="0"/>
        <v>11</v>
      </c>
      <c r="H9" s="125">
        <v>3</v>
      </c>
      <c r="I9" s="125">
        <v>8</v>
      </c>
      <c r="J9" s="31">
        <f t="shared" si="1"/>
        <v>2.4120162016201618</v>
      </c>
      <c r="K9" s="24">
        <f>C9/4.058</f>
        <v>7924.3469689502217</v>
      </c>
    </row>
    <row r="10" spans="1:11" s="3" customFormat="1" ht="20.100000000000001" customHeight="1">
      <c r="A10" s="51" t="s">
        <v>17</v>
      </c>
      <c r="B10" s="24">
        <v>22887</v>
      </c>
      <c r="C10" s="24">
        <f t="shared" si="2"/>
        <v>47230</v>
      </c>
      <c r="D10" s="25">
        <v>23462</v>
      </c>
      <c r="E10" s="25">
        <v>23768</v>
      </c>
      <c r="F10" s="126">
        <v>-33</v>
      </c>
      <c r="G10" s="125">
        <f t="shared" si="0"/>
        <v>-58</v>
      </c>
      <c r="H10" s="125">
        <v>-39</v>
      </c>
      <c r="I10" s="125">
        <v>-19</v>
      </c>
      <c r="J10" s="31">
        <f t="shared" si="1"/>
        <v>2.0636169004238214</v>
      </c>
      <c r="K10" s="24">
        <f>C10/4.746</f>
        <v>9951.5381373788441</v>
      </c>
    </row>
    <row r="11" spans="1:11" s="3" customFormat="1" ht="20.100000000000001" customHeight="1">
      <c r="A11" s="51" t="s">
        <v>18</v>
      </c>
      <c r="B11" s="24">
        <v>14068</v>
      </c>
      <c r="C11" s="24">
        <f t="shared" si="2"/>
        <v>32626</v>
      </c>
      <c r="D11" s="25">
        <v>15962</v>
      </c>
      <c r="E11" s="25">
        <v>16664</v>
      </c>
      <c r="F11" s="126">
        <v>18</v>
      </c>
      <c r="G11" s="125">
        <f t="shared" si="0"/>
        <v>10</v>
      </c>
      <c r="H11" s="125">
        <v>5</v>
      </c>
      <c r="I11" s="125">
        <v>5</v>
      </c>
      <c r="J11" s="31">
        <f t="shared" si="1"/>
        <v>2.3191640602786467</v>
      </c>
      <c r="K11" s="24">
        <f>C11/3.044</f>
        <v>10718.134034165572</v>
      </c>
    </row>
    <row r="12" spans="1:11" s="3" customFormat="1" ht="20.100000000000001" customHeight="1">
      <c r="A12" s="51" t="s">
        <v>19</v>
      </c>
      <c r="B12" s="24">
        <v>18882</v>
      </c>
      <c r="C12" s="24">
        <f t="shared" si="2"/>
        <v>41536</v>
      </c>
      <c r="D12" s="25">
        <v>20457</v>
      </c>
      <c r="E12" s="25">
        <v>21079</v>
      </c>
      <c r="F12" s="126">
        <v>13</v>
      </c>
      <c r="G12" s="125">
        <f t="shared" si="0"/>
        <v>-4</v>
      </c>
      <c r="H12" s="125">
        <v>0</v>
      </c>
      <c r="I12" s="125">
        <v>-4</v>
      </c>
      <c r="J12" s="31">
        <f t="shared" si="1"/>
        <v>2.1997669738375172</v>
      </c>
      <c r="K12" s="24">
        <f>C12/6.089</f>
        <v>6821.4813598291994</v>
      </c>
    </row>
    <row r="13" spans="1:11" s="3" customFormat="1" ht="20.100000000000001" customHeight="1">
      <c r="A13" s="51" t="s">
        <v>20</v>
      </c>
      <c r="B13" s="24">
        <v>13475</v>
      </c>
      <c r="C13" s="24">
        <f t="shared" si="2"/>
        <v>31788</v>
      </c>
      <c r="D13" s="25">
        <v>15272</v>
      </c>
      <c r="E13" s="25">
        <v>16516</v>
      </c>
      <c r="F13" s="126">
        <v>15</v>
      </c>
      <c r="G13" s="125">
        <f t="shared" si="0"/>
        <v>17</v>
      </c>
      <c r="H13" s="125">
        <v>10</v>
      </c>
      <c r="I13" s="125">
        <v>7</v>
      </c>
      <c r="J13" s="31">
        <f t="shared" si="1"/>
        <v>2.3590352504638217</v>
      </c>
      <c r="K13" s="24">
        <f>C13/5.007</f>
        <v>6348.7118034751356</v>
      </c>
    </row>
    <row r="14" spans="1:11" s="3" customFormat="1" ht="20.100000000000001" customHeight="1">
      <c r="A14" s="51" t="s">
        <v>21</v>
      </c>
      <c r="B14" s="24">
        <v>16812</v>
      </c>
      <c r="C14" s="24">
        <f t="shared" si="2"/>
        <v>37300</v>
      </c>
      <c r="D14" s="25">
        <v>19065</v>
      </c>
      <c r="E14" s="25">
        <v>18235</v>
      </c>
      <c r="F14" s="126">
        <v>19</v>
      </c>
      <c r="G14" s="125">
        <f t="shared" si="0"/>
        <v>28</v>
      </c>
      <c r="H14" s="125">
        <v>20</v>
      </c>
      <c r="I14" s="125">
        <v>8</v>
      </c>
      <c r="J14" s="31">
        <f t="shared" si="1"/>
        <v>2.2186533428503452</v>
      </c>
      <c r="K14" s="24">
        <f>C14/7.19</f>
        <v>5187.7607788595269</v>
      </c>
    </row>
    <row r="15" spans="1:11" s="3" customFormat="1" ht="20.100000000000001" customHeight="1">
      <c r="A15" s="51" t="s">
        <v>22</v>
      </c>
      <c r="B15" s="24">
        <v>17520</v>
      </c>
      <c r="C15" s="24">
        <f t="shared" si="2"/>
        <v>34086</v>
      </c>
      <c r="D15" s="25">
        <v>17260</v>
      </c>
      <c r="E15" s="25">
        <v>16826</v>
      </c>
      <c r="F15" s="126">
        <v>31</v>
      </c>
      <c r="G15" s="125">
        <f t="shared" si="0"/>
        <v>37</v>
      </c>
      <c r="H15" s="125">
        <v>28</v>
      </c>
      <c r="I15" s="125">
        <v>9</v>
      </c>
      <c r="J15" s="31">
        <f t="shared" si="1"/>
        <v>1.9455479452054794</v>
      </c>
      <c r="K15" s="24">
        <f>C15/4.272</f>
        <v>7978.9325842696626</v>
      </c>
    </row>
    <row r="16" spans="1:11" s="3" customFormat="1" ht="20.100000000000001" customHeight="1">
      <c r="A16" s="51" t="s">
        <v>23</v>
      </c>
      <c r="B16" s="24">
        <v>5127</v>
      </c>
      <c r="C16" s="24">
        <f t="shared" si="2"/>
        <v>11883</v>
      </c>
      <c r="D16" s="25">
        <v>6161</v>
      </c>
      <c r="E16" s="25">
        <v>5722</v>
      </c>
      <c r="F16" s="126">
        <v>-17</v>
      </c>
      <c r="G16" s="125">
        <f t="shared" si="0"/>
        <v>-38</v>
      </c>
      <c r="H16" s="125">
        <v>-22</v>
      </c>
      <c r="I16" s="125">
        <v>-16</v>
      </c>
      <c r="J16" s="31">
        <f t="shared" si="1"/>
        <v>2.3177296664716209</v>
      </c>
      <c r="K16" s="24">
        <f>C16/4.976</f>
        <v>2388.06270096463</v>
      </c>
    </row>
    <row r="17" spans="1:11" s="3" customFormat="1" ht="20.100000000000001" customHeight="1">
      <c r="A17" s="51" t="s">
        <v>24</v>
      </c>
      <c r="B17" s="24">
        <v>15157</v>
      </c>
      <c r="C17" s="24">
        <f t="shared" si="2"/>
        <v>33422</v>
      </c>
      <c r="D17" s="25">
        <v>16792</v>
      </c>
      <c r="E17" s="25">
        <v>16630</v>
      </c>
      <c r="F17" s="126">
        <v>11</v>
      </c>
      <c r="G17" s="125">
        <f t="shared" si="0"/>
        <v>22</v>
      </c>
      <c r="H17" s="125">
        <v>23</v>
      </c>
      <c r="I17" s="125">
        <v>-1</v>
      </c>
      <c r="J17" s="31">
        <f t="shared" si="1"/>
        <v>2.2050537705350663</v>
      </c>
      <c r="K17" s="24">
        <f>C17/5.406</f>
        <v>6182.3899371069183</v>
      </c>
    </row>
    <row r="18" spans="1:11" s="3" customFormat="1" ht="20.100000000000001" customHeight="1">
      <c r="A18" s="51" t="s">
        <v>25</v>
      </c>
      <c r="B18" s="24">
        <v>7474</v>
      </c>
      <c r="C18" s="24">
        <f t="shared" si="2"/>
        <v>17801</v>
      </c>
      <c r="D18" s="25">
        <v>9182</v>
      </c>
      <c r="E18" s="25">
        <v>8619</v>
      </c>
      <c r="F18" s="126">
        <v>-1</v>
      </c>
      <c r="G18" s="125">
        <f t="shared" si="0"/>
        <v>-9</v>
      </c>
      <c r="H18" s="125">
        <v>-8</v>
      </c>
      <c r="I18" s="125">
        <v>-1</v>
      </c>
      <c r="J18" s="31">
        <f t="shared" si="1"/>
        <v>2.3817233074658817</v>
      </c>
      <c r="K18" s="24">
        <f>C18/11.73</f>
        <v>1517.5618073316282</v>
      </c>
    </row>
    <row r="19" spans="1:11" s="3" customFormat="1" ht="20.100000000000001" customHeight="1">
      <c r="A19" s="51" t="s">
        <v>26</v>
      </c>
      <c r="B19" s="24">
        <f>SUM(B6:B18)</f>
        <v>200473</v>
      </c>
      <c r="C19" s="24">
        <f>SUM(C6:C18)</f>
        <v>443832</v>
      </c>
      <c r="D19" s="25">
        <f t="shared" ref="D19:I19" si="3">SUM(D6:D18)</f>
        <v>218983</v>
      </c>
      <c r="E19" s="25">
        <f t="shared" si="3"/>
        <v>224849</v>
      </c>
      <c r="F19" s="126">
        <f t="shared" si="3"/>
        <v>67</v>
      </c>
      <c r="G19" s="125">
        <f>SUM(G6:G18)</f>
        <v>62</v>
      </c>
      <c r="H19" s="125">
        <f>SUM(H6:H18)</f>
        <v>30</v>
      </c>
      <c r="I19" s="125">
        <f t="shared" si="3"/>
        <v>32</v>
      </c>
      <c r="J19" s="31">
        <f t="shared" si="1"/>
        <v>2.2139240695754538</v>
      </c>
      <c r="K19" s="24">
        <f>C19/69.56</f>
        <v>6380.5635422656696</v>
      </c>
    </row>
    <row r="20" spans="1:11" s="3" customFormat="1" ht="18" customHeight="1">
      <c r="A20" s="3" t="s">
        <v>342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F70" sqref="F70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8" t="s">
        <v>273</v>
      </c>
      <c r="B1" s="188"/>
      <c r="C1" s="188"/>
      <c r="D1" s="188"/>
      <c r="E1" s="188"/>
      <c r="F1" s="188"/>
      <c r="G1" s="188"/>
      <c r="H1" s="188"/>
      <c r="AK1" s="4" t="s">
        <v>45</v>
      </c>
    </row>
    <row r="2" spans="1:37" s="2" customFormat="1" ht="14.25" thickBot="1">
      <c r="A2" s="2" t="s">
        <v>354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f t="shared" ref="B4:B10" si="0">SUM(C4:D4)</f>
        <v>17120</v>
      </c>
      <c r="C4" s="69">
        <f>SUM(C5:C9)</f>
        <v>8813</v>
      </c>
      <c r="D4" s="69">
        <f>SUM(D5:D9)</f>
        <v>8307</v>
      </c>
      <c r="E4" s="57" t="s">
        <v>48</v>
      </c>
      <c r="F4" s="12">
        <f t="shared" ref="F4:F61" si="1">SUM(G4:H4)</f>
        <v>24321</v>
      </c>
      <c r="G4" s="69">
        <f>SUM(G5:G9)</f>
        <v>12550</v>
      </c>
      <c r="H4" s="70">
        <f>SUM(H5:H9)</f>
        <v>11771</v>
      </c>
    </row>
    <row r="5" spans="1:37" ht="11.25" customHeight="1">
      <c r="A5" s="58">
        <v>0</v>
      </c>
      <c r="B5" s="12">
        <f t="shared" si="0"/>
        <v>3026</v>
      </c>
      <c r="C5" s="69">
        <v>1557</v>
      </c>
      <c r="D5" s="69">
        <v>1469</v>
      </c>
      <c r="E5" s="58">
        <v>60</v>
      </c>
      <c r="F5" s="12">
        <f t="shared" si="1"/>
        <v>5259</v>
      </c>
      <c r="G5" s="69">
        <v>2766</v>
      </c>
      <c r="H5" s="70">
        <v>2493</v>
      </c>
    </row>
    <row r="6" spans="1:37" ht="11.25" customHeight="1">
      <c r="A6" s="58">
        <v>1</v>
      </c>
      <c r="B6" s="12">
        <f t="shared" si="0"/>
        <v>3283</v>
      </c>
      <c r="C6" s="69">
        <v>1691</v>
      </c>
      <c r="D6" s="69">
        <v>1592</v>
      </c>
      <c r="E6" s="58">
        <v>61</v>
      </c>
      <c r="F6" s="12">
        <f t="shared" si="1"/>
        <v>5028</v>
      </c>
      <c r="G6" s="69">
        <v>2548</v>
      </c>
      <c r="H6" s="70">
        <v>2480</v>
      </c>
    </row>
    <row r="7" spans="1:37" ht="11.25" customHeight="1">
      <c r="A7" s="58">
        <v>2</v>
      </c>
      <c r="B7" s="12">
        <f t="shared" si="0"/>
        <v>3493</v>
      </c>
      <c r="C7" s="69">
        <v>1810</v>
      </c>
      <c r="D7" s="69">
        <v>1683</v>
      </c>
      <c r="E7" s="58">
        <v>62</v>
      </c>
      <c r="F7" s="12">
        <f t="shared" si="1"/>
        <v>4900</v>
      </c>
      <c r="G7" s="69">
        <v>2533</v>
      </c>
      <c r="H7" s="70">
        <v>2367</v>
      </c>
    </row>
    <row r="8" spans="1:37" ht="11.25" customHeight="1">
      <c r="A8" s="58">
        <v>3</v>
      </c>
      <c r="B8" s="12">
        <f t="shared" si="0"/>
        <v>3558</v>
      </c>
      <c r="C8" s="69">
        <v>1851</v>
      </c>
      <c r="D8" s="69">
        <v>1707</v>
      </c>
      <c r="E8" s="58">
        <v>63</v>
      </c>
      <c r="F8" s="12">
        <f t="shared" si="1"/>
        <v>4604</v>
      </c>
      <c r="G8" s="69">
        <v>2385</v>
      </c>
      <c r="H8" s="70">
        <v>2219</v>
      </c>
    </row>
    <row r="9" spans="1:37" ht="11.25" customHeight="1">
      <c r="A9" s="59">
        <v>4</v>
      </c>
      <c r="B9" s="60">
        <f t="shared" si="0"/>
        <v>3760</v>
      </c>
      <c r="C9" s="71">
        <v>1904</v>
      </c>
      <c r="D9" s="71">
        <v>1856</v>
      </c>
      <c r="E9" s="59">
        <v>64</v>
      </c>
      <c r="F9" s="60">
        <f t="shared" si="1"/>
        <v>4530</v>
      </c>
      <c r="G9" s="71">
        <v>2318</v>
      </c>
      <c r="H9" s="72">
        <v>2212</v>
      </c>
    </row>
    <row r="10" spans="1:37" ht="11.25" customHeight="1">
      <c r="A10" s="57" t="s">
        <v>49</v>
      </c>
      <c r="B10" s="12">
        <f t="shared" si="0"/>
        <v>19752</v>
      </c>
      <c r="C10" s="69">
        <f>SUM(C11:C15)</f>
        <v>10161</v>
      </c>
      <c r="D10" s="69">
        <f>SUM(D11:D15)</f>
        <v>9591</v>
      </c>
      <c r="E10" s="57" t="s">
        <v>50</v>
      </c>
      <c r="F10" s="12">
        <f t="shared" si="1"/>
        <v>20961</v>
      </c>
      <c r="G10" s="69">
        <f>SUM(G11:G15)</f>
        <v>10206</v>
      </c>
      <c r="H10" s="70">
        <f>SUM(H11:H15)</f>
        <v>10755</v>
      </c>
    </row>
    <row r="11" spans="1:37" ht="11.25" customHeight="1">
      <c r="A11" s="58">
        <v>5</v>
      </c>
      <c r="B11" s="12">
        <f t="shared" ref="B11:B74" si="2">SUM(C11:D11)</f>
        <v>3763</v>
      </c>
      <c r="C11" s="69">
        <v>1913</v>
      </c>
      <c r="D11" s="69">
        <v>1850</v>
      </c>
      <c r="E11" s="58">
        <v>65</v>
      </c>
      <c r="F11" s="12">
        <f t="shared" si="1"/>
        <v>4135</v>
      </c>
      <c r="G11" s="69">
        <v>2038</v>
      </c>
      <c r="H11" s="70">
        <v>2097</v>
      </c>
    </row>
    <row r="12" spans="1:37" ht="11.25" customHeight="1">
      <c r="A12" s="58">
        <v>6</v>
      </c>
      <c r="B12" s="12">
        <f t="shared" si="2"/>
        <v>4004</v>
      </c>
      <c r="C12" s="69">
        <v>2085</v>
      </c>
      <c r="D12" s="69">
        <v>1919</v>
      </c>
      <c r="E12" s="58">
        <v>66</v>
      </c>
      <c r="F12" s="12">
        <f t="shared" si="1"/>
        <v>4118</v>
      </c>
      <c r="G12" s="69">
        <v>2018</v>
      </c>
      <c r="H12" s="70">
        <v>2100</v>
      </c>
    </row>
    <row r="13" spans="1:37" ht="11.25" customHeight="1">
      <c r="A13" s="58">
        <v>7</v>
      </c>
      <c r="B13" s="12">
        <f t="shared" si="2"/>
        <v>3989</v>
      </c>
      <c r="C13" s="69">
        <v>2046</v>
      </c>
      <c r="D13" s="69">
        <v>1943</v>
      </c>
      <c r="E13" s="58">
        <v>67</v>
      </c>
      <c r="F13" s="12">
        <f t="shared" si="1"/>
        <v>4231</v>
      </c>
      <c r="G13" s="69">
        <v>2076</v>
      </c>
      <c r="H13" s="70">
        <v>2155</v>
      </c>
    </row>
    <row r="14" spans="1:37" ht="11.25" customHeight="1">
      <c r="A14" s="58">
        <v>8</v>
      </c>
      <c r="B14" s="12">
        <f t="shared" si="2"/>
        <v>3974</v>
      </c>
      <c r="C14" s="69">
        <v>2045</v>
      </c>
      <c r="D14" s="69">
        <v>1929</v>
      </c>
      <c r="E14" s="58">
        <v>68</v>
      </c>
      <c r="F14" s="12">
        <f t="shared" si="1"/>
        <v>4244</v>
      </c>
      <c r="G14" s="69">
        <v>2068</v>
      </c>
      <c r="H14" s="70">
        <v>2176</v>
      </c>
    </row>
    <row r="15" spans="1:37" ht="11.25" customHeight="1">
      <c r="A15" s="59">
        <v>9</v>
      </c>
      <c r="B15" s="60">
        <f t="shared" si="2"/>
        <v>4022</v>
      </c>
      <c r="C15" s="71">
        <v>2072</v>
      </c>
      <c r="D15" s="71">
        <v>1950</v>
      </c>
      <c r="E15" s="59">
        <v>69</v>
      </c>
      <c r="F15" s="60">
        <f t="shared" si="1"/>
        <v>4233</v>
      </c>
      <c r="G15" s="71">
        <v>2006</v>
      </c>
      <c r="H15" s="72">
        <v>2227</v>
      </c>
    </row>
    <row r="16" spans="1:37" ht="11.25" customHeight="1">
      <c r="A16" s="57" t="s">
        <v>51</v>
      </c>
      <c r="B16" s="12">
        <f t="shared" si="2"/>
        <v>20508</v>
      </c>
      <c r="C16" s="69">
        <f>SUM(C17:C21)</f>
        <v>10507</v>
      </c>
      <c r="D16" s="69">
        <f>SUM(D17:D21)</f>
        <v>10001</v>
      </c>
      <c r="E16" s="57" t="s">
        <v>52</v>
      </c>
      <c r="F16" s="12">
        <f t="shared" si="1"/>
        <v>27057</v>
      </c>
      <c r="G16" s="69">
        <f>SUM(G17:G21)</f>
        <v>12533</v>
      </c>
      <c r="H16" s="70">
        <f>SUM(H17:H21)</f>
        <v>14524</v>
      </c>
    </row>
    <row r="17" spans="1:8" ht="11.25" customHeight="1">
      <c r="A17" s="58">
        <v>10</v>
      </c>
      <c r="B17" s="12">
        <f t="shared" si="2"/>
        <v>4019</v>
      </c>
      <c r="C17" s="69">
        <v>2037</v>
      </c>
      <c r="D17" s="69">
        <v>1982</v>
      </c>
      <c r="E17" s="58">
        <v>70</v>
      </c>
      <c r="F17" s="12">
        <f t="shared" si="1"/>
        <v>4710</v>
      </c>
      <c r="G17" s="69">
        <v>2228</v>
      </c>
      <c r="H17" s="70">
        <v>2482</v>
      </c>
    </row>
    <row r="18" spans="1:8" ht="11.25" customHeight="1">
      <c r="A18" s="58">
        <v>11</v>
      </c>
      <c r="B18" s="12">
        <f t="shared" si="2"/>
        <v>4084</v>
      </c>
      <c r="C18" s="69">
        <v>2114</v>
      </c>
      <c r="D18" s="69">
        <v>1970</v>
      </c>
      <c r="E18" s="58">
        <v>71</v>
      </c>
      <c r="F18" s="12">
        <f t="shared" si="1"/>
        <v>4952</v>
      </c>
      <c r="G18" s="69">
        <v>2295</v>
      </c>
      <c r="H18" s="70">
        <v>2657</v>
      </c>
    </row>
    <row r="19" spans="1:8" ht="11.25" customHeight="1">
      <c r="A19" s="58">
        <v>12</v>
      </c>
      <c r="B19" s="12">
        <f t="shared" si="2"/>
        <v>4064</v>
      </c>
      <c r="C19" s="69">
        <v>2086</v>
      </c>
      <c r="D19" s="69">
        <v>1978</v>
      </c>
      <c r="E19" s="58">
        <v>72</v>
      </c>
      <c r="F19" s="12">
        <f t="shared" si="1"/>
        <v>5324</v>
      </c>
      <c r="G19" s="69">
        <v>2479</v>
      </c>
      <c r="H19" s="70">
        <v>2845</v>
      </c>
    </row>
    <row r="20" spans="1:8" ht="11.25" customHeight="1">
      <c r="A20" s="58">
        <v>13</v>
      </c>
      <c r="B20" s="12">
        <f t="shared" si="2"/>
        <v>4187</v>
      </c>
      <c r="C20" s="69">
        <v>2143</v>
      </c>
      <c r="D20" s="69">
        <v>2044</v>
      </c>
      <c r="E20" s="58">
        <v>73</v>
      </c>
      <c r="F20" s="12">
        <f t="shared" si="1"/>
        <v>6069</v>
      </c>
      <c r="G20" s="69">
        <v>2792</v>
      </c>
      <c r="H20" s="70">
        <v>3277</v>
      </c>
    </row>
    <row r="21" spans="1:8" ht="11.25" customHeight="1">
      <c r="A21" s="59">
        <v>14</v>
      </c>
      <c r="B21" s="60">
        <f t="shared" si="2"/>
        <v>4154</v>
      </c>
      <c r="C21" s="71">
        <v>2127</v>
      </c>
      <c r="D21" s="71">
        <v>2027</v>
      </c>
      <c r="E21" s="59">
        <v>74</v>
      </c>
      <c r="F21" s="60">
        <f t="shared" si="1"/>
        <v>6002</v>
      </c>
      <c r="G21" s="71">
        <v>2739</v>
      </c>
      <c r="H21" s="72">
        <v>3263</v>
      </c>
    </row>
    <row r="22" spans="1:8" ht="11.25" customHeight="1">
      <c r="A22" s="57" t="s">
        <v>53</v>
      </c>
      <c r="B22" s="12">
        <f t="shared" si="2"/>
        <v>20737</v>
      </c>
      <c r="C22" s="69">
        <f>SUM(C23:C27)</f>
        <v>10617</v>
      </c>
      <c r="D22" s="69">
        <f>SUM(D23:D27)</f>
        <v>10120</v>
      </c>
      <c r="E22" s="57" t="s">
        <v>54</v>
      </c>
      <c r="F22" s="12">
        <f t="shared" si="1"/>
        <v>22990</v>
      </c>
      <c r="G22" s="69">
        <f>SUM(G23:G27)</f>
        <v>10279</v>
      </c>
      <c r="H22" s="70">
        <f>SUM(H23:H27)</f>
        <v>12711</v>
      </c>
    </row>
    <row r="23" spans="1:8" ht="11.25" customHeight="1">
      <c r="A23" s="58">
        <v>15</v>
      </c>
      <c r="B23" s="12">
        <f t="shared" si="2"/>
        <v>4135</v>
      </c>
      <c r="C23" s="69">
        <v>2138</v>
      </c>
      <c r="D23" s="69">
        <v>1997</v>
      </c>
      <c r="E23" s="58">
        <v>75</v>
      </c>
      <c r="F23" s="12">
        <f t="shared" si="1"/>
        <v>6033</v>
      </c>
      <c r="G23" s="69">
        <v>2688</v>
      </c>
      <c r="H23" s="70">
        <v>3345</v>
      </c>
    </row>
    <row r="24" spans="1:8" ht="11.25" customHeight="1">
      <c r="A24" s="58">
        <v>16</v>
      </c>
      <c r="B24" s="12">
        <f t="shared" si="2"/>
        <v>4021</v>
      </c>
      <c r="C24" s="69">
        <v>2080</v>
      </c>
      <c r="D24" s="69">
        <v>1941</v>
      </c>
      <c r="E24" s="58">
        <v>76</v>
      </c>
      <c r="F24" s="12">
        <f t="shared" si="1"/>
        <v>4216</v>
      </c>
      <c r="G24" s="69">
        <v>1955</v>
      </c>
      <c r="H24" s="70">
        <v>2261</v>
      </c>
    </row>
    <row r="25" spans="1:8" ht="11.25" customHeight="1">
      <c r="A25" s="58">
        <v>17</v>
      </c>
      <c r="B25" s="12">
        <f t="shared" si="2"/>
        <v>3925</v>
      </c>
      <c r="C25" s="69">
        <v>1977</v>
      </c>
      <c r="D25" s="69">
        <v>1948</v>
      </c>
      <c r="E25" s="58">
        <v>77</v>
      </c>
      <c r="F25" s="12">
        <f t="shared" si="1"/>
        <v>3727</v>
      </c>
      <c r="G25" s="69">
        <v>1690</v>
      </c>
      <c r="H25" s="70">
        <v>2037</v>
      </c>
    </row>
    <row r="26" spans="1:8" ht="11.25" customHeight="1">
      <c r="A26" s="58">
        <v>18</v>
      </c>
      <c r="B26" s="12">
        <f t="shared" si="2"/>
        <v>4283</v>
      </c>
      <c r="C26" s="69">
        <v>2165</v>
      </c>
      <c r="D26" s="69">
        <v>2118</v>
      </c>
      <c r="E26" s="58">
        <v>78</v>
      </c>
      <c r="F26" s="12">
        <f t="shared" si="1"/>
        <v>4427</v>
      </c>
      <c r="G26" s="69">
        <v>1956</v>
      </c>
      <c r="H26" s="70">
        <v>2471</v>
      </c>
    </row>
    <row r="27" spans="1:8" ht="11.25" customHeight="1">
      <c r="A27" s="59">
        <v>19</v>
      </c>
      <c r="B27" s="60">
        <f t="shared" si="2"/>
        <v>4373</v>
      </c>
      <c r="C27" s="71">
        <v>2257</v>
      </c>
      <c r="D27" s="71">
        <v>2116</v>
      </c>
      <c r="E27" s="59">
        <v>79</v>
      </c>
      <c r="F27" s="60">
        <f t="shared" si="1"/>
        <v>4587</v>
      </c>
      <c r="G27" s="71">
        <v>1990</v>
      </c>
      <c r="H27" s="72">
        <v>2597</v>
      </c>
    </row>
    <row r="28" spans="1:8" ht="11.25" customHeight="1">
      <c r="A28" s="57" t="s">
        <v>55</v>
      </c>
      <c r="B28" s="12">
        <f t="shared" si="2"/>
        <v>21828</v>
      </c>
      <c r="C28" s="69">
        <f>SUM(C29:C33)</f>
        <v>11438</v>
      </c>
      <c r="D28" s="69">
        <f>SUM(D29:D33)</f>
        <v>10390</v>
      </c>
      <c r="E28" s="57" t="s">
        <v>56</v>
      </c>
      <c r="F28" s="12">
        <f t="shared" si="1"/>
        <v>18423</v>
      </c>
      <c r="G28" s="69">
        <f>SUM(G29:G33)</f>
        <v>7799</v>
      </c>
      <c r="H28" s="70">
        <f>SUM(H29:H33)</f>
        <v>10624</v>
      </c>
    </row>
    <row r="29" spans="1:8" ht="11.25" customHeight="1">
      <c r="A29" s="58">
        <v>20</v>
      </c>
      <c r="B29" s="12">
        <f t="shared" si="2"/>
        <v>4219</v>
      </c>
      <c r="C29" s="69">
        <v>2204</v>
      </c>
      <c r="D29" s="69">
        <v>2015</v>
      </c>
      <c r="E29" s="58">
        <v>80</v>
      </c>
      <c r="F29" s="12">
        <f t="shared" si="1"/>
        <v>4372</v>
      </c>
      <c r="G29" s="69">
        <v>1931</v>
      </c>
      <c r="H29" s="70">
        <v>2441</v>
      </c>
    </row>
    <row r="30" spans="1:8" ht="11.25" customHeight="1">
      <c r="A30" s="58">
        <v>21</v>
      </c>
      <c r="B30" s="12">
        <f t="shared" si="2"/>
        <v>4338</v>
      </c>
      <c r="C30" s="69">
        <v>2273</v>
      </c>
      <c r="D30" s="69">
        <v>2065</v>
      </c>
      <c r="E30" s="58">
        <v>81</v>
      </c>
      <c r="F30" s="12">
        <f t="shared" si="1"/>
        <v>4371</v>
      </c>
      <c r="G30" s="69">
        <v>1834</v>
      </c>
      <c r="H30" s="70">
        <v>2537</v>
      </c>
    </row>
    <row r="31" spans="1:8" ht="11.25" customHeight="1">
      <c r="A31" s="58">
        <v>22</v>
      </c>
      <c r="B31" s="12">
        <f t="shared" si="2"/>
        <v>4562</v>
      </c>
      <c r="C31" s="69">
        <v>2448</v>
      </c>
      <c r="D31" s="69">
        <v>2114</v>
      </c>
      <c r="E31" s="58">
        <v>82</v>
      </c>
      <c r="F31" s="12">
        <f t="shared" si="1"/>
        <v>3677</v>
      </c>
      <c r="G31" s="69">
        <v>1555</v>
      </c>
      <c r="H31" s="70">
        <v>2122</v>
      </c>
    </row>
    <row r="32" spans="1:8" ht="11.25" customHeight="1">
      <c r="A32" s="58">
        <v>23</v>
      </c>
      <c r="B32" s="12">
        <f t="shared" si="2"/>
        <v>4283</v>
      </c>
      <c r="C32" s="69">
        <v>2220</v>
      </c>
      <c r="D32" s="69">
        <v>2063</v>
      </c>
      <c r="E32" s="58">
        <v>83</v>
      </c>
      <c r="F32" s="12">
        <f t="shared" si="1"/>
        <v>3025</v>
      </c>
      <c r="G32" s="69">
        <v>1277</v>
      </c>
      <c r="H32" s="70">
        <v>1748</v>
      </c>
    </row>
    <row r="33" spans="1:8" ht="11.25" customHeight="1">
      <c r="A33" s="59">
        <v>24</v>
      </c>
      <c r="B33" s="60">
        <f t="shared" si="2"/>
        <v>4426</v>
      </c>
      <c r="C33" s="71">
        <v>2293</v>
      </c>
      <c r="D33" s="71">
        <v>2133</v>
      </c>
      <c r="E33" s="59">
        <v>84</v>
      </c>
      <c r="F33" s="60">
        <f t="shared" si="1"/>
        <v>2978</v>
      </c>
      <c r="G33" s="71">
        <v>1202</v>
      </c>
      <c r="H33" s="72">
        <v>1776</v>
      </c>
    </row>
    <row r="34" spans="1:8" ht="11.25" customHeight="1">
      <c r="A34" s="57" t="s">
        <v>57</v>
      </c>
      <c r="B34" s="12">
        <f t="shared" si="2"/>
        <v>22989</v>
      </c>
      <c r="C34" s="69">
        <f>SUM(C35:C39)</f>
        <v>12146</v>
      </c>
      <c r="D34" s="69">
        <f>SUM(D35:D39)</f>
        <v>10843</v>
      </c>
      <c r="E34" s="57" t="s">
        <v>58</v>
      </c>
      <c r="F34" s="12">
        <f t="shared" si="1"/>
        <v>12097</v>
      </c>
      <c r="G34" s="69">
        <f>SUM(G35:G39)</f>
        <v>4620</v>
      </c>
      <c r="H34" s="70">
        <f>SUM(H35:H39)</f>
        <v>7477</v>
      </c>
    </row>
    <row r="35" spans="1:8" ht="11.25" customHeight="1">
      <c r="A35" s="58">
        <v>25</v>
      </c>
      <c r="B35" s="12">
        <f t="shared" si="2"/>
        <v>4581</v>
      </c>
      <c r="C35" s="69">
        <v>2397</v>
      </c>
      <c r="D35" s="69">
        <v>2184</v>
      </c>
      <c r="E35" s="58">
        <v>85</v>
      </c>
      <c r="F35" s="12">
        <f t="shared" si="1"/>
        <v>3044</v>
      </c>
      <c r="G35" s="69">
        <v>1267</v>
      </c>
      <c r="H35" s="70">
        <v>1777</v>
      </c>
    </row>
    <row r="36" spans="1:8" ht="11.25" customHeight="1">
      <c r="A36" s="58">
        <v>26</v>
      </c>
      <c r="B36" s="12">
        <f t="shared" si="2"/>
        <v>4727</v>
      </c>
      <c r="C36" s="69">
        <v>2537</v>
      </c>
      <c r="D36" s="69">
        <v>2190</v>
      </c>
      <c r="E36" s="58">
        <v>86</v>
      </c>
      <c r="F36" s="12">
        <f t="shared" si="1"/>
        <v>2722</v>
      </c>
      <c r="G36" s="69">
        <v>1032</v>
      </c>
      <c r="H36" s="70">
        <v>1690</v>
      </c>
    </row>
    <row r="37" spans="1:8" ht="11.25" customHeight="1">
      <c r="A37" s="58">
        <v>27</v>
      </c>
      <c r="B37" s="12">
        <f t="shared" si="2"/>
        <v>4452</v>
      </c>
      <c r="C37" s="69">
        <v>2361</v>
      </c>
      <c r="D37" s="69">
        <v>2091</v>
      </c>
      <c r="E37" s="58">
        <v>87</v>
      </c>
      <c r="F37" s="12">
        <f t="shared" si="1"/>
        <v>2492</v>
      </c>
      <c r="G37" s="69">
        <v>944</v>
      </c>
      <c r="H37" s="70">
        <v>1548</v>
      </c>
    </row>
    <row r="38" spans="1:8" ht="11.25" customHeight="1">
      <c r="A38" s="58">
        <v>28</v>
      </c>
      <c r="B38" s="12">
        <f t="shared" si="2"/>
        <v>4664</v>
      </c>
      <c r="C38" s="69">
        <v>2416</v>
      </c>
      <c r="D38" s="69">
        <v>2248</v>
      </c>
      <c r="E38" s="58">
        <v>88</v>
      </c>
      <c r="F38" s="12">
        <f t="shared" si="1"/>
        <v>2004</v>
      </c>
      <c r="G38" s="69">
        <v>740</v>
      </c>
      <c r="H38" s="70">
        <v>1264</v>
      </c>
    </row>
    <row r="39" spans="1:8" ht="11.25" customHeight="1">
      <c r="A39" s="59">
        <v>29</v>
      </c>
      <c r="B39" s="60">
        <f t="shared" si="2"/>
        <v>4565</v>
      </c>
      <c r="C39" s="71">
        <v>2435</v>
      </c>
      <c r="D39" s="71">
        <v>2130</v>
      </c>
      <c r="E39" s="59">
        <v>89</v>
      </c>
      <c r="F39" s="60">
        <f t="shared" si="1"/>
        <v>1835</v>
      </c>
      <c r="G39" s="71">
        <v>637</v>
      </c>
      <c r="H39" s="72">
        <v>1198</v>
      </c>
    </row>
    <row r="40" spans="1:8" ht="11.25" customHeight="1">
      <c r="A40" s="57" t="s">
        <v>59</v>
      </c>
      <c r="B40" s="12">
        <f t="shared" si="2"/>
        <v>23720</v>
      </c>
      <c r="C40" s="69">
        <f>SUM(C41:C45)</f>
        <v>12310</v>
      </c>
      <c r="D40" s="69">
        <f>SUM(D41:D45)</f>
        <v>11410</v>
      </c>
      <c r="E40" s="57" t="s">
        <v>60</v>
      </c>
      <c r="F40" s="12">
        <f t="shared" si="1"/>
        <v>5411</v>
      </c>
      <c r="G40" s="69">
        <f>SUM(G41:G45)</f>
        <v>1619</v>
      </c>
      <c r="H40" s="70">
        <f>SUM(H41:H45)</f>
        <v>3792</v>
      </c>
    </row>
    <row r="41" spans="1:8" ht="11.25" customHeight="1">
      <c r="A41" s="58">
        <v>30</v>
      </c>
      <c r="B41" s="12">
        <f t="shared" si="2"/>
        <v>4565</v>
      </c>
      <c r="C41" s="69">
        <v>2425</v>
      </c>
      <c r="D41" s="69">
        <v>2140</v>
      </c>
      <c r="E41" s="58">
        <v>90</v>
      </c>
      <c r="F41" s="12">
        <f t="shared" si="1"/>
        <v>1493</v>
      </c>
      <c r="G41" s="69">
        <v>517</v>
      </c>
      <c r="H41" s="70">
        <v>976</v>
      </c>
    </row>
    <row r="42" spans="1:8" ht="11.25" customHeight="1">
      <c r="A42" s="58">
        <v>31</v>
      </c>
      <c r="B42" s="12">
        <f t="shared" si="2"/>
        <v>4802</v>
      </c>
      <c r="C42" s="69">
        <v>2514</v>
      </c>
      <c r="D42" s="69">
        <v>2288</v>
      </c>
      <c r="E42" s="58">
        <v>91</v>
      </c>
      <c r="F42" s="12">
        <f t="shared" si="1"/>
        <v>1289</v>
      </c>
      <c r="G42" s="69">
        <v>368</v>
      </c>
      <c r="H42" s="70">
        <v>921</v>
      </c>
    </row>
    <row r="43" spans="1:8" ht="11.25" customHeight="1">
      <c r="A43" s="58">
        <v>32</v>
      </c>
      <c r="B43" s="12">
        <f t="shared" si="2"/>
        <v>4754</v>
      </c>
      <c r="C43" s="69">
        <v>2451</v>
      </c>
      <c r="D43" s="69">
        <v>2303</v>
      </c>
      <c r="E43" s="58">
        <v>92</v>
      </c>
      <c r="F43" s="12">
        <f t="shared" si="1"/>
        <v>1101</v>
      </c>
      <c r="G43" s="69">
        <v>315</v>
      </c>
      <c r="H43" s="70">
        <v>786</v>
      </c>
    </row>
    <row r="44" spans="1:8" ht="11.25" customHeight="1">
      <c r="A44" s="58">
        <v>33</v>
      </c>
      <c r="B44" s="12">
        <f t="shared" si="2"/>
        <v>4664</v>
      </c>
      <c r="C44" s="69">
        <v>2374</v>
      </c>
      <c r="D44" s="69">
        <v>2290</v>
      </c>
      <c r="E44" s="58">
        <v>93</v>
      </c>
      <c r="F44" s="12">
        <f t="shared" si="1"/>
        <v>856</v>
      </c>
      <c r="G44" s="69">
        <v>246</v>
      </c>
      <c r="H44" s="70">
        <v>610</v>
      </c>
    </row>
    <row r="45" spans="1:8" ht="11.25" customHeight="1">
      <c r="A45" s="59">
        <v>34</v>
      </c>
      <c r="B45" s="60">
        <f t="shared" si="2"/>
        <v>4935</v>
      </c>
      <c r="C45" s="71">
        <v>2546</v>
      </c>
      <c r="D45" s="71">
        <v>2389</v>
      </c>
      <c r="E45" s="59">
        <v>94</v>
      </c>
      <c r="F45" s="60">
        <f t="shared" si="1"/>
        <v>672</v>
      </c>
      <c r="G45" s="71">
        <v>173</v>
      </c>
      <c r="H45" s="72">
        <v>499</v>
      </c>
    </row>
    <row r="46" spans="1:8" ht="11.25" customHeight="1">
      <c r="A46" s="57" t="s">
        <v>61</v>
      </c>
      <c r="B46" s="12">
        <f t="shared" si="2"/>
        <v>27223</v>
      </c>
      <c r="C46" s="69">
        <f>SUM(C47:C51)</f>
        <v>13820</v>
      </c>
      <c r="D46" s="69">
        <f>SUM(D47:D51)</f>
        <v>13403</v>
      </c>
      <c r="E46" s="57" t="s">
        <v>62</v>
      </c>
      <c r="F46" s="12">
        <f t="shared" si="1"/>
        <v>1581</v>
      </c>
      <c r="G46" s="69">
        <f>SUM(G47:G51)</f>
        <v>332</v>
      </c>
      <c r="H46" s="70">
        <f>SUM(H47:H51)</f>
        <v>1249</v>
      </c>
    </row>
    <row r="47" spans="1:8" ht="11.25" customHeight="1">
      <c r="A47" s="58">
        <v>35</v>
      </c>
      <c r="B47" s="12">
        <f t="shared" si="2"/>
        <v>4829</v>
      </c>
      <c r="C47" s="69">
        <v>2441</v>
      </c>
      <c r="D47" s="69">
        <v>2388</v>
      </c>
      <c r="E47" s="58">
        <v>95</v>
      </c>
      <c r="F47" s="12">
        <f t="shared" si="1"/>
        <v>545</v>
      </c>
      <c r="G47" s="69">
        <v>129</v>
      </c>
      <c r="H47" s="70">
        <v>416</v>
      </c>
    </row>
    <row r="48" spans="1:8" ht="11.25" customHeight="1">
      <c r="A48" s="58">
        <v>36</v>
      </c>
      <c r="B48" s="12">
        <f t="shared" si="2"/>
        <v>5201</v>
      </c>
      <c r="C48" s="69">
        <v>2686</v>
      </c>
      <c r="D48" s="69">
        <v>2515</v>
      </c>
      <c r="E48" s="58">
        <v>96</v>
      </c>
      <c r="F48" s="12">
        <f t="shared" si="1"/>
        <v>401</v>
      </c>
      <c r="G48" s="69">
        <v>92</v>
      </c>
      <c r="H48" s="70">
        <v>309</v>
      </c>
    </row>
    <row r="49" spans="1:8" ht="11.25" customHeight="1">
      <c r="A49" s="58">
        <v>37</v>
      </c>
      <c r="B49" s="12">
        <f t="shared" si="2"/>
        <v>5481</v>
      </c>
      <c r="C49" s="69">
        <v>2763</v>
      </c>
      <c r="D49" s="69">
        <v>2718</v>
      </c>
      <c r="E49" s="58">
        <v>97</v>
      </c>
      <c r="F49" s="12">
        <f t="shared" si="1"/>
        <v>297</v>
      </c>
      <c r="G49" s="69">
        <v>56</v>
      </c>
      <c r="H49" s="70">
        <v>241</v>
      </c>
    </row>
    <row r="50" spans="1:8" ht="11.25" customHeight="1">
      <c r="A50" s="58">
        <v>38</v>
      </c>
      <c r="B50" s="12">
        <f t="shared" si="2"/>
        <v>5721</v>
      </c>
      <c r="C50" s="69">
        <v>2894</v>
      </c>
      <c r="D50" s="69">
        <v>2827</v>
      </c>
      <c r="E50" s="58">
        <v>98</v>
      </c>
      <c r="F50" s="12">
        <f t="shared" si="1"/>
        <v>194</v>
      </c>
      <c r="G50" s="69">
        <v>26</v>
      </c>
      <c r="H50" s="70">
        <v>168</v>
      </c>
    </row>
    <row r="51" spans="1:8" ht="11.25" customHeight="1">
      <c r="A51" s="59">
        <v>39</v>
      </c>
      <c r="B51" s="60">
        <f t="shared" si="2"/>
        <v>5991</v>
      </c>
      <c r="C51" s="71">
        <v>3036</v>
      </c>
      <c r="D51" s="71">
        <v>2955</v>
      </c>
      <c r="E51" s="59">
        <v>99</v>
      </c>
      <c r="F51" s="60">
        <f t="shared" si="1"/>
        <v>144</v>
      </c>
      <c r="G51" s="71">
        <v>29</v>
      </c>
      <c r="H51" s="72">
        <v>115</v>
      </c>
    </row>
    <row r="52" spans="1:8" ht="11.25" customHeight="1">
      <c r="A52" s="57" t="s">
        <v>63</v>
      </c>
      <c r="B52" s="12">
        <f t="shared" si="2"/>
        <v>31530</v>
      </c>
      <c r="C52" s="69">
        <f>SUM(C53:C57)</f>
        <v>15905</v>
      </c>
      <c r="D52" s="69">
        <f>SUM(D53:D57)</f>
        <v>15625</v>
      </c>
      <c r="E52" s="57" t="s">
        <v>64</v>
      </c>
      <c r="F52" s="12">
        <f t="shared" si="1"/>
        <v>220</v>
      </c>
      <c r="G52" s="69">
        <f>SUM(G53:G57)</f>
        <v>31</v>
      </c>
      <c r="H52" s="70">
        <f>SUM(H53:H57)</f>
        <v>189</v>
      </c>
    </row>
    <row r="53" spans="1:8" ht="11.25" customHeight="1">
      <c r="A53" s="58">
        <v>40</v>
      </c>
      <c r="B53" s="12">
        <f t="shared" si="2"/>
        <v>6008</v>
      </c>
      <c r="C53" s="69">
        <v>3025</v>
      </c>
      <c r="D53" s="69">
        <v>2983</v>
      </c>
      <c r="E53" s="58">
        <v>100</v>
      </c>
      <c r="F53" s="12">
        <f t="shared" si="1"/>
        <v>82</v>
      </c>
      <c r="G53" s="69">
        <v>14</v>
      </c>
      <c r="H53" s="70">
        <v>68</v>
      </c>
    </row>
    <row r="54" spans="1:8" ht="11.25" customHeight="1">
      <c r="A54" s="58">
        <v>41</v>
      </c>
      <c r="B54" s="12">
        <f t="shared" si="2"/>
        <v>6072</v>
      </c>
      <c r="C54" s="69">
        <v>3063</v>
      </c>
      <c r="D54" s="69">
        <v>3009</v>
      </c>
      <c r="E54" s="58">
        <v>101</v>
      </c>
      <c r="F54" s="12">
        <f t="shared" si="1"/>
        <v>61</v>
      </c>
      <c r="G54" s="69">
        <v>5</v>
      </c>
      <c r="H54" s="70">
        <v>56</v>
      </c>
    </row>
    <row r="55" spans="1:8" ht="11.25" customHeight="1">
      <c r="A55" s="58">
        <v>42</v>
      </c>
      <c r="B55" s="12">
        <f t="shared" si="2"/>
        <v>6238</v>
      </c>
      <c r="C55" s="69">
        <v>3115</v>
      </c>
      <c r="D55" s="69">
        <v>3123</v>
      </c>
      <c r="E55" s="58">
        <v>102</v>
      </c>
      <c r="F55" s="12">
        <f t="shared" si="1"/>
        <v>39</v>
      </c>
      <c r="G55" s="69">
        <v>8</v>
      </c>
      <c r="H55" s="70">
        <v>31</v>
      </c>
    </row>
    <row r="56" spans="1:8" ht="11.25" customHeight="1">
      <c r="A56" s="58">
        <v>43</v>
      </c>
      <c r="B56" s="12">
        <f t="shared" si="2"/>
        <v>6570</v>
      </c>
      <c r="C56" s="69">
        <v>3361</v>
      </c>
      <c r="D56" s="69">
        <v>3209</v>
      </c>
      <c r="E56" s="58">
        <v>103</v>
      </c>
      <c r="F56" s="12">
        <f t="shared" si="1"/>
        <v>25</v>
      </c>
      <c r="G56" s="69">
        <v>1</v>
      </c>
      <c r="H56" s="70">
        <v>24</v>
      </c>
    </row>
    <row r="57" spans="1:8" ht="11.25" customHeight="1">
      <c r="A57" s="59">
        <v>44</v>
      </c>
      <c r="B57" s="60">
        <f t="shared" si="2"/>
        <v>6642</v>
      </c>
      <c r="C57" s="71">
        <v>3341</v>
      </c>
      <c r="D57" s="71">
        <v>3301</v>
      </c>
      <c r="E57" s="59">
        <v>104</v>
      </c>
      <c r="F57" s="60">
        <f t="shared" si="1"/>
        <v>13</v>
      </c>
      <c r="G57" s="71">
        <v>3</v>
      </c>
      <c r="H57" s="72">
        <v>10</v>
      </c>
    </row>
    <row r="58" spans="1:8" ht="11.25" customHeight="1">
      <c r="A58" s="57" t="s">
        <v>65</v>
      </c>
      <c r="B58" s="12">
        <f t="shared" si="2"/>
        <v>36932</v>
      </c>
      <c r="C58" s="69">
        <f>SUM(C59:C63)</f>
        <v>18688</v>
      </c>
      <c r="D58" s="69">
        <f>SUM(D59:D63)</f>
        <v>18244</v>
      </c>
      <c r="E58" s="57" t="s">
        <v>274</v>
      </c>
      <c r="F58" s="12">
        <f>SUM(G58:H58)</f>
        <v>16</v>
      </c>
      <c r="G58" s="69">
        <f>SUM(G59:G63)</f>
        <v>2</v>
      </c>
      <c r="H58" s="70">
        <f>SUM(H59:H63)</f>
        <v>14</v>
      </c>
    </row>
    <row r="59" spans="1:8" ht="11.25" customHeight="1">
      <c r="A59" s="58">
        <v>45</v>
      </c>
      <c r="B59" s="12">
        <f t="shared" si="2"/>
        <v>6811</v>
      </c>
      <c r="C59" s="69">
        <v>3451</v>
      </c>
      <c r="D59" s="69">
        <v>3360</v>
      </c>
      <c r="E59" s="58">
        <v>105</v>
      </c>
      <c r="F59" s="12">
        <f t="shared" si="1"/>
        <v>9</v>
      </c>
      <c r="G59" s="69">
        <v>2</v>
      </c>
      <c r="H59" s="70">
        <v>7</v>
      </c>
    </row>
    <row r="60" spans="1:8" ht="11.25" customHeight="1">
      <c r="A60" s="58">
        <v>46</v>
      </c>
      <c r="B60" s="12">
        <f t="shared" si="2"/>
        <v>7092</v>
      </c>
      <c r="C60" s="69">
        <v>3643</v>
      </c>
      <c r="D60" s="69">
        <v>3449</v>
      </c>
      <c r="E60" s="58">
        <v>106</v>
      </c>
      <c r="F60" s="12">
        <f t="shared" si="1"/>
        <v>3</v>
      </c>
      <c r="G60" s="69">
        <v>0</v>
      </c>
      <c r="H60" s="70">
        <v>3</v>
      </c>
    </row>
    <row r="61" spans="1:8" ht="11.25" customHeight="1">
      <c r="A61" s="58">
        <v>47</v>
      </c>
      <c r="B61" s="12">
        <f t="shared" si="2"/>
        <v>7183</v>
      </c>
      <c r="C61" s="69">
        <v>3571</v>
      </c>
      <c r="D61" s="69">
        <v>3612</v>
      </c>
      <c r="E61" s="58">
        <v>107</v>
      </c>
      <c r="F61" s="12">
        <f t="shared" si="1"/>
        <v>3</v>
      </c>
      <c r="G61" s="69">
        <v>0</v>
      </c>
      <c r="H61" s="70">
        <v>3</v>
      </c>
    </row>
    <row r="62" spans="1:8" ht="11.25" customHeight="1">
      <c r="A62" s="58">
        <v>48</v>
      </c>
      <c r="B62" s="12">
        <f t="shared" si="2"/>
        <v>7659</v>
      </c>
      <c r="C62" s="69">
        <v>3901</v>
      </c>
      <c r="D62" s="69">
        <v>3758</v>
      </c>
      <c r="E62" s="58">
        <v>108</v>
      </c>
      <c r="F62" s="12">
        <f>SUM(G62:H62)</f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f t="shared" si="2"/>
        <v>8187</v>
      </c>
      <c r="C63" s="71">
        <v>4122</v>
      </c>
      <c r="D63" s="71">
        <v>4065</v>
      </c>
      <c r="E63" s="59">
        <v>109</v>
      </c>
      <c r="F63" s="60">
        <f>SUM(G63:H63)</f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f t="shared" si="2"/>
        <v>38164</v>
      </c>
      <c r="C64" s="69">
        <f>SUM(C65:C69)</f>
        <v>19420</v>
      </c>
      <c r="D64" s="69">
        <f>SUM(D65:D69)</f>
        <v>18744</v>
      </c>
      <c r="E64" s="58" t="s">
        <v>330</v>
      </c>
      <c r="F64" s="12">
        <f t="shared" ref="F64:F65" si="3">SUM(G64:H64)</f>
        <v>0</v>
      </c>
      <c r="G64" s="69">
        <f>G65</f>
        <v>0</v>
      </c>
      <c r="H64" s="70">
        <f>H65</f>
        <v>0</v>
      </c>
    </row>
    <row r="65" spans="1:9" ht="11.25" customHeight="1">
      <c r="A65" s="58">
        <v>50</v>
      </c>
      <c r="B65" s="12">
        <f t="shared" si="2"/>
        <v>7855</v>
      </c>
      <c r="C65" s="69">
        <v>4001</v>
      </c>
      <c r="D65" s="69">
        <v>3854</v>
      </c>
      <c r="E65" s="58">
        <v>110</v>
      </c>
      <c r="F65" s="127">
        <f t="shared" si="3"/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f t="shared" si="2"/>
        <v>7898</v>
      </c>
      <c r="C66" s="69">
        <v>3958</v>
      </c>
      <c r="D66" s="69">
        <v>3940</v>
      </c>
      <c r="E66" s="58"/>
      <c r="F66" s="13"/>
      <c r="G66" s="69"/>
      <c r="H66" s="14"/>
    </row>
    <row r="67" spans="1:9" ht="11.25" customHeight="1">
      <c r="A67" s="58">
        <v>52</v>
      </c>
      <c r="B67" s="12">
        <f t="shared" si="2"/>
        <v>7629</v>
      </c>
      <c r="C67" s="69">
        <v>3861</v>
      </c>
      <c r="D67" s="69">
        <v>3768</v>
      </c>
      <c r="E67" s="58"/>
      <c r="F67" s="12"/>
      <c r="G67" s="69"/>
      <c r="H67" s="14"/>
    </row>
    <row r="68" spans="1:9" ht="11.25" customHeight="1">
      <c r="A68" s="58">
        <v>53</v>
      </c>
      <c r="B68" s="12">
        <f t="shared" si="2"/>
        <v>7382</v>
      </c>
      <c r="C68" s="69">
        <v>3839</v>
      </c>
      <c r="D68" s="69">
        <v>3543</v>
      </c>
      <c r="E68" s="58" t="s">
        <v>40</v>
      </c>
      <c r="F68" s="127">
        <f>SUM(F72:F74)</f>
        <v>445177</v>
      </c>
      <c r="G68" s="129">
        <f>SUM(G72:G74)</f>
        <v>220374</v>
      </c>
      <c r="H68" s="130">
        <f>SUM(H72:H74)</f>
        <v>224803</v>
      </c>
      <c r="I68" s="187"/>
    </row>
    <row r="69" spans="1:9" ht="11.25" customHeight="1">
      <c r="A69" s="59">
        <v>54</v>
      </c>
      <c r="B69" s="60">
        <f t="shared" si="2"/>
        <v>7400</v>
      </c>
      <c r="C69" s="71">
        <v>3761</v>
      </c>
      <c r="D69" s="71">
        <v>3639</v>
      </c>
      <c r="E69" s="59" t="s">
        <v>3</v>
      </c>
      <c r="F69" s="131">
        <v>210372</v>
      </c>
      <c r="G69" s="71"/>
      <c r="H69" s="72"/>
    </row>
    <row r="70" spans="1:9" ht="11.25" customHeight="1">
      <c r="A70" s="57" t="s">
        <v>67</v>
      </c>
      <c r="B70" s="12">
        <f t="shared" si="2"/>
        <v>31597</v>
      </c>
      <c r="C70" s="69">
        <f>SUM(C71:C75)</f>
        <v>16578</v>
      </c>
      <c r="D70" s="69">
        <f>SUM(D71:D75)</f>
        <v>15019</v>
      </c>
      <c r="E70" s="58"/>
      <c r="F70" s="13"/>
      <c r="G70" s="132"/>
      <c r="H70" s="133"/>
    </row>
    <row r="71" spans="1:9" ht="11.25" customHeight="1">
      <c r="A71" s="58">
        <v>55</v>
      </c>
      <c r="B71" s="12">
        <f t="shared" si="2"/>
        <v>7552</v>
      </c>
      <c r="C71" s="69">
        <v>4017</v>
      </c>
      <c r="D71" s="69">
        <v>3535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f t="shared" si="2"/>
        <v>5239</v>
      </c>
      <c r="C72" s="69">
        <v>2754</v>
      </c>
      <c r="D72" s="69">
        <v>2485</v>
      </c>
      <c r="E72" s="58" t="s">
        <v>69</v>
      </c>
      <c r="F72" s="135">
        <f>$B$4+$B$10+$B$16</f>
        <v>57380</v>
      </c>
      <c r="G72" s="136">
        <f>$C$4+$C$10+$C$16</f>
        <v>29481</v>
      </c>
      <c r="H72" s="137">
        <f>$D$4+$D$10+$D$16</f>
        <v>27899</v>
      </c>
    </row>
    <row r="73" spans="1:9" ht="11.25" customHeight="1">
      <c r="A73" s="58">
        <v>57</v>
      </c>
      <c r="B73" s="12">
        <f t="shared" si="2"/>
        <v>6765</v>
      </c>
      <c r="C73" s="69">
        <v>3515</v>
      </c>
      <c r="D73" s="69">
        <v>3250</v>
      </c>
      <c r="E73" s="57" t="s">
        <v>70</v>
      </c>
      <c r="F73" s="12">
        <f>$B$22+$B$28+$B$34+$B$40+$B$46+$B$52+$B$58+$B$64+$B$70+$F$4</f>
        <v>279041</v>
      </c>
      <c r="G73" s="69">
        <f>$C$22+$C$28+$C$34+$C$40+$C$46+$C$52+$C$58+$C$64+$C$70+$G$4</f>
        <v>143472</v>
      </c>
      <c r="H73" s="70">
        <f>$D$22+$D$28+$D$34+$D$40+$D$46+$D$52+$D$58+$D$64+$D$70+$H$4</f>
        <v>135569</v>
      </c>
    </row>
    <row r="74" spans="1:9" ht="11.25" customHeight="1">
      <c r="A74" s="58">
        <v>58</v>
      </c>
      <c r="B74" s="12">
        <f t="shared" si="2"/>
        <v>6143</v>
      </c>
      <c r="C74" s="69">
        <v>3193</v>
      </c>
      <c r="D74" s="69">
        <v>2950</v>
      </c>
      <c r="E74" s="57" t="s">
        <v>71</v>
      </c>
      <c r="F74" s="12">
        <f>$F$10+$F$16+$F$22+$F$28+$F$34+$F$40+$F$46+$F$52+$F$58+$F$64</f>
        <v>108756</v>
      </c>
      <c r="G74" s="69">
        <f>$G$10+$G$16+$G$22+$G$28+$G$34+$G$40+$G$46+$G$52+$G$58+$G$64</f>
        <v>47421</v>
      </c>
      <c r="H74" s="70">
        <f>$H$10+$H$16+$H$22+$H$28+$H$34+$H$40+$H$46+$H$52+$H$58+$H$64</f>
        <v>61335</v>
      </c>
    </row>
    <row r="75" spans="1:9" ht="13.5" customHeight="1" thickBot="1">
      <c r="A75" s="61">
        <v>59</v>
      </c>
      <c r="B75" s="62">
        <f t="shared" ref="B75" si="4">SUM(C75:D75)</f>
        <v>5898</v>
      </c>
      <c r="C75" s="63">
        <v>3099</v>
      </c>
      <c r="D75" s="63">
        <v>2799</v>
      </c>
      <c r="E75" s="64" t="s">
        <v>331</v>
      </c>
      <c r="F75" s="62">
        <f>$F$22+$F$28+$F$34+$F$40+$F$46+$F$52+$F$58+$F$64</f>
        <v>60738</v>
      </c>
      <c r="G75" s="63">
        <f>$G$22+$G$28+$G$34+$G$40+$G$46+$G$52+$G$58+$G$64</f>
        <v>24682</v>
      </c>
      <c r="H75" s="65">
        <f>$H$22+$H$28+$H$34+$H$40+$H$46+$H$52+$H$58+$H$64</f>
        <v>36056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A6" sqref="A6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89" t="s">
        <v>275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1" customFormat="1" ht="20.25" customHeight="1" thickBot="1">
      <c r="A2" s="218" t="s">
        <v>355</v>
      </c>
      <c r="B2" s="218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19" t="s">
        <v>12</v>
      </c>
      <c r="B3" s="222" t="s">
        <v>27</v>
      </c>
      <c r="C3" s="225" t="s">
        <v>28</v>
      </c>
      <c r="D3" s="228" t="s">
        <v>336</v>
      </c>
      <c r="E3" s="231" t="s">
        <v>29</v>
      </c>
      <c r="F3" s="232"/>
      <c r="G3" s="232"/>
      <c r="H3" s="233"/>
      <c r="I3" s="232" t="s">
        <v>30</v>
      </c>
      <c r="J3" s="232"/>
      <c r="K3" s="232"/>
      <c r="L3" s="237"/>
      <c r="M3" s="239" t="s">
        <v>337</v>
      </c>
      <c r="N3" s="242" t="s">
        <v>26</v>
      </c>
    </row>
    <row r="4" spans="1:14" s="1" customFormat="1" ht="20.100000000000001" customHeight="1">
      <c r="A4" s="220"/>
      <c r="B4" s="223"/>
      <c r="C4" s="226"/>
      <c r="D4" s="229"/>
      <c r="E4" s="234"/>
      <c r="F4" s="235"/>
      <c r="G4" s="235"/>
      <c r="H4" s="236"/>
      <c r="I4" s="235"/>
      <c r="J4" s="235"/>
      <c r="K4" s="235"/>
      <c r="L4" s="238"/>
      <c r="M4" s="240"/>
      <c r="N4" s="243"/>
    </row>
    <row r="5" spans="1:14" s="1" customFormat="1" ht="20.100000000000001" customHeight="1" thickBot="1">
      <c r="A5" s="221"/>
      <c r="B5" s="224"/>
      <c r="C5" s="227"/>
      <c r="D5" s="230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1"/>
      <c r="N5" s="244"/>
    </row>
    <row r="6" spans="1:14" s="1" customFormat="1" ht="20.100000000000001" customHeight="1">
      <c r="A6" s="99" t="s">
        <v>13</v>
      </c>
      <c r="B6" s="138">
        <v>9</v>
      </c>
      <c r="C6" s="139">
        <v>14</v>
      </c>
      <c r="D6" s="140">
        <f>B6-C6</f>
        <v>-5</v>
      </c>
      <c r="E6" s="141">
        <v>33</v>
      </c>
      <c r="F6" s="142">
        <v>32</v>
      </c>
      <c r="G6" s="142">
        <v>18</v>
      </c>
      <c r="H6" s="143">
        <f>SUM(E6:G6)</f>
        <v>83</v>
      </c>
      <c r="I6" s="144">
        <v>37</v>
      </c>
      <c r="J6" s="142">
        <v>21</v>
      </c>
      <c r="K6" s="142">
        <v>18</v>
      </c>
      <c r="L6" s="145">
        <f>SUM(I6:K6)</f>
        <v>76</v>
      </c>
      <c r="M6" s="146">
        <f>H6-L6</f>
        <v>7</v>
      </c>
      <c r="N6" s="146">
        <f>D6+M6</f>
        <v>2</v>
      </c>
    </row>
    <row r="7" spans="1:14" s="1" customFormat="1" ht="20.100000000000001" customHeight="1">
      <c r="A7" s="100" t="s">
        <v>14</v>
      </c>
      <c r="B7" s="147">
        <v>42</v>
      </c>
      <c r="C7" s="148">
        <v>39</v>
      </c>
      <c r="D7" s="140">
        <f t="shared" ref="D7:D18" si="0">B7-C7</f>
        <v>3</v>
      </c>
      <c r="E7" s="149">
        <v>124</v>
      </c>
      <c r="F7" s="150">
        <v>99</v>
      </c>
      <c r="G7" s="150">
        <v>54</v>
      </c>
      <c r="H7" s="151">
        <f t="shared" ref="H7:H20" si="1">SUM(E7:G7)</f>
        <v>277</v>
      </c>
      <c r="I7" s="152">
        <v>101</v>
      </c>
      <c r="J7" s="150">
        <v>76</v>
      </c>
      <c r="K7" s="150">
        <v>70</v>
      </c>
      <c r="L7" s="153">
        <f t="shared" ref="L7:L20" si="2">SUM(I7:K7)</f>
        <v>247</v>
      </c>
      <c r="M7" s="154">
        <f t="shared" ref="M7:M20" si="3">H7-L7</f>
        <v>30</v>
      </c>
      <c r="N7" s="154">
        <f t="shared" ref="N7:N18" si="4">D7+M7</f>
        <v>33</v>
      </c>
    </row>
    <row r="8" spans="1:14" s="1" customFormat="1" ht="20.100000000000001" customHeight="1">
      <c r="A8" s="100" t="s">
        <v>15</v>
      </c>
      <c r="B8" s="147">
        <v>20</v>
      </c>
      <c r="C8" s="148">
        <v>41</v>
      </c>
      <c r="D8" s="140">
        <f t="shared" si="0"/>
        <v>-21</v>
      </c>
      <c r="E8" s="149">
        <v>81</v>
      </c>
      <c r="F8" s="150">
        <v>59</v>
      </c>
      <c r="G8" s="150">
        <v>26</v>
      </c>
      <c r="H8" s="151">
        <f t="shared" si="1"/>
        <v>166</v>
      </c>
      <c r="I8" s="152">
        <v>44</v>
      </c>
      <c r="J8" s="150">
        <v>57</v>
      </c>
      <c r="K8" s="150">
        <v>33</v>
      </c>
      <c r="L8" s="153">
        <f t="shared" si="2"/>
        <v>134</v>
      </c>
      <c r="M8" s="154">
        <f t="shared" si="3"/>
        <v>32</v>
      </c>
      <c r="N8" s="154">
        <f t="shared" si="4"/>
        <v>11</v>
      </c>
    </row>
    <row r="9" spans="1:14" s="1" customFormat="1" ht="20.100000000000001" customHeight="1">
      <c r="A9" s="100" t="s">
        <v>16</v>
      </c>
      <c r="B9" s="147">
        <v>25</v>
      </c>
      <c r="C9" s="148">
        <v>30</v>
      </c>
      <c r="D9" s="140">
        <f t="shared" si="0"/>
        <v>-5</v>
      </c>
      <c r="E9" s="149">
        <v>38</v>
      </c>
      <c r="F9" s="150">
        <v>30</v>
      </c>
      <c r="G9" s="150">
        <v>46</v>
      </c>
      <c r="H9" s="151">
        <f>SUM(E9:G9)</f>
        <v>114</v>
      </c>
      <c r="I9" s="152">
        <v>34</v>
      </c>
      <c r="J9" s="150">
        <v>42</v>
      </c>
      <c r="K9" s="150">
        <v>22</v>
      </c>
      <c r="L9" s="153">
        <f t="shared" si="2"/>
        <v>98</v>
      </c>
      <c r="M9" s="154">
        <f t="shared" si="3"/>
        <v>16</v>
      </c>
      <c r="N9" s="154">
        <f t="shared" si="4"/>
        <v>11</v>
      </c>
    </row>
    <row r="10" spans="1:14" s="1" customFormat="1" ht="20.100000000000001" customHeight="1">
      <c r="A10" s="100" t="s">
        <v>17</v>
      </c>
      <c r="B10" s="147">
        <v>21</v>
      </c>
      <c r="C10" s="148">
        <v>41</v>
      </c>
      <c r="D10" s="140">
        <f t="shared" si="0"/>
        <v>-20</v>
      </c>
      <c r="E10" s="149">
        <v>85</v>
      </c>
      <c r="F10" s="150">
        <v>72</v>
      </c>
      <c r="G10" s="150">
        <v>54</v>
      </c>
      <c r="H10" s="151">
        <f t="shared" si="1"/>
        <v>211</v>
      </c>
      <c r="I10" s="152">
        <v>64</v>
      </c>
      <c r="J10" s="150">
        <v>96</v>
      </c>
      <c r="K10" s="150">
        <v>89</v>
      </c>
      <c r="L10" s="153">
        <f t="shared" si="2"/>
        <v>249</v>
      </c>
      <c r="M10" s="154">
        <f t="shared" si="3"/>
        <v>-38</v>
      </c>
      <c r="N10" s="154">
        <f t="shared" si="4"/>
        <v>-58</v>
      </c>
    </row>
    <row r="11" spans="1:14" s="1" customFormat="1" ht="20.100000000000001" customHeight="1">
      <c r="A11" s="100" t="s">
        <v>18</v>
      </c>
      <c r="B11" s="147">
        <v>19</v>
      </c>
      <c r="C11" s="148">
        <v>29</v>
      </c>
      <c r="D11" s="140">
        <f t="shared" si="0"/>
        <v>-10</v>
      </c>
      <c r="E11" s="149">
        <v>64</v>
      </c>
      <c r="F11" s="150">
        <v>65</v>
      </c>
      <c r="G11" s="150">
        <v>18</v>
      </c>
      <c r="H11" s="151">
        <f t="shared" si="1"/>
        <v>147</v>
      </c>
      <c r="I11" s="152">
        <v>39</v>
      </c>
      <c r="J11" s="150">
        <v>51</v>
      </c>
      <c r="K11" s="150">
        <v>37</v>
      </c>
      <c r="L11" s="153">
        <f t="shared" si="2"/>
        <v>127</v>
      </c>
      <c r="M11" s="154">
        <f t="shared" si="3"/>
        <v>20</v>
      </c>
      <c r="N11" s="154">
        <f t="shared" si="4"/>
        <v>10</v>
      </c>
    </row>
    <row r="12" spans="1:14" s="1" customFormat="1" ht="20.100000000000001" customHeight="1">
      <c r="A12" s="100" t="s">
        <v>19</v>
      </c>
      <c r="B12" s="147">
        <v>8</v>
      </c>
      <c r="C12" s="148">
        <v>44</v>
      </c>
      <c r="D12" s="140">
        <f>B12-C12</f>
        <v>-36</v>
      </c>
      <c r="E12" s="149">
        <v>58</v>
      </c>
      <c r="F12" s="150">
        <v>57</v>
      </c>
      <c r="G12" s="150">
        <v>63</v>
      </c>
      <c r="H12" s="151">
        <f t="shared" si="1"/>
        <v>178</v>
      </c>
      <c r="I12" s="152">
        <v>43</v>
      </c>
      <c r="J12" s="150">
        <v>58</v>
      </c>
      <c r="K12" s="150">
        <v>45</v>
      </c>
      <c r="L12" s="153">
        <f t="shared" si="2"/>
        <v>146</v>
      </c>
      <c r="M12" s="154">
        <f t="shared" si="3"/>
        <v>32</v>
      </c>
      <c r="N12" s="154">
        <f>D12+M12</f>
        <v>-4</v>
      </c>
    </row>
    <row r="13" spans="1:14" s="1" customFormat="1" ht="20.100000000000001" customHeight="1">
      <c r="A13" s="100" t="s">
        <v>20</v>
      </c>
      <c r="B13" s="147">
        <v>12</v>
      </c>
      <c r="C13" s="148">
        <v>30</v>
      </c>
      <c r="D13" s="140">
        <f t="shared" si="0"/>
        <v>-18</v>
      </c>
      <c r="E13" s="149">
        <v>36</v>
      </c>
      <c r="F13" s="150">
        <v>28</v>
      </c>
      <c r="G13" s="150">
        <v>60</v>
      </c>
      <c r="H13" s="151">
        <f t="shared" si="1"/>
        <v>124</v>
      </c>
      <c r="I13" s="152">
        <v>38</v>
      </c>
      <c r="J13" s="150">
        <v>27</v>
      </c>
      <c r="K13" s="150">
        <v>24</v>
      </c>
      <c r="L13" s="153">
        <f t="shared" si="2"/>
        <v>89</v>
      </c>
      <c r="M13" s="154">
        <f t="shared" si="3"/>
        <v>35</v>
      </c>
      <c r="N13" s="154">
        <f>D13+M13</f>
        <v>17</v>
      </c>
    </row>
    <row r="14" spans="1:14" s="1" customFormat="1" ht="20.100000000000001" customHeight="1">
      <c r="A14" s="100" t="s">
        <v>21</v>
      </c>
      <c r="B14" s="147">
        <v>25</v>
      </c>
      <c r="C14" s="148">
        <v>39</v>
      </c>
      <c r="D14" s="140">
        <f t="shared" si="0"/>
        <v>-14</v>
      </c>
      <c r="E14" s="149">
        <v>56</v>
      </c>
      <c r="F14" s="150">
        <v>70</v>
      </c>
      <c r="G14" s="150">
        <v>58</v>
      </c>
      <c r="H14" s="151">
        <f t="shared" si="1"/>
        <v>184</v>
      </c>
      <c r="I14" s="152">
        <v>43</v>
      </c>
      <c r="J14" s="150">
        <v>49</v>
      </c>
      <c r="K14" s="150">
        <v>50</v>
      </c>
      <c r="L14" s="153">
        <f t="shared" si="2"/>
        <v>142</v>
      </c>
      <c r="M14" s="154">
        <f t="shared" si="3"/>
        <v>42</v>
      </c>
      <c r="N14" s="154">
        <f t="shared" si="4"/>
        <v>28</v>
      </c>
    </row>
    <row r="15" spans="1:14" s="1" customFormat="1" ht="20.100000000000001" customHeight="1">
      <c r="A15" s="100" t="s">
        <v>22</v>
      </c>
      <c r="B15" s="147">
        <v>18</v>
      </c>
      <c r="C15" s="148">
        <v>42</v>
      </c>
      <c r="D15" s="140">
        <f>B15-C15</f>
        <v>-24</v>
      </c>
      <c r="E15" s="149">
        <v>80</v>
      </c>
      <c r="F15" s="150">
        <v>96</v>
      </c>
      <c r="G15" s="150">
        <v>56</v>
      </c>
      <c r="H15" s="151">
        <f t="shared" si="1"/>
        <v>232</v>
      </c>
      <c r="I15" s="152">
        <v>50</v>
      </c>
      <c r="J15" s="150">
        <v>62</v>
      </c>
      <c r="K15" s="150">
        <v>59</v>
      </c>
      <c r="L15" s="153">
        <f t="shared" si="2"/>
        <v>171</v>
      </c>
      <c r="M15" s="154">
        <f t="shared" si="3"/>
        <v>61</v>
      </c>
      <c r="N15" s="154">
        <f t="shared" si="4"/>
        <v>37</v>
      </c>
    </row>
    <row r="16" spans="1:14" s="1" customFormat="1" ht="20.100000000000001" customHeight="1">
      <c r="A16" s="100" t="s">
        <v>23</v>
      </c>
      <c r="B16" s="147">
        <v>6</v>
      </c>
      <c r="C16" s="148">
        <v>11</v>
      </c>
      <c r="D16" s="140">
        <f>B16-C16</f>
        <v>-5</v>
      </c>
      <c r="E16" s="149">
        <v>17</v>
      </c>
      <c r="F16" s="150">
        <v>4</v>
      </c>
      <c r="G16" s="150">
        <v>12</v>
      </c>
      <c r="H16" s="151">
        <f t="shared" si="1"/>
        <v>33</v>
      </c>
      <c r="I16" s="152">
        <v>15</v>
      </c>
      <c r="J16" s="150">
        <v>18</v>
      </c>
      <c r="K16" s="150">
        <v>33</v>
      </c>
      <c r="L16" s="153">
        <f t="shared" si="2"/>
        <v>66</v>
      </c>
      <c r="M16" s="154">
        <f t="shared" si="3"/>
        <v>-33</v>
      </c>
      <c r="N16" s="154">
        <f t="shared" si="4"/>
        <v>-38</v>
      </c>
    </row>
    <row r="17" spans="1:14" s="1" customFormat="1" ht="20.100000000000001" customHeight="1">
      <c r="A17" s="100" t="s">
        <v>24</v>
      </c>
      <c r="B17" s="147">
        <v>17</v>
      </c>
      <c r="C17" s="148">
        <v>25</v>
      </c>
      <c r="D17" s="140">
        <f t="shared" si="0"/>
        <v>-8</v>
      </c>
      <c r="E17" s="149">
        <v>58</v>
      </c>
      <c r="F17" s="150">
        <v>81</v>
      </c>
      <c r="G17" s="150">
        <v>38</v>
      </c>
      <c r="H17" s="151">
        <f t="shared" si="1"/>
        <v>177</v>
      </c>
      <c r="I17" s="152">
        <v>38</v>
      </c>
      <c r="J17" s="150">
        <v>69</v>
      </c>
      <c r="K17" s="150">
        <v>40</v>
      </c>
      <c r="L17" s="153">
        <f>SUM(I17:K17)</f>
        <v>147</v>
      </c>
      <c r="M17" s="154">
        <f t="shared" si="3"/>
        <v>30</v>
      </c>
      <c r="N17" s="154">
        <f t="shared" si="4"/>
        <v>22</v>
      </c>
    </row>
    <row r="18" spans="1:14" s="1" customFormat="1" ht="20.100000000000001" customHeight="1" thickBot="1">
      <c r="A18" s="103" t="s">
        <v>25</v>
      </c>
      <c r="B18" s="155">
        <v>11</v>
      </c>
      <c r="C18" s="156">
        <v>23</v>
      </c>
      <c r="D18" s="157">
        <f t="shared" si="0"/>
        <v>-12</v>
      </c>
      <c r="E18" s="158">
        <v>18</v>
      </c>
      <c r="F18" s="159">
        <v>29</v>
      </c>
      <c r="G18" s="159">
        <v>11</v>
      </c>
      <c r="H18" s="160">
        <f t="shared" si="1"/>
        <v>58</v>
      </c>
      <c r="I18" s="161">
        <v>17</v>
      </c>
      <c r="J18" s="159">
        <v>26</v>
      </c>
      <c r="K18" s="159">
        <v>12</v>
      </c>
      <c r="L18" s="162">
        <f t="shared" si="2"/>
        <v>55</v>
      </c>
      <c r="M18" s="163">
        <f t="shared" si="3"/>
        <v>3</v>
      </c>
      <c r="N18" s="163">
        <f t="shared" si="4"/>
        <v>-9</v>
      </c>
    </row>
    <row r="19" spans="1:14" s="1" customFormat="1" ht="20.100000000000001" customHeight="1">
      <c r="A19" s="102" t="s">
        <v>42</v>
      </c>
      <c r="B19" s="164">
        <v>116</v>
      </c>
      <c r="C19" s="165">
        <v>201</v>
      </c>
      <c r="D19" s="166">
        <f>B19-C19</f>
        <v>-85</v>
      </c>
      <c r="E19" s="167">
        <v>406</v>
      </c>
      <c r="F19" s="168">
        <v>386</v>
      </c>
      <c r="G19" s="168">
        <v>262</v>
      </c>
      <c r="H19" s="169">
        <f>SUM(E19:G19)</f>
        <v>1054</v>
      </c>
      <c r="I19" s="170">
        <v>332</v>
      </c>
      <c r="J19" s="168">
        <v>332</v>
      </c>
      <c r="K19" s="168">
        <v>275</v>
      </c>
      <c r="L19" s="171">
        <f t="shared" si="2"/>
        <v>939</v>
      </c>
      <c r="M19" s="172">
        <f>H19-L19</f>
        <v>115</v>
      </c>
      <c r="N19" s="173">
        <f>D19+M19</f>
        <v>30</v>
      </c>
    </row>
    <row r="20" spans="1:14" s="1" customFormat="1" ht="20.100000000000001" customHeight="1" thickBot="1">
      <c r="A20" s="101" t="s">
        <v>43</v>
      </c>
      <c r="B20" s="174">
        <v>117</v>
      </c>
      <c r="C20" s="175">
        <v>207</v>
      </c>
      <c r="D20" s="176">
        <f>B20-C20</f>
        <v>-90</v>
      </c>
      <c r="E20" s="177">
        <v>342</v>
      </c>
      <c r="F20" s="178">
        <v>336</v>
      </c>
      <c r="G20" s="178">
        <v>252</v>
      </c>
      <c r="H20" s="179">
        <f t="shared" si="1"/>
        <v>930</v>
      </c>
      <c r="I20" s="180">
        <v>231</v>
      </c>
      <c r="J20" s="178">
        <v>320</v>
      </c>
      <c r="K20" s="178">
        <v>257</v>
      </c>
      <c r="L20" s="181">
        <f t="shared" si="2"/>
        <v>808</v>
      </c>
      <c r="M20" s="182">
        <f t="shared" si="3"/>
        <v>122</v>
      </c>
      <c r="N20" s="183">
        <f>D20+M20</f>
        <v>32</v>
      </c>
    </row>
    <row r="21" spans="1:14" s="1" customFormat="1" ht="19.5" customHeight="1" thickBot="1">
      <c r="A21" s="95" t="s">
        <v>44</v>
      </c>
      <c r="B21" s="104">
        <f t="shared" ref="B21:M21" si="5">SUM(B6:B18)</f>
        <v>233</v>
      </c>
      <c r="C21" s="105">
        <f t="shared" si="5"/>
        <v>408</v>
      </c>
      <c r="D21" s="184">
        <f t="shared" si="5"/>
        <v>-175</v>
      </c>
      <c r="E21" s="106">
        <f t="shared" si="5"/>
        <v>748</v>
      </c>
      <c r="F21" s="107">
        <f t="shared" si="5"/>
        <v>722</v>
      </c>
      <c r="G21" s="107">
        <f t="shared" si="5"/>
        <v>514</v>
      </c>
      <c r="H21" s="116">
        <f t="shared" si="5"/>
        <v>1984</v>
      </c>
      <c r="I21" s="118">
        <f t="shared" si="5"/>
        <v>563</v>
      </c>
      <c r="J21" s="107">
        <f t="shared" si="5"/>
        <v>652</v>
      </c>
      <c r="K21" s="107">
        <f>SUM(K6:K18)</f>
        <v>532</v>
      </c>
      <c r="L21" s="108">
        <f t="shared" si="5"/>
        <v>1747</v>
      </c>
      <c r="M21" s="185">
        <f t="shared" si="5"/>
        <v>237</v>
      </c>
      <c r="N21" s="186">
        <f>SUM(N6:N18)</f>
        <v>62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7" t="s">
        <v>324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C14" sqref="C14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8" t="s">
        <v>276</v>
      </c>
      <c r="C1" s="188"/>
      <c r="D1" s="188"/>
      <c r="E1" s="188"/>
      <c r="F1" s="188"/>
    </row>
    <row r="2" spans="2:6" s="3" customFormat="1" ht="23.25" customHeight="1">
      <c r="B2" s="3" t="s">
        <v>353</v>
      </c>
    </row>
    <row r="3" spans="2:6" s="3" customFormat="1">
      <c r="B3" s="245" t="s">
        <v>34</v>
      </c>
      <c r="C3" s="245" t="s">
        <v>3</v>
      </c>
      <c r="D3" s="248" t="s">
        <v>0</v>
      </c>
      <c r="E3" s="249"/>
      <c r="F3" s="250"/>
    </row>
    <row r="4" spans="2:6" s="3" customFormat="1">
      <c r="B4" s="246"/>
      <c r="C4" s="246"/>
      <c r="D4" s="251"/>
      <c r="E4" s="252"/>
      <c r="F4" s="253"/>
    </row>
    <row r="5" spans="2:6" s="3" customFormat="1" ht="23.25" customHeight="1">
      <c r="B5" s="247"/>
      <c r="C5" s="247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983</v>
      </c>
      <c r="D6" s="24">
        <f>E6+F6</f>
        <v>1385</v>
      </c>
      <c r="E6" s="24">
        <v>650</v>
      </c>
      <c r="F6" s="24">
        <v>735</v>
      </c>
    </row>
    <row r="7" spans="2:6" s="3" customFormat="1" ht="27" customHeight="1">
      <c r="B7" s="66" t="s">
        <v>344</v>
      </c>
      <c r="C7" s="24">
        <v>645</v>
      </c>
      <c r="D7" s="24">
        <f t="shared" ref="D7:D16" si="0">E7+F7</f>
        <v>867</v>
      </c>
      <c r="E7" s="24">
        <v>518</v>
      </c>
      <c r="F7" s="24">
        <v>349</v>
      </c>
    </row>
    <row r="8" spans="2:6" s="3" customFormat="1" ht="27" customHeight="1">
      <c r="B8" s="66" t="s">
        <v>36</v>
      </c>
      <c r="C8" s="24">
        <v>676</v>
      </c>
      <c r="D8" s="24">
        <f t="shared" si="0"/>
        <v>802</v>
      </c>
      <c r="E8" s="24">
        <v>388</v>
      </c>
      <c r="F8" s="24">
        <v>414</v>
      </c>
    </row>
    <row r="9" spans="2:6" s="3" customFormat="1" ht="27" customHeight="1">
      <c r="B9" s="66" t="s">
        <v>281</v>
      </c>
      <c r="C9" s="24">
        <v>317</v>
      </c>
      <c r="D9" s="24">
        <f t="shared" si="0"/>
        <v>622</v>
      </c>
      <c r="E9" s="24">
        <v>420</v>
      </c>
      <c r="F9" s="24">
        <v>202</v>
      </c>
    </row>
    <row r="10" spans="2:6" s="3" customFormat="1" ht="27" customHeight="1">
      <c r="B10" s="66" t="s">
        <v>35</v>
      </c>
      <c r="C10" s="24">
        <v>376</v>
      </c>
      <c r="D10" s="24">
        <f t="shared" si="0"/>
        <v>575</v>
      </c>
      <c r="E10" s="24">
        <v>334</v>
      </c>
      <c r="F10" s="24">
        <v>241</v>
      </c>
    </row>
    <row r="11" spans="2:6" s="3" customFormat="1" ht="27" customHeight="1">
      <c r="B11" s="66" t="s">
        <v>37</v>
      </c>
      <c r="C11" s="24">
        <v>270</v>
      </c>
      <c r="D11" s="24">
        <f t="shared" si="0"/>
        <v>461</v>
      </c>
      <c r="E11" s="24">
        <v>241</v>
      </c>
      <c r="F11" s="24">
        <v>220</v>
      </c>
    </row>
    <row r="12" spans="2:6" s="3" customFormat="1" ht="27" customHeight="1">
      <c r="B12" s="66" t="s">
        <v>38</v>
      </c>
      <c r="C12" s="24">
        <v>372</v>
      </c>
      <c r="D12" s="24">
        <f t="shared" si="0"/>
        <v>450</v>
      </c>
      <c r="E12" s="24">
        <v>110</v>
      </c>
      <c r="F12" s="24">
        <v>340</v>
      </c>
    </row>
    <row r="13" spans="2:6" s="3" customFormat="1" ht="27" customHeight="1">
      <c r="B13" s="66" t="s">
        <v>345</v>
      </c>
      <c r="C13" s="24">
        <v>336</v>
      </c>
      <c r="D13" s="24">
        <f t="shared" si="0"/>
        <v>359</v>
      </c>
      <c r="E13" s="24">
        <v>262</v>
      </c>
      <c r="F13" s="24">
        <v>97</v>
      </c>
    </row>
    <row r="14" spans="2:6" s="3" customFormat="1" ht="27" customHeight="1">
      <c r="B14" s="66" t="s">
        <v>39</v>
      </c>
      <c r="C14" s="24">
        <v>219</v>
      </c>
      <c r="D14" s="24">
        <f t="shared" si="0"/>
        <v>236</v>
      </c>
      <c r="E14" s="24">
        <v>169</v>
      </c>
      <c r="F14" s="24">
        <v>67</v>
      </c>
    </row>
    <row r="15" spans="2:6" s="3" customFormat="1" ht="27" customHeight="1">
      <c r="B15" s="66" t="s">
        <v>280</v>
      </c>
      <c r="C15" s="24">
        <v>119</v>
      </c>
      <c r="D15" s="24">
        <f>E15+F15</f>
        <v>163</v>
      </c>
      <c r="E15" s="24">
        <v>90</v>
      </c>
      <c r="F15" s="24">
        <v>73</v>
      </c>
    </row>
    <row r="16" spans="2:6" s="3" customFormat="1" ht="27" customHeight="1">
      <c r="B16" s="51" t="s">
        <v>346</v>
      </c>
      <c r="C16" s="24">
        <v>127</v>
      </c>
      <c r="D16" s="24">
        <f t="shared" si="0"/>
        <v>138</v>
      </c>
      <c r="E16" s="24">
        <v>32</v>
      </c>
      <c r="F16" s="24">
        <v>106</v>
      </c>
    </row>
    <row r="17" spans="2:6" s="3" customFormat="1" ht="27" customHeight="1">
      <c r="B17" s="66" t="s">
        <v>352</v>
      </c>
      <c r="C17" s="54">
        <v>1042</v>
      </c>
      <c r="D17" s="24">
        <f>E17+F17</f>
        <v>1291</v>
      </c>
      <c r="E17" s="54">
        <v>796</v>
      </c>
      <c r="F17" s="54">
        <v>495</v>
      </c>
    </row>
    <row r="18" spans="2:6" s="3" customFormat="1" ht="27" customHeight="1">
      <c r="B18" s="26" t="s">
        <v>40</v>
      </c>
      <c r="C18" s="68">
        <f>SUM(C6:C17)</f>
        <v>5482</v>
      </c>
      <c r="D18" s="68">
        <f>SUM(D6:D17)</f>
        <v>7349</v>
      </c>
      <c r="E18" s="68">
        <f>SUM(E6:E17)</f>
        <v>4010</v>
      </c>
      <c r="F18" s="68">
        <f>SUM(F6:F17)</f>
        <v>3339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Z35" sqref="Z35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340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356</v>
      </c>
      <c r="B26">
        <v>443832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2023-01-06T04:35:18Z</dcterms:modified>
</cp:coreProperties>
</file>