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850100選挙管理委員会事務局\#選挙管理委員会StarOffice#\部署共通文書\【広報ふじさわ＆電縁都市ふじさわ】\ホームページ\★選挙情報\"/>
    </mc:Choice>
  </mc:AlternateContent>
  <xr:revisionPtr revIDLastSave="0" documentId="13_ncr:1_{1F78FEC9-35A4-4A3C-92AB-27D4A76F6820}" xr6:coauthVersionLast="47" xr6:coauthVersionMax="47" xr10:uidLastSave="{00000000-0000-0000-0000-000000000000}"/>
  <bookViews>
    <workbookView xWindow="2760" yWindow="420" windowWidth="19320" windowHeight="15015" xr2:uid="{00000000-000D-0000-FFFF-FFFF00000000}"/>
  </bookViews>
  <sheets>
    <sheet name="選挙一覧" sheetId="1" r:id="rId1"/>
  </sheets>
  <definedNames>
    <definedName name="_xlnm._FilterDatabase" localSheetId="0" hidden="1">選挙一覧!$A$2:$Z$2</definedName>
    <definedName name="_xlnm.Print_Area" localSheetId="0">選挙一覧!$A$1:$Z$150</definedName>
    <definedName name="_xlnm.Print_Titles" localSheetId="0">選挙一覧!$1:$2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1" l="1"/>
  <c r="X10" i="1"/>
  <c r="W10" i="1"/>
  <c r="V10" i="1"/>
  <c r="T4" i="1"/>
  <c r="S4" i="1"/>
  <c r="X3" i="1"/>
  <c r="Y3" i="1" s="1"/>
  <c r="W3" i="1"/>
  <c r="V3" i="1"/>
  <c r="K10" i="1"/>
  <c r="J10" i="1"/>
  <c r="I10" i="1"/>
  <c r="K5" i="1"/>
  <c r="J5" i="1"/>
  <c r="I5" i="1"/>
  <c r="I3" i="1"/>
  <c r="X4" i="1"/>
  <c r="W4" i="1"/>
  <c r="V4" i="1"/>
  <c r="X5" i="1"/>
  <c r="W5" i="1"/>
  <c r="V5" i="1"/>
  <c r="N5" i="1"/>
  <c r="M5" i="1"/>
  <c r="L5" i="1"/>
  <c r="N10" i="1"/>
  <c r="M10" i="1"/>
  <c r="L10" i="1"/>
  <c r="Y10" i="1"/>
  <c r="Y4" i="1"/>
  <c r="Y6" i="1"/>
  <c r="Y7" i="1"/>
  <c r="Y8" i="1"/>
  <c r="Y9" i="1"/>
  <c r="X11" i="1"/>
  <c r="V11" i="1"/>
  <c r="Y5" i="1" l="1"/>
  <c r="U6" i="1"/>
  <c r="Q6" i="1"/>
  <c r="P6" i="1"/>
  <c r="O6" i="1"/>
  <c r="P7" i="1"/>
  <c r="O7" i="1"/>
  <c r="P9" i="1"/>
  <c r="O9" i="1"/>
  <c r="P8" i="1"/>
  <c r="O8" i="1"/>
  <c r="P10" i="1" l="1"/>
  <c r="O10" i="1"/>
  <c r="Y11" i="1"/>
  <c r="Q10" i="1"/>
  <c r="U10" i="1"/>
  <c r="Q8" i="1"/>
  <c r="U8" i="1"/>
  <c r="Q9" i="1"/>
  <c r="U9" i="1"/>
  <c r="Q7" i="1"/>
  <c r="U7" i="1"/>
  <c r="U11" i="1" l="1"/>
  <c r="Q11" i="1"/>
  <c r="P11" i="1"/>
  <c r="O11" i="1"/>
  <c r="O149" i="1" l="1"/>
  <c r="P149" i="1"/>
  <c r="Q149" i="1"/>
  <c r="U149" i="1"/>
  <c r="Y149" i="1"/>
  <c r="O146" i="1"/>
  <c r="P146" i="1"/>
  <c r="Q146" i="1"/>
  <c r="U146" i="1"/>
  <c r="Y146" i="1"/>
  <c r="O147" i="1"/>
  <c r="P147" i="1"/>
  <c r="Q147" i="1"/>
  <c r="U147" i="1"/>
  <c r="Y147" i="1"/>
  <c r="O148" i="1"/>
  <c r="P148" i="1"/>
  <c r="Q148" i="1"/>
  <c r="U148" i="1"/>
  <c r="Y148" i="1"/>
  <c r="O145" i="1"/>
  <c r="P145" i="1"/>
  <c r="Q145" i="1"/>
  <c r="U145" i="1"/>
  <c r="Y145" i="1"/>
  <c r="O144" i="1"/>
  <c r="P144" i="1"/>
  <c r="Q144" i="1"/>
  <c r="U144" i="1"/>
  <c r="Y144" i="1"/>
  <c r="O143" i="1"/>
  <c r="P143" i="1"/>
  <c r="Q143" i="1"/>
  <c r="U143" i="1"/>
  <c r="Y143" i="1"/>
  <c r="O142" i="1"/>
  <c r="P142" i="1"/>
  <c r="Q142" i="1"/>
  <c r="U142" i="1"/>
  <c r="Y142" i="1"/>
  <c r="O140" i="1"/>
  <c r="P140" i="1"/>
  <c r="Q140" i="1"/>
  <c r="U140" i="1"/>
  <c r="Y140" i="1"/>
  <c r="O141" i="1"/>
  <c r="P141" i="1"/>
  <c r="Q141" i="1"/>
  <c r="U141" i="1"/>
  <c r="Y141" i="1"/>
  <c r="O139" i="1"/>
  <c r="P139" i="1"/>
  <c r="Q139" i="1"/>
  <c r="U139" i="1"/>
  <c r="Y139" i="1"/>
  <c r="O138" i="1"/>
  <c r="P138" i="1"/>
  <c r="Q138" i="1"/>
  <c r="U138" i="1"/>
  <c r="Y138" i="1"/>
  <c r="O137" i="1"/>
  <c r="P137" i="1"/>
  <c r="Q137" i="1"/>
  <c r="U137" i="1"/>
  <c r="Y137" i="1"/>
  <c r="O135" i="1"/>
  <c r="P135" i="1"/>
  <c r="Q135" i="1"/>
  <c r="U135" i="1"/>
  <c r="Y135" i="1"/>
  <c r="O136" i="1"/>
  <c r="P136" i="1"/>
  <c r="Q136" i="1"/>
  <c r="U136" i="1"/>
  <c r="Y136" i="1"/>
  <c r="O134" i="1"/>
  <c r="P134" i="1"/>
  <c r="Q134" i="1"/>
  <c r="U134" i="1"/>
  <c r="Y134" i="1"/>
  <c r="O133" i="1"/>
  <c r="P133" i="1"/>
  <c r="Q133" i="1"/>
  <c r="U133" i="1"/>
  <c r="Y133" i="1"/>
  <c r="O132" i="1"/>
  <c r="P132" i="1"/>
  <c r="Q132" i="1"/>
  <c r="U132" i="1"/>
  <c r="Y132" i="1"/>
  <c r="O131" i="1"/>
  <c r="P131" i="1"/>
  <c r="Q131" i="1"/>
  <c r="U131" i="1"/>
  <c r="Y131" i="1"/>
  <c r="O130" i="1"/>
  <c r="P130" i="1"/>
  <c r="Q130" i="1"/>
  <c r="U130" i="1"/>
  <c r="Y130" i="1"/>
  <c r="O128" i="1"/>
  <c r="P128" i="1"/>
  <c r="Q128" i="1"/>
  <c r="U128" i="1"/>
  <c r="Y128" i="1"/>
  <c r="O129" i="1"/>
  <c r="P129" i="1"/>
  <c r="Q129" i="1"/>
  <c r="U129" i="1"/>
  <c r="Y129" i="1"/>
  <c r="O127" i="1"/>
  <c r="P127" i="1"/>
  <c r="Q127" i="1"/>
  <c r="U127" i="1"/>
  <c r="Y127" i="1"/>
  <c r="O126" i="1"/>
  <c r="P126" i="1"/>
  <c r="Q126" i="1"/>
  <c r="U126" i="1"/>
  <c r="Y126" i="1"/>
  <c r="O125" i="1"/>
  <c r="P125" i="1"/>
  <c r="Q125" i="1"/>
  <c r="U125" i="1"/>
  <c r="Y125" i="1"/>
  <c r="O124" i="1"/>
  <c r="P124" i="1"/>
  <c r="Q124" i="1"/>
  <c r="U124" i="1"/>
  <c r="Y124" i="1"/>
  <c r="O122" i="1"/>
  <c r="P122" i="1"/>
  <c r="Q122" i="1"/>
  <c r="U122" i="1"/>
  <c r="Y122" i="1"/>
  <c r="O123" i="1"/>
  <c r="P123" i="1"/>
  <c r="Q123" i="1"/>
  <c r="U123" i="1"/>
  <c r="Y123" i="1"/>
  <c r="O121" i="1"/>
  <c r="P121" i="1"/>
  <c r="Q121" i="1"/>
  <c r="U121" i="1"/>
  <c r="Y121" i="1"/>
  <c r="O120" i="1"/>
  <c r="P120" i="1"/>
  <c r="Q120" i="1"/>
  <c r="U120" i="1"/>
  <c r="Y120" i="1"/>
  <c r="O119" i="1"/>
  <c r="P119" i="1"/>
  <c r="Q119" i="1"/>
  <c r="U119" i="1"/>
  <c r="Y119" i="1"/>
  <c r="O118" i="1"/>
  <c r="P118" i="1"/>
  <c r="Q118" i="1"/>
  <c r="U118" i="1"/>
  <c r="Y118" i="1"/>
  <c r="O117" i="1"/>
  <c r="P117" i="1"/>
  <c r="Q117" i="1"/>
  <c r="U117" i="1"/>
  <c r="Y117" i="1"/>
  <c r="O115" i="1"/>
  <c r="P115" i="1"/>
  <c r="Q115" i="1"/>
  <c r="U115" i="1"/>
  <c r="Y115" i="1"/>
  <c r="O116" i="1"/>
  <c r="P116" i="1"/>
  <c r="Q116" i="1"/>
  <c r="U116" i="1"/>
  <c r="Y116" i="1"/>
  <c r="O114" i="1"/>
  <c r="P114" i="1"/>
  <c r="Q114" i="1"/>
  <c r="U114" i="1"/>
  <c r="Y114" i="1"/>
  <c r="O113" i="1"/>
  <c r="P113" i="1"/>
  <c r="Q113" i="1"/>
  <c r="U113" i="1"/>
  <c r="Y113" i="1"/>
  <c r="O112" i="1"/>
  <c r="P112" i="1"/>
  <c r="Q112" i="1"/>
  <c r="U112" i="1"/>
  <c r="Y112" i="1"/>
  <c r="O111" i="1"/>
  <c r="P111" i="1"/>
  <c r="Q111" i="1"/>
  <c r="U111" i="1"/>
  <c r="Y111" i="1"/>
  <c r="O110" i="1"/>
  <c r="P110" i="1"/>
  <c r="Q110" i="1"/>
  <c r="U110" i="1"/>
  <c r="Y110" i="1"/>
  <c r="O109" i="1"/>
  <c r="P109" i="1"/>
  <c r="Q109" i="1"/>
  <c r="U109" i="1"/>
  <c r="Y109" i="1"/>
  <c r="O107" i="1"/>
  <c r="P107" i="1"/>
  <c r="Q107" i="1"/>
  <c r="U107" i="1"/>
  <c r="Y107" i="1"/>
  <c r="O108" i="1"/>
  <c r="P108" i="1"/>
  <c r="Q108" i="1"/>
  <c r="U108" i="1"/>
  <c r="Y108" i="1"/>
  <c r="O106" i="1"/>
  <c r="P106" i="1"/>
  <c r="Q106" i="1"/>
  <c r="U106" i="1"/>
  <c r="Y106" i="1"/>
  <c r="O104" i="1"/>
  <c r="P104" i="1"/>
  <c r="Q104" i="1"/>
  <c r="U104" i="1"/>
  <c r="Y104" i="1"/>
  <c r="O105" i="1"/>
  <c r="P105" i="1"/>
  <c r="Q105" i="1"/>
  <c r="U105" i="1"/>
  <c r="Y105" i="1"/>
  <c r="O103" i="1"/>
  <c r="P103" i="1"/>
  <c r="Q103" i="1"/>
  <c r="U103" i="1"/>
  <c r="Y103" i="1"/>
  <c r="O102" i="1"/>
  <c r="P102" i="1"/>
  <c r="Q102" i="1"/>
  <c r="U102" i="1"/>
  <c r="Y102" i="1"/>
  <c r="O100" i="1"/>
  <c r="P100" i="1"/>
  <c r="Q100" i="1"/>
  <c r="U100" i="1"/>
  <c r="Y100" i="1"/>
  <c r="O101" i="1"/>
  <c r="P101" i="1"/>
  <c r="Q101" i="1"/>
  <c r="U101" i="1"/>
  <c r="Y101" i="1"/>
  <c r="O99" i="1"/>
  <c r="P99" i="1"/>
  <c r="Q99" i="1"/>
  <c r="U99" i="1"/>
  <c r="Y99" i="1"/>
  <c r="O98" i="1"/>
  <c r="P98" i="1"/>
  <c r="Q98" i="1"/>
  <c r="U98" i="1"/>
  <c r="Y98" i="1"/>
  <c r="O97" i="1"/>
  <c r="P97" i="1"/>
  <c r="Q97" i="1"/>
  <c r="U97" i="1"/>
  <c r="Y97" i="1"/>
  <c r="O96" i="1"/>
  <c r="P96" i="1"/>
  <c r="Q96" i="1"/>
  <c r="U96" i="1"/>
  <c r="Y96" i="1"/>
  <c r="O95" i="1"/>
  <c r="P95" i="1"/>
  <c r="Q95" i="1"/>
  <c r="U95" i="1"/>
  <c r="Y95" i="1"/>
  <c r="O93" i="1"/>
  <c r="P93" i="1"/>
  <c r="Q93" i="1"/>
  <c r="U93" i="1"/>
  <c r="Y93" i="1"/>
  <c r="O94" i="1"/>
  <c r="P94" i="1"/>
  <c r="Q94" i="1"/>
  <c r="U94" i="1"/>
  <c r="Y94" i="1"/>
  <c r="O92" i="1"/>
  <c r="P92" i="1"/>
  <c r="Q92" i="1"/>
  <c r="U92" i="1"/>
  <c r="Y92" i="1"/>
  <c r="O91" i="1"/>
  <c r="P91" i="1"/>
  <c r="Q91" i="1"/>
  <c r="U91" i="1"/>
  <c r="Y91" i="1"/>
  <c r="O90" i="1"/>
  <c r="P90" i="1"/>
  <c r="Q90" i="1"/>
  <c r="U90" i="1"/>
  <c r="Y90" i="1"/>
  <c r="O89" i="1"/>
  <c r="P89" i="1"/>
  <c r="Q89" i="1"/>
  <c r="U89" i="1"/>
  <c r="Y89" i="1"/>
  <c r="O87" i="1"/>
  <c r="P87" i="1"/>
  <c r="Q87" i="1"/>
  <c r="U87" i="1"/>
  <c r="Y87" i="1"/>
  <c r="O88" i="1"/>
  <c r="P88" i="1"/>
  <c r="Q88" i="1"/>
  <c r="U88" i="1"/>
  <c r="Y88" i="1"/>
  <c r="O86" i="1"/>
  <c r="P86" i="1"/>
  <c r="Q86" i="1"/>
  <c r="U86" i="1"/>
  <c r="Y86" i="1"/>
  <c r="O85" i="1"/>
  <c r="P85" i="1"/>
  <c r="Q85" i="1"/>
  <c r="U85" i="1"/>
  <c r="Y85" i="1"/>
  <c r="O84" i="1"/>
  <c r="P84" i="1"/>
  <c r="Q84" i="1"/>
  <c r="U84" i="1"/>
  <c r="Y84" i="1"/>
  <c r="O82" i="1"/>
  <c r="P82" i="1"/>
  <c r="Q82" i="1"/>
  <c r="U82" i="1"/>
  <c r="Y82" i="1"/>
  <c r="O83" i="1"/>
  <c r="P83" i="1"/>
  <c r="Q83" i="1"/>
  <c r="U83" i="1"/>
  <c r="Y83" i="1"/>
  <c r="O80" i="1"/>
  <c r="P80" i="1"/>
  <c r="Q80" i="1"/>
  <c r="U80" i="1"/>
  <c r="Y80" i="1"/>
  <c r="O81" i="1"/>
  <c r="P81" i="1"/>
  <c r="Q81" i="1"/>
  <c r="U81" i="1"/>
  <c r="Y81" i="1"/>
  <c r="O79" i="1"/>
  <c r="P79" i="1"/>
  <c r="Q79" i="1"/>
  <c r="U79" i="1"/>
  <c r="Y79" i="1"/>
  <c r="O78" i="1"/>
  <c r="P78" i="1"/>
  <c r="Q78" i="1"/>
  <c r="U78" i="1"/>
  <c r="Y78" i="1"/>
  <c r="O77" i="1"/>
  <c r="P77" i="1"/>
  <c r="Q77" i="1"/>
  <c r="U77" i="1"/>
  <c r="Y77" i="1"/>
  <c r="O76" i="1"/>
  <c r="P76" i="1"/>
  <c r="Q76" i="1"/>
  <c r="U76" i="1"/>
  <c r="Y76" i="1"/>
  <c r="O74" i="1"/>
  <c r="P74" i="1"/>
  <c r="Q74" i="1"/>
  <c r="U74" i="1"/>
  <c r="Y74" i="1"/>
  <c r="O75" i="1"/>
  <c r="P75" i="1"/>
  <c r="Q75" i="1"/>
  <c r="U75" i="1"/>
  <c r="Y75" i="1"/>
  <c r="O72" i="1"/>
  <c r="P72" i="1"/>
  <c r="Q72" i="1"/>
  <c r="U72" i="1"/>
  <c r="Y72" i="1"/>
  <c r="O73" i="1"/>
  <c r="P73" i="1"/>
  <c r="Q73" i="1"/>
  <c r="U73" i="1"/>
  <c r="Y73" i="1"/>
  <c r="O71" i="1"/>
  <c r="P71" i="1"/>
  <c r="Q71" i="1"/>
  <c r="U71" i="1"/>
  <c r="Y71" i="1"/>
  <c r="O70" i="1"/>
  <c r="P70" i="1"/>
  <c r="Q70" i="1"/>
  <c r="U70" i="1"/>
  <c r="Y70" i="1"/>
  <c r="O69" i="1"/>
  <c r="P69" i="1"/>
  <c r="Q69" i="1"/>
  <c r="U69" i="1"/>
  <c r="Y69" i="1"/>
  <c r="O68" i="1"/>
  <c r="P68" i="1"/>
  <c r="Q68" i="1"/>
  <c r="U68" i="1"/>
  <c r="Y68" i="1"/>
  <c r="O67" i="1"/>
  <c r="P67" i="1"/>
  <c r="Q67" i="1"/>
  <c r="U67" i="1"/>
  <c r="Y67" i="1"/>
  <c r="O65" i="1"/>
  <c r="P65" i="1"/>
  <c r="Q65" i="1"/>
  <c r="U65" i="1"/>
  <c r="Y65" i="1"/>
  <c r="O66" i="1"/>
  <c r="P66" i="1"/>
  <c r="Q66" i="1"/>
  <c r="U66" i="1"/>
  <c r="Y66" i="1"/>
  <c r="O64" i="1"/>
  <c r="P64" i="1"/>
  <c r="Q64" i="1"/>
  <c r="U64" i="1"/>
  <c r="Y64" i="1"/>
  <c r="O62" i="1"/>
  <c r="P62" i="1"/>
  <c r="Q62" i="1"/>
  <c r="U62" i="1"/>
  <c r="Y62" i="1"/>
  <c r="O63" i="1"/>
  <c r="P63" i="1"/>
  <c r="Q63" i="1"/>
  <c r="U63" i="1"/>
  <c r="Y63" i="1"/>
  <c r="O61" i="1"/>
  <c r="P61" i="1"/>
  <c r="Q61" i="1"/>
  <c r="U61" i="1"/>
  <c r="Y61" i="1"/>
  <c r="O60" i="1"/>
  <c r="P60" i="1"/>
  <c r="Q60" i="1"/>
  <c r="U60" i="1"/>
  <c r="Y60" i="1"/>
  <c r="O58" i="1"/>
  <c r="P58" i="1"/>
  <c r="Q58" i="1"/>
  <c r="U58" i="1"/>
  <c r="Y58" i="1"/>
  <c r="O59" i="1"/>
  <c r="P59" i="1"/>
  <c r="Q59" i="1"/>
  <c r="U59" i="1"/>
  <c r="Y59" i="1"/>
  <c r="O57" i="1"/>
  <c r="P57" i="1"/>
  <c r="Q57" i="1"/>
  <c r="U57" i="1"/>
  <c r="Y57" i="1"/>
  <c r="O56" i="1"/>
  <c r="P56" i="1"/>
  <c r="Q56" i="1"/>
  <c r="U56" i="1"/>
  <c r="Y56" i="1"/>
  <c r="O55" i="1"/>
  <c r="P55" i="1"/>
  <c r="Q55" i="1"/>
  <c r="U55" i="1"/>
  <c r="Y55" i="1"/>
  <c r="O54" i="1"/>
  <c r="P54" i="1"/>
  <c r="Q54" i="1"/>
  <c r="U54" i="1"/>
  <c r="Y54" i="1"/>
  <c r="O53" i="1"/>
  <c r="P53" i="1"/>
  <c r="Q53" i="1"/>
  <c r="U53" i="1"/>
  <c r="Y53" i="1"/>
  <c r="O51" i="1"/>
  <c r="P51" i="1"/>
  <c r="Q51" i="1"/>
  <c r="U51" i="1"/>
  <c r="Y51" i="1"/>
  <c r="O52" i="1"/>
  <c r="P52" i="1"/>
  <c r="Q52" i="1"/>
  <c r="U52" i="1"/>
  <c r="Y52" i="1"/>
  <c r="O50" i="1"/>
  <c r="P50" i="1"/>
  <c r="Q50" i="1"/>
  <c r="U50" i="1"/>
  <c r="Y50" i="1"/>
  <c r="O49" i="1"/>
  <c r="P49" i="1"/>
  <c r="Q49" i="1"/>
  <c r="U49" i="1"/>
  <c r="Y49" i="1"/>
  <c r="O48" i="1"/>
  <c r="P48" i="1"/>
  <c r="Q48" i="1"/>
  <c r="U48" i="1"/>
  <c r="Y48" i="1"/>
  <c r="O47" i="1"/>
  <c r="P47" i="1"/>
  <c r="Q47" i="1"/>
  <c r="U47" i="1"/>
  <c r="Y47" i="1"/>
  <c r="O45" i="1"/>
  <c r="P45" i="1"/>
  <c r="Q45" i="1"/>
  <c r="U45" i="1"/>
  <c r="Y45" i="1"/>
  <c r="O46" i="1"/>
  <c r="P46" i="1"/>
  <c r="Q46" i="1"/>
  <c r="U46" i="1"/>
  <c r="Y46" i="1"/>
  <c r="O44" i="1"/>
  <c r="P44" i="1"/>
  <c r="Q44" i="1"/>
  <c r="U44" i="1"/>
  <c r="Y44" i="1"/>
  <c r="O43" i="1"/>
  <c r="P43" i="1"/>
  <c r="Q43" i="1"/>
  <c r="U43" i="1"/>
  <c r="Y43" i="1"/>
  <c r="O42" i="1"/>
  <c r="P42" i="1"/>
  <c r="Q42" i="1"/>
  <c r="U42" i="1"/>
  <c r="Y42" i="1"/>
  <c r="O41" i="1"/>
  <c r="P41" i="1"/>
  <c r="Q41" i="1"/>
  <c r="U41" i="1"/>
  <c r="Y41" i="1"/>
  <c r="O40" i="1"/>
  <c r="P40" i="1"/>
  <c r="Q40" i="1"/>
  <c r="U40" i="1"/>
  <c r="Y40" i="1"/>
  <c r="O39" i="1"/>
  <c r="P39" i="1"/>
  <c r="Q39" i="1"/>
  <c r="U39" i="1"/>
  <c r="Y39" i="1"/>
  <c r="O37" i="1"/>
  <c r="P37" i="1"/>
  <c r="Q37" i="1"/>
  <c r="U37" i="1"/>
  <c r="Y37" i="1"/>
  <c r="O38" i="1"/>
  <c r="P38" i="1"/>
  <c r="Q38" i="1"/>
  <c r="U38" i="1"/>
  <c r="Y38" i="1"/>
  <c r="O36" i="1"/>
  <c r="P36" i="1"/>
  <c r="Q36" i="1"/>
  <c r="U36" i="1"/>
  <c r="Y36" i="1"/>
  <c r="O35" i="1"/>
  <c r="P35" i="1"/>
  <c r="Q35" i="1"/>
  <c r="U35" i="1"/>
  <c r="Y35" i="1"/>
  <c r="O33" i="1"/>
  <c r="P33" i="1"/>
  <c r="Q33" i="1"/>
  <c r="U33" i="1"/>
  <c r="Y33" i="1"/>
  <c r="O34" i="1"/>
  <c r="P34" i="1"/>
  <c r="Q34" i="1"/>
  <c r="U34" i="1"/>
  <c r="Y34" i="1"/>
  <c r="O32" i="1"/>
  <c r="P32" i="1"/>
  <c r="Q32" i="1"/>
  <c r="U32" i="1"/>
  <c r="Y32" i="1"/>
  <c r="O31" i="1"/>
  <c r="P31" i="1"/>
  <c r="Q31" i="1"/>
  <c r="U31" i="1"/>
  <c r="Y31" i="1"/>
  <c r="O30" i="1"/>
  <c r="P30" i="1"/>
  <c r="Q30" i="1"/>
  <c r="U30" i="1"/>
  <c r="Y30" i="1"/>
  <c r="O28" i="1"/>
  <c r="P28" i="1"/>
  <c r="Q28" i="1"/>
  <c r="U28" i="1"/>
  <c r="Y28" i="1"/>
  <c r="O29" i="1"/>
  <c r="P29" i="1"/>
  <c r="Q29" i="1"/>
  <c r="U29" i="1"/>
  <c r="Y29" i="1"/>
  <c r="O27" i="1"/>
  <c r="P27" i="1"/>
  <c r="Q27" i="1"/>
  <c r="U27" i="1"/>
  <c r="Y27" i="1"/>
  <c r="O26" i="1"/>
  <c r="P26" i="1"/>
  <c r="Q26" i="1"/>
  <c r="U26" i="1"/>
  <c r="Y26" i="1"/>
  <c r="O25" i="1"/>
  <c r="P25" i="1"/>
  <c r="Q25" i="1"/>
  <c r="U25" i="1"/>
  <c r="Y25" i="1"/>
  <c r="O24" i="1"/>
  <c r="P24" i="1"/>
  <c r="Q24" i="1"/>
  <c r="U24" i="1"/>
  <c r="Y24" i="1"/>
  <c r="O23" i="1"/>
  <c r="P23" i="1"/>
  <c r="Q23" i="1"/>
  <c r="U23" i="1"/>
  <c r="Y23" i="1"/>
  <c r="O21" i="1"/>
  <c r="P21" i="1"/>
  <c r="Q21" i="1"/>
  <c r="U21" i="1"/>
  <c r="Y21" i="1"/>
  <c r="O22" i="1"/>
  <c r="P22" i="1"/>
  <c r="Q22" i="1"/>
  <c r="U22" i="1"/>
  <c r="Y22" i="1"/>
  <c r="O20" i="1"/>
  <c r="P20" i="1"/>
  <c r="Q20" i="1"/>
  <c r="U20" i="1"/>
  <c r="Y20" i="1"/>
  <c r="O19" i="1"/>
  <c r="P19" i="1"/>
  <c r="Q19" i="1"/>
  <c r="U19" i="1"/>
  <c r="Y19" i="1"/>
  <c r="O18" i="1"/>
  <c r="P18" i="1"/>
  <c r="Q18" i="1"/>
  <c r="U18" i="1"/>
  <c r="Y18" i="1"/>
  <c r="O17" i="1"/>
  <c r="P17" i="1"/>
  <c r="Q17" i="1"/>
  <c r="U17" i="1"/>
  <c r="Y17" i="1"/>
  <c r="O15" i="1"/>
  <c r="P15" i="1"/>
  <c r="Q15" i="1"/>
  <c r="U15" i="1"/>
  <c r="Y15" i="1"/>
  <c r="O16" i="1"/>
  <c r="P16" i="1"/>
  <c r="Q16" i="1"/>
  <c r="U16" i="1"/>
  <c r="Y16" i="1"/>
  <c r="O14" i="1"/>
  <c r="P14" i="1"/>
  <c r="Q14" i="1"/>
  <c r="U14" i="1"/>
  <c r="Y14" i="1"/>
  <c r="O13" i="1"/>
  <c r="P13" i="1"/>
  <c r="Q13" i="1"/>
  <c r="U13" i="1"/>
  <c r="Y13" i="1"/>
  <c r="O12" i="1"/>
  <c r="P12" i="1"/>
  <c r="Q12" i="1"/>
  <c r="U12" i="1"/>
  <c r="Y12" i="1"/>
</calcChain>
</file>

<file path=xl/sharedStrings.xml><?xml version="1.0" encoding="utf-8"?>
<sst xmlns="http://schemas.openxmlformats.org/spreadsheetml/2006/main" count="532" uniqueCount="40">
  <si>
    <t>選挙名</t>
    <rPh sb="0" eb="2">
      <t>センキョ</t>
    </rPh>
    <rPh sb="2" eb="3">
      <t>メイ</t>
    </rPh>
    <phoneticPr fontId="2"/>
  </si>
  <si>
    <t>選挙執行年月日</t>
    <rPh sb="0" eb="2">
      <t>センキョ</t>
    </rPh>
    <rPh sb="2" eb="4">
      <t>シッコウ</t>
    </rPh>
    <rPh sb="4" eb="7">
      <t>ネンガッピ</t>
    </rPh>
    <phoneticPr fontId="2"/>
  </si>
  <si>
    <t>候補者数</t>
    <rPh sb="0" eb="3">
      <t>コウホシャ</t>
    </rPh>
    <rPh sb="3" eb="4">
      <t>スウ</t>
    </rPh>
    <phoneticPr fontId="2"/>
  </si>
  <si>
    <t>定数等</t>
    <rPh sb="0" eb="2">
      <t>テイスウ</t>
    </rPh>
    <rPh sb="2" eb="3">
      <t>トウ</t>
    </rPh>
    <phoneticPr fontId="2"/>
  </si>
  <si>
    <t>投票区数</t>
    <rPh sb="0" eb="3">
      <t>トウヒョウク</t>
    </rPh>
    <rPh sb="3" eb="4">
      <t>スウ</t>
    </rPh>
    <phoneticPr fontId="2"/>
  </si>
  <si>
    <t>当日有権者数</t>
    <rPh sb="0" eb="2">
      <t>トウジツ</t>
    </rPh>
    <rPh sb="2" eb="5">
      <t>ユウケンシャ</t>
    </rPh>
    <rPh sb="5" eb="6">
      <t>スウ</t>
    </rPh>
    <phoneticPr fontId="2"/>
  </si>
  <si>
    <t>投票率</t>
    <rPh sb="0" eb="3">
      <t>トウヒョウリツ</t>
    </rPh>
    <phoneticPr fontId="2"/>
  </si>
  <si>
    <t>不在者投票者数</t>
    <rPh sb="0" eb="3">
      <t>フザイシャ</t>
    </rPh>
    <rPh sb="3" eb="5">
      <t>トウヒョウ</t>
    </rPh>
    <rPh sb="5" eb="6">
      <t>シャ</t>
    </rPh>
    <rPh sb="6" eb="7">
      <t>スウ</t>
    </rPh>
    <phoneticPr fontId="2"/>
  </si>
  <si>
    <t>期日前投票者数</t>
    <rPh sb="0" eb="2">
      <t>キジツ</t>
    </rPh>
    <rPh sb="2" eb="3">
      <t>ゼン</t>
    </rPh>
    <rPh sb="3" eb="5">
      <t>トウヒョウ</t>
    </rPh>
    <rPh sb="5" eb="6">
      <t>シャ</t>
    </rPh>
    <rPh sb="6" eb="7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</si>
  <si>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</si>
  <si>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</si>
  <si>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</si>
  <si>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総合</t>
    <rPh sb="0" eb="2">
      <t>ソウゴウ</t>
    </rPh>
    <phoneticPr fontId="2"/>
  </si>
  <si>
    <t>衆議院議員総選挙</t>
    <rPh sb="0" eb="3">
      <t>シュウギイン</t>
    </rPh>
    <rPh sb="3" eb="5">
      <t>ギイン</t>
    </rPh>
    <rPh sb="5" eb="8">
      <t>ソウセンキョ</t>
    </rPh>
    <phoneticPr fontId="2"/>
  </si>
  <si>
    <t>※</t>
    <phoneticPr fontId="2"/>
  </si>
  <si>
    <t>藤沢市長選挙</t>
    <rPh sb="0" eb="2">
      <t>フジサワ</t>
    </rPh>
    <rPh sb="2" eb="4">
      <t>シチョウ</t>
    </rPh>
    <rPh sb="4" eb="6">
      <t>センキョ</t>
    </rPh>
    <phoneticPr fontId="2"/>
  </si>
  <si>
    <t>※</t>
    <phoneticPr fontId="2"/>
  </si>
  <si>
    <t>神奈川県知事選挙</t>
    <rPh sb="0" eb="3">
      <t>カナガワ</t>
    </rPh>
    <rPh sb="3" eb="6">
      <t>ケンチジ</t>
    </rPh>
    <rPh sb="6" eb="8">
      <t>センキョ</t>
    </rPh>
    <phoneticPr fontId="2"/>
  </si>
  <si>
    <t>※</t>
    <phoneticPr fontId="2"/>
  </si>
  <si>
    <t>神奈川県議会議員選挙</t>
    <rPh sb="0" eb="3">
      <t>カナガワ</t>
    </rPh>
    <rPh sb="3" eb="6">
      <t>ケンギカイ</t>
    </rPh>
    <rPh sb="6" eb="8">
      <t>ギイン</t>
    </rPh>
    <rPh sb="8" eb="10">
      <t>センキョ</t>
    </rPh>
    <phoneticPr fontId="2"/>
  </si>
  <si>
    <t>参議院議員通常選挙</t>
    <rPh sb="0" eb="3">
      <t>サンギイン</t>
    </rPh>
    <rPh sb="3" eb="5">
      <t>ギイン</t>
    </rPh>
    <rPh sb="5" eb="7">
      <t>ツウジョウ</t>
    </rPh>
    <rPh sb="7" eb="9">
      <t>センキョ</t>
    </rPh>
    <phoneticPr fontId="2"/>
  </si>
  <si>
    <t>※</t>
    <phoneticPr fontId="2"/>
  </si>
  <si>
    <t>藤沢市議会議員選挙</t>
    <rPh sb="0" eb="2">
      <t>フジサワ</t>
    </rPh>
    <rPh sb="2" eb="5">
      <t>シギカイ</t>
    </rPh>
    <rPh sb="5" eb="7">
      <t>ギイン</t>
    </rPh>
    <rPh sb="7" eb="9">
      <t>センキョ</t>
    </rPh>
    <phoneticPr fontId="2"/>
  </si>
  <si>
    <t>※</t>
    <phoneticPr fontId="2"/>
  </si>
  <si>
    <t>藤沢市議会議員補欠選挙</t>
    <rPh sb="0" eb="2">
      <t>フジサワ</t>
    </rPh>
    <rPh sb="2" eb="5">
      <t>シギカイ</t>
    </rPh>
    <rPh sb="5" eb="7">
      <t>ギイン</t>
    </rPh>
    <rPh sb="7" eb="9">
      <t>ホケツ</t>
    </rPh>
    <rPh sb="9" eb="11">
      <t>センキョ</t>
    </rPh>
    <phoneticPr fontId="2"/>
  </si>
  <si>
    <t>神奈川県議会議員補欠選挙</t>
    <rPh sb="0" eb="3">
      <t>カナガワ</t>
    </rPh>
    <rPh sb="3" eb="6">
      <t>ケンギカイ</t>
    </rPh>
    <rPh sb="6" eb="8">
      <t>ギイン</t>
    </rPh>
    <rPh sb="8" eb="10">
      <t>ホケツ</t>
    </rPh>
    <rPh sb="10" eb="12">
      <t>センキョ</t>
    </rPh>
    <phoneticPr fontId="2"/>
  </si>
  <si>
    <t>参議院議員補欠選挙</t>
    <rPh sb="0" eb="3">
      <t>サンギイン</t>
    </rPh>
    <rPh sb="3" eb="5">
      <t>ギイン</t>
    </rPh>
    <rPh sb="5" eb="7">
      <t>ホケツ</t>
    </rPh>
    <rPh sb="7" eb="9">
      <t>センキョ</t>
    </rPh>
    <phoneticPr fontId="2"/>
  </si>
  <si>
    <t>不在者</t>
    <rPh sb="0" eb="3">
      <t>フザイシャ</t>
    </rPh>
    <phoneticPr fontId="2"/>
  </si>
  <si>
    <t>投票比率</t>
    <rPh sb="0" eb="2">
      <t>トウヒョウ</t>
    </rPh>
    <rPh sb="2" eb="4">
      <t>ヒリツ</t>
    </rPh>
    <phoneticPr fontId="2"/>
  </si>
  <si>
    <t>期日前</t>
    <rPh sb="0" eb="2">
      <t>キジツ</t>
    </rPh>
    <rPh sb="2" eb="3">
      <t>ゼン</t>
    </rPh>
    <phoneticPr fontId="2"/>
  </si>
  <si>
    <t>※</t>
    <phoneticPr fontId="2"/>
  </si>
  <si>
    <t>備考</t>
    <rPh sb="0" eb="2">
      <t>ビコウ</t>
    </rPh>
    <phoneticPr fontId="2"/>
  </si>
  <si>
    <t>投票者総数</t>
    <rPh sb="0" eb="2">
      <t>トウヒョウ</t>
    </rPh>
    <rPh sb="2" eb="3">
      <t>シャ</t>
    </rPh>
    <rPh sb="3" eb="4">
      <t>ソウ</t>
    </rPh>
    <rPh sb="4" eb="5">
      <t>スウ</t>
    </rPh>
    <phoneticPr fontId="2"/>
  </si>
  <si>
    <t>※不在者投票者数不明</t>
    <rPh sb="1" eb="4">
      <t>フザイシャ</t>
    </rPh>
    <rPh sb="4" eb="7">
      <t>トウヒョウシャ</t>
    </rPh>
    <rPh sb="7" eb="8">
      <t>スウ</t>
    </rPh>
    <rPh sb="8" eb="10">
      <t>フメイ</t>
    </rPh>
    <phoneticPr fontId="2"/>
  </si>
  <si>
    <t>※不在者投票男女内訳不明</t>
    <rPh sb="1" eb="4">
      <t>フザイシャ</t>
    </rPh>
    <rPh sb="4" eb="6">
      <t>トウヒョウ</t>
    </rPh>
    <rPh sb="6" eb="8">
      <t>ダンジョ</t>
    </rPh>
    <rPh sb="8" eb="10">
      <t>ウチワケ</t>
    </rPh>
    <rPh sb="10" eb="12">
      <t>フメイ</t>
    </rPh>
    <phoneticPr fontId="2"/>
  </si>
  <si>
    <t>＜無投票＞</t>
    <rPh sb="1" eb="4">
      <t>ムトウヒョウ</t>
    </rPh>
    <phoneticPr fontId="2"/>
  </si>
  <si>
    <t>※投票区（所）数等、選挙の実施状況不明</t>
    <rPh sb="7" eb="8">
      <t>スウ</t>
    </rPh>
    <rPh sb="8" eb="9">
      <t>トウ</t>
    </rPh>
    <rPh sb="10" eb="12">
      <t>センキョ</t>
    </rPh>
    <rPh sb="13" eb="15">
      <t>ジッシ</t>
    </rPh>
    <rPh sb="15" eb="17">
      <t>ジョウキョウ</t>
    </rPh>
    <rPh sb="17" eb="19">
      <t>フメイ</t>
    </rPh>
    <phoneticPr fontId="2"/>
  </si>
  <si>
    <t>衆議院議員総選挙</t>
    <rPh sb="0" eb="3">
      <t>シュウギイン</t>
    </rPh>
    <rPh sb="3" eb="5">
      <t>ギイン</t>
    </rPh>
    <rPh sb="5" eb="6">
      <t>ソウ</t>
    </rPh>
    <rPh sb="6" eb="8">
      <t>センキョ</t>
    </rPh>
    <phoneticPr fontId="2"/>
  </si>
  <si>
    <t>藤沢市議会議員選挙</t>
    <rPh sb="0" eb="3">
      <t>フジサワシ</t>
    </rPh>
    <rPh sb="3" eb="5">
      <t>ギカイ</t>
    </rPh>
    <rPh sb="5" eb="7">
      <t>ギイン</t>
    </rPh>
    <rPh sb="7" eb="9">
      <t>センキョ</t>
    </rPh>
    <phoneticPr fontId="2"/>
  </si>
  <si>
    <t>※有権者数及び投票者数は在外を含む（平成19年6月1日以降に行われる国政選挙から）</t>
    <rPh sb="1" eb="4">
      <t>ユウケンシャ</t>
    </rPh>
    <rPh sb="4" eb="5">
      <t>スウ</t>
    </rPh>
    <rPh sb="5" eb="6">
      <t>オヨ</t>
    </rPh>
    <rPh sb="7" eb="10">
      <t>トウヒョウシャ</t>
    </rPh>
    <rPh sb="10" eb="11">
      <t>スウ</t>
    </rPh>
    <rPh sb="12" eb="14">
      <t>ザイガイ</t>
    </rPh>
    <rPh sb="15" eb="16">
      <t>フク</t>
    </rPh>
    <rPh sb="18" eb="20">
      <t>ヘイセイ</t>
    </rPh>
    <rPh sb="22" eb="23">
      <t>ネン</t>
    </rPh>
    <rPh sb="24" eb="25">
      <t>ツキ</t>
    </rPh>
    <rPh sb="26" eb="27">
      <t>ニチ</t>
    </rPh>
    <rPh sb="27" eb="29">
      <t>イコウ</t>
    </rPh>
    <rPh sb="30" eb="31">
      <t>オコナ</t>
    </rPh>
    <rPh sb="34" eb="36">
      <t>コクセイ</t>
    </rPh>
    <rPh sb="36" eb="38">
      <t>センキョ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</si>
</sst>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yyyy&quot;年&quot;"/>
    <numFmt numFmtId="178" formatCode="&quot;(&quot;[$-411]ggge&quot;年)&quot;"/>
    <numFmt numFmtId="179" formatCode="m&quot;月&quot;"/>
    <numFmt numFmtId="180" formatCode="d&quot;日&quot;"/>
  </numFmts>
  <fonts count="22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10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3" borderId="11" applyNumberFormat="0" applyFont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1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31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3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4">
    <xf numFmtId="0" fontId="0" fillId="0" borderId="0" xfId="0" applyAlignment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77" fontId="3" fillId="0" borderId="2" xfId="0" applyNumberFormat="1" applyFont="1" applyFill="1" applyBorder="1" applyAlignment="1" applyProtection="1">
      <alignment vertical="center"/>
    </xf>
    <xf numFmtId="178" fontId="3" fillId="0" borderId="3" xfId="0" applyNumberFormat="1" applyFont="1" applyFill="1" applyBorder="1" applyAlignment="1" applyProtection="1">
      <alignment vertical="center"/>
    </xf>
    <xf numFmtId="179" fontId="3" fillId="0" borderId="3" xfId="0" applyNumberFormat="1" applyFont="1" applyFill="1" applyBorder="1" applyAlignment="1" applyProtection="1">
      <alignment vertical="center"/>
    </xf>
    <xf numFmtId="180" fontId="3" fillId="0" borderId="4" xfId="0" applyNumberFormat="1" applyFont="1" applyFill="1" applyBorder="1" applyAlignment="1" applyProtection="1">
      <alignment vertical="center"/>
    </xf>
    <xf numFmtId="41" fontId="3" fillId="0" borderId="1" xfId="0" applyNumberFormat="1" applyFont="1" applyBorder="1" applyAlignment="1" applyProtection="1">
      <alignment vertical="center"/>
    </xf>
    <xf numFmtId="41" fontId="3" fillId="0" borderId="1" xfId="34" applyNumberFormat="1" applyFont="1" applyFill="1" applyBorder="1" applyAlignment="1" applyProtection="1">
      <alignment vertical="center"/>
    </xf>
    <xf numFmtId="41" fontId="3" fillId="0" borderId="1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177" fontId="3" fillId="0" borderId="0" xfId="0" applyNumberFormat="1" applyFont="1" applyBorder="1" applyAlignment="1" applyProtection="1">
      <alignment vertical="center"/>
    </xf>
    <xf numFmtId="178" fontId="3" fillId="0" borderId="0" xfId="0" applyNumberFormat="1" applyFont="1" applyBorder="1" applyAlignment="1" applyProtection="1">
      <alignment vertical="center"/>
    </xf>
    <xf numFmtId="179" fontId="3" fillId="0" borderId="0" xfId="0" applyNumberFormat="1" applyFont="1" applyBorder="1" applyAlignment="1" applyProtection="1">
      <alignment vertical="center"/>
    </xf>
    <xf numFmtId="180" fontId="3" fillId="0" borderId="0" xfId="0" applyNumberFormat="1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43" fontId="3" fillId="0" borderId="1" xfId="28" applyNumberFormat="1" applyFont="1" applyFill="1" applyBorder="1" applyAlignment="1" applyProtection="1">
      <alignment vertical="center"/>
    </xf>
    <xf numFmtId="43" fontId="3" fillId="0" borderId="1" xfId="0" applyNumberFormat="1" applyFont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43" fontId="3" fillId="0" borderId="1" xfId="0" applyNumberFormat="1" applyFont="1" applyFill="1" applyBorder="1" applyAlignment="1" applyProtection="1">
      <alignment vertical="center"/>
    </xf>
    <xf numFmtId="178" fontId="3" fillId="0" borderId="6" xfId="0" applyNumberFormat="1" applyFont="1" applyFill="1" applyBorder="1" applyAlignment="1" applyProtection="1">
      <alignment vertical="center"/>
    </xf>
    <xf numFmtId="179" fontId="3" fillId="0" borderId="6" xfId="0" applyNumberFormat="1" applyFont="1" applyFill="1" applyBorder="1" applyAlignment="1" applyProtection="1">
      <alignment vertical="center"/>
    </xf>
    <xf numFmtId="180" fontId="3" fillId="0" borderId="7" xfId="0" applyNumberFormat="1" applyFont="1" applyFill="1" applyBorder="1" applyAlignment="1" applyProtection="1">
      <alignment vertical="center"/>
    </xf>
    <xf numFmtId="41" fontId="3" fillId="0" borderId="8" xfId="0" applyNumberFormat="1" applyFont="1" applyFill="1" applyBorder="1" applyAlignment="1" applyProtection="1">
      <alignment vertical="center"/>
    </xf>
    <xf numFmtId="41" fontId="3" fillId="0" borderId="9" xfId="0" applyNumberFormat="1" applyFont="1" applyFill="1" applyBorder="1" applyAlignment="1" applyProtection="1">
      <alignment vertical="center"/>
    </xf>
    <xf numFmtId="41" fontId="3" fillId="0" borderId="5" xfId="0" applyNumberFormat="1" applyFont="1" applyFill="1" applyBorder="1" applyAlignment="1" applyProtection="1">
      <alignment vertical="center"/>
    </xf>
    <xf numFmtId="41" fontId="3" fillId="0" borderId="4" xfId="0" applyNumberFormat="1" applyFont="1" applyFill="1" applyBorder="1" applyAlignment="1" applyProtection="1">
      <alignment vertical="center"/>
    </xf>
    <xf numFmtId="41" fontId="3" fillId="0" borderId="4" xfId="34" applyNumberFormat="1" applyFont="1" applyFill="1" applyBorder="1" applyAlignment="1" applyProtection="1">
      <alignment vertical="center"/>
    </xf>
    <xf numFmtId="41" fontId="3" fillId="0" borderId="9" xfId="34" applyNumberFormat="1" applyFont="1" applyFill="1" applyBorder="1" applyAlignment="1" applyProtection="1">
      <alignment vertical="center"/>
    </xf>
    <xf numFmtId="41" fontId="3" fillId="0" borderId="5" xfId="34" applyNumberFormat="1" applyFont="1" applyFill="1" applyBorder="1" applyAlignment="1" applyProtection="1">
      <alignment vertical="center"/>
    </xf>
    <xf numFmtId="43" fontId="3" fillId="0" borderId="5" xfId="28" applyNumberFormat="1" applyFont="1" applyFill="1" applyBorder="1" applyAlignment="1" applyProtection="1">
      <alignment vertical="center"/>
    </xf>
    <xf numFmtId="43" fontId="3" fillId="0" borderId="9" xfId="28" applyNumberFormat="1" applyFont="1" applyFill="1" applyBorder="1" applyAlignment="1" applyProtection="1">
      <alignment vertical="center"/>
    </xf>
    <xf numFmtId="41" fontId="3" fillId="0" borderId="8" xfId="34" applyNumberFormat="1" applyFont="1" applyFill="1" applyBorder="1" applyAlignment="1" applyProtection="1">
      <alignment vertical="center"/>
    </xf>
    <xf numFmtId="43" fontId="3" fillId="0" borderId="8" xfId="28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 shrinkToFit="1"/>
    </xf>
    <xf numFmtId="0" fontId="3" fillId="0" borderId="8" xfId="0" applyFont="1" applyFill="1" applyBorder="1" applyAlignment="1" applyProtection="1">
      <alignment vertical="center" shrinkToFit="1"/>
    </xf>
    <xf numFmtId="0" fontId="3" fillId="0" borderId="5" xfId="0" applyFont="1" applyFill="1" applyBorder="1" applyAlignment="1" applyProtection="1">
      <alignment vertical="center" shrinkToFit="1"/>
    </xf>
    <xf numFmtId="0" fontId="3" fillId="0" borderId="1" xfId="0" applyFont="1" applyBorder="1" applyAlignment="1" applyProtection="1">
      <alignment horizontal="left" vertical="center"/>
    </xf>
    <xf numFmtId="176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6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0"/>
  <sheetViews>
    <sheetView showGridLines="0" tabSelected="1" view="pageBreakPreview" zoomScale="110" zoomScaleNormal="100" zoomScaleSheetLayoutView="110" workbookViewId="0">
      <pane xSplit="5" ySplit="2" topLeftCell="Q3" activePane="bottomRight" state="frozen"/>
      <selection pane="topRight" activeCell="G1" sqref="G1"/>
      <selection pane="bottomLeft" activeCell="A4" sqref="A4"/>
      <selection pane="bottomRight" activeCell="C4" sqref="C4"/>
    </sheetView>
  </sheetViews>
  <sheetFormatPr defaultColWidth="9" defaultRowHeight="15" customHeight="1" x14ac:dyDescent="0.15"/>
  <cols>
    <col min="1" max="1" width="25.125" style="10" customWidth="1"/>
    <col min="2" max="2" width="7.5" style="11" bestFit="1" customWidth="1"/>
    <col min="3" max="3" width="9.375" style="12" bestFit="1" customWidth="1"/>
    <col min="4" max="4" width="5.5" style="13" customWidth="1"/>
    <col min="5" max="5" width="5.5" style="14" customWidth="1"/>
    <col min="6" max="25" width="8.625" style="10" customWidth="1"/>
    <col min="26" max="26" width="29.625" style="10" customWidth="1"/>
    <col min="27" max="16384" width="9" style="15"/>
  </cols>
  <sheetData>
    <row r="1" spans="1:26" ht="15" customHeight="1" x14ac:dyDescent="0.15">
      <c r="A1" s="43" t="s">
        <v>0</v>
      </c>
      <c r="B1" s="41" t="s">
        <v>1</v>
      </c>
      <c r="C1" s="41"/>
      <c r="D1" s="41"/>
      <c r="E1" s="41"/>
      <c r="F1" s="43" t="s">
        <v>2</v>
      </c>
      <c r="G1" s="43" t="s">
        <v>3</v>
      </c>
      <c r="H1" s="43" t="s">
        <v>4</v>
      </c>
      <c r="I1" s="43" t="s">
        <v>5</v>
      </c>
      <c r="J1" s="43"/>
      <c r="K1" s="43"/>
      <c r="L1" s="43" t="s">
        <v>32</v>
      </c>
      <c r="M1" s="43"/>
      <c r="N1" s="43"/>
      <c r="O1" s="43" t="s">
        <v>6</v>
      </c>
      <c r="P1" s="43"/>
      <c r="Q1" s="43"/>
      <c r="R1" s="42" t="s">
        <v>7</v>
      </c>
      <c r="S1" s="42"/>
      <c r="T1" s="42"/>
      <c r="U1" s="35" t="s">
        <v>27</v>
      </c>
      <c r="V1" s="42" t="s">
        <v>8</v>
      </c>
      <c r="W1" s="42"/>
      <c r="X1" s="42"/>
      <c r="Y1" s="35" t="s">
        <v>29</v>
      </c>
      <c r="Z1" s="42" t="s">
        <v>31</v>
      </c>
    </row>
    <row r="2" spans="1:26" ht="15" customHeight="1" x14ac:dyDescent="0.15">
      <c r="A2" s="43"/>
      <c r="B2" s="41"/>
      <c r="C2" s="41"/>
      <c r="D2" s="41"/>
      <c r="E2" s="41"/>
      <c r="F2" s="43"/>
      <c r="G2" s="43"/>
      <c r="H2" s="43"/>
      <c r="I2" s="1" t="s">
        <v>9</v>
      </c>
      <c r="J2" s="1" t="s">
        <v>10</v>
      </c>
      <c r="K2" s="1" t="s">
        <v>11</v>
      </c>
      <c r="L2" s="1" t="s">
        <v>9</v>
      </c>
      <c r="M2" s="1" t="s">
        <v>10</v>
      </c>
      <c r="N2" s="1" t="s">
        <v>11</v>
      </c>
      <c r="O2" s="1" t="s">
        <v>9</v>
      </c>
      <c r="P2" s="1" t="s">
        <v>10</v>
      </c>
      <c r="Q2" s="1" t="s">
        <v>12</v>
      </c>
      <c r="R2" s="36" t="s">
        <v>9</v>
      </c>
      <c r="S2" s="36" t="s">
        <v>10</v>
      </c>
      <c r="T2" s="36" t="s">
        <v>11</v>
      </c>
      <c r="U2" s="36" t="s">
        <v>28</v>
      </c>
      <c r="V2" s="36" t="s">
        <v>9</v>
      </c>
      <c r="W2" s="36" t="s">
        <v>10</v>
      </c>
      <c r="X2" s="36" t="s">
        <v>11</v>
      </c>
      <c r="Y2" s="36" t="s">
        <v>28</v>
      </c>
      <c r="Z2" s="42"/>
    </row>
    <row r="3" spans="1:26" ht="15" customHeight="1" x14ac:dyDescent="0.15">
      <c r="A3" s="40" t="s">
        <v>13</v>
      </c>
      <c r="B3" s="3">
        <v>46061</v>
      </c>
      <c r="C3" s="4">
        <v>46061</v>
      </c>
      <c r="D3" s="5">
        <v>46061</v>
      </c>
      <c r="E3" s="6">
        <v>46061</v>
      </c>
      <c r="F3" s="9">
        <v>4</v>
      </c>
      <c r="G3" s="9">
        <v>1</v>
      </c>
      <c r="H3" s="9">
        <v>73</v>
      </c>
      <c r="I3" s="9">
        <f>181268</f>
        <v>181268</v>
      </c>
      <c r="J3" s="9">
        <v>188982</v>
      </c>
      <c r="K3" s="8">
        <v>370250</v>
      </c>
      <c r="L3" s="9">
        <v>103532</v>
      </c>
      <c r="M3" s="9">
        <v>102957</v>
      </c>
      <c r="N3" s="8">
        <v>206489</v>
      </c>
      <c r="O3" s="20">
        <v>57.12</v>
      </c>
      <c r="P3" s="20">
        <v>54.48</v>
      </c>
      <c r="Q3" s="20">
        <v>55.77</v>
      </c>
      <c r="R3" s="9">
        <v>519</v>
      </c>
      <c r="S3" s="9">
        <v>456</v>
      </c>
      <c r="T3" s="9">
        <v>975</v>
      </c>
      <c r="U3" s="20">
        <v>0.47</v>
      </c>
      <c r="V3" s="9">
        <f>39199+4</f>
        <v>39203</v>
      </c>
      <c r="W3" s="9">
        <f>44882+5</f>
        <v>44887</v>
      </c>
      <c r="X3" s="9">
        <f>84081+9</f>
        <v>84090</v>
      </c>
      <c r="Y3" s="20">
        <f t="shared" ref="Y3:Y10" si="0">IF(X3&gt;0,ROUNDDOWN(X3/N3*100,2),0)</f>
        <v>40.72</v>
      </c>
      <c r="Z3" s="16"/>
    </row>
    <row r="4" spans="1:26" ht="15" customHeight="1" x14ac:dyDescent="0.15">
      <c r="A4" s="16" t="s">
        <v>20</v>
      </c>
      <c r="B4" s="3">
        <v>45858</v>
      </c>
      <c r="C4" s="4">
        <v>45858</v>
      </c>
      <c r="D4" s="5">
        <v>45858</v>
      </c>
      <c r="E4" s="6">
        <v>45858</v>
      </c>
      <c r="F4" s="9">
        <v>16</v>
      </c>
      <c r="G4" s="9">
        <v>4</v>
      </c>
      <c r="H4" s="9">
        <v>73</v>
      </c>
      <c r="I4" s="9">
        <v>181991</v>
      </c>
      <c r="J4" s="9">
        <v>189503</v>
      </c>
      <c r="K4" s="8">
        <v>371494</v>
      </c>
      <c r="L4" s="9">
        <v>111044</v>
      </c>
      <c r="M4" s="9">
        <v>111314</v>
      </c>
      <c r="N4" s="8">
        <v>222358</v>
      </c>
      <c r="O4" s="20">
        <v>61.02</v>
      </c>
      <c r="P4" s="20">
        <v>58.74</v>
      </c>
      <c r="Q4" s="20">
        <v>59.86</v>
      </c>
      <c r="R4" s="9">
        <v>503</v>
      </c>
      <c r="S4" s="9">
        <f>527+1</f>
        <v>528</v>
      </c>
      <c r="T4" s="9">
        <f>1030+1</f>
        <v>1031</v>
      </c>
      <c r="U4" s="20">
        <v>0.46</v>
      </c>
      <c r="V4" s="9">
        <f>41555+4</f>
        <v>41559</v>
      </c>
      <c r="W4" s="9">
        <f>44487+9</f>
        <v>44496</v>
      </c>
      <c r="X4" s="9">
        <f>86042+13</f>
        <v>86055</v>
      </c>
      <c r="Y4" s="20">
        <f t="shared" si="0"/>
        <v>38.700000000000003</v>
      </c>
      <c r="Z4" s="16"/>
    </row>
    <row r="5" spans="1:26" ht="15" customHeight="1" x14ac:dyDescent="0.15">
      <c r="A5" s="16" t="s">
        <v>13</v>
      </c>
      <c r="B5" s="3">
        <v>45592</v>
      </c>
      <c r="C5" s="4">
        <v>45592</v>
      </c>
      <c r="D5" s="5">
        <v>45592</v>
      </c>
      <c r="E5" s="6">
        <v>45592</v>
      </c>
      <c r="F5" s="9">
        <v>5</v>
      </c>
      <c r="G5" s="9">
        <v>1</v>
      </c>
      <c r="H5" s="9">
        <v>73</v>
      </c>
      <c r="I5" s="9">
        <f>181504</f>
        <v>181504</v>
      </c>
      <c r="J5" s="9">
        <f>189060</f>
        <v>189060</v>
      </c>
      <c r="K5" s="8">
        <f>370564</f>
        <v>370564</v>
      </c>
      <c r="L5" s="9">
        <f>98365</f>
        <v>98365</v>
      </c>
      <c r="M5" s="9">
        <f>100094</f>
        <v>100094</v>
      </c>
      <c r="N5" s="8">
        <f>198459</f>
        <v>198459</v>
      </c>
      <c r="O5" s="20">
        <v>54.19</v>
      </c>
      <c r="P5" s="20">
        <v>52.94</v>
      </c>
      <c r="Q5" s="20">
        <v>53.56</v>
      </c>
      <c r="R5" s="9">
        <v>437</v>
      </c>
      <c r="S5" s="9">
        <v>457</v>
      </c>
      <c r="T5" s="9">
        <v>894</v>
      </c>
      <c r="U5" s="20">
        <v>0.45</v>
      </c>
      <c r="V5" s="9">
        <f>31445+5</f>
        <v>31450</v>
      </c>
      <c r="W5" s="9">
        <f>35845+4</f>
        <v>35849</v>
      </c>
      <c r="X5" s="9">
        <f>67290+9</f>
        <v>67299</v>
      </c>
      <c r="Y5" s="20">
        <f t="shared" si="0"/>
        <v>33.909999999999997</v>
      </c>
      <c r="Z5" s="2"/>
    </row>
    <row r="6" spans="1:26" ht="15" customHeight="1" x14ac:dyDescent="0.15">
      <c r="A6" s="16" t="s">
        <v>15</v>
      </c>
      <c r="B6" s="3">
        <v>45340</v>
      </c>
      <c r="C6" s="4">
        <v>45340</v>
      </c>
      <c r="D6" s="5">
        <v>45340</v>
      </c>
      <c r="E6" s="6">
        <v>45340</v>
      </c>
      <c r="F6" s="9">
        <v>3</v>
      </c>
      <c r="G6" s="9">
        <v>1</v>
      </c>
      <c r="H6" s="9">
        <v>73</v>
      </c>
      <c r="I6" s="9">
        <v>178997</v>
      </c>
      <c r="J6" s="9">
        <v>186661</v>
      </c>
      <c r="K6" s="8">
        <v>365658</v>
      </c>
      <c r="L6" s="9">
        <v>61643</v>
      </c>
      <c r="M6" s="9">
        <v>65188</v>
      </c>
      <c r="N6" s="8">
        <v>126831</v>
      </c>
      <c r="O6" s="20">
        <f t="shared" ref="O6:O37" si="1">ROUND(L6/I6*100,2)</f>
        <v>34.44</v>
      </c>
      <c r="P6" s="20">
        <f t="shared" ref="P6:P37" si="2">ROUND(M6/J6*100,2)</f>
        <v>34.92</v>
      </c>
      <c r="Q6" s="20">
        <f t="shared" ref="Q6:Q37" si="3">ROUND(N6/K6*100,2)</f>
        <v>34.69</v>
      </c>
      <c r="R6" s="9">
        <v>250</v>
      </c>
      <c r="S6" s="9">
        <v>370</v>
      </c>
      <c r="T6" s="9">
        <v>620</v>
      </c>
      <c r="U6" s="20">
        <f t="shared" ref="U6:U37" si="4">IF(OR(T6=0,T6="※"),0,ROUND(T6/N6*100,2))</f>
        <v>0.49</v>
      </c>
      <c r="V6" s="9">
        <v>15628</v>
      </c>
      <c r="W6" s="9">
        <v>18957</v>
      </c>
      <c r="X6" s="9">
        <v>34585</v>
      </c>
      <c r="Y6" s="20">
        <f t="shared" si="0"/>
        <v>27.26</v>
      </c>
      <c r="Z6" s="2"/>
    </row>
    <row r="7" spans="1:26" ht="15" customHeight="1" x14ac:dyDescent="0.15">
      <c r="A7" s="16" t="s">
        <v>38</v>
      </c>
      <c r="B7" s="3">
        <v>45039</v>
      </c>
      <c r="C7" s="4">
        <v>45039</v>
      </c>
      <c r="D7" s="5">
        <v>45039</v>
      </c>
      <c r="E7" s="6">
        <v>45039</v>
      </c>
      <c r="F7" s="9">
        <v>55</v>
      </c>
      <c r="G7" s="9">
        <v>36</v>
      </c>
      <c r="H7" s="9">
        <v>73</v>
      </c>
      <c r="I7" s="9">
        <v>177855</v>
      </c>
      <c r="J7" s="9">
        <v>185440</v>
      </c>
      <c r="K7" s="8">
        <v>363295</v>
      </c>
      <c r="L7" s="9">
        <v>66954</v>
      </c>
      <c r="M7" s="9">
        <v>69957</v>
      </c>
      <c r="N7" s="8">
        <v>136911</v>
      </c>
      <c r="O7" s="20">
        <f t="shared" si="1"/>
        <v>37.65</v>
      </c>
      <c r="P7" s="20">
        <f t="shared" si="2"/>
        <v>37.72</v>
      </c>
      <c r="Q7" s="20">
        <f t="shared" si="3"/>
        <v>37.69</v>
      </c>
      <c r="R7" s="9">
        <v>257</v>
      </c>
      <c r="S7" s="9">
        <v>316</v>
      </c>
      <c r="T7" s="9">
        <v>573</v>
      </c>
      <c r="U7" s="20">
        <f t="shared" si="4"/>
        <v>0.42</v>
      </c>
      <c r="V7" s="9">
        <v>18222</v>
      </c>
      <c r="W7" s="9">
        <v>21917</v>
      </c>
      <c r="X7" s="9">
        <v>40139</v>
      </c>
      <c r="Y7" s="20">
        <f t="shared" si="0"/>
        <v>29.31</v>
      </c>
      <c r="Z7" s="2"/>
    </row>
    <row r="8" spans="1:26" ht="15" customHeight="1" x14ac:dyDescent="0.15">
      <c r="A8" s="16" t="s">
        <v>19</v>
      </c>
      <c r="B8" s="3">
        <v>45025</v>
      </c>
      <c r="C8" s="4">
        <v>45025</v>
      </c>
      <c r="D8" s="5">
        <v>45025</v>
      </c>
      <c r="E8" s="6">
        <v>45025</v>
      </c>
      <c r="F8" s="9">
        <v>7</v>
      </c>
      <c r="G8" s="9">
        <v>5</v>
      </c>
      <c r="H8" s="9">
        <v>73</v>
      </c>
      <c r="I8" s="9">
        <v>179453</v>
      </c>
      <c r="J8" s="9">
        <v>186904</v>
      </c>
      <c r="K8" s="8">
        <v>366357</v>
      </c>
      <c r="L8" s="9">
        <v>70161</v>
      </c>
      <c r="M8" s="9">
        <v>74266</v>
      </c>
      <c r="N8" s="8">
        <v>144427</v>
      </c>
      <c r="O8" s="20">
        <f t="shared" si="1"/>
        <v>39.1</v>
      </c>
      <c r="P8" s="20">
        <f t="shared" si="2"/>
        <v>39.729999999999997</v>
      </c>
      <c r="Q8" s="20">
        <f t="shared" si="3"/>
        <v>39.42</v>
      </c>
      <c r="R8" s="9">
        <v>274</v>
      </c>
      <c r="S8" s="9">
        <v>345</v>
      </c>
      <c r="T8" s="9">
        <v>619</v>
      </c>
      <c r="U8" s="20">
        <f t="shared" si="4"/>
        <v>0.43</v>
      </c>
      <c r="V8" s="9">
        <v>18309</v>
      </c>
      <c r="W8" s="9">
        <v>22649</v>
      </c>
      <c r="X8" s="9">
        <v>40958</v>
      </c>
      <c r="Y8" s="20">
        <f t="shared" si="0"/>
        <v>28.35</v>
      </c>
      <c r="Z8" s="2"/>
    </row>
    <row r="9" spans="1:26" ht="15" customHeight="1" x14ac:dyDescent="0.15">
      <c r="A9" s="16" t="s">
        <v>17</v>
      </c>
      <c r="B9" s="3">
        <v>45025</v>
      </c>
      <c r="C9" s="4">
        <v>45025</v>
      </c>
      <c r="D9" s="5">
        <v>45025</v>
      </c>
      <c r="E9" s="6">
        <v>45025</v>
      </c>
      <c r="F9" s="9">
        <v>4</v>
      </c>
      <c r="G9" s="9">
        <v>1</v>
      </c>
      <c r="H9" s="9">
        <v>73</v>
      </c>
      <c r="I9" s="9">
        <v>179458</v>
      </c>
      <c r="J9" s="9">
        <v>186906</v>
      </c>
      <c r="K9" s="8">
        <v>366364</v>
      </c>
      <c r="L9" s="9">
        <v>70210</v>
      </c>
      <c r="M9" s="9">
        <v>74322</v>
      </c>
      <c r="N9" s="8">
        <v>144532</v>
      </c>
      <c r="O9" s="20">
        <f t="shared" si="1"/>
        <v>39.119999999999997</v>
      </c>
      <c r="P9" s="20">
        <f t="shared" si="2"/>
        <v>39.76</v>
      </c>
      <c r="Q9" s="20">
        <f t="shared" si="3"/>
        <v>39.450000000000003</v>
      </c>
      <c r="R9" s="9">
        <v>274</v>
      </c>
      <c r="S9" s="9">
        <v>345</v>
      </c>
      <c r="T9" s="9">
        <v>619</v>
      </c>
      <c r="U9" s="20">
        <f t="shared" si="4"/>
        <v>0.43</v>
      </c>
      <c r="V9" s="9">
        <v>18383</v>
      </c>
      <c r="W9" s="9">
        <v>22721</v>
      </c>
      <c r="X9" s="9">
        <v>41104</v>
      </c>
      <c r="Y9" s="20">
        <f t="shared" si="0"/>
        <v>28.43</v>
      </c>
      <c r="Z9" s="2"/>
    </row>
    <row r="10" spans="1:26" ht="15" customHeight="1" x14ac:dyDescent="0.15">
      <c r="A10" s="16" t="s">
        <v>20</v>
      </c>
      <c r="B10" s="3">
        <v>44752</v>
      </c>
      <c r="C10" s="4">
        <v>44752</v>
      </c>
      <c r="D10" s="5">
        <v>44752</v>
      </c>
      <c r="E10" s="6">
        <v>44752</v>
      </c>
      <c r="F10" s="9">
        <v>22</v>
      </c>
      <c r="G10" s="9">
        <v>5</v>
      </c>
      <c r="H10" s="9">
        <v>73</v>
      </c>
      <c r="I10" s="9">
        <f>180623</f>
        <v>180623</v>
      </c>
      <c r="J10" s="9">
        <f>187338</f>
        <v>187338</v>
      </c>
      <c r="K10" s="8">
        <f>367961</f>
        <v>367961</v>
      </c>
      <c r="L10" s="9">
        <f>98398</f>
        <v>98398</v>
      </c>
      <c r="M10" s="9">
        <f>100708</f>
        <v>100708</v>
      </c>
      <c r="N10" s="8">
        <f>199106</f>
        <v>199106</v>
      </c>
      <c r="O10" s="20">
        <f t="shared" si="1"/>
        <v>54.48</v>
      </c>
      <c r="P10" s="20">
        <f t="shared" si="2"/>
        <v>53.76</v>
      </c>
      <c r="Q10" s="20">
        <f t="shared" si="3"/>
        <v>54.11</v>
      </c>
      <c r="R10" s="9">
        <v>519</v>
      </c>
      <c r="S10" s="9">
        <v>529</v>
      </c>
      <c r="T10" s="9">
        <v>1048</v>
      </c>
      <c r="U10" s="20">
        <f t="shared" si="4"/>
        <v>0.53</v>
      </c>
      <c r="V10" s="9">
        <f>29835</f>
        <v>29835</v>
      </c>
      <c r="W10" s="9">
        <f>34027</f>
        <v>34027</v>
      </c>
      <c r="X10" s="9">
        <f>63862</f>
        <v>63862</v>
      </c>
      <c r="Y10" s="20">
        <f t="shared" si="0"/>
        <v>32.07</v>
      </c>
      <c r="Z10" s="2"/>
    </row>
    <row r="11" spans="1:26" ht="15" customHeight="1" x14ac:dyDescent="0.15">
      <c r="A11" s="16" t="s">
        <v>13</v>
      </c>
      <c r="B11" s="3">
        <v>44500</v>
      </c>
      <c r="C11" s="4">
        <v>44500</v>
      </c>
      <c r="D11" s="5">
        <v>44500</v>
      </c>
      <c r="E11" s="6">
        <v>44500</v>
      </c>
      <c r="F11" s="9">
        <v>3</v>
      </c>
      <c r="G11" s="9">
        <v>1</v>
      </c>
      <c r="H11" s="9">
        <v>73</v>
      </c>
      <c r="I11" s="9">
        <v>179767</v>
      </c>
      <c r="J11" s="9">
        <v>186341</v>
      </c>
      <c r="K11" s="8">
        <v>366108</v>
      </c>
      <c r="L11" s="9">
        <v>102354</v>
      </c>
      <c r="M11" s="9">
        <v>105447</v>
      </c>
      <c r="N11" s="8">
        <v>207801</v>
      </c>
      <c r="O11" s="20">
        <f t="shared" si="1"/>
        <v>56.94</v>
      </c>
      <c r="P11" s="20">
        <f t="shared" si="2"/>
        <v>56.59</v>
      </c>
      <c r="Q11" s="20">
        <f t="shared" si="3"/>
        <v>56.76</v>
      </c>
      <c r="R11" s="9">
        <v>481</v>
      </c>
      <c r="S11" s="9">
        <v>488</v>
      </c>
      <c r="T11" s="9">
        <v>969</v>
      </c>
      <c r="U11" s="20">
        <f t="shared" si="4"/>
        <v>0.47</v>
      </c>
      <c r="V11" s="9">
        <f>29412+3</f>
        <v>29415</v>
      </c>
      <c r="W11" s="9">
        <f>34214</f>
        <v>34214</v>
      </c>
      <c r="X11" s="9">
        <f>63625+4</f>
        <v>63629</v>
      </c>
      <c r="Y11" s="20">
        <f>IF(X11&gt;0,ROUNDDOWN(X11/N11*100,2),0)</f>
        <v>30.62</v>
      </c>
      <c r="Z11" s="16"/>
    </row>
    <row r="12" spans="1:26" ht="15" customHeight="1" x14ac:dyDescent="0.15">
      <c r="A12" s="16" t="s">
        <v>15</v>
      </c>
      <c r="B12" s="3">
        <v>43877</v>
      </c>
      <c r="C12" s="4">
        <v>43877</v>
      </c>
      <c r="D12" s="5">
        <v>43877</v>
      </c>
      <c r="E12" s="6">
        <v>43877</v>
      </c>
      <c r="F12" s="9">
        <v>3</v>
      </c>
      <c r="G12" s="9">
        <v>1</v>
      </c>
      <c r="H12" s="9">
        <v>73</v>
      </c>
      <c r="I12" s="9">
        <v>175057</v>
      </c>
      <c r="J12" s="9">
        <v>181492</v>
      </c>
      <c r="K12" s="8">
        <v>356549</v>
      </c>
      <c r="L12" s="9">
        <v>51812</v>
      </c>
      <c r="M12" s="9">
        <v>52535</v>
      </c>
      <c r="N12" s="8">
        <v>104347</v>
      </c>
      <c r="O12" s="20">
        <f t="shared" si="1"/>
        <v>29.6</v>
      </c>
      <c r="P12" s="20">
        <f t="shared" si="2"/>
        <v>28.95</v>
      </c>
      <c r="Q12" s="20">
        <f t="shared" si="3"/>
        <v>29.27</v>
      </c>
      <c r="R12" s="9">
        <v>254</v>
      </c>
      <c r="S12" s="9">
        <v>298</v>
      </c>
      <c r="T12" s="9">
        <v>552</v>
      </c>
      <c r="U12" s="20">
        <f t="shared" si="4"/>
        <v>0.53</v>
      </c>
      <c r="V12" s="9">
        <v>11858</v>
      </c>
      <c r="W12" s="9">
        <v>14437</v>
      </c>
      <c r="X12" s="9">
        <v>26295</v>
      </c>
      <c r="Y12" s="20">
        <f t="shared" ref="Y12:Y43" si="5">IF(X12&gt;0,ROUND(X12/N12*100,2),0)</f>
        <v>25.2</v>
      </c>
      <c r="Z12" s="2"/>
    </row>
    <row r="13" spans="1:26" ht="15" customHeight="1" x14ac:dyDescent="0.15">
      <c r="A13" s="16" t="s">
        <v>20</v>
      </c>
      <c r="B13" s="3">
        <v>43667</v>
      </c>
      <c r="C13" s="4">
        <v>43667</v>
      </c>
      <c r="D13" s="5">
        <v>43667</v>
      </c>
      <c r="E13" s="6">
        <v>43667</v>
      </c>
      <c r="F13" s="9">
        <v>14</v>
      </c>
      <c r="G13" s="9">
        <v>4</v>
      </c>
      <c r="H13" s="9">
        <v>73</v>
      </c>
      <c r="I13" s="9">
        <v>177116</v>
      </c>
      <c r="J13" s="9">
        <v>183042</v>
      </c>
      <c r="K13" s="8">
        <v>360158</v>
      </c>
      <c r="L13" s="9">
        <v>85551</v>
      </c>
      <c r="M13" s="9">
        <v>84028</v>
      </c>
      <c r="N13" s="8">
        <v>169579</v>
      </c>
      <c r="O13" s="20">
        <f t="shared" si="1"/>
        <v>48.3</v>
      </c>
      <c r="P13" s="20">
        <f t="shared" si="2"/>
        <v>45.91</v>
      </c>
      <c r="Q13" s="20">
        <f t="shared" si="3"/>
        <v>47.08</v>
      </c>
      <c r="R13" s="9">
        <v>328</v>
      </c>
      <c r="S13" s="9">
        <v>386</v>
      </c>
      <c r="T13" s="9">
        <v>714</v>
      </c>
      <c r="U13" s="20">
        <f t="shared" si="4"/>
        <v>0.42</v>
      </c>
      <c r="V13" s="9">
        <v>22448</v>
      </c>
      <c r="W13" s="9">
        <v>24744</v>
      </c>
      <c r="X13" s="9">
        <v>47192</v>
      </c>
      <c r="Y13" s="20">
        <f t="shared" si="5"/>
        <v>27.83</v>
      </c>
      <c r="Z13" s="16"/>
    </row>
    <row r="14" spans="1:26" ht="15" customHeight="1" x14ac:dyDescent="0.15">
      <c r="A14" s="16" t="s">
        <v>38</v>
      </c>
      <c r="B14" s="3">
        <v>43576</v>
      </c>
      <c r="C14" s="4">
        <v>43576</v>
      </c>
      <c r="D14" s="5">
        <v>43576</v>
      </c>
      <c r="E14" s="6">
        <v>43576</v>
      </c>
      <c r="F14" s="9">
        <v>49</v>
      </c>
      <c r="G14" s="9">
        <v>36</v>
      </c>
      <c r="H14" s="9">
        <v>73</v>
      </c>
      <c r="I14" s="9">
        <v>172951</v>
      </c>
      <c r="J14" s="9">
        <v>179403</v>
      </c>
      <c r="K14" s="8">
        <v>352354</v>
      </c>
      <c r="L14" s="9">
        <v>64500</v>
      </c>
      <c r="M14" s="9">
        <v>66138</v>
      </c>
      <c r="N14" s="8">
        <v>130638</v>
      </c>
      <c r="O14" s="20">
        <f t="shared" si="1"/>
        <v>37.29</v>
      </c>
      <c r="P14" s="20">
        <f t="shared" si="2"/>
        <v>36.869999999999997</v>
      </c>
      <c r="Q14" s="20">
        <f t="shared" si="3"/>
        <v>37.08</v>
      </c>
      <c r="R14" s="9">
        <v>229</v>
      </c>
      <c r="S14" s="9">
        <v>283</v>
      </c>
      <c r="T14" s="9">
        <v>512</v>
      </c>
      <c r="U14" s="20">
        <f t="shared" si="4"/>
        <v>0.39</v>
      </c>
      <c r="V14" s="9">
        <v>13557</v>
      </c>
      <c r="W14" s="9">
        <v>16252</v>
      </c>
      <c r="X14" s="9">
        <v>29809</v>
      </c>
      <c r="Y14" s="20">
        <f t="shared" si="5"/>
        <v>22.82</v>
      </c>
      <c r="Z14" s="2"/>
    </row>
    <row r="15" spans="1:26" ht="15" customHeight="1" x14ac:dyDescent="0.15">
      <c r="A15" s="16" t="s">
        <v>19</v>
      </c>
      <c r="B15" s="3">
        <v>43562</v>
      </c>
      <c r="C15" s="4">
        <v>43562</v>
      </c>
      <c r="D15" s="5">
        <v>43562</v>
      </c>
      <c r="E15" s="6">
        <v>43562</v>
      </c>
      <c r="F15" s="9">
        <v>7</v>
      </c>
      <c r="G15" s="9">
        <v>5</v>
      </c>
      <c r="H15" s="9">
        <v>73</v>
      </c>
      <c r="I15" s="9">
        <v>174400</v>
      </c>
      <c r="J15" s="9">
        <v>180635</v>
      </c>
      <c r="K15" s="8">
        <v>355035</v>
      </c>
      <c r="L15" s="9">
        <v>66156</v>
      </c>
      <c r="M15" s="9">
        <v>69001</v>
      </c>
      <c r="N15" s="8">
        <v>135157</v>
      </c>
      <c r="O15" s="20">
        <f t="shared" si="1"/>
        <v>37.93</v>
      </c>
      <c r="P15" s="20">
        <f t="shared" si="2"/>
        <v>38.200000000000003</v>
      </c>
      <c r="Q15" s="20">
        <f t="shared" si="3"/>
        <v>38.07</v>
      </c>
      <c r="R15" s="9">
        <v>263</v>
      </c>
      <c r="S15" s="9">
        <v>352</v>
      </c>
      <c r="T15" s="9">
        <v>615</v>
      </c>
      <c r="U15" s="20">
        <f t="shared" si="4"/>
        <v>0.46</v>
      </c>
      <c r="V15" s="9">
        <v>13001</v>
      </c>
      <c r="W15" s="9">
        <v>16323</v>
      </c>
      <c r="X15" s="9">
        <v>29324</v>
      </c>
      <c r="Y15" s="20">
        <f t="shared" si="5"/>
        <v>21.7</v>
      </c>
      <c r="Z15" s="2"/>
    </row>
    <row r="16" spans="1:26" ht="15" customHeight="1" x14ac:dyDescent="0.15">
      <c r="A16" s="16" t="s">
        <v>17</v>
      </c>
      <c r="B16" s="3">
        <v>43562</v>
      </c>
      <c r="C16" s="4">
        <v>43562</v>
      </c>
      <c r="D16" s="5">
        <v>43562</v>
      </c>
      <c r="E16" s="6">
        <v>43562</v>
      </c>
      <c r="F16" s="9">
        <v>2</v>
      </c>
      <c r="G16" s="9">
        <v>1</v>
      </c>
      <c r="H16" s="9">
        <v>73</v>
      </c>
      <c r="I16" s="9">
        <v>174410</v>
      </c>
      <c r="J16" s="9">
        <v>180637</v>
      </c>
      <c r="K16" s="8">
        <v>355047</v>
      </c>
      <c r="L16" s="9">
        <v>66315</v>
      </c>
      <c r="M16" s="9">
        <v>69200</v>
      </c>
      <c r="N16" s="8">
        <v>135515</v>
      </c>
      <c r="O16" s="20">
        <f t="shared" si="1"/>
        <v>38.020000000000003</v>
      </c>
      <c r="P16" s="20">
        <f t="shared" si="2"/>
        <v>38.31</v>
      </c>
      <c r="Q16" s="20">
        <f t="shared" si="3"/>
        <v>38.17</v>
      </c>
      <c r="R16" s="9">
        <v>265</v>
      </c>
      <c r="S16" s="9">
        <v>355</v>
      </c>
      <c r="T16" s="9">
        <v>620</v>
      </c>
      <c r="U16" s="20">
        <f t="shared" si="4"/>
        <v>0.46</v>
      </c>
      <c r="V16" s="9">
        <v>13183</v>
      </c>
      <c r="W16" s="9">
        <v>16541</v>
      </c>
      <c r="X16" s="9">
        <v>29724</v>
      </c>
      <c r="Y16" s="20">
        <f t="shared" si="5"/>
        <v>21.93</v>
      </c>
      <c r="Z16" s="2"/>
    </row>
    <row r="17" spans="1:26" ht="15" customHeight="1" x14ac:dyDescent="0.15">
      <c r="A17" s="16" t="s">
        <v>13</v>
      </c>
      <c r="B17" s="3">
        <v>43030</v>
      </c>
      <c r="C17" s="4">
        <v>43030</v>
      </c>
      <c r="D17" s="5">
        <v>43030</v>
      </c>
      <c r="E17" s="6">
        <v>43030</v>
      </c>
      <c r="F17" s="9">
        <v>3</v>
      </c>
      <c r="G17" s="9">
        <v>1</v>
      </c>
      <c r="H17" s="9">
        <v>73</v>
      </c>
      <c r="I17" s="9">
        <v>175004</v>
      </c>
      <c r="J17" s="9">
        <v>180382</v>
      </c>
      <c r="K17" s="8">
        <v>355386</v>
      </c>
      <c r="L17" s="9">
        <v>92471</v>
      </c>
      <c r="M17" s="9">
        <v>92862</v>
      </c>
      <c r="N17" s="8">
        <v>185333</v>
      </c>
      <c r="O17" s="20">
        <f t="shared" si="1"/>
        <v>52.84</v>
      </c>
      <c r="P17" s="20">
        <f t="shared" si="2"/>
        <v>51.48</v>
      </c>
      <c r="Q17" s="20">
        <f t="shared" si="3"/>
        <v>52.15</v>
      </c>
      <c r="R17" s="9">
        <v>431</v>
      </c>
      <c r="S17" s="9">
        <v>498</v>
      </c>
      <c r="T17" s="9">
        <v>929</v>
      </c>
      <c r="U17" s="20">
        <f t="shared" si="4"/>
        <v>0.5</v>
      </c>
      <c r="V17" s="9">
        <v>26485</v>
      </c>
      <c r="W17" s="9">
        <v>31748</v>
      </c>
      <c r="X17" s="9">
        <v>58233</v>
      </c>
      <c r="Y17" s="20">
        <f t="shared" si="5"/>
        <v>31.42</v>
      </c>
      <c r="Z17" s="2"/>
    </row>
    <row r="18" spans="1:26" ht="15" customHeight="1" x14ac:dyDescent="0.15">
      <c r="A18" s="16" t="s">
        <v>20</v>
      </c>
      <c r="B18" s="3">
        <v>42561</v>
      </c>
      <c r="C18" s="4">
        <v>42561</v>
      </c>
      <c r="D18" s="5">
        <v>42561</v>
      </c>
      <c r="E18" s="6">
        <v>42561</v>
      </c>
      <c r="F18" s="9">
        <v>12</v>
      </c>
      <c r="G18" s="9">
        <v>4</v>
      </c>
      <c r="H18" s="9">
        <v>73</v>
      </c>
      <c r="I18" s="9">
        <v>173435</v>
      </c>
      <c r="J18" s="9">
        <v>178470</v>
      </c>
      <c r="K18" s="8">
        <v>351905</v>
      </c>
      <c r="L18" s="9">
        <v>93630</v>
      </c>
      <c r="M18" s="9">
        <v>92935</v>
      </c>
      <c r="N18" s="8">
        <v>186565</v>
      </c>
      <c r="O18" s="20">
        <f t="shared" si="1"/>
        <v>53.99</v>
      </c>
      <c r="P18" s="20">
        <f t="shared" si="2"/>
        <v>52.07</v>
      </c>
      <c r="Q18" s="20">
        <f t="shared" si="3"/>
        <v>53.02</v>
      </c>
      <c r="R18" s="9">
        <v>459</v>
      </c>
      <c r="S18" s="9">
        <v>492</v>
      </c>
      <c r="T18" s="9">
        <v>951</v>
      </c>
      <c r="U18" s="20">
        <f t="shared" si="4"/>
        <v>0.51</v>
      </c>
      <c r="V18" s="9">
        <v>20231</v>
      </c>
      <c r="W18" s="9">
        <v>22249</v>
      </c>
      <c r="X18" s="9">
        <v>42480</v>
      </c>
      <c r="Y18" s="20">
        <f t="shared" si="5"/>
        <v>22.77</v>
      </c>
      <c r="Z18" s="2"/>
    </row>
    <row r="19" spans="1:26" ht="15" customHeight="1" x14ac:dyDescent="0.15">
      <c r="A19" s="16" t="s">
        <v>15</v>
      </c>
      <c r="B19" s="3">
        <v>42414</v>
      </c>
      <c r="C19" s="4">
        <v>42414</v>
      </c>
      <c r="D19" s="5">
        <v>42414</v>
      </c>
      <c r="E19" s="6">
        <v>42414</v>
      </c>
      <c r="F19" s="9">
        <v>3</v>
      </c>
      <c r="G19" s="9">
        <v>1</v>
      </c>
      <c r="H19" s="9">
        <v>73</v>
      </c>
      <c r="I19" s="9">
        <v>166898</v>
      </c>
      <c r="J19" s="9">
        <v>172398</v>
      </c>
      <c r="K19" s="8">
        <v>339296</v>
      </c>
      <c r="L19" s="9">
        <v>46783</v>
      </c>
      <c r="M19" s="9">
        <v>47578</v>
      </c>
      <c r="N19" s="8">
        <v>94361</v>
      </c>
      <c r="O19" s="20">
        <f t="shared" si="1"/>
        <v>28.03</v>
      </c>
      <c r="P19" s="20">
        <f t="shared" si="2"/>
        <v>27.6</v>
      </c>
      <c r="Q19" s="20">
        <f t="shared" si="3"/>
        <v>27.81</v>
      </c>
      <c r="R19" s="9">
        <v>196</v>
      </c>
      <c r="S19" s="9">
        <v>290</v>
      </c>
      <c r="T19" s="9">
        <v>486</v>
      </c>
      <c r="U19" s="20">
        <f t="shared" si="4"/>
        <v>0.52</v>
      </c>
      <c r="V19" s="9">
        <v>8162</v>
      </c>
      <c r="W19" s="9">
        <v>9967</v>
      </c>
      <c r="X19" s="9">
        <v>18129</v>
      </c>
      <c r="Y19" s="20">
        <f t="shared" si="5"/>
        <v>19.21</v>
      </c>
      <c r="Z19" s="2"/>
    </row>
    <row r="20" spans="1:26" ht="15" customHeight="1" x14ac:dyDescent="0.15">
      <c r="A20" s="2" t="s">
        <v>38</v>
      </c>
      <c r="B20" s="3">
        <v>42120</v>
      </c>
      <c r="C20" s="4">
        <v>42120</v>
      </c>
      <c r="D20" s="5">
        <v>42120</v>
      </c>
      <c r="E20" s="6">
        <v>42120</v>
      </c>
      <c r="F20" s="7">
        <v>46</v>
      </c>
      <c r="G20" s="7">
        <v>36</v>
      </c>
      <c r="H20" s="7">
        <v>73</v>
      </c>
      <c r="I20" s="7">
        <v>165093</v>
      </c>
      <c r="J20" s="7">
        <v>170547</v>
      </c>
      <c r="K20" s="8">
        <v>335640</v>
      </c>
      <c r="L20" s="7">
        <v>63804</v>
      </c>
      <c r="M20" s="7">
        <v>66182</v>
      </c>
      <c r="N20" s="8">
        <v>129986</v>
      </c>
      <c r="O20" s="18">
        <f t="shared" si="1"/>
        <v>38.65</v>
      </c>
      <c r="P20" s="18">
        <f t="shared" si="2"/>
        <v>38.81</v>
      </c>
      <c r="Q20" s="18">
        <f t="shared" si="3"/>
        <v>38.729999999999997</v>
      </c>
      <c r="R20" s="7">
        <v>224</v>
      </c>
      <c r="S20" s="7">
        <v>258</v>
      </c>
      <c r="T20" s="7">
        <v>482</v>
      </c>
      <c r="U20" s="18">
        <f t="shared" si="4"/>
        <v>0.37</v>
      </c>
      <c r="V20" s="7">
        <v>11019</v>
      </c>
      <c r="W20" s="7">
        <v>13508</v>
      </c>
      <c r="X20" s="7">
        <v>24527</v>
      </c>
      <c r="Y20" s="18">
        <f t="shared" si="5"/>
        <v>18.87</v>
      </c>
      <c r="Z20" s="2"/>
    </row>
    <row r="21" spans="1:26" ht="15" customHeight="1" x14ac:dyDescent="0.15">
      <c r="A21" s="2" t="s">
        <v>19</v>
      </c>
      <c r="B21" s="3">
        <v>42106</v>
      </c>
      <c r="C21" s="4">
        <v>42106</v>
      </c>
      <c r="D21" s="5">
        <v>42106</v>
      </c>
      <c r="E21" s="6">
        <v>42106</v>
      </c>
      <c r="F21" s="7">
        <v>10</v>
      </c>
      <c r="G21" s="7">
        <v>5</v>
      </c>
      <c r="H21" s="7">
        <v>73</v>
      </c>
      <c r="I21" s="7">
        <v>166426</v>
      </c>
      <c r="J21" s="7">
        <v>171736</v>
      </c>
      <c r="K21" s="8">
        <v>338162</v>
      </c>
      <c r="L21" s="7">
        <v>66164</v>
      </c>
      <c r="M21" s="7">
        <v>68290</v>
      </c>
      <c r="N21" s="8">
        <v>134454</v>
      </c>
      <c r="O21" s="18">
        <f t="shared" si="1"/>
        <v>39.76</v>
      </c>
      <c r="P21" s="18">
        <f t="shared" si="2"/>
        <v>39.76</v>
      </c>
      <c r="Q21" s="18">
        <f t="shared" si="3"/>
        <v>39.76</v>
      </c>
      <c r="R21" s="7">
        <v>265</v>
      </c>
      <c r="S21" s="7">
        <v>291</v>
      </c>
      <c r="T21" s="7">
        <v>556</v>
      </c>
      <c r="U21" s="18">
        <f t="shared" si="4"/>
        <v>0.41</v>
      </c>
      <c r="V21" s="7">
        <v>11035</v>
      </c>
      <c r="W21" s="7">
        <v>13489</v>
      </c>
      <c r="X21" s="7">
        <v>24524</v>
      </c>
      <c r="Y21" s="18">
        <f t="shared" si="5"/>
        <v>18.239999999999998</v>
      </c>
      <c r="Z21" s="2"/>
    </row>
    <row r="22" spans="1:26" ht="15" customHeight="1" x14ac:dyDescent="0.15">
      <c r="A22" s="2" t="s">
        <v>17</v>
      </c>
      <c r="B22" s="3">
        <v>42106</v>
      </c>
      <c r="C22" s="4">
        <v>42106</v>
      </c>
      <c r="D22" s="5">
        <v>42106</v>
      </c>
      <c r="E22" s="6">
        <v>42106</v>
      </c>
      <c r="F22" s="7">
        <v>2</v>
      </c>
      <c r="G22" s="7">
        <v>1</v>
      </c>
      <c r="H22" s="7">
        <v>73</v>
      </c>
      <c r="I22" s="7">
        <v>166428</v>
      </c>
      <c r="J22" s="7">
        <v>171740</v>
      </c>
      <c r="K22" s="8">
        <v>338168</v>
      </c>
      <c r="L22" s="7">
        <v>66245</v>
      </c>
      <c r="M22" s="7">
        <v>68386</v>
      </c>
      <c r="N22" s="8">
        <v>134631</v>
      </c>
      <c r="O22" s="18">
        <f t="shared" si="1"/>
        <v>39.799999999999997</v>
      </c>
      <c r="P22" s="18">
        <f t="shared" si="2"/>
        <v>39.82</v>
      </c>
      <c r="Q22" s="18">
        <f t="shared" si="3"/>
        <v>39.81</v>
      </c>
      <c r="R22" s="7">
        <v>260</v>
      </c>
      <c r="S22" s="7">
        <v>289</v>
      </c>
      <c r="T22" s="7">
        <v>549</v>
      </c>
      <c r="U22" s="18">
        <f t="shared" si="4"/>
        <v>0.41</v>
      </c>
      <c r="V22" s="7">
        <v>11145</v>
      </c>
      <c r="W22" s="7">
        <v>13601</v>
      </c>
      <c r="X22" s="7">
        <v>24746</v>
      </c>
      <c r="Y22" s="18">
        <f t="shared" si="5"/>
        <v>18.38</v>
      </c>
      <c r="Z22" s="2"/>
    </row>
    <row r="23" spans="1:26" ht="15" customHeight="1" x14ac:dyDescent="0.15">
      <c r="A23" s="2" t="s">
        <v>37</v>
      </c>
      <c r="B23" s="3">
        <v>41987</v>
      </c>
      <c r="C23" s="4">
        <v>41987</v>
      </c>
      <c r="D23" s="5">
        <v>41987</v>
      </c>
      <c r="E23" s="6">
        <v>41987</v>
      </c>
      <c r="F23" s="7">
        <v>4</v>
      </c>
      <c r="G23" s="7">
        <v>1</v>
      </c>
      <c r="H23" s="7">
        <v>73</v>
      </c>
      <c r="I23" s="7">
        <v>167931</v>
      </c>
      <c r="J23" s="7">
        <v>172735</v>
      </c>
      <c r="K23" s="8">
        <v>340666</v>
      </c>
      <c r="L23" s="7">
        <v>91818</v>
      </c>
      <c r="M23" s="7">
        <v>90937</v>
      </c>
      <c r="N23" s="8">
        <v>182755</v>
      </c>
      <c r="O23" s="18">
        <f t="shared" si="1"/>
        <v>54.68</v>
      </c>
      <c r="P23" s="18">
        <f t="shared" si="2"/>
        <v>52.65</v>
      </c>
      <c r="Q23" s="18">
        <f t="shared" si="3"/>
        <v>53.65</v>
      </c>
      <c r="R23" s="9">
        <v>393</v>
      </c>
      <c r="S23" s="9">
        <v>413</v>
      </c>
      <c r="T23" s="9">
        <v>806</v>
      </c>
      <c r="U23" s="20">
        <f t="shared" si="4"/>
        <v>0.44</v>
      </c>
      <c r="V23" s="9">
        <v>16480</v>
      </c>
      <c r="W23" s="9">
        <v>18740</v>
      </c>
      <c r="X23" s="9">
        <v>35220</v>
      </c>
      <c r="Y23" s="18">
        <f t="shared" si="5"/>
        <v>19.27</v>
      </c>
      <c r="Z23" s="2"/>
    </row>
    <row r="24" spans="1:26" ht="15" customHeight="1" x14ac:dyDescent="0.15">
      <c r="A24" s="2" t="s">
        <v>20</v>
      </c>
      <c r="B24" s="3">
        <v>41476</v>
      </c>
      <c r="C24" s="4">
        <v>41476</v>
      </c>
      <c r="D24" s="5">
        <v>41476</v>
      </c>
      <c r="E24" s="6">
        <v>41476</v>
      </c>
      <c r="F24" s="7">
        <v>11</v>
      </c>
      <c r="G24" s="7">
        <v>4</v>
      </c>
      <c r="H24" s="7">
        <v>74</v>
      </c>
      <c r="I24" s="7">
        <v>167589</v>
      </c>
      <c r="J24" s="7">
        <v>171694</v>
      </c>
      <c r="K24" s="8">
        <v>339283</v>
      </c>
      <c r="L24" s="7">
        <v>90772</v>
      </c>
      <c r="M24" s="7">
        <v>88325</v>
      </c>
      <c r="N24" s="8">
        <v>179097</v>
      </c>
      <c r="O24" s="18">
        <f t="shared" si="1"/>
        <v>54.16</v>
      </c>
      <c r="P24" s="18">
        <f t="shared" si="2"/>
        <v>51.44</v>
      </c>
      <c r="Q24" s="18">
        <f t="shared" si="3"/>
        <v>52.79</v>
      </c>
      <c r="R24" s="9">
        <v>410</v>
      </c>
      <c r="S24" s="9">
        <v>434</v>
      </c>
      <c r="T24" s="9">
        <v>844</v>
      </c>
      <c r="U24" s="20">
        <f t="shared" si="4"/>
        <v>0.47</v>
      </c>
      <c r="V24" s="9">
        <v>16859</v>
      </c>
      <c r="W24" s="9">
        <v>17814</v>
      </c>
      <c r="X24" s="9">
        <v>34673</v>
      </c>
      <c r="Y24" s="18">
        <f t="shared" si="5"/>
        <v>19.36</v>
      </c>
      <c r="Z24" s="2"/>
    </row>
    <row r="25" spans="1:26" ht="15" customHeight="1" x14ac:dyDescent="0.15">
      <c r="A25" s="2" t="s">
        <v>13</v>
      </c>
      <c r="B25" s="3">
        <v>41259</v>
      </c>
      <c r="C25" s="4">
        <v>41259</v>
      </c>
      <c r="D25" s="5">
        <v>41259</v>
      </c>
      <c r="E25" s="6">
        <v>41259</v>
      </c>
      <c r="F25" s="7">
        <v>5</v>
      </c>
      <c r="G25" s="7">
        <v>1</v>
      </c>
      <c r="H25" s="7">
        <v>74</v>
      </c>
      <c r="I25" s="7">
        <v>166817</v>
      </c>
      <c r="J25" s="7">
        <v>170471</v>
      </c>
      <c r="K25" s="8">
        <v>337288</v>
      </c>
      <c r="L25" s="7">
        <v>100168</v>
      </c>
      <c r="M25" s="7">
        <v>99365</v>
      </c>
      <c r="N25" s="8">
        <v>199533</v>
      </c>
      <c r="O25" s="18">
        <f t="shared" si="1"/>
        <v>60.05</v>
      </c>
      <c r="P25" s="18">
        <f t="shared" si="2"/>
        <v>58.29</v>
      </c>
      <c r="Q25" s="18">
        <f t="shared" si="3"/>
        <v>59.16</v>
      </c>
      <c r="R25" s="7">
        <v>477</v>
      </c>
      <c r="S25" s="7">
        <v>433</v>
      </c>
      <c r="T25" s="7">
        <v>910</v>
      </c>
      <c r="U25" s="18">
        <f t="shared" si="4"/>
        <v>0.46</v>
      </c>
      <c r="V25" s="7">
        <v>15024</v>
      </c>
      <c r="W25" s="7">
        <v>16520</v>
      </c>
      <c r="X25" s="7">
        <v>31544</v>
      </c>
      <c r="Y25" s="18">
        <f t="shared" si="5"/>
        <v>15.81</v>
      </c>
      <c r="Z25" s="2"/>
    </row>
    <row r="26" spans="1:26" ht="15" customHeight="1" x14ac:dyDescent="0.15">
      <c r="A26" s="16" t="s">
        <v>15</v>
      </c>
      <c r="B26" s="3">
        <v>40951</v>
      </c>
      <c r="C26" s="4">
        <v>40951</v>
      </c>
      <c r="D26" s="5">
        <v>40951</v>
      </c>
      <c r="E26" s="6">
        <v>40951</v>
      </c>
      <c r="F26" s="9">
        <v>3</v>
      </c>
      <c r="G26" s="9">
        <v>1</v>
      </c>
      <c r="H26" s="9">
        <v>74</v>
      </c>
      <c r="I26" s="9">
        <v>163874</v>
      </c>
      <c r="J26" s="9">
        <v>167402</v>
      </c>
      <c r="K26" s="8">
        <v>331276</v>
      </c>
      <c r="L26" s="9">
        <v>57342</v>
      </c>
      <c r="M26" s="9">
        <v>58881</v>
      </c>
      <c r="N26" s="8">
        <v>116223</v>
      </c>
      <c r="O26" s="17">
        <f t="shared" si="1"/>
        <v>34.99</v>
      </c>
      <c r="P26" s="17">
        <f t="shared" si="2"/>
        <v>35.17</v>
      </c>
      <c r="Q26" s="17">
        <f t="shared" si="3"/>
        <v>35.08</v>
      </c>
      <c r="R26" s="9">
        <v>222</v>
      </c>
      <c r="S26" s="9">
        <v>248</v>
      </c>
      <c r="T26" s="9">
        <v>470</v>
      </c>
      <c r="U26" s="17">
        <f t="shared" si="4"/>
        <v>0.4</v>
      </c>
      <c r="V26" s="9">
        <v>6254</v>
      </c>
      <c r="W26" s="9">
        <v>7483</v>
      </c>
      <c r="X26" s="9">
        <v>13737</v>
      </c>
      <c r="Y26" s="17">
        <f t="shared" si="5"/>
        <v>11.82</v>
      </c>
      <c r="Z26" s="16"/>
    </row>
    <row r="27" spans="1:26" ht="15" customHeight="1" x14ac:dyDescent="0.15">
      <c r="A27" s="16" t="s">
        <v>22</v>
      </c>
      <c r="B27" s="3">
        <v>40657</v>
      </c>
      <c r="C27" s="4">
        <v>40657</v>
      </c>
      <c r="D27" s="5">
        <v>40657</v>
      </c>
      <c r="E27" s="6">
        <v>40657</v>
      </c>
      <c r="F27" s="9">
        <v>43</v>
      </c>
      <c r="G27" s="9">
        <v>36</v>
      </c>
      <c r="H27" s="9">
        <v>74</v>
      </c>
      <c r="I27" s="9">
        <v>161386</v>
      </c>
      <c r="J27" s="9">
        <v>164702</v>
      </c>
      <c r="K27" s="8">
        <v>326088</v>
      </c>
      <c r="L27" s="9">
        <v>61277</v>
      </c>
      <c r="M27" s="9">
        <v>63136</v>
      </c>
      <c r="N27" s="8">
        <v>124413</v>
      </c>
      <c r="O27" s="17">
        <f t="shared" si="1"/>
        <v>37.97</v>
      </c>
      <c r="P27" s="17">
        <f t="shared" si="2"/>
        <v>38.33</v>
      </c>
      <c r="Q27" s="17">
        <f t="shared" si="3"/>
        <v>38.15</v>
      </c>
      <c r="R27" s="9">
        <v>227</v>
      </c>
      <c r="S27" s="9">
        <v>240</v>
      </c>
      <c r="T27" s="9">
        <v>467</v>
      </c>
      <c r="U27" s="17">
        <f t="shared" si="4"/>
        <v>0.38</v>
      </c>
      <c r="V27" s="9">
        <v>7204</v>
      </c>
      <c r="W27" s="9">
        <v>8656</v>
      </c>
      <c r="X27" s="9">
        <v>15860</v>
      </c>
      <c r="Y27" s="17">
        <f t="shared" si="5"/>
        <v>12.75</v>
      </c>
      <c r="Z27" s="16"/>
    </row>
    <row r="28" spans="1:26" ht="15" customHeight="1" x14ac:dyDescent="0.15">
      <c r="A28" s="16" t="s">
        <v>19</v>
      </c>
      <c r="B28" s="3">
        <v>40643</v>
      </c>
      <c r="C28" s="4">
        <v>40643</v>
      </c>
      <c r="D28" s="5">
        <v>40643</v>
      </c>
      <c r="E28" s="6">
        <v>40643</v>
      </c>
      <c r="F28" s="9">
        <v>9</v>
      </c>
      <c r="G28" s="9">
        <v>5</v>
      </c>
      <c r="H28" s="9">
        <v>74</v>
      </c>
      <c r="I28" s="9">
        <v>162999</v>
      </c>
      <c r="J28" s="9">
        <v>166146</v>
      </c>
      <c r="K28" s="8">
        <v>329145</v>
      </c>
      <c r="L28" s="9">
        <v>67450</v>
      </c>
      <c r="M28" s="9">
        <v>68905</v>
      </c>
      <c r="N28" s="8">
        <v>136355</v>
      </c>
      <c r="O28" s="17">
        <f t="shared" si="1"/>
        <v>41.38</v>
      </c>
      <c r="P28" s="17">
        <f t="shared" si="2"/>
        <v>41.47</v>
      </c>
      <c r="Q28" s="17">
        <f t="shared" si="3"/>
        <v>41.43</v>
      </c>
      <c r="R28" s="9">
        <v>260</v>
      </c>
      <c r="S28" s="9">
        <v>278</v>
      </c>
      <c r="T28" s="9">
        <v>538</v>
      </c>
      <c r="U28" s="17">
        <f t="shared" si="4"/>
        <v>0.39</v>
      </c>
      <c r="V28" s="9">
        <v>7598</v>
      </c>
      <c r="W28" s="9">
        <v>9235</v>
      </c>
      <c r="X28" s="9">
        <v>16833</v>
      </c>
      <c r="Y28" s="17">
        <f t="shared" si="5"/>
        <v>12.34</v>
      </c>
      <c r="Z28" s="16"/>
    </row>
    <row r="29" spans="1:26" ht="15" customHeight="1" x14ac:dyDescent="0.15">
      <c r="A29" s="16" t="s">
        <v>17</v>
      </c>
      <c r="B29" s="3">
        <v>40643</v>
      </c>
      <c r="C29" s="4">
        <v>40643</v>
      </c>
      <c r="D29" s="5">
        <v>40643</v>
      </c>
      <c r="E29" s="6">
        <v>40643</v>
      </c>
      <c r="F29" s="9">
        <v>4</v>
      </c>
      <c r="G29" s="9">
        <v>1</v>
      </c>
      <c r="H29" s="9">
        <v>74</v>
      </c>
      <c r="I29" s="9">
        <v>163004</v>
      </c>
      <c r="J29" s="9">
        <v>166149</v>
      </c>
      <c r="K29" s="8">
        <v>329153</v>
      </c>
      <c r="L29" s="9">
        <v>67543</v>
      </c>
      <c r="M29" s="9">
        <v>68987</v>
      </c>
      <c r="N29" s="8">
        <v>136530</v>
      </c>
      <c r="O29" s="17">
        <f t="shared" si="1"/>
        <v>41.44</v>
      </c>
      <c r="P29" s="17">
        <f t="shared" si="2"/>
        <v>41.52</v>
      </c>
      <c r="Q29" s="17">
        <f t="shared" si="3"/>
        <v>41.48</v>
      </c>
      <c r="R29" s="9">
        <v>259</v>
      </c>
      <c r="S29" s="9">
        <v>272</v>
      </c>
      <c r="T29" s="9">
        <v>581</v>
      </c>
      <c r="U29" s="17">
        <f t="shared" si="4"/>
        <v>0.43</v>
      </c>
      <c r="V29" s="9">
        <v>7708</v>
      </c>
      <c r="W29" s="9">
        <v>9336</v>
      </c>
      <c r="X29" s="9">
        <v>17044</v>
      </c>
      <c r="Y29" s="17">
        <f t="shared" si="5"/>
        <v>12.48</v>
      </c>
      <c r="Z29" s="16"/>
    </row>
    <row r="30" spans="1:26" ht="15" customHeight="1" x14ac:dyDescent="0.15">
      <c r="A30" s="16" t="s">
        <v>20</v>
      </c>
      <c r="B30" s="3">
        <v>40370</v>
      </c>
      <c r="C30" s="4">
        <v>40370</v>
      </c>
      <c r="D30" s="5">
        <v>40370</v>
      </c>
      <c r="E30" s="6">
        <v>40370</v>
      </c>
      <c r="F30" s="9">
        <v>10</v>
      </c>
      <c r="G30" s="9">
        <v>3</v>
      </c>
      <c r="H30" s="9">
        <v>73</v>
      </c>
      <c r="I30" s="9">
        <v>163929</v>
      </c>
      <c r="J30" s="9">
        <v>166466</v>
      </c>
      <c r="K30" s="8">
        <v>330395</v>
      </c>
      <c r="L30" s="9">
        <v>89092</v>
      </c>
      <c r="M30" s="9">
        <v>87228</v>
      </c>
      <c r="N30" s="8">
        <v>176320</v>
      </c>
      <c r="O30" s="17">
        <f t="shared" si="1"/>
        <v>54.35</v>
      </c>
      <c r="P30" s="17">
        <f t="shared" si="2"/>
        <v>52.4</v>
      </c>
      <c r="Q30" s="17">
        <f t="shared" si="3"/>
        <v>53.37</v>
      </c>
      <c r="R30" s="9">
        <v>538</v>
      </c>
      <c r="S30" s="9">
        <v>490</v>
      </c>
      <c r="T30" s="9">
        <v>1028</v>
      </c>
      <c r="U30" s="17">
        <f t="shared" si="4"/>
        <v>0.57999999999999996</v>
      </c>
      <c r="V30" s="9">
        <v>13365</v>
      </c>
      <c r="W30" s="9">
        <v>14859</v>
      </c>
      <c r="X30" s="9">
        <v>28224</v>
      </c>
      <c r="Y30" s="17">
        <f t="shared" si="5"/>
        <v>16.010000000000002</v>
      </c>
      <c r="Z30" s="16"/>
    </row>
    <row r="31" spans="1:26" ht="15" customHeight="1" x14ac:dyDescent="0.15">
      <c r="A31" s="16" t="s">
        <v>26</v>
      </c>
      <c r="B31" s="3">
        <v>40111</v>
      </c>
      <c r="C31" s="4">
        <v>40111</v>
      </c>
      <c r="D31" s="5">
        <v>40111</v>
      </c>
      <c r="E31" s="6">
        <v>40111</v>
      </c>
      <c r="F31" s="9">
        <v>4</v>
      </c>
      <c r="G31" s="9">
        <v>1</v>
      </c>
      <c r="H31" s="9">
        <v>73</v>
      </c>
      <c r="I31" s="9">
        <v>163599</v>
      </c>
      <c r="J31" s="9">
        <v>165660</v>
      </c>
      <c r="K31" s="8">
        <v>329259</v>
      </c>
      <c r="L31" s="9">
        <v>42127</v>
      </c>
      <c r="M31" s="9">
        <v>36281</v>
      </c>
      <c r="N31" s="8">
        <v>78408</v>
      </c>
      <c r="O31" s="17">
        <f t="shared" si="1"/>
        <v>25.75</v>
      </c>
      <c r="P31" s="17">
        <f t="shared" si="2"/>
        <v>21.9</v>
      </c>
      <c r="Q31" s="17">
        <f t="shared" si="3"/>
        <v>23.81</v>
      </c>
      <c r="R31" s="9">
        <v>267</v>
      </c>
      <c r="S31" s="9">
        <v>256</v>
      </c>
      <c r="T31" s="9">
        <v>523</v>
      </c>
      <c r="U31" s="17">
        <f t="shared" si="4"/>
        <v>0.67</v>
      </c>
      <c r="V31" s="9">
        <v>5512</v>
      </c>
      <c r="W31" s="9">
        <v>5363</v>
      </c>
      <c r="X31" s="9">
        <v>10875</v>
      </c>
      <c r="Y31" s="17">
        <f t="shared" si="5"/>
        <v>13.87</v>
      </c>
      <c r="Z31" s="16"/>
    </row>
    <row r="32" spans="1:26" ht="15" customHeight="1" x14ac:dyDescent="0.15">
      <c r="A32" s="16" t="s">
        <v>13</v>
      </c>
      <c r="B32" s="3">
        <v>40055</v>
      </c>
      <c r="C32" s="4">
        <v>40055</v>
      </c>
      <c r="D32" s="5">
        <v>40055</v>
      </c>
      <c r="E32" s="6">
        <v>40055</v>
      </c>
      <c r="F32" s="9">
        <v>5</v>
      </c>
      <c r="G32" s="9">
        <v>1</v>
      </c>
      <c r="H32" s="9">
        <v>73</v>
      </c>
      <c r="I32" s="9">
        <v>163533</v>
      </c>
      <c r="J32" s="9">
        <v>165516</v>
      </c>
      <c r="K32" s="8">
        <v>329049</v>
      </c>
      <c r="L32" s="9">
        <v>109553</v>
      </c>
      <c r="M32" s="9">
        <v>110256</v>
      </c>
      <c r="N32" s="8">
        <v>219809</v>
      </c>
      <c r="O32" s="17">
        <f t="shared" si="1"/>
        <v>66.989999999999995</v>
      </c>
      <c r="P32" s="17">
        <f t="shared" si="2"/>
        <v>66.61</v>
      </c>
      <c r="Q32" s="17">
        <f t="shared" si="3"/>
        <v>66.8</v>
      </c>
      <c r="R32" s="9">
        <v>543</v>
      </c>
      <c r="S32" s="9">
        <v>548</v>
      </c>
      <c r="T32" s="9">
        <v>1091</v>
      </c>
      <c r="U32" s="17">
        <f t="shared" si="4"/>
        <v>0.5</v>
      </c>
      <c r="V32" s="9">
        <v>16999</v>
      </c>
      <c r="W32" s="9">
        <v>18407</v>
      </c>
      <c r="X32" s="9">
        <v>35406</v>
      </c>
      <c r="Y32" s="17">
        <f t="shared" si="5"/>
        <v>16.11</v>
      </c>
      <c r="Z32" s="16"/>
    </row>
    <row r="33" spans="1:26" ht="15" customHeight="1" x14ac:dyDescent="0.15">
      <c r="A33" s="16" t="s">
        <v>24</v>
      </c>
      <c r="B33" s="3">
        <v>39495</v>
      </c>
      <c r="C33" s="4">
        <v>39495</v>
      </c>
      <c r="D33" s="5">
        <v>39495</v>
      </c>
      <c r="E33" s="6">
        <v>39495</v>
      </c>
      <c r="F33" s="9">
        <v>3</v>
      </c>
      <c r="G33" s="9">
        <v>1</v>
      </c>
      <c r="H33" s="9">
        <v>73</v>
      </c>
      <c r="I33" s="9">
        <v>159129</v>
      </c>
      <c r="J33" s="9">
        <v>161378</v>
      </c>
      <c r="K33" s="8">
        <v>320507</v>
      </c>
      <c r="L33" s="9">
        <v>56999</v>
      </c>
      <c r="M33" s="9">
        <v>59123</v>
      </c>
      <c r="N33" s="8">
        <v>116122</v>
      </c>
      <c r="O33" s="17">
        <f t="shared" si="1"/>
        <v>35.82</v>
      </c>
      <c r="P33" s="17">
        <f t="shared" si="2"/>
        <v>36.64</v>
      </c>
      <c r="Q33" s="17">
        <f t="shared" si="3"/>
        <v>36.229999999999997</v>
      </c>
      <c r="R33" s="9">
        <v>229</v>
      </c>
      <c r="S33" s="9">
        <v>269</v>
      </c>
      <c r="T33" s="9">
        <v>498</v>
      </c>
      <c r="U33" s="17">
        <f t="shared" si="4"/>
        <v>0.43</v>
      </c>
      <c r="V33" s="9">
        <v>4982</v>
      </c>
      <c r="W33" s="9">
        <v>5628</v>
      </c>
      <c r="X33" s="9">
        <v>10610</v>
      </c>
      <c r="Y33" s="17">
        <f t="shared" si="5"/>
        <v>9.14</v>
      </c>
      <c r="Z33" s="16"/>
    </row>
    <row r="34" spans="1:26" ht="15" customHeight="1" x14ac:dyDescent="0.15">
      <c r="A34" s="16" t="s">
        <v>15</v>
      </c>
      <c r="B34" s="3">
        <v>39495</v>
      </c>
      <c r="C34" s="4">
        <v>39495</v>
      </c>
      <c r="D34" s="5">
        <v>39495</v>
      </c>
      <c r="E34" s="6">
        <v>39495</v>
      </c>
      <c r="F34" s="9">
        <v>5</v>
      </c>
      <c r="G34" s="9">
        <v>1</v>
      </c>
      <c r="H34" s="9">
        <v>73</v>
      </c>
      <c r="I34" s="9">
        <v>159129</v>
      </c>
      <c r="J34" s="9">
        <v>161378</v>
      </c>
      <c r="K34" s="8">
        <v>320507</v>
      </c>
      <c r="L34" s="9">
        <v>57045</v>
      </c>
      <c r="M34" s="9">
        <v>59148</v>
      </c>
      <c r="N34" s="8">
        <v>116193</v>
      </c>
      <c r="O34" s="17">
        <f t="shared" si="1"/>
        <v>35.85</v>
      </c>
      <c r="P34" s="17">
        <f t="shared" si="2"/>
        <v>36.65</v>
      </c>
      <c r="Q34" s="17">
        <f t="shared" si="3"/>
        <v>36.25</v>
      </c>
      <c r="R34" s="9">
        <v>231</v>
      </c>
      <c r="S34" s="9">
        <v>272</v>
      </c>
      <c r="T34" s="9">
        <v>503</v>
      </c>
      <c r="U34" s="17">
        <f t="shared" si="4"/>
        <v>0.43</v>
      </c>
      <c r="V34" s="9">
        <v>4987</v>
      </c>
      <c r="W34" s="9">
        <v>5631</v>
      </c>
      <c r="X34" s="9">
        <v>10618</v>
      </c>
      <c r="Y34" s="17">
        <f t="shared" si="5"/>
        <v>9.14</v>
      </c>
      <c r="Z34" s="16"/>
    </row>
    <row r="35" spans="1:26" ht="15" customHeight="1" x14ac:dyDescent="0.15">
      <c r="A35" s="16" t="s">
        <v>20</v>
      </c>
      <c r="B35" s="3">
        <v>39292</v>
      </c>
      <c r="C35" s="4">
        <v>39292</v>
      </c>
      <c r="D35" s="5">
        <v>39292</v>
      </c>
      <c r="E35" s="6">
        <v>39292</v>
      </c>
      <c r="F35" s="9">
        <v>8</v>
      </c>
      <c r="G35" s="9">
        <v>3</v>
      </c>
      <c r="H35" s="9">
        <v>73</v>
      </c>
      <c r="I35" s="9">
        <v>161235</v>
      </c>
      <c r="J35" s="9">
        <v>162707</v>
      </c>
      <c r="K35" s="8">
        <v>323942</v>
      </c>
      <c r="L35" s="9">
        <v>89032</v>
      </c>
      <c r="M35" s="9">
        <v>88142</v>
      </c>
      <c r="N35" s="8">
        <v>177174</v>
      </c>
      <c r="O35" s="17">
        <f t="shared" si="1"/>
        <v>55.22</v>
      </c>
      <c r="P35" s="17">
        <f t="shared" si="2"/>
        <v>54.17</v>
      </c>
      <c r="Q35" s="17">
        <f t="shared" si="3"/>
        <v>54.69</v>
      </c>
      <c r="R35" s="9">
        <v>397</v>
      </c>
      <c r="S35" s="9">
        <v>406</v>
      </c>
      <c r="T35" s="9">
        <v>803</v>
      </c>
      <c r="U35" s="17">
        <f t="shared" si="4"/>
        <v>0.45</v>
      </c>
      <c r="V35" s="9">
        <v>12881</v>
      </c>
      <c r="W35" s="9">
        <v>14123</v>
      </c>
      <c r="X35" s="9">
        <v>27004</v>
      </c>
      <c r="Y35" s="17">
        <f t="shared" si="5"/>
        <v>15.24</v>
      </c>
      <c r="Z35" s="16"/>
    </row>
    <row r="36" spans="1:26" ht="15" customHeight="1" x14ac:dyDescent="0.15">
      <c r="A36" s="16" t="s">
        <v>22</v>
      </c>
      <c r="B36" s="3">
        <v>39194</v>
      </c>
      <c r="C36" s="4">
        <v>39194</v>
      </c>
      <c r="D36" s="5">
        <v>39194</v>
      </c>
      <c r="E36" s="6">
        <v>39194</v>
      </c>
      <c r="F36" s="9">
        <v>48</v>
      </c>
      <c r="G36" s="9">
        <v>36</v>
      </c>
      <c r="H36" s="9">
        <v>73</v>
      </c>
      <c r="I36" s="9">
        <v>157060</v>
      </c>
      <c r="J36" s="9">
        <v>159490</v>
      </c>
      <c r="K36" s="8">
        <v>316550</v>
      </c>
      <c r="L36" s="9">
        <v>66342</v>
      </c>
      <c r="M36" s="9">
        <v>69581</v>
      </c>
      <c r="N36" s="8">
        <v>135923</v>
      </c>
      <c r="O36" s="17">
        <f t="shared" si="1"/>
        <v>42.24</v>
      </c>
      <c r="P36" s="17">
        <f t="shared" si="2"/>
        <v>43.63</v>
      </c>
      <c r="Q36" s="17">
        <f t="shared" si="3"/>
        <v>42.94</v>
      </c>
      <c r="R36" s="9">
        <v>255</v>
      </c>
      <c r="S36" s="9">
        <v>304</v>
      </c>
      <c r="T36" s="9">
        <v>559</v>
      </c>
      <c r="U36" s="17">
        <f t="shared" si="4"/>
        <v>0.41</v>
      </c>
      <c r="V36" s="9">
        <v>6398</v>
      </c>
      <c r="W36" s="9">
        <v>7365</v>
      </c>
      <c r="X36" s="9">
        <v>13763</v>
      </c>
      <c r="Y36" s="17">
        <f t="shared" si="5"/>
        <v>10.130000000000001</v>
      </c>
      <c r="Z36" s="16"/>
    </row>
    <row r="37" spans="1:26" ht="15" customHeight="1" x14ac:dyDescent="0.15">
      <c r="A37" s="16" t="s">
        <v>19</v>
      </c>
      <c r="B37" s="3">
        <v>39180</v>
      </c>
      <c r="C37" s="4">
        <v>39180</v>
      </c>
      <c r="D37" s="5">
        <v>39180</v>
      </c>
      <c r="E37" s="6">
        <v>39180</v>
      </c>
      <c r="F37" s="9">
        <v>8</v>
      </c>
      <c r="G37" s="9">
        <v>5</v>
      </c>
      <c r="H37" s="9">
        <v>73</v>
      </c>
      <c r="I37" s="9">
        <v>159290</v>
      </c>
      <c r="J37" s="9">
        <v>161353</v>
      </c>
      <c r="K37" s="8">
        <v>320643</v>
      </c>
      <c r="L37" s="9">
        <v>68670</v>
      </c>
      <c r="M37" s="9">
        <v>70835</v>
      </c>
      <c r="N37" s="8">
        <v>139505</v>
      </c>
      <c r="O37" s="17">
        <f t="shared" si="1"/>
        <v>43.11</v>
      </c>
      <c r="P37" s="17">
        <f t="shared" si="2"/>
        <v>43.9</v>
      </c>
      <c r="Q37" s="17">
        <f t="shared" si="3"/>
        <v>43.51</v>
      </c>
      <c r="R37" s="9">
        <v>261</v>
      </c>
      <c r="S37" s="9">
        <v>328</v>
      </c>
      <c r="T37" s="9">
        <v>589</v>
      </c>
      <c r="U37" s="17">
        <f t="shared" si="4"/>
        <v>0.42</v>
      </c>
      <c r="V37" s="9">
        <v>5992</v>
      </c>
      <c r="W37" s="9">
        <v>7343</v>
      </c>
      <c r="X37" s="9">
        <v>13335</v>
      </c>
      <c r="Y37" s="17">
        <f t="shared" si="5"/>
        <v>9.56</v>
      </c>
      <c r="Z37" s="16"/>
    </row>
    <row r="38" spans="1:26" ht="15" customHeight="1" x14ac:dyDescent="0.15">
      <c r="A38" s="16" t="s">
        <v>17</v>
      </c>
      <c r="B38" s="3">
        <v>39180</v>
      </c>
      <c r="C38" s="4">
        <v>39180</v>
      </c>
      <c r="D38" s="5">
        <v>39180</v>
      </c>
      <c r="E38" s="6">
        <v>39180</v>
      </c>
      <c r="F38" s="9">
        <v>3</v>
      </c>
      <c r="G38" s="9">
        <v>1</v>
      </c>
      <c r="H38" s="9">
        <v>73</v>
      </c>
      <c r="I38" s="9">
        <v>159290</v>
      </c>
      <c r="J38" s="9">
        <v>161353</v>
      </c>
      <c r="K38" s="8">
        <v>320643</v>
      </c>
      <c r="L38" s="9">
        <v>68731</v>
      </c>
      <c r="M38" s="9">
        <v>70862</v>
      </c>
      <c r="N38" s="8">
        <v>139593</v>
      </c>
      <c r="O38" s="17">
        <f t="shared" ref="O38:O69" si="6">ROUND(L38/I38*100,2)</f>
        <v>43.15</v>
      </c>
      <c r="P38" s="17">
        <f t="shared" ref="P38:P69" si="7">ROUND(M38/J38*100,2)</f>
        <v>43.92</v>
      </c>
      <c r="Q38" s="17">
        <f t="shared" ref="Q38:Q69" si="8">ROUND(N38/K38*100,2)</f>
        <v>43.54</v>
      </c>
      <c r="R38" s="9">
        <v>257</v>
      </c>
      <c r="S38" s="9">
        <v>316</v>
      </c>
      <c r="T38" s="9">
        <v>573</v>
      </c>
      <c r="U38" s="17">
        <f t="shared" ref="U38:U69" si="9">IF(OR(T38=0,T38="※"),0,ROUND(T38/N38*100,2))</f>
        <v>0.41</v>
      </c>
      <c r="V38" s="9">
        <v>6068</v>
      </c>
      <c r="W38" s="9">
        <v>7406</v>
      </c>
      <c r="X38" s="9">
        <v>13474</v>
      </c>
      <c r="Y38" s="17">
        <f t="shared" si="5"/>
        <v>9.65</v>
      </c>
      <c r="Z38" s="16"/>
    </row>
    <row r="39" spans="1:26" ht="15" customHeight="1" x14ac:dyDescent="0.15">
      <c r="A39" s="16" t="s">
        <v>26</v>
      </c>
      <c r="B39" s="3">
        <v>38648</v>
      </c>
      <c r="C39" s="4">
        <v>38648</v>
      </c>
      <c r="D39" s="5">
        <v>38648</v>
      </c>
      <c r="E39" s="6">
        <v>38648</v>
      </c>
      <c r="F39" s="9">
        <v>3</v>
      </c>
      <c r="G39" s="9">
        <v>1</v>
      </c>
      <c r="H39" s="9">
        <v>72</v>
      </c>
      <c r="I39" s="9">
        <v>158269</v>
      </c>
      <c r="J39" s="9">
        <v>159968</v>
      </c>
      <c r="K39" s="8">
        <v>318237</v>
      </c>
      <c r="L39" s="9">
        <v>46982</v>
      </c>
      <c r="M39" s="9">
        <v>45386</v>
      </c>
      <c r="N39" s="8">
        <v>92368</v>
      </c>
      <c r="O39" s="17">
        <f t="shared" si="6"/>
        <v>29.68</v>
      </c>
      <c r="P39" s="17">
        <f t="shared" si="7"/>
        <v>28.37</v>
      </c>
      <c r="Q39" s="17">
        <f t="shared" si="8"/>
        <v>29.02</v>
      </c>
      <c r="R39" s="9">
        <v>222</v>
      </c>
      <c r="S39" s="9">
        <v>289</v>
      </c>
      <c r="T39" s="9">
        <v>511</v>
      </c>
      <c r="U39" s="17">
        <f t="shared" si="9"/>
        <v>0.55000000000000004</v>
      </c>
      <c r="V39" s="9">
        <v>4136</v>
      </c>
      <c r="W39" s="9">
        <v>4462</v>
      </c>
      <c r="X39" s="9">
        <v>8598</v>
      </c>
      <c r="Y39" s="17">
        <f t="shared" si="5"/>
        <v>9.31</v>
      </c>
      <c r="Z39" s="16"/>
    </row>
    <row r="40" spans="1:26" ht="15" customHeight="1" x14ac:dyDescent="0.15">
      <c r="A40" s="16" t="s">
        <v>13</v>
      </c>
      <c r="B40" s="3">
        <v>38606</v>
      </c>
      <c r="C40" s="4">
        <v>38606</v>
      </c>
      <c r="D40" s="5">
        <v>38606</v>
      </c>
      <c r="E40" s="6">
        <v>38606</v>
      </c>
      <c r="F40" s="9">
        <v>4</v>
      </c>
      <c r="G40" s="9">
        <v>1</v>
      </c>
      <c r="H40" s="9">
        <v>73</v>
      </c>
      <c r="I40" s="9">
        <v>158347</v>
      </c>
      <c r="J40" s="9">
        <v>159956</v>
      </c>
      <c r="K40" s="8">
        <v>318303</v>
      </c>
      <c r="L40" s="9">
        <v>104281</v>
      </c>
      <c r="M40" s="9">
        <v>107661</v>
      </c>
      <c r="N40" s="8">
        <v>211942</v>
      </c>
      <c r="O40" s="17">
        <f t="shared" si="6"/>
        <v>65.86</v>
      </c>
      <c r="P40" s="17">
        <f t="shared" si="7"/>
        <v>67.31</v>
      </c>
      <c r="Q40" s="17">
        <f t="shared" si="8"/>
        <v>66.58</v>
      </c>
      <c r="R40" s="9">
        <v>494</v>
      </c>
      <c r="S40" s="9">
        <v>537</v>
      </c>
      <c r="T40" s="9">
        <v>1031</v>
      </c>
      <c r="U40" s="17">
        <f t="shared" si="9"/>
        <v>0.49</v>
      </c>
      <c r="V40" s="9">
        <v>10943</v>
      </c>
      <c r="W40" s="9">
        <v>12213</v>
      </c>
      <c r="X40" s="9">
        <v>23156</v>
      </c>
      <c r="Y40" s="17">
        <f t="shared" si="5"/>
        <v>10.93</v>
      </c>
      <c r="Z40" s="16"/>
    </row>
    <row r="41" spans="1:26" ht="15" customHeight="1" x14ac:dyDescent="0.15">
      <c r="A41" s="16" t="s">
        <v>20</v>
      </c>
      <c r="B41" s="3">
        <v>38179</v>
      </c>
      <c r="C41" s="4">
        <v>38179</v>
      </c>
      <c r="D41" s="5">
        <v>38179</v>
      </c>
      <c r="E41" s="6">
        <v>38179</v>
      </c>
      <c r="F41" s="9">
        <v>7</v>
      </c>
      <c r="G41" s="9">
        <v>3</v>
      </c>
      <c r="H41" s="9">
        <v>72</v>
      </c>
      <c r="I41" s="9">
        <v>157516</v>
      </c>
      <c r="J41" s="9">
        <v>158481</v>
      </c>
      <c r="K41" s="8">
        <v>315997</v>
      </c>
      <c r="L41" s="9">
        <v>82195</v>
      </c>
      <c r="M41" s="9">
        <v>81139</v>
      </c>
      <c r="N41" s="8">
        <v>163334</v>
      </c>
      <c r="O41" s="17">
        <f t="shared" si="6"/>
        <v>52.18</v>
      </c>
      <c r="P41" s="17">
        <f t="shared" si="7"/>
        <v>51.2</v>
      </c>
      <c r="Q41" s="17">
        <f t="shared" si="8"/>
        <v>51.69</v>
      </c>
      <c r="R41" s="9">
        <v>418</v>
      </c>
      <c r="S41" s="9">
        <v>483</v>
      </c>
      <c r="T41" s="9">
        <v>901</v>
      </c>
      <c r="U41" s="17">
        <f t="shared" si="9"/>
        <v>0.55000000000000004</v>
      </c>
      <c r="V41" s="9">
        <v>8664</v>
      </c>
      <c r="W41" s="9">
        <v>9652</v>
      </c>
      <c r="X41" s="9">
        <v>18316</v>
      </c>
      <c r="Y41" s="17">
        <f t="shared" si="5"/>
        <v>11.21</v>
      </c>
      <c r="Z41" s="16"/>
    </row>
    <row r="42" spans="1:26" ht="15" customHeight="1" x14ac:dyDescent="0.15">
      <c r="A42" s="16" t="s">
        <v>15</v>
      </c>
      <c r="B42" s="3">
        <v>38032</v>
      </c>
      <c r="C42" s="4">
        <v>38032</v>
      </c>
      <c r="D42" s="5">
        <v>38032</v>
      </c>
      <c r="E42" s="6">
        <v>38032</v>
      </c>
      <c r="F42" s="9">
        <v>3</v>
      </c>
      <c r="G42" s="9">
        <v>1</v>
      </c>
      <c r="H42" s="9">
        <v>72</v>
      </c>
      <c r="I42" s="9">
        <v>155294</v>
      </c>
      <c r="J42" s="9">
        <v>156181</v>
      </c>
      <c r="K42" s="8">
        <v>311475</v>
      </c>
      <c r="L42" s="9">
        <v>47631</v>
      </c>
      <c r="M42" s="9">
        <v>49942</v>
      </c>
      <c r="N42" s="8">
        <v>97573</v>
      </c>
      <c r="O42" s="17">
        <f t="shared" si="6"/>
        <v>30.67</v>
      </c>
      <c r="P42" s="17">
        <f t="shared" si="7"/>
        <v>31.98</v>
      </c>
      <c r="Q42" s="17">
        <f t="shared" si="8"/>
        <v>31.33</v>
      </c>
      <c r="R42" s="9">
        <v>231</v>
      </c>
      <c r="S42" s="9">
        <v>301</v>
      </c>
      <c r="T42" s="9">
        <v>532</v>
      </c>
      <c r="U42" s="17">
        <f t="shared" si="9"/>
        <v>0.55000000000000004</v>
      </c>
      <c r="V42" s="9">
        <v>2995</v>
      </c>
      <c r="W42" s="9">
        <v>3294</v>
      </c>
      <c r="X42" s="9">
        <v>6289</v>
      </c>
      <c r="Y42" s="17">
        <f t="shared" si="5"/>
        <v>6.45</v>
      </c>
      <c r="Z42" s="16"/>
    </row>
    <row r="43" spans="1:26" ht="15" customHeight="1" x14ac:dyDescent="0.15">
      <c r="A43" s="16" t="s">
        <v>13</v>
      </c>
      <c r="B43" s="3">
        <v>37934</v>
      </c>
      <c r="C43" s="4">
        <v>37934</v>
      </c>
      <c r="D43" s="5">
        <v>37934</v>
      </c>
      <c r="E43" s="6">
        <v>37934</v>
      </c>
      <c r="F43" s="9">
        <v>5</v>
      </c>
      <c r="G43" s="9">
        <v>1</v>
      </c>
      <c r="H43" s="9">
        <v>72</v>
      </c>
      <c r="I43" s="9">
        <v>156980</v>
      </c>
      <c r="J43" s="9">
        <v>157256</v>
      </c>
      <c r="K43" s="8">
        <v>314236</v>
      </c>
      <c r="L43" s="9">
        <v>89430</v>
      </c>
      <c r="M43" s="9">
        <v>89586</v>
      </c>
      <c r="N43" s="8">
        <v>179016</v>
      </c>
      <c r="O43" s="17">
        <f t="shared" si="6"/>
        <v>56.97</v>
      </c>
      <c r="P43" s="17">
        <f t="shared" si="7"/>
        <v>56.97</v>
      </c>
      <c r="Q43" s="17">
        <f t="shared" si="8"/>
        <v>56.97</v>
      </c>
      <c r="R43" s="9">
        <v>7034</v>
      </c>
      <c r="S43" s="9">
        <v>7725</v>
      </c>
      <c r="T43" s="9">
        <v>14759</v>
      </c>
      <c r="U43" s="17">
        <f t="shared" si="9"/>
        <v>8.24</v>
      </c>
      <c r="V43" s="9">
        <v>0</v>
      </c>
      <c r="W43" s="9">
        <v>0</v>
      </c>
      <c r="X43" s="9">
        <v>0</v>
      </c>
      <c r="Y43" s="17">
        <f t="shared" si="5"/>
        <v>0</v>
      </c>
      <c r="Z43" s="16"/>
    </row>
    <row r="44" spans="1:26" ht="15" customHeight="1" x14ac:dyDescent="0.15">
      <c r="A44" s="16" t="s">
        <v>22</v>
      </c>
      <c r="B44" s="3">
        <v>37738</v>
      </c>
      <c r="C44" s="4">
        <v>37738</v>
      </c>
      <c r="D44" s="5">
        <v>37738</v>
      </c>
      <c r="E44" s="6">
        <v>37738</v>
      </c>
      <c r="F44" s="9">
        <v>49</v>
      </c>
      <c r="G44" s="9">
        <v>38</v>
      </c>
      <c r="H44" s="9">
        <v>72</v>
      </c>
      <c r="I44" s="9">
        <v>154605</v>
      </c>
      <c r="J44" s="9">
        <v>155018</v>
      </c>
      <c r="K44" s="8">
        <v>309623</v>
      </c>
      <c r="L44" s="9">
        <v>64469</v>
      </c>
      <c r="M44" s="9">
        <v>68837</v>
      </c>
      <c r="N44" s="8">
        <v>133306</v>
      </c>
      <c r="O44" s="17">
        <f t="shared" si="6"/>
        <v>41.7</v>
      </c>
      <c r="P44" s="17">
        <f t="shared" si="7"/>
        <v>44.41</v>
      </c>
      <c r="Q44" s="17">
        <f t="shared" si="8"/>
        <v>43.05</v>
      </c>
      <c r="R44" s="9">
        <v>5278</v>
      </c>
      <c r="S44" s="9">
        <v>5320</v>
      </c>
      <c r="T44" s="9">
        <v>10598</v>
      </c>
      <c r="U44" s="17">
        <f t="shared" si="9"/>
        <v>7.95</v>
      </c>
      <c r="V44" s="9">
        <v>0</v>
      </c>
      <c r="W44" s="9">
        <v>0</v>
      </c>
      <c r="X44" s="9">
        <v>0</v>
      </c>
      <c r="Y44" s="17">
        <f t="shared" ref="Y44:Y75" si="10">IF(X44&gt;0,ROUND(X44/N44*100,2),0)</f>
        <v>0</v>
      </c>
      <c r="Z44" s="16"/>
    </row>
    <row r="45" spans="1:26" ht="15" customHeight="1" x14ac:dyDescent="0.15">
      <c r="A45" s="16" t="s">
        <v>19</v>
      </c>
      <c r="B45" s="3">
        <v>37724</v>
      </c>
      <c r="C45" s="4">
        <v>37724</v>
      </c>
      <c r="D45" s="5">
        <v>37724</v>
      </c>
      <c r="E45" s="6">
        <v>37724</v>
      </c>
      <c r="F45" s="9">
        <v>9</v>
      </c>
      <c r="G45" s="9">
        <v>5</v>
      </c>
      <c r="H45" s="9">
        <v>72</v>
      </c>
      <c r="I45" s="9">
        <v>155376</v>
      </c>
      <c r="J45" s="9">
        <v>155647</v>
      </c>
      <c r="K45" s="8">
        <v>311023</v>
      </c>
      <c r="L45" s="9">
        <v>69144</v>
      </c>
      <c r="M45" s="9">
        <v>72812</v>
      </c>
      <c r="N45" s="8">
        <v>141956</v>
      </c>
      <c r="O45" s="17">
        <f t="shared" si="6"/>
        <v>44.5</v>
      </c>
      <c r="P45" s="17">
        <f t="shared" si="7"/>
        <v>46.78</v>
      </c>
      <c r="Q45" s="17">
        <f t="shared" si="8"/>
        <v>45.64</v>
      </c>
      <c r="R45" s="9">
        <v>4068</v>
      </c>
      <c r="S45" s="9">
        <v>4914</v>
      </c>
      <c r="T45" s="9">
        <v>8982</v>
      </c>
      <c r="U45" s="17">
        <f t="shared" si="9"/>
        <v>6.33</v>
      </c>
      <c r="V45" s="9">
        <v>0</v>
      </c>
      <c r="W45" s="9">
        <v>0</v>
      </c>
      <c r="X45" s="9">
        <v>0</v>
      </c>
      <c r="Y45" s="17">
        <f t="shared" si="10"/>
        <v>0</v>
      </c>
      <c r="Z45" s="16"/>
    </row>
    <row r="46" spans="1:26" ht="15" customHeight="1" x14ac:dyDescent="0.15">
      <c r="A46" s="16" t="s">
        <v>17</v>
      </c>
      <c r="B46" s="3">
        <v>37724</v>
      </c>
      <c r="C46" s="4">
        <v>37724</v>
      </c>
      <c r="D46" s="5">
        <v>37724</v>
      </c>
      <c r="E46" s="6">
        <v>37724</v>
      </c>
      <c r="F46" s="9">
        <v>7</v>
      </c>
      <c r="G46" s="9">
        <v>1</v>
      </c>
      <c r="H46" s="9">
        <v>72</v>
      </c>
      <c r="I46" s="9">
        <v>155376</v>
      </c>
      <c r="J46" s="9">
        <v>155647</v>
      </c>
      <c r="K46" s="8">
        <v>311023</v>
      </c>
      <c r="L46" s="9">
        <v>69192</v>
      </c>
      <c r="M46" s="9">
        <v>72854</v>
      </c>
      <c r="N46" s="8">
        <v>142046</v>
      </c>
      <c r="O46" s="17">
        <f t="shared" si="6"/>
        <v>44.53</v>
      </c>
      <c r="P46" s="17">
        <f t="shared" si="7"/>
        <v>46.81</v>
      </c>
      <c r="Q46" s="17">
        <f t="shared" si="8"/>
        <v>45.67</v>
      </c>
      <c r="R46" s="9">
        <v>4136</v>
      </c>
      <c r="S46" s="9">
        <v>4970</v>
      </c>
      <c r="T46" s="9">
        <v>9106</v>
      </c>
      <c r="U46" s="17">
        <f t="shared" si="9"/>
        <v>6.41</v>
      </c>
      <c r="V46" s="9">
        <v>0</v>
      </c>
      <c r="W46" s="9">
        <v>0</v>
      </c>
      <c r="X46" s="9">
        <v>0</v>
      </c>
      <c r="Y46" s="17">
        <f t="shared" si="10"/>
        <v>0</v>
      </c>
      <c r="Z46" s="16"/>
    </row>
    <row r="47" spans="1:26" ht="15" customHeight="1" x14ac:dyDescent="0.15">
      <c r="A47" s="16" t="s">
        <v>20</v>
      </c>
      <c r="B47" s="3">
        <v>37101</v>
      </c>
      <c r="C47" s="4">
        <v>37101</v>
      </c>
      <c r="D47" s="5">
        <v>37101</v>
      </c>
      <c r="E47" s="6">
        <v>37101</v>
      </c>
      <c r="F47" s="9">
        <v>11</v>
      </c>
      <c r="G47" s="9">
        <v>3</v>
      </c>
      <c r="H47" s="9">
        <v>70</v>
      </c>
      <c r="I47" s="9">
        <v>153312</v>
      </c>
      <c r="J47" s="9">
        <v>152609</v>
      </c>
      <c r="K47" s="8">
        <v>305921</v>
      </c>
      <c r="L47" s="9">
        <v>81218</v>
      </c>
      <c r="M47" s="9">
        <v>82412</v>
      </c>
      <c r="N47" s="8">
        <v>163630</v>
      </c>
      <c r="O47" s="17">
        <f t="shared" si="6"/>
        <v>52.98</v>
      </c>
      <c r="P47" s="17">
        <f t="shared" si="7"/>
        <v>54</v>
      </c>
      <c r="Q47" s="17">
        <f t="shared" si="8"/>
        <v>53.49</v>
      </c>
      <c r="R47" s="8" t="s">
        <v>21</v>
      </c>
      <c r="S47" s="8" t="s">
        <v>21</v>
      </c>
      <c r="T47" s="9">
        <v>15991</v>
      </c>
      <c r="U47" s="17">
        <f t="shared" si="9"/>
        <v>9.77</v>
      </c>
      <c r="V47" s="9">
        <v>0</v>
      </c>
      <c r="W47" s="9">
        <v>0</v>
      </c>
      <c r="X47" s="9">
        <v>0</v>
      </c>
      <c r="Y47" s="17">
        <f t="shared" si="10"/>
        <v>0</v>
      </c>
      <c r="Z47" s="16" t="s">
        <v>34</v>
      </c>
    </row>
    <row r="48" spans="1:26" ht="15" customHeight="1" x14ac:dyDescent="0.15">
      <c r="A48" s="16" t="s">
        <v>13</v>
      </c>
      <c r="B48" s="3">
        <v>36702</v>
      </c>
      <c r="C48" s="4">
        <v>36702</v>
      </c>
      <c r="D48" s="5">
        <v>36702</v>
      </c>
      <c r="E48" s="6">
        <v>36702</v>
      </c>
      <c r="F48" s="9">
        <v>5</v>
      </c>
      <c r="G48" s="9">
        <v>1</v>
      </c>
      <c r="H48" s="9">
        <v>69</v>
      </c>
      <c r="I48" s="9">
        <v>151214</v>
      </c>
      <c r="J48" s="9">
        <v>150538</v>
      </c>
      <c r="K48" s="8">
        <v>301752</v>
      </c>
      <c r="L48" s="9">
        <v>87714</v>
      </c>
      <c r="M48" s="9">
        <v>88625</v>
      </c>
      <c r="N48" s="8">
        <v>176339</v>
      </c>
      <c r="O48" s="17">
        <f t="shared" si="6"/>
        <v>58.01</v>
      </c>
      <c r="P48" s="17">
        <f t="shared" si="7"/>
        <v>58.87</v>
      </c>
      <c r="Q48" s="17">
        <f t="shared" si="8"/>
        <v>58.44</v>
      </c>
      <c r="R48" s="8" t="s">
        <v>14</v>
      </c>
      <c r="S48" s="8" t="s">
        <v>14</v>
      </c>
      <c r="T48" s="9">
        <v>12543</v>
      </c>
      <c r="U48" s="17">
        <f t="shared" si="9"/>
        <v>7.11</v>
      </c>
      <c r="V48" s="9">
        <v>0</v>
      </c>
      <c r="W48" s="9">
        <v>0</v>
      </c>
      <c r="X48" s="9">
        <v>0</v>
      </c>
      <c r="Y48" s="17">
        <f t="shared" si="10"/>
        <v>0</v>
      </c>
      <c r="Z48" s="16" t="s">
        <v>34</v>
      </c>
    </row>
    <row r="49" spans="1:26" ht="15" customHeight="1" x14ac:dyDescent="0.15">
      <c r="A49" s="16" t="s">
        <v>15</v>
      </c>
      <c r="B49" s="3">
        <v>36569</v>
      </c>
      <c r="C49" s="4">
        <v>36569</v>
      </c>
      <c r="D49" s="5">
        <v>36569</v>
      </c>
      <c r="E49" s="6">
        <v>36569</v>
      </c>
      <c r="F49" s="9">
        <v>3</v>
      </c>
      <c r="G49" s="9">
        <v>1</v>
      </c>
      <c r="H49" s="9">
        <v>69</v>
      </c>
      <c r="I49" s="9">
        <v>148763</v>
      </c>
      <c r="J49" s="9">
        <v>148307</v>
      </c>
      <c r="K49" s="8">
        <v>297070</v>
      </c>
      <c r="L49" s="9">
        <v>45349</v>
      </c>
      <c r="M49" s="9">
        <v>46709</v>
      </c>
      <c r="N49" s="8">
        <v>92058</v>
      </c>
      <c r="O49" s="17">
        <f t="shared" si="6"/>
        <v>30.48</v>
      </c>
      <c r="P49" s="17">
        <f t="shared" si="7"/>
        <v>31.49</v>
      </c>
      <c r="Q49" s="17">
        <f t="shared" si="8"/>
        <v>30.99</v>
      </c>
      <c r="R49" s="8" t="s">
        <v>16</v>
      </c>
      <c r="S49" s="8" t="s">
        <v>16</v>
      </c>
      <c r="T49" s="9">
        <v>4680</v>
      </c>
      <c r="U49" s="17">
        <f t="shared" si="9"/>
        <v>5.08</v>
      </c>
      <c r="V49" s="9">
        <v>0</v>
      </c>
      <c r="W49" s="9">
        <v>0</v>
      </c>
      <c r="X49" s="9">
        <v>0</v>
      </c>
      <c r="Y49" s="17">
        <f t="shared" si="10"/>
        <v>0</v>
      </c>
      <c r="Z49" s="16" t="s">
        <v>34</v>
      </c>
    </row>
    <row r="50" spans="1:26" ht="15" customHeight="1" x14ac:dyDescent="0.15">
      <c r="A50" s="16" t="s">
        <v>22</v>
      </c>
      <c r="B50" s="3">
        <v>36275</v>
      </c>
      <c r="C50" s="4">
        <v>36275</v>
      </c>
      <c r="D50" s="5">
        <v>36275</v>
      </c>
      <c r="E50" s="6">
        <v>36275</v>
      </c>
      <c r="F50" s="9">
        <v>52</v>
      </c>
      <c r="G50" s="9">
        <v>40</v>
      </c>
      <c r="H50" s="9">
        <v>66</v>
      </c>
      <c r="I50" s="9">
        <v>146050</v>
      </c>
      <c r="J50" s="9">
        <v>145978</v>
      </c>
      <c r="K50" s="8">
        <v>292028</v>
      </c>
      <c r="L50" s="9">
        <v>65616</v>
      </c>
      <c r="M50" s="9">
        <v>70503</v>
      </c>
      <c r="N50" s="8">
        <v>136119</v>
      </c>
      <c r="O50" s="17">
        <f t="shared" si="6"/>
        <v>44.93</v>
      </c>
      <c r="P50" s="17">
        <f t="shared" si="7"/>
        <v>48.3</v>
      </c>
      <c r="Q50" s="17">
        <f t="shared" si="8"/>
        <v>46.61</v>
      </c>
      <c r="R50" s="8" t="s">
        <v>23</v>
      </c>
      <c r="S50" s="8" t="s">
        <v>23</v>
      </c>
      <c r="T50" s="9">
        <v>7756</v>
      </c>
      <c r="U50" s="17">
        <f t="shared" si="9"/>
        <v>5.7</v>
      </c>
      <c r="V50" s="9">
        <v>0</v>
      </c>
      <c r="W50" s="9">
        <v>0</v>
      </c>
      <c r="X50" s="9">
        <v>0</v>
      </c>
      <c r="Y50" s="17">
        <f t="shared" si="10"/>
        <v>0</v>
      </c>
      <c r="Z50" s="16" t="s">
        <v>34</v>
      </c>
    </row>
    <row r="51" spans="1:26" ht="15" customHeight="1" x14ac:dyDescent="0.15">
      <c r="A51" s="16" t="s">
        <v>19</v>
      </c>
      <c r="B51" s="3">
        <v>36261</v>
      </c>
      <c r="C51" s="4">
        <v>36261</v>
      </c>
      <c r="D51" s="5">
        <v>36261</v>
      </c>
      <c r="E51" s="6">
        <v>36261</v>
      </c>
      <c r="F51" s="9">
        <v>7</v>
      </c>
      <c r="G51" s="9">
        <v>5</v>
      </c>
      <c r="H51" s="9">
        <v>66</v>
      </c>
      <c r="I51" s="9">
        <v>148401</v>
      </c>
      <c r="J51" s="9">
        <v>148024</v>
      </c>
      <c r="K51" s="8">
        <v>296425</v>
      </c>
      <c r="L51" s="9">
        <v>62348</v>
      </c>
      <c r="M51" s="9">
        <v>63505</v>
      </c>
      <c r="N51" s="8">
        <v>125853</v>
      </c>
      <c r="O51" s="17">
        <f t="shared" si="6"/>
        <v>42.01</v>
      </c>
      <c r="P51" s="17">
        <f t="shared" si="7"/>
        <v>42.9</v>
      </c>
      <c r="Q51" s="17">
        <f t="shared" si="8"/>
        <v>42.46</v>
      </c>
      <c r="R51" s="8" t="s">
        <v>14</v>
      </c>
      <c r="S51" s="8" t="s">
        <v>14</v>
      </c>
      <c r="T51" s="9">
        <v>7513</v>
      </c>
      <c r="U51" s="17">
        <f t="shared" si="9"/>
        <v>5.97</v>
      </c>
      <c r="V51" s="9">
        <v>0</v>
      </c>
      <c r="W51" s="9">
        <v>0</v>
      </c>
      <c r="X51" s="9">
        <v>0</v>
      </c>
      <c r="Y51" s="17">
        <f t="shared" si="10"/>
        <v>0</v>
      </c>
      <c r="Z51" s="16" t="s">
        <v>34</v>
      </c>
    </row>
    <row r="52" spans="1:26" ht="15" customHeight="1" x14ac:dyDescent="0.15">
      <c r="A52" s="16" t="s">
        <v>17</v>
      </c>
      <c r="B52" s="3">
        <v>36261</v>
      </c>
      <c r="C52" s="4">
        <v>36261</v>
      </c>
      <c r="D52" s="5">
        <v>36261</v>
      </c>
      <c r="E52" s="6">
        <v>36261</v>
      </c>
      <c r="F52" s="9">
        <v>5</v>
      </c>
      <c r="G52" s="9">
        <v>1</v>
      </c>
      <c r="H52" s="9">
        <v>66</v>
      </c>
      <c r="I52" s="9">
        <v>148401</v>
      </c>
      <c r="J52" s="9">
        <v>148024</v>
      </c>
      <c r="K52" s="8">
        <v>296425</v>
      </c>
      <c r="L52" s="9">
        <v>62377</v>
      </c>
      <c r="M52" s="9">
        <v>63515</v>
      </c>
      <c r="N52" s="8">
        <v>125892</v>
      </c>
      <c r="O52" s="17">
        <f t="shared" si="6"/>
        <v>42.03</v>
      </c>
      <c r="P52" s="17">
        <f t="shared" si="7"/>
        <v>42.91</v>
      </c>
      <c r="Q52" s="17">
        <f t="shared" si="8"/>
        <v>42.47</v>
      </c>
      <c r="R52" s="8" t="s">
        <v>18</v>
      </c>
      <c r="S52" s="8" t="s">
        <v>18</v>
      </c>
      <c r="T52" s="9">
        <v>7584</v>
      </c>
      <c r="U52" s="17">
        <f t="shared" si="9"/>
        <v>6.02</v>
      </c>
      <c r="V52" s="9">
        <v>0</v>
      </c>
      <c r="W52" s="9">
        <v>0</v>
      </c>
      <c r="X52" s="9">
        <v>0</v>
      </c>
      <c r="Y52" s="17">
        <f t="shared" si="10"/>
        <v>0</v>
      </c>
      <c r="Z52" s="16" t="s">
        <v>34</v>
      </c>
    </row>
    <row r="53" spans="1:26" ht="15" customHeight="1" x14ac:dyDescent="0.15">
      <c r="A53" s="16" t="s">
        <v>20</v>
      </c>
      <c r="B53" s="3">
        <v>35988</v>
      </c>
      <c r="C53" s="4">
        <v>35988</v>
      </c>
      <c r="D53" s="5">
        <v>35988</v>
      </c>
      <c r="E53" s="6">
        <v>35988</v>
      </c>
      <c r="F53" s="9">
        <v>15</v>
      </c>
      <c r="G53" s="9">
        <v>3</v>
      </c>
      <c r="H53" s="9">
        <v>66</v>
      </c>
      <c r="I53" s="9">
        <v>148038</v>
      </c>
      <c r="J53" s="9">
        <v>147117</v>
      </c>
      <c r="K53" s="8">
        <v>295155</v>
      </c>
      <c r="L53" s="9">
        <v>80901</v>
      </c>
      <c r="M53" s="9">
        <v>80852</v>
      </c>
      <c r="N53" s="8">
        <v>161753</v>
      </c>
      <c r="O53" s="17">
        <f t="shared" si="6"/>
        <v>54.65</v>
      </c>
      <c r="P53" s="17">
        <f t="shared" si="7"/>
        <v>54.96</v>
      </c>
      <c r="Q53" s="17">
        <f t="shared" si="8"/>
        <v>54.8</v>
      </c>
      <c r="R53" s="8" t="s">
        <v>21</v>
      </c>
      <c r="S53" s="8" t="s">
        <v>21</v>
      </c>
      <c r="T53" s="9">
        <v>10516</v>
      </c>
      <c r="U53" s="17">
        <f t="shared" si="9"/>
        <v>6.5</v>
      </c>
      <c r="V53" s="9">
        <v>0</v>
      </c>
      <c r="W53" s="9">
        <v>0</v>
      </c>
      <c r="X53" s="9">
        <v>0</v>
      </c>
      <c r="Y53" s="17">
        <f t="shared" si="10"/>
        <v>0</v>
      </c>
      <c r="Z53" s="16" t="s">
        <v>34</v>
      </c>
    </row>
    <row r="54" spans="1:26" ht="15" customHeight="1" x14ac:dyDescent="0.15">
      <c r="A54" s="16" t="s">
        <v>13</v>
      </c>
      <c r="B54" s="3">
        <v>35358</v>
      </c>
      <c r="C54" s="4">
        <v>35358</v>
      </c>
      <c r="D54" s="5">
        <v>35358</v>
      </c>
      <c r="E54" s="6">
        <v>35358</v>
      </c>
      <c r="F54" s="9">
        <v>4</v>
      </c>
      <c r="G54" s="9">
        <v>1</v>
      </c>
      <c r="H54" s="9">
        <v>63</v>
      </c>
      <c r="I54" s="9">
        <v>145325</v>
      </c>
      <c r="J54" s="9">
        <v>143726</v>
      </c>
      <c r="K54" s="8">
        <v>289051</v>
      </c>
      <c r="L54" s="9">
        <v>77217</v>
      </c>
      <c r="M54" s="9">
        <v>77779</v>
      </c>
      <c r="N54" s="8">
        <v>154996</v>
      </c>
      <c r="O54" s="17">
        <f t="shared" si="6"/>
        <v>53.13</v>
      </c>
      <c r="P54" s="17">
        <f t="shared" si="7"/>
        <v>54.12</v>
      </c>
      <c r="Q54" s="17">
        <f t="shared" si="8"/>
        <v>53.62</v>
      </c>
      <c r="R54" s="8" t="s">
        <v>14</v>
      </c>
      <c r="S54" s="8" t="s">
        <v>14</v>
      </c>
      <c r="T54" s="9">
        <v>5741</v>
      </c>
      <c r="U54" s="17">
        <f t="shared" si="9"/>
        <v>3.7</v>
      </c>
      <c r="V54" s="9">
        <v>0</v>
      </c>
      <c r="W54" s="9">
        <v>0</v>
      </c>
      <c r="X54" s="9">
        <v>0</v>
      </c>
      <c r="Y54" s="17">
        <f t="shared" si="10"/>
        <v>0</v>
      </c>
      <c r="Z54" s="16" t="s">
        <v>34</v>
      </c>
    </row>
    <row r="55" spans="1:26" ht="15" customHeight="1" x14ac:dyDescent="0.15">
      <c r="A55" s="16" t="s">
        <v>15</v>
      </c>
      <c r="B55" s="3">
        <v>35113</v>
      </c>
      <c r="C55" s="4">
        <v>35113</v>
      </c>
      <c r="D55" s="5">
        <v>35113</v>
      </c>
      <c r="E55" s="6">
        <v>35113</v>
      </c>
      <c r="F55" s="9">
        <v>6</v>
      </c>
      <c r="G55" s="9">
        <v>1</v>
      </c>
      <c r="H55" s="9">
        <v>62</v>
      </c>
      <c r="I55" s="9">
        <v>142389</v>
      </c>
      <c r="J55" s="9">
        <v>140779</v>
      </c>
      <c r="K55" s="8">
        <v>283168</v>
      </c>
      <c r="L55" s="9">
        <v>52069</v>
      </c>
      <c r="M55" s="9">
        <v>54546</v>
      </c>
      <c r="N55" s="8">
        <v>106615</v>
      </c>
      <c r="O55" s="17">
        <f t="shared" si="6"/>
        <v>36.57</v>
      </c>
      <c r="P55" s="17">
        <f t="shared" si="7"/>
        <v>38.75</v>
      </c>
      <c r="Q55" s="17">
        <f t="shared" si="8"/>
        <v>37.65</v>
      </c>
      <c r="R55" s="8" t="s">
        <v>16</v>
      </c>
      <c r="S55" s="8" t="s">
        <v>16</v>
      </c>
      <c r="T55" s="9">
        <v>2782</v>
      </c>
      <c r="U55" s="17">
        <f t="shared" si="9"/>
        <v>2.61</v>
      </c>
      <c r="V55" s="9">
        <v>0</v>
      </c>
      <c r="W55" s="9">
        <v>0</v>
      </c>
      <c r="X55" s="9">
        <v>0</v>
      </c>
      <c r="Y55" s="17">
        <f t="shared" si="10"/>
        <v>0</v>
      </c>
      <c r="Z55" s="16" t="s">
        <v>34</v>
      </c>
    </row>
    <row r="56" spans="1:26" ht="15" customHeight="1" x14ac:dyDescent="0.15">
      <c r="A56" s="16" t="s">
        <v>20</v>
      </c>
      <c r="B56" s="3">
        <v>34903</v>
      </c>
      <c r="C56" s="4">
        <v>34903</v>
      </c>
      <c r="D56" s="5">
        <v>34903</v>
      </c>
      <c r="E56" s="6">
        <v>34903</v>
      </c>
      <c r="F56" s="9">
        <v>14</v>
      </c>
      <c r="G56" s="9">
        <v>3</v>
      </c>
      <c r="H56" s="9">
        <v>62</v>
      </c>
      <c r="I56" s="9">
        <v>143451</v>
      </c>
      <c r="J56" s="9">
        <v>141232</v>
      </c>
      <c r="K56" s="8">
        <v>284683</v>
      </c>
      <c r="L56" s="9">
        <v>55851</v>
      </c>
      <c r="M56" s="9">
        <v>54097</v>
      </c>
      <c r="N56" s="8">
        <v>109948</v>
      </c>
      <c r="O56" s="17">
        <f t="shared" si="6"/>
        <v>38.93</v>
      </c>
      <c r="P56" s="17">
        <f t="shared" si="7"/>
        <v>38.299999999999997</v>
      </c>
      <c r="Q56" s="17">
        <f t="shared" si="8"/>
        <v>38.619999999999997</v>
      </c>
      <c r="R56" s="8" t="s">
        <v>21</v>
      </c>
      <c r="S56" s="8" t="s">
        <v>21</v>
      </c>
      <c r="T56" s="9">
        <v>3391</v>
      </c>
      <c r="U56" s="17">
        <f t="shared" si="9"/>
        <v>3.08</v>
      </c>
      <c r="V56" s="9">
        <v>0</v>
      </c>
      <c r="W56" s="9">
        <v>0</v>
      </c>
      <c r="X56" s="9">
        <v>0</v>
      </c>
      <c r="Y56" s="17">
        <f t="shared" si="10"/>
        <v>0</v>
      </c>
      <c r="Z56" s="16" t="s">
        <v>34</v>
      </c>
    </row>
    <row r="57" spans="1:26" ht="15" customHeight="1" x14ac:dyDescent="0.15">
      <c r="A57" s="16" t="s">
        <v>22</v>
      </c>
      <c r="B57" s="3">
        <v>34812</v>
      </c>
      <c r="C57" s="4">
        <v>34812</v>
      </c>
      <c r="D57" s="5">
        <v>34812</v>
      </c>
      <c r="E57" s="6">
        <v>34812</v>
      </c>
      <c r="F57" s="9">
        <v>47</v>
      </c>
      <c r="G57" s="9">
        <v>40</v>
      </c>
      <c r="H57" s="9">
        <v>62</v>
      </c>
      <c r="I57" s="9">
        <v>140468</v>
      </c>
      <c r="J57" s="9">
        <v>138681</v>
      </c>
      <c r="K57" s="8">
        <v>279149</v>
      </c>
      <c r="L57" s="9">
        <v>55780</v>
      </c>
      <c r="M57" s="9">
        <v>59328</v>
      </c>
      <c r="N57" s="8">
        <v>115108</v>
      </c>
      <c r="O57" s="17">
        <f t="shared" si="6"/>
        <v>39.71</v>
      </c>
      <c r="P57" s="17">
        <f t="shared" si="7"/>
        <v>42.78</v>
      </c>
      <c r="Q57" s="17">
        <f t="shared" si="8"/>
        <v>41.24</v>
      </c>
      <c r="R57" s="8" t="s">
        <v>23</v>
      </c>
      <c r="S57" s="8" t="s">
        <v>23</v>
      </c>
      <c r="T57" s="9">
        <v>2737</v>
      </c>
      <c r="U57" s="17">
        <f t="shared" si="9"/>
        <v>2.38</v>
      </c>
      <c r="V57" s="9">
        <v>0</v>
      </c>
      <c r="W57" s="9">
        <v>0</v>
      </c>
      <c r="X57" s="9">
        <v>0</v>
      </c>
      <c r="Y57" s="17">
        <f t="shared" si="10"/>
        <v>0</v>
      </c>
      <c r="Z57" s="16" t="s">
        <v>34</v>
      </c>
    </row>
    <row r="58" spans="1:26" ht="15" customHeight="1" x14ac:dyDescent="0.15">
      <c r="A58" s="16" t="s">
        <v>19</v>
      </c>
      <c r="B58" s="3">
        <v>34798</v>
      </c>
      <c r="C58" s="4">
        <v>34798</v>
      </c>
      <c r="D58" s="5">
        <v>34798</v>
      </c>
      <c r="E58" s="6">
        <v>34798</v>
      </c>
      <c r="F58" s="9">
        <v>7</v>
      </c>
      <c r="G58" s="9">
        <v>5</v>
      </c>
      <c r="H58" s="9">
        <v>62</v>
      </c>
      <c r="I58" s="9">
        <v>139748</v>
      </c>
      <c r="J58" s="9">
        <v>138141</v>
      </c>
      <c r="K58" s="8">
        <v>277889</v>
      </c>
      <c r="L58" s="9">
        <v>58326</v>
      </c>
      <c r="M58" s="9">
        <v>61024</v>
      </c>
      <c r="N58" s="8">
        <v>119350</v>
      </c>
      <c r="O58" s="17">
        <f t="shared" si="6"/>
        <v>41.74</v>
      </c>
      <c r="P58" s="17">
        <f t="shared" si="7"/>
        <v>44.18</v>
      </c>
      <c r="Q58" s="17">
        <f t="shared" si="8"/>
        <v>42.95</v>
      </c>
      <c r="R58" s="8" t="s">
        <v>14</v>
      </c>
      <c r="S58" s="8" t="s">
        <v>14</v>
      </c>
      <c r="T58" s="9">
        <v>2666</v>
      </c>
      <c r="U58" s="17">
        <f t="shared" si="9"/>
        <v>2.23</v>
      </c>
      <c r="V58" s="9">
        <v>0</v>
      </c>
      <c r="W58" s="9">
        <v>0</v>
      </c>
      <c r="X58" s="9">
        <v>0</v>
      </c>
      <c r="Y58" s="17">
        <f t="shared" si="10"/>
        <v>0</v>
      </c>
      <c r="Z58" s="16" t="s">
        <v>34</v>
      </c>
    </row>
    <row r="59" spans="1:26" ht="15" customHeight="1" x14ac:dyDescent="0.15">
      <c r="A59" s="16" t="s">
        <v>17</v>
      </c>
      <c r="B59" s="3">
        <v>34798</v>
      </c>
      <c r="C59" s="4">
        <v>34798</v>
      </c>
      <c r="D59" s="5">
        <v>34798</v>
      </c>
      <c r="E59" s="6">
        <v>34798</v>
      </c>
      <c r="F59" s="9">
        <v>3</v>
      </c>
      <c r="G59" s="9">
        <v>1</v>
      </c>
      <c r="H59" s="9">
        <v>62</v>
      </c>
      <c r="I59" s="9">
        <v>139748</v>
      </c>
      <c r="J59" s="9">
        <v>138141</v>
      </c>
      <c r="K59" s="8">
        <v>277889</v>
      </c>
      <c r="L59" s="9">
        <v>58237</v>
      </c>
      <c r="M59" s="9">
        <v>60947</v>
      </c>
      <c r="N59" s="8">
        <v>119184</v>
      </c>
      <c r="O59" s="17">
        <f t="shared" si="6"/>
        <v>41.67</v>
      </c>
      <c r="P59" s="17">
        <f t="shared" si="7"/>
        <v>44.12</v>
      </c>
      <c r="Q59" s="17">
        <f t="shared" si="8"/>
        <v>42.89</v>
      </c>
      <c r="R59" s="8" t="s">
        <v>18</v>
      </c>
      <c r="S59" s="8" t="s">
        <v>18</v>
      </c>
      <c r="T59" s="9">
        <v>2621</v>
      </c>
      <c r="U59" s="17">
        <f t="shared" si="9"/>
        <v>2.2000000000000002</v>
      </c>
      <c r="V59" s="9">
        <v>0</v>
      </c>
      <c r="W59" s="9">
        <v>0</v>
      </c>
      <c r="X59" s="9">
        <v>0</v>
      </c>
      <c r="Y59" s="17">
        <f t="shared" si="10"/>
        <v>0</v>
      </c>
      <c r="Z59" s="16" t="s">
        <v>34</v>
      </c>
    </row>
    <row r="60" spans="1:26" ht="15" customHeight="1" x14ac:dyDescent="0.15">
      <c r="A60" s="16" t="s">
        <v>13</v>
      </c>
      <c r="B60" s="3">
        <v>34168</v>
      </c>
      <c r="C60" s="4">
        <v>34168</v>
      </c>
      <c r="D60" s="5">
        <v>34168</v>
      </c>
      <c r="E60" s="6">
        <v>34168</v>
      </c>
      <c r="F60" s="9">
        <v>9</v>
      </c>
      <c r="G60" s="9">
        <v>5</v>
      </c>
      <c r="H60" s="9">
        <v>61</v>
      </c>
      <c r="I60" s="9">
        <v>137224</v>
      </c>
      <c r="J60" s="9">
        <v>135127</v>
      </c>
      <c r="K60" s="8">
        <v>272351</v>
      </c>
      <c r="L60" s="9">
        <v>82941</v>
      </c>
      <c r="M60" s="9">
        <v>83107</v>
      </c>
      <c r="N60" s="8">
        <v>166048</v>
      </c>
      <c r="O60" s="17">
        <f t="shared" si="6"/>
        <v>60.44</v>
      </c>
      <c r="P60" s="17">
        <f t="shared" si="7"/>
        <v>61.5</v>
      </c>
      <c r="Q60" s="17">
        <f t="shared" si="8"/>
        <v>60.97</v>
      </c>
      <c r="R60" s="8" t="s">
        <v>14</v>
      </c>
      <c r="S60" s="8" t="s">
        <v>14</v>
      </c>
      <c r="T60" s="9">
        <v>5035</v>
      </c>
      <c r="U60" s="17">
        <f t="shared" si="9"/>
        <v>3.03</v>
      </c>
      <c r="V60" s="9">
        <v>0</v>
      </c>
      <c r="W60" s="9">
        <v>0</v>
      </c>
      <c r="X60" s="9">
        <v>0</v>
      </c>
      <c r="Y60" s="17">
        <f t="shared" si="10"/>
        <v>0</v>
      </c>
      <c r="Z60" s="16" t="s">
        <v>34</v>
      </c>
    </row>
    <row r="61" spans="1:26" ht="15" customHeight="1" x14ac:dyDescent="0.15">
      <c r="A61" s="16" t="s">
        <v>20</v>
      </c>
      <c r="B61" s="3">
        <v>33811</v>
      </c>
      <c r="C61" s="4">
        <v>33811</v>
      </c>
      <c r="D61" s="5">
        <v>33811</v>
      </c>
      <c r="E61" s="6">
        <v>33811</v>
      </c>
      <c r="F61" s="9">
        <v>11</v>
      </c>
      <c r="G61" s="9">
        <v>2</v>
      </c>
      <c r="H61" s="9">
        <v>61</v>
      </c>
      <c r="I61" s="9">
        <v>134242</v>
      </c>
      <c r="J61" s="9">
        <v>132120</v>
      </c>
      <c r="K61" s="8">
        <v>266362</v>
      </c>
      <c r="L61" s="9">
        <v>54761</v>
      </c>
      <c r="M61" s="9">
        <v>52303</v>
      </c>
      <c r="N61" s="8">
        <v>107064</v>
      </c>
      <c r="O61" s="17">
        <f t="shared" si="6"/>
        <v>40.79</v>
      </c>
      <c r="P61" s="17">
        <f t="shared" si="7"/>
        <v>39.590000000000003</v>
      </c>
      <c r="Q61" s="17">
        <f t="shared" si="8"/>
        <v>40.19</v>
      </c>
      <c r="R61" s="8" t="s">
        <v>21</v>
      </c>
      <c r="S61" s="8" t="s">
        <v>21</v>
      </c>
      <c r="T61" s="9">
        <v>3732</v>
      </c>
      <c r="U61" s="17">
        <f t="shared" si="9"/>
        <v>3.49</v>
      </c>
      <c r="V61" s="9">
        <v>0</v>
      </c>
      <c r="W61" s="9">
        <v>0</v>
      </c>
      <c r="X61" s="9">
        <v>0</v>
      </c>
      <c r="Y61" s="17">
        <f t="shared" si="10"/>
        <v>0</v>
      </c>
      <c r="Z61" s="16" t="s">
        <v>34</v>
      </c>
    </row>
    <row r="62" spans="1:26" ht="15" customHeight="1" x14ac:dyDescent="0.15">
      <c r="A62" s="16" t="s">
        <v>24</v>
      </c>
      <c r="B62" s="3">
        <v>33657</v>
      </c>
      <c r="C62" s="4">
        <v>33657</v>
      </c>
      <c r="D62" s="5">
        <v>33657</v>
      </c>
      <c r="E62" s="6">
        <v>33657</v>
      </c>
      <c r="F62" s="9">
        <v>2</v>
      </c>
      <c r="G62" s="9">
        <v>1</v>
      </c>
      <c r="H62" s="9">
        <v>61</v>
      </c>
      <c r="I62" s="9">
        <v>130901</v>
      </c>
      <c r="J62" s="9">
        <v>129331</v>
      </c>
      <c r="K62" s="8">
        <v>260232</v>
      </c>
      <c r="L62" s="9">
        <v>63205</v>
      </c>
      <c r="M62" s="9">
        <v>69363</v>
      </c>
      <c r="N62" s="8">
        <v>132568</v>
      </c>
      <c r="O62" s="17">
        <f t="shared" si="6"/>
        <v>48.28</v>
      </c>
      <c r="P62" s="17">
        <f t="shared" si="7"/>
        <v>53.63</v>
      </c>
      <c r="Q62" s="17">
        <f t="shared" si="8"/>
        <v>50.94</v>
      </c>
      <c r="R62" s="8" t="s">
        <v>16</v>
      </c>
      <c r="S62" s="8" t="s">
        <v>16</v>
      </c>
      <c r="T62" s="9">
        <v>2630</v>
      </c>
      <c r="U62" s="17">
        <f t="shared" si="9"/>
        <v>1.98</v>
      </c>
      <c r="V62" s="9">
        <v>0</v>
      </c>
      <c r="W62" s="9">
        <v>0</v>
      </c>
      <c r="X62" s="9">
        <v>0</v>
      </c>
      <c r="Y62" s="17">
        <f t="shared" si="10"/>
        <v>0</v>
      </c>
      <c r="Z62" s="16" t="s">
        <v>34</v>
      </c>
    </row>
    <row r="63" spans="1:26" ht="15" customHeight="1" x14ac:dyDescent="0.15">
      <c r="A63" s="16" t="s">
        <v>15</v>
      </c>
      <c r="B63" s="3">
        <v>33657</v>
      </c>
      <c r="C63" s="4">
        <v>33657</v>
      </c>
      <c r="D63" s="5">
        <v>33657</v>
      </c>
      <c r="E63" s="6">
        <v>33657</v>
      </c>
      <c r="F63" s="9">
        <v>2</v>
      </c>
      <c r="G63" s="9">
        <v>1</v>
      </c>
      <c r="H63" s="9">
        <v>61</v>
      </c>
      <c r="I63" s="9">
        <v>130901</v>
      </c>
      <c r="J63" s="9">
        <v>129331</v>
      </c>
      <c r="K63" s="8">
        <v>260232</v>
      </c>
      <c r="L63" s="9">
        <v>63297</v>
      </c>
      <c r="M63" s="9">
        <v>69450</v>
      </c>
      <c r="N63" s="8">
        <v>132747</v>
      </c>
      <c r="O63" s="17">
        <f t="shared" si="6"/>
        <v>48.35</v>
      </c>
      <c r="P63" s="17">
        <f t="shared" si="7"/>
        <v>53.7</v>
      </c>
      <c r="Q63" s="17">
        <f t="shared" si="8"/>
        <v>51.01</v>
      </c>
      <c r="R63" s="8" t="s">
        <v>16</v>
      </c>
      <c r="S63" s="8" t="s">
        <v>16</v>
      </c>
      <c r="T63" s="9">
        <v>2672</v>
      </c>
      <c r="U63" s="17">
        <f t="shared" si="9"/>
        <v>2.0099999999999998</v>
      </c>
      <c r="V63" s="9">
        <v>0</v>
      </c>
      <c r="W63" s="9">
        <v>0</v>
      </c>
      <c r="X63" s="9">
        <v>0</v>
      </c>
      <c r="Y63" s="17">
        <f t="shared" si="10"/>
        <v>0</v>
      </c>
      <c r="Z63" s="16" t="s">
        <v>34</v>
      </c>
    </row>
    <row r="64" spans="1:26" ht="15" customHeight="1" x14ac:dyDescent="0.15">
      <c r="A64" s="16" t="s">
        <v>22</v>
      </c>
      <c r="B64" s="3">
        <v>33349</v>
      </c>
      <c r="C64" s="4">
        <v>33349</v>
      </c>
      <c r="D64" s="5">
        <v>33349</v>
      </c>
      <c r="E64" s="6">
        <v>33349</v>
      </c>
      <c r="F64" s="9">
        <v>50</v>
      </c>
      <c r="G64" s="9">
        <v>44</v>
      </c>
      <c r="H64" s="9">
        <v>61</v>
      </c>
      <c r="I64" s="9">
        <v>126868</v>
      </c>
      <c r="J64" s="9">
        <v>125961</v>
      </c>
      <c r="K64" s="8">
        <v>252829</v>
      </c>
      <c r="L64" s="9">
        <v>59955</v>
      </c>
      <c r="M64" s="9">
        <v>66178</v>
      </c>
      <c r="N64" s="8">
        <v>126133</v>
      </c>
      <c r="O64" s="17">
        <f t="shared" si="6"/>
        <v>47.26</v>
      </c>
      <c r="P64" s="17">
        <f t="shared" si="7"/>
        <v>52.54</v>
      </c>
      <c r="Q64" s="17">
        <f t="shared" si="8"/>
        <v>49.89</v>
      </c>
      <c r="R64" s="8" t="s">
        <v>23</v>
      </c>
      <c r="S64" s="8" t="s">
        <v>23</v>
      </c>
      <c r="T64" s="9">
        <v>2344</v>
      </c>
      <c r="U64" s="17">
        <f t="shared" si="9"/>
        <v>1.86</v>
      </c>
      <c r="V64" s="9">
        <v>0</v>
      </c>
      <c r="W64" s="9">
        <v>0</v>
      </c>
      <c r="X64" s="9">
        <v>0</v>
      </c>
      <c r="Y64" s="17">
        <f t="shared" si="10"/>
        <v>0</v>
      </c>
      <c r="Z64" s="16" t="s">
        <v>34</v>
      </c>
    </row>
    <row r="65" spans="1:26" ht="15" customHeight="1" x14ac:dyDescent="0.15">
      <c r="A65" s="16" t="s">
        <v>19</v>
      </c>
      <c r="B65" s="3">
        <v>33335</v>
      </c>
      <c r="C65" s="4">
        <v>33335</v>
      </c>
      <c r="D65" s="5">
        <v>33335</v>
      </c>
      <c r="E65" s="6">
        <v>33335</v>
      </c>
      <c r="F65" s="9">
        <v>8</v>
      </c>
      <c r="G65" s="9">
        <v>5</v>
      </c>
      <c r="H65" s="9">
        <v>61</v>
      </c>
      <c r="I65" s="9">
        <v>127239</v>
      </c>
      <c r="J65" s="9">
        <v>126178</v>
      </c>
      <c r="K65" s="8">
        <v>253417</v>
      </c>
      <c r="L65" s="9">
        <v>56499</v>
      </c>
      <c r="M65" s="9">
        <v>58564</v>
      </c>
      <c r="N65" s="8">
        <v>115063</v>
      </c>
      <c r="O65" s="17">
        <f t="shared" si="6"/>
        <v>44.4</v>
      </c>
      <c r="P65" s="17">
        <f t="shared" si="7"/>
        <v>46.41</v>
      </c>
      <c r="Q65" s="17">
        <f t="shared" si="8"/>
        <v>45.4</v>
      </c>
      <c r="R65" s="8" t="s">
        <v>14</v>
      </c>
      <c r="S65" s="8" t="s">
        <v>14</v>
      </c>
      <c r="T65" s="9">
        <v>2108</v>
      </c>
      <c r="U65" s="17">
        <f t="shared" si="9"/>
        <v>1.83</v>
      </c>
      <c r="V65" s="9">
        <v>0</v>
      </c>
      <c r="W65" s="9">
        <v>0</v>
      </c>
      <c r="X65" s="9">
        <v>0</v>
      </c>
      <c r="Y65" s="17">
        <f t="shared" si="10"/>
        <v>0</v>
      </c>
      <c r="Z65" s="16" t="s">
        <v>34</v>
      </c>
    </row>
    <row r="66" spans="1:26" ht="15" customHeight="1" x14ac:dyDescent="0.15">
      <c r="A66" s="16" t="s">
        <v>17</v>
      </c>
      <c r="B66" s="3">
        <v>33335</v>
      </c>
      <c r="C66" s="4">
        <v>33335</v>
      </c>
      <c r="D66" s="5">
        <v>33335</v>
      </c>
      <c r="E66" s="6">
        <v>33335</v>
      </c>
      <c r="F66" s="9">
        <v>3</v>
      </c>
      <c r="G66" s="9">
        <v>1</v>
      </c>
      <c r="H66" s="9">
        <v>61</v>
      </c>
      <c r="I66" s="9">
        <v>127239</v>
      </c>
      <c r="J66" s="9">
        <v>126178</v>
      </c>
      <c r="K66" s="8">
        <v>253417</v>
      </c>
      <c r="L66" s="9">
        <v>56451</v>
      </c>
      <c r="M66" s="9">
        <v>58530</v>
      </c>
      <c r="N66" s="8">
        <v>114981</v>
      </c>
      <c r="O66" s="17">
        <f t="shared" si="6"/>
        <v>44.37</v>
      </c>
      <c r="P66" s="17">
        <f t="shared" si="7"/>
        <v>46.39</v>
      </c>
      <c r="Q66" s="17">
        <f t="shared" si="8"/>
        <v>45.37</v>
      </c>
      <c r="R66" s="8" t="s">
        <v>18</v>
      </c>
      <c r="S66" s="8" t="s">
        <v>18</v>
      </c>
      <c r="T66" s="9">
        <v>2118</v>
      </c>
      <c r="U66" s="17">
        <f t="shared" si="9"/>
        <v>1.84</v>
      </c>
      <c r="V66" s="9">
        <v>0</v>
      </c>
      <c r="W66" s="9">
        <v>0</v>
      </c>
      <c r="X66" s="9">
        <v>0</v>
      </c>
      <c r="Y66" s="17">
        <f t="shared" si="10"/>
        <v>0</v>
      </c>
      <c r="Z66" s="16" t="s">
        <v>34</v>
      </c>
    </row>
    <row r="67" spans="1:26" ht="15" customHeight="1" x14ac:dyDescent="0.15">
      <c r="A67" s="16" t="s">
        <v>13</v>
      </c>
      <c r="B67" s="3">
        <v>32922</v>
      </c>
      <c r="C67" s="4">
        <v>32922</v>
      </c>
      <c r="D67" s="5">
        <v>32922</v>
      </c>
      <c r="E67" s="6">
        <v>32922</v>
      </c>
      <c r="F67" s="9">
        <v>7</v>
      </c>
      <c r="G67" s="9">
        <v>4</v>
      </c>
      <c r="H67" s="9">
        <v>61</v>
      </c>
      <c r="I67" s="9">
        <v>126796</v>
      </c>
      <c r="J67" s="9">
        <v>124927</v>
      </c>
      <c r="K67" s="8">
        <v>251723</v>
      </c>
      <c r="L67" s="9">
        <v>81462</v>
      </c>
      <c r="M67" s="9">
        <v>83740</v>
      </c>
      <c r="N67" s="8">
        <v>165202</v>
      </c>
      <c r="O67" s="17">
        <f t="shared" si="6"/>
        <v>64.25</v>
      </c>
      <c r="P67" s="17">
        <f t="shared" si="7"/>
        <v>67.03</v>
      </c>
      <c r="Q67" s="17">
        <f t="shared" si="8"/>
        <v>65.63</v>
      </c>
      <c r="R67" s="8" t="s">
        <v>14</v>
      </c>
      <c r="S67" s="8" t="s">
        <v>14</v>
      </c>
      <c r="T67" s="9">
        <v>3993</v>
      </c>
      <c r="U67" s="17">
        <f t="shared" si="9"/>
        <v>2.42</v>
      </c>
      <c r="V67" s="9">
        <v>0</v>
      </c>
      <c r="W67" s="9">
        <v>0</v>
      </c>
      <c r="X67" s="9">
        <v>0</v>
      </c>
      <c r="Y67" s="17">
        <f t="shared" si="10"/>
        <v>0</v>
      </c>
      <c r="Z67" s="16" t="s">
        <v>34</v>
      </c>
    </row>
    <row r="68" spans="1:26" ht="15" customHeight="1" x14ac:dyDescent="0.15">
      <c r="A68" s="16" t="s">
        <v>20</v>
      </c>
      <c r="B68" s="3">
        <v>32712</v>
      </c>
      <c r="C68" s="4">
        <v>32712</v>
      </c>
      <c r="D68" s="5">
        <v>32712</v>
      </c>
      <c r="E68" s="6">
        <v>32712</v>
      </c>
      <c r="F68" s="9">
        <v>13</v>
      </c>
      <c r="G68" s="9">
        <v>2</v>
      </c>
      <c r="H68" s="9">
        <v>61</v>
      </c>
      <c r="I68" s="9">
        <v>125357</v>
      </c>
      <c r="J68" s="9">
        <v>123650</v>
      </c>
      <c r="K68" s="8">
        <v>249007</v>
      </c>
      <c r="L68" s="9">
        <v>72048</v>
      </c>
      <c r="M68" s="9">
        <v>72134</v>
      </c>
      <c r="N68" s="8">
        <v>144182</v>
      </c>
      <c r="O68" s="17">
        <f t="shared" si="6"/>
        <v>57.47</v>
      </c>
      <c r="P68" s="17">
        <f t="shared" si="7"/>
        <v>58.34</v>
      </c>
      <c r="Q68" s="17">
        <f t="shared" si="8"/>
        <v>57.9</v>
      </c>
      <c r="R68" s="8" t="s">
        <v>21</v>
      </c>
      <c r="S68" s="8" t="s">
        <v>21</v>
      </c>
      <c r="T68" s="9">
        <v>3997</v>
      </c>
      <c r="U68" s="17">
        <f t="shared" si="9"/>
        <v>2.77</v>
      </c>
      <c r="V68" s="9">
        <v>0</v>
      </c>
      <c r="W68" s="9">
        <v>0</v>
      </c>
      <c r="X68" s="9">
        <v>0</v>
      </c>
      <c r="Y68" s="17">
        <f t="shared" si="10"/>
        <v>0</v>
      </c>
      <c r="Z68" s="16" t="s">
        <v>34</v>
      </c>
    </row>
    <row r="69" spans="1:26" ht="15" customHeight="1" x14ac:dyDescent="0.15">
      <c r="A69" s="16" t="s">
        <v>15</v>
      </c>
      <c r="B69" s="3">
        <v>32194</v>
      </c>
      <c r="C69" s="4">
        <v>32194</v>
      </c>
      <c r="D69" s="5">
        <v>32194</v>
      </c>
      <c r="E69" s="6">
        <v>32194</v>
      </c>
      <c r="F69" s="9">
        <v>2</v>
      </c>
      <c r="G69" s="9">
        <v>1</v>
      </c>
      <c r="H69" s="9">
        <v>61</v>
      </c>
      <c r="I69" s="9">
        <v>119121</v>
      </c>
      <c r="J69" s="9">
        <v>118059</v>
      </c>
      <c r="K69" s="8">
        <v>237180</v>
      </c>
      <c r="L69" s="9">
        <v>25589</v>
      </c>
      <c r="M69" s="9">
        <v>27516</v>
      </c>
      <c r="N69" s="8">
        <v>53105</v>
      </c>
      <c r="O69" s="17">
        <f t="shared" si="6"/>
        <v>21.48</v>
      </c>
      <c r="P69" s="17">
        <f t="shared" si="7"/>
        <v>23.31</v>
      </c>
      <c r="Q69" s="17">
        <f t="shared" si="8"/>
        <v>22.39</v>
      </c>
      <c r="R69" s="8" t="s">
        <v>16</v>
      </c>
      <c r="S69" s="8" t="s">
        <v>16</v>
      </c>
      <c r="T69" s="9">
        <v>961</v>
      </c>
      <c r="U69" s="17">
        <f t="shared" si="9"/>
        <v>1.81</v>
      </c>
      <c r="V69" s="9">
        <v>0</v>
      </c>
      <c r="W69" s="9">
        <v>0</v>
      </c>
      <c r="X69" s="9">
        <v>0</v>
      </c>
      <c r="Y69" s="17">
        <f t="shared" si="10"/>
        <v>0</v>
      </c>
      <c r="Z69" s="16" t="s">
        <v>34</v>
      </c>
    </row>
    <row r="70" spans="1:26" ht="15" customHeight="1" x14ac:dyDescent="0.15">
      <c r="A70" s="16" t="s">
        <v>26</v>
      </c>
      <c r="B70" s="3">
        <v>32082</v>
      </c>
      <c r="C70" s="4">
        <v>32082</v>
      </c>
      <c r="D70" s="5">
        <v>32082</v>
      </c>
      <c r="E70" s="6">
        <v>32082</v>
      </c>
      <c r="F70" s="9">
        <v>4</v>
      </c>
      <c r="G70" s="9">
        <v>1</v>
      </c>
      <c r="H70" s="9">
        <v>61</v>
      </c>
      <c r="I70" s="9">
        <v>119898</v>
      </c>
      <c r="J70" s="9">
        <v>118350</v>
      </c>
      <c r="K70" s="8">
        <v>238248</v>
      </c>
      <c r="L70" s="9">
        <v>21564</v>
      </c>
      <c r="M70" s="9">
        <v>20421</v>
      </c>
      <c r="N70" s="8">
        <v>41985</v>
      </c>
      <c r="O70" s="17">
        <f t="shared" ref="O70:O101" si="11">ROUND(L70/I70*100,2)</f>
        <v>17.989999999999998</v>
      </c>
      <c r="P70" s="17">
        <f t="shared" ref="P70:P101" si="12">ROUND(M70/J70*100,2)</f>
        <v>17.25</v>
      </c>
      <c r="Q70" s="17">
        <f t="shared" ref="Q70:Q101" si="13">ROUND(N70/K70*100,2)</f>
        <v>17.62</v>
      </c>
      <c r="R70" s="8" t="s">
        <v>21</v>
      </c>
      <c r="S70" s="8" t="s">
        <v>21</v>
      </c>
      <c r="T70" s="9">
        <v>964</v>
      </c>
      <c r="U70" s="17">
        <f t="shared" ref="U70:U101" si="14">IF(OR(T70=0,T70="※"),0,ROUND(T70/N70*100,2))</f>
        <v>2.2999999999999998</v>
      </c>
      <c r="V70" s="9">
        <v>0</v>
      </c>
      <c r="W70" s="9">
        <v>0</v>
      </c>
      <c r="X70" s="9">
        <v>0</v>
      </c>
      <c r="Y70" s="17">
        <f t="shared" si="10"/>
        <v>0</v>
      </c>
      <c r="Z70" s="16" t="s">
        <v>34</v>
      </c>
    </row>
    <row r="71" spans="1:26" ht="15" customHeight="1" x14ac:dyDescent="0.15">
      <c r="A71" s="16" t="s">
        <v>22</v>
      </c>
      <c r="B71" s="3">
        <v>31893</v>
      </c>
      <c r="C71" s="4">
        <v>31893</v>
      </c>
      <c r="D71" s="5">
        <v>31893</v>
      </c>
      <c r="E71" s="6">
        <v>31893</v>
      </c>
      <c r="F71" s="9">
        <v>48</v>
      </c>
      <c r="G71" s="9">
        <v>44</v>
      </c>
      <c r="H71" s="9">
        <v>61</v>
      </c>
      <c r="I71" s="9">
        <v>115663</v>
      </c>
      <c r="J71" s="9">
        <v>115080</v>
      </c>
      <c r="K71" s="8">
        <v>230743</v>
      </c>
      <c r="L71" s="9">
        <v>63266</v>
      </c>
      <c r="M71" s="9">
        <v>68412</v>
      </c>
      <c r="N71" s="8">
        <v>131678</v>
      </c>
      <c r="O71" s="17">
        <f t="shared" si="11"/>
        <v>54.7</v>
      </c>
      <c r="P71" s="17">
        <f t="shared" si="12"/>
        <v>59.45</v>
      </c>
      <c r="Q71" s="17">
        <f t="shared" si="13"/>
        <v>57.07</v>
      </c>
      <c r="R71" s="8" t="s">
        <v>23</v>
      </c>
      <c r="S71" s="8" t="s">
        <v>23</v>
      </c>
      <c r="T71" s="9">
        <v>2146</v>
      </c>
      <c r="U71" s="17">
        <f t="shared" si="14"/>
        <v>1.63</v>
      </c>
      <c r="V71" s="9">
        <v>0</v>
      </c>
      <c r="W71" s="9">
        <v>0</v>
      </c>
      <c r="X71" s="9">
        <v>0</v>
      </c>
      <c r="Y71" s="17">
        <f t="shared" si="10"/>
        <v>0</v>
      </c>
      <c r="Z71" s="16" t="s">
        <v>34</v>
      </c>
    </row>
    <row r="72" spans="1:26" ht="15" customHeight="1" x14ac:dyDescent="0.15">
      <c r="A72" s="16" t="s">
        <v>19</v>
      </c>
      <c r="B72" s="3">
        <v>31879</v>
      </c>
      <c r="C72" s="4">
        <v>31879</v>
      </c>
      <c r="D72" s="5">
        <v>31879</v>
      </c>
      <c r="E72" s="6">
        <v>31879</v>
      </c>
      <c r="F72" s="9">
        <v>8</v>
      </c>
      <c r="G72" s="9">
        <v>5</v>
      </c>
      <c r="H72" s="9">
        <v>61</v>
      </c>
      <c r="I72" s="9">
        <v>115655</v>
      </c>
      <c r="J72" s="9">
        <v>115061</v>
      </c>
      <c r="K72" s="8">
        <v>230716</v>
      </c>
      <c r="L72" s="9">
        <v>64298</v>
      </c>
      <c r="M72" s="9">
        <v>67075</v>
      </c>
      <c r="N72" s="8">
        <v>131373</v>
      </c>
      <c r="O72" s="17">
        <f t="shared" si="11"/>
        <v>55.59</v>
      </c>
      <c r="P72" s="17">
        <f t="shared" si="12"/>
        <v>58.3</v>
      </c>
      <c r="Q72" s="17">
        <f t="shared" si="13"/>
        <v>56.94</v>
      </c>
      <c r="R72" s="8" t="s">
        <v>14</v>
      </c>
      <c r="S72" s="8" t="s">
        <v>14</v>
      </c>
      <c r="T72" s="9">
        <v>2032</v>
      </c>
      <c r="U72" s="17">
        <f t="shared" si="14"/>
        <v>1.55</v>
      </c>
      <c r="V72" s="9">
        <v>0</v>
      </c>
      <c r="W72" s="9">
        <v>0</v>
      </c>
      <c r="X72" s="9">
        <v>0</v>
      </c>
      <c r="Y72" s="17">
        <f t="shared" si="10"/>
        <v>0</v>
      </c>
      <c r="Z72" s="16" t="s">
        <v>34</v>
      </c>
    </row>
    <row r="73" spans="1:26" ht="15" customHeight="1" x14ac:dyDescent="0.15">
      <c r="A73" s="16" t="s">
        <v>17</v>
      </c>
      <c r="B73" s="3">
        <v>31879</v>
      </c>
      <c r="C73" s="4">
        <v>31879</v>
      </c>
      <c r="D73" s="5">
        <v>31879</v>
      </c>
      <c r="E73" s="6">
        <v>31879</v>
      </c>
      <c r="F73" s="9">
        <v>3</v>
      </c>
      <c r="G73" s="9">
        <v>1</v>
      </c>
      <c r="H73" s="9">
        <v>61</v>
      </c>
      <c r="I73" s="9">
        <v>115655</v>
      </c>
      <c r="J73" s="9">
        <v>115061</v>
      </c>
      <c r="K73" s="8">
        <v>230716</v>
      </c>
      <c r="L73" s="9">
        <v>64255</v>
      </c>
      <c r="M73" s="9">
        <v>67052</v>
      </c>
      <c r="N73" s="8">
        <v>131307</v>
      </c>
      <c r="O73" s="17">
        <f t="shared" si="11"/>
        <v>55.56</v>
      </c>
      <c r="P73" s="17">
        <f t="shared" si="12"/>
        <v>58.28</v>
      </c>
      <c r="Q73" s="17">
        <f t="shared" si="13"/>
        <v>56.91</v>
      </c>
      <c r="R73" s="8" t="s">
        <v>18</v>
      </c>
      <c r="S73" s="8" t="s">
        <v>18</v>
      </c>
      <c r="T73" s="9">
        <v>2034</v>
      </c>
      <c r="U73" s="17">
        <f t="shared" si="14"/>
        <v>1.55</v>
      </c>
      <c r="V73" s="9">
        <v>0</v>
      </c>
      <c r="W73" s="9">
        <v>0</v>
      </c>
      <c r="X73" s="9">
        <v>0</v>
      </c>
      <c r="Y73" s="17">
        <f t="shared" si="10"/>
        <v>0</v>
      </c>
      <c r="Z73" s="16" t="s">
        <v>34</v>
      </c>
    </row>
    <row r="74" spans="1:26" ht="15" customHeight="1" x14ac:dyDescent="0.15">
      <c r="A74" s="16" t="s">
        <v>20</v>
      </c>
      <c r="B74" s="3">
        <v>31599</v>
      </c>
      <c r="C74" s="4">
        <v>31599</v>
      </c>
      <c r="D74" s="5">
        <v>31599</v>
      </c>
      <c r="E74" s="6">
        <v>31599</v>
      </c>
      <c r="F74" s="9">
        <v>14</v>
      </c>
      <c r="G74" s="9">
        <v>2</v>
      </c>
      <c r="H74" s="9">
        <v>61</v>
      </c>
      <c r="I74" s="9">
        <v>115575</v>
      </c>
      <c r="J74" s="9">
        <v>114549</v>
      </c>
      <c r="K74" s="8">
        <v>230124</v>
      </c>
      <c r="L74" s="9">
        <v>71652</v>
      </c>
      <c r="M74" s="9">
        <v>72758</v>
      </c>
      <c r="N74" s="8">
        <v>144410</v>
      </c>
      <c r="O74" s="17">
        <f t="shared" si="11"/>
        <v>62</v>
      </c>
      <c r="P74" s="17">
        <f t="shared" si="12"/>
        <v>63.52</v>
      </c>
      <c r="Q74" s="17">
        <f t="shared" si="13"/>
        <v>62.75</v>
      </c>
      <c r="R74" s="8" t="s">
        <v>21</v>
      </c>
      <c r="S74" s="8" t="s">
        <v>21</v>
      </c>
      <c r="T74" s="9">
        <v>2539</v>
      </c>
      <c r="U74" s="17">
        <f t="shared" si="14"/>
        <v>1.76</v>
      </c>
      <c r="V74" s="9">
        <v>0</v>
      </c>
      <c r="W74" s="9">
        <v>0</v>
      </c>
      <c r="X74" s="9">
        <v>0</v>
      </c>
      <c r="Y74" s="17">
        <f t="shared" si="10"/>
        <v>0</v>
      </c>
      <c r="Z74" s="16" t="s">
        <v>34</v>
      </c>
    </row>
    <row r="75" spans="1:26" ht="15" customHeight="1" x14ac:dyDescent="0.15">
      <c r="A75" s="16" t="s">
        <v>13</v>
      </c>
      <c r="B75" s="3">
        <v>31599</v>
      </c>
      <c r="C75" s="4">
        <v>31599</v>
      </c>
      <c r="D75" s="5">
        <v>31599</v>
      </c>
      <c r="E75" s="6">
        <v>31599</v>
      </c>
      <c r="F75" s="9">
        <v>6</v>
      </c>
      <c r="G75" s="9">
        <v>4</v>
      </c>
      <c r="H75" s="9">
        <v>61</v>
      </c>
      <c r="I75" s="9">
        <v>115575</v>
      </c>
      <c r="J75" s="9">
        <v>114549</v>
      </c>
      <c r="K75" s="8">
        <v>230124</v>
      </c>
      <c r="L75" s="9">
        <v>71796</v>
      </c>
      <c r="M75" s="9">
        <v>72895</v>
      </c>
      <c r="N75" s="8">
        <v>144691</v>
      </c>
      <c r="O75" s="17">
        <f t="shared" si="11"/>
        <v>62.12</v>
      </c>
      <c r="P75" s="17">
        <f t="shared" si="12"/>
        <v>63.64</v>
      </c>
      <c r="Q75" s="17">
        <f t="shared" si="13"/>
        <v>62.88</v>
      </c>
      <c r="R75" s="8" t="s">
        <v>14</v>
      </c>
      <c r="S75" s="8" t="s">
        <v>14</v>
      </c>
      <c r="T75" s="9">
        <v>2555</v>
      </c>
      <c r="U75" s="17">
        <f t="shared" si="14"/>
        <v>1.77</v>
      </c>
      <c r="V75" s="9">
        <v>0</v>
      </c>
      <c r="W75" s="9">
        <v>0</v>
      </c>
      <c r="X75" s="9">
        <v>0</v>
      </c>
      <c r="Y75" s="17">
        <f t="shared" si="10"/>
        <v>0</v>
      </c>
      <c r="Z75" s="16" t="s">
        <v>34</v>
      </c>
    </row>
    <row r="76" spans="1:26" ht="15" customHeight="1" x14ac:dyDescent="0.15">
      <c r="A76" s="16" t="s">
        <v>15</v>
      </c>
      <c r="B76" s="3">
        <v>30731</v>
      </c>
      <c r="C76" s="4">
        <v>30731</v>
      </c>
      <c r="D76" s="5">
        <v>30731</v>
      </c>
      <c r="E76" s="6">
        <v>30731</v>
      </c>
      <c r="F76" s="9">
        <v>2</v>
      </c>
      <c r="G76" s="9">
        <v>1</v>
      </c>
      <c r="H76" s="9">
        <v>59</v>
      </c>
      <c r="I76" s="9">
        <v>108239</v>
      </c>
      <c r="J76" s="9">
        <v>107916</v>
      </c>
      <c r="K76" s="8">
        <v>216155</v>
      </c>
      <c r="L76" s="9">
        <v>62686</v>
      </c>
      <c r="M76" s="9">
        <v>66836</v>
      </c>
      <c r="N76" s="8">
        <v>129522</v>
      </c>
      <c r="O76" s="17">
        <f t="shared" si="11"/>
        <v>57.91</v>
      </c>
      <c r="P76" s="17">
        <f t="shared" si="12"/>
        <v>61.93</v>
      </c>
      <c r="Q76" s="17">
        <f t="shared" si="13"/>
        <v>59.92</v>
      </c>
      <c r="R76" s="8" t="s">
        <v>16</v>
      </c>
      <c r="S76" s="8" t="s">
        <v>16</v>
      </c>
      <c r="T76" s="9">
        <v>1854</v>
      </c>
      <c r="U76" s="17">
        <f t="shared" si="14"/>
        <v>1.43</v>
      </c>
      <c r="V76" s="9">
        <v>0</v>
      </c>
      <c r="W76" s="9">
        <v>0</v>
      </c>
      <c r="X76" s="9">
        <v>0</v>
      </c>
      <c r="Y76" s="17">
        <f t="shared" ref="Y76:Y107" si="15">IF(X76&gt;0,ROUND(X76/N76*100,2),0)</f>
        <v>0</v>
      </c>
      <c r="Z76" s="16" t="s">
        <v>34</v>
      </c>
    </row>
    <row r="77" spans="1:26" ht="15" customHeight="1" x14ac:dyDescent="0.15">
      <c r="A77" s="16" t="s">
        <v>13</v>
      </c>
      <c r="B77" s="3">
        <v>30668</v>
      </c>
      <c r="C77" s="4">
        <v>30668</v>
      </c>
      <c r="D77" s="5">
        <v>30668</v>
      </c>
      <c r="E77" s="6">
        <v>30668</v>
      </c>
      <c r="F77" s="9">
        <v>6</v>
      </c>
      <c r="G77" s="9">
        <v>3</v>
      </c>
      <c r="H77" s="9">
        <v>59</v>
      </c>
      <c r="I77" s="9">
        <v>109272</v>
      </c>
      <c r="J77" s="9">
        <v>108694</v>
      </c>
      <c r="K77" s="8">
        <v>217966</v>
      </c>
      <c r="L77" s="9">
        <v>65418</v>
      </c>
      <c r="M77" s="9">
        <v>64781</v>
      </c>
      <c r="N77" s="8">
        <v>130199</v>
      </c>
      <c r="O77" s="17">
        <f t="shared" si="11"/>
        <v>59.87</v>
      </c>
      <c r="P77" s="17">
        <f t="shared" si="12"/>
        <v>59.6</v>
      </c>
      <c r="Q77" s="17">
        <f t="shared" si="13"/>
        <v>59.73</v>
      </c>
      <c r="R77" s="8" t="s">
        <v>14</v>
      </c>
      <c r="S77" s="8" t="s">
        <v>14</v>
      </c>
      <c r="T77" s="9">
        <v>1980</v>
      </c>
      <c r="U77" s="17">
        <f t="shared" si="14"/>
        <v>1.52</v>
      </c>
      <c r="V77" s="9">
        <v>0</v>
      </c>
      <c r="W77" s="9">
        <v>0</v>
      </c>
      <c r="X77" s="9">
        <v>0</v>
      </c>
      <c r="Y77" s="17">
        <f t="shared" si="15"/>
        <v>0</v>
      </c>
      <c r="Z77" s="16" t="s">
        <v>34</v>
      </c>
    </row>
    <row r="78" spans="1:26" ht="15" customHeight="1" x14ac:dyDescent="0.15">
      <c r="A78" s="16" t="s">
        <v>20</v>
      </c>
      <c r="B78" s="3">
        <v>30493</v>
      </c>
      <c r="C78" s="4">
        <v>30493</v>
      </c>
      <c r="D78" s="5">
        <v>30493</v>
      </c>
      <c r="E78" s="6">
        <v>30493</v>
      </c>
      <c r="F78" s="9">
        <v>15</v>
      </c>
      <c r="G78" s="9">
        <v>2</v>
      </c>
      <c r="H78" s="9">
        <v>59</v>
      </c>
      <c r="I78" s="9">
        <v>107833</v>
      </c>
      <c r="J78" s="9">
        <v>107571</v>
      </c>
      <c r="K78" s="8">
        <v>215404</v>
      </c>
      <c r="L78" s="9">
        <v>57041</v>
      </c>
      <c r="M78" s="9">
        <v>56788</v>
      </c>
      <c r="N78" s="8">
        <v>113829</v>
      </c>
      <c r="O78" s="17">
        <f t="shared" si="11"/>
        <v>52.9</v>
      </c>
      <c r="P78" s="17">
        <f t="shared" si="12"/>
        <v>52.79</v>
      </c>
      <c r="Q78" s="17">
        <f t="shared" si="13"/>
        <v>52.84</v>
      </c>
      <c r="R78" s="8" t="s">
        <v>21</v>
      </c>
      <c r="S78" s="8" t="s">
        <v>21</v>
      </c>
      <c r="T78" s="9">
        <v>1815</v>
      </c>
      <c r="U78" s="17">
        <f t="shared" si="14"/>
        <v>1.59</v>
      </c>
      <c r="V78" s="9">
        <v>0</v>
      </c>
      <c r="W78" s="9">
        <v>0</v>
      </c>
      <c r="X78" s="9">
        <v>0</v>
      </c>
      <c r="Y78" s="17">
        <f t="shared" si="15"/>
        <v>0</v>
      </c>
      <c r="Z78" s="16" t="s">
        <v>34</v>
      </c>
    </row>
    <row r="79" spans="1:26" ht="15" customHeight="1" x14ac:dyDescent="0.15">
      <c r="A79" s="16" t="s">
        <v>22</v>
      </c>
      <c r="B79" s="3">
        <v>30430</v>
      </c>
      <c r="C79" s="4">
        <v>30430</v>
      </c>
      <c r="D79" s="5">
        <v>30430</v>
      </c>
      <c r="E79" s="6">
        <v>30430</v>
      </c>
      <c r="F79" s="9">
        <v>52</v>
      </c>
      <c r="G79" s="9">
        <v>44</v>
      </c>
      <c r="H79" s="9">
        <v>59</v>
      </c>
      <c r="I79" s="9">
        <v>105170</v>
      </c>
      <c r="J79" s="9">
        <v>105377</v>
      </c>
      <c r="K79" s="8">
        <v>210547</v>
      </c>
      <c r="L79" s="9">
        <v>64944</v>
      </c>
      <c r="M79" s="9">
        <v>70179</v>
      </c>
      <c r="N79" s="8">
        <v>135123</v>
      </c>
      <c r="O79" s="17">
        <f t="shared" si="11"/>
        <v>61.75</v>
      </c>
      <c r="P79" s="17">
        <f t="shared" si="12"/>
        <v>66.599999999999994</v>
      </c>
      <c r="Q79" s="17">
        <f t="shared" si="13"/>
        <v>64.180000000000007</v>
      </c>
      <c r="R79" s="8" t="s">
        <v>23</v>
      </c>
      <c r="S79" s="8" t="s">
        <v>23</v>
      </c>
      <c r="T79" s="9">
        <v>1860</v>
      </c>
      <c r="U79" s="17">
        <f t="shared" si="14"/>
        <v>1.38</v>
      </c>
      <c r="V79" s="9">
        <v>0</v>
      </c>
      <c r="W79" s="9">
        <v>0</v>
      </c>
      <c r="X79" s="9">
        <v>0</v>
      </c>
      <c r="Y79" s="17">
        <f t="shared" si="15"/>
        <v>0</v>
      </c>
      <c r="Z79" s="16" t="s">
        <v>34</v>
      </c>
    </row>
    <row r="80" spans="1:26" ht="15" customHeight="1" x14ac:dyDescent="0.15">
      <c r="A80" s="16" t="s">
        <v>19</v>
      </c>
      <c r="B80" s="3">
        <v>30416</v>
      </c>
      <c r="C80" s="4">
        <v>30416</v>
      </c>
      <c r="D80" s="5">
        <v>30416</v>
      </c>
      <c r="E80" s="6">
        <v>30416</v>
      </c>
      <c r="F80" s="9">
        <v>7</v>
      </c>
      <c r="G80" s="9">
        <v>5</v>
      </c>
      <c r="H80" s="9">
        <v>59</v>
      </c>
      <c r="I80" s="9">
        <v>105247</v>
      </c>
      <c r="J80" s="9">
        <v>105392</v>
      </c>
      <c r="K80" s="8">
        <v>210639</v>
      </c>
      <c r="L80" s="9">
        <v>61426</v>
      </c>
      <c r="M80" s="9">
        <v>63856</v>
      </c>
      <c r="N80" s="8">
        <v>125282</v>
      </c>
      <c r="O80" s="17">
        <f t="shared" si="11"/>
        <v>58.36</v>
      </c>
      <c r="P80" s="17">
        <f t="shared" si="12"/>
        <v>60.59</v>
      </c>
      <c r="Q80" s="17">
        <f t="shared" si="13"/>
        <v>59.48</v>
      </c>
      <c r="R80" s="8" t="s">
        <v>14</v>
      </c>
      <c r="S80" s="8" t="s">
        <v>14</v>
      </c>
      <c r="T80" s="9">
        <v>1701</v>
      </c>
      <c r="U80" s="17">
        <f t="shared" si="14"/>
        <v>1.36</v>
      </c>
      <c r="V80" s="9">
        <v>0</v>
      </c>
      <c r="W80" s="9">
        <v>0</v>
      </c>
      <c r="X80" s="9">
        <v>0</v>
      </c>
      <c r="Y80" s="17">
        <f t="shared" si="15"/>
        <v>0</v>
      </c>
      <c r="Z80" s="16" t="s">
        <v>34</v>
      </c>
    </row>
    <row r="81" spans="1:26" ht="15" customHeight="1" x14ac:dyDescent="0.15">
      <c r="A81" s="16" t="s">
        <v>17</v>
      </c>
      <c r="B81" s="3">
        <v>30416</v>
      </c>
      <c r="C81" s="4">
        <v>30416</v>
      </c>
      <c r="D81" s="5">
        <v>30416</v>
      </c>
      <c r="E81" s="6">
        <v>30416</v>
      </c>
      <c r="F81" s="9">
        <v>2</v>
      </c>
      <c r="G81" s="9">
        <v>1</v>
      </c>
      <c r="H81" s="9">
        <v>59</v>
      </c>
      <c r="I81" s="9">
        <v>105247</v>
      </c>
      <c r="J81" s="9">
        <v>105392</v>
      </c>
      <c r="K81" s="8">
        <v>210639</v>
      </c>
      <c r="L81" s="9">
        <v>61394</v>
      </c>
      <c r="M81" s="9">
        <v>63840</v>
      </c>
      <c r="N81" s="8">
        <v>125234</v>
      </c>
      <c r="O81" s="17">
        <f t="shared" si="11"/>
        <v>58.33</v>
      </c>
      <c r="P81" s="17">
        <f t="shared" si="12"/>
        <v>60.57</v>
      </c>
      <c r="Q81" s="17">
        <f t="shared" si="13"/>
        <v>59.45</v>
      </c>
      <c r="R81" s="8" t="s">
        <v>18</v>
      </c>
      <c r="S81" s="8" t="s">
        <v>18</v>
      </c>
      <c r="T81" s="9">
        <v>1700</v>
      </c>
      <c r="U81" s="17">
        <f t="shared" si="14"/>
        <v>1.36</v>
      </c>
      <c r="V81" s="9">
        <v>0</v>
      </c>
      <c r="W81" s="9">
        <v>0</v>
      </c>
      <c r="X81" s="9">
        <v>0</v>
      </c>
      <c r="Y81" s="17">
        <f t="shared" si="15"/>
        <v>0</v>
      </c>
      <c r="Z81" s="16" t="s">
        <v>34</v>
      </c>
    </row>
    <row r="82" spans="1:26" ht="15" customHeight="1" x14ac:dyDescent="0.15">
      <c r="A82" s="16" t="s">
        <v>20</v>
      </c>
      <c r="B82" s="3">
        <v>29394</v>
      </c>
      <c r="C82" s="4">
        <v>29394</v>
      </c>
      <c r="D82" s="5">
        <v>29394</v>
      </c>
      <c r="E82" s="6">
        <v>29394</v>
      </c>
      <c r="F82" s="9">
        <v>9</v>
      </c>
      <c r="G82" s="9">
        <v>2</v>
      </c>
      <c r="H82" s="9">
        <v>55</v>
      </c>
      <c r="I82" s="9">
        <v>99831</v>
      </c>
      <c r="J82" s="9">
        <v>100035</v>
      </c>
      <c r="K82" s="8">
        <v>199866</v>
      </c>
      <c r="L82" s="9">
        <v>69075</v>
      </c>
      <c r="M82" s="9">
        <v>70074</v>
      </c>
      <c r="N82" s="8">
        <v>139149</v>
      </c>
      <c r="O82" s="17">
        <f t="shared" si="11"/>
        <v>69.19</v>
      </c>
      <c r="P82" s="17">
        <f t="shared" si="12"/>
        <v>70.05</v>
      </c>
      <c r="Q82" s="17">
        <f t="shared" si="13"/>
        <v>69.62</v>
      </c>
      <c r="R82" s="8" t="s">
        <v>21</v>
      </c>
      <c r="S82" s="8" t="s">
        <v>21</v>
      </c>
      <c r="T82" s="9">
        <v>2324</v>
      </c>
      <c r="U82" s="17">
        <f t="shared" si="14"/>
        <v>1.67</v>
      </c>
      <c r="V82" s="9">
        <v>0</v>
      </c>
      <c r="W82" s="9">
        <v>0</v>
      </c>
      <c r="X82" s="9">
        <v>0</v>
      </c>
      <c r="Y82" s="17">
        <f t="shared" si="15"/>
        <v>0</v>
      </c>
      <c r="Z82" s="16" t="s">
        <v>34</v>
      </c>
    </row>
    <row r="83" spans="1:26" ht="15" customHeight="1" x14ac:dyDescent="0.15">
      <c r="A83" s="16" t="s">
        <v>13</v>
      </c>
      <c r="B83" s="3">
        <v>29394</v>
      </c>
      <c r="C83" s="4">
        <v>29394</v>
      </c>
      <c r="D83" s="5">
        <v>29394</v>
      </c>
      <c r="E83" s="6">
        <v>29394</v>
      </c>
      <c r="F83" s="9">
        <v>6</v>
      </c>
      <c r="G83" s="9">
        <v>3</v>
      </c>
      <c r="H83" s="9">
        <v>55</v>
      </c>
      <c r="I83" s="9">
        <v>99831</v>
      </c>
      <c r="J83" s="9">
        <v>100035</v>
      </c>
      <c r="K83" s="8">
        <v>199866</v>
      </c>
      <c r="L83" s="9">
        <v>69115</v>
      </c>
      <c r="M83" s="9">
        <v>70119</v>
      </c>
      <c r="N83" s="8">
        <v>139234</v>
      </c>
      <c r="O83" s="17">
        <f t="shared" si="11"/>
        <v>69.23</v>
      </c>
      <c r="P83" s="17">
        <f t="shared" si="12"/>
        <v>70.09</v>
      </c>
      <c r="Q83" s="17">
        <f t="shared" si="13"/>
        <v>69.66</v>
      </c>
      <c r="R83" s="8" t="s">
        <v>14</v>
      </c>
      <c r="S83" s="8" t="s">
        <v>14</v>
      </c>
      <c r="T83" s="9">
        <v>2331</v>
      </c>
      <c r="U83" s="17">
        <f t="shared" si="14"/>
        <v>1.67</v>
      </c>
      <c r="V83" s="9">
        <v>0</v>
      </c>
      <c r="W83" s="9">
        <v>0</v>
      </c>
      <c r="X83" s="9">
        <v>0</v>
      </c>
      <c r="Y83" s="17">
        <f t="shared" si="15"/>
        <v>0</v>
      </c>
      <c r="Z83" s="16" t="s">
        <v>34</v>
      </c>
    </row>
    <row r="84" spans="1:26" ht="15" customHeight="1" x14ac:dyDescent="0.15">
      <c r="A84" s="16" t="s">
        <v>15</v>
      </c>
      <c r="B84" s="3">
        <v>29268</v>
      </c>
      <c r="C84" s="4">
        <v>29268</v>
      </c>
      <c r="D84" s="5">
        <v>29268</v>
      </c>
      <c r="E84" s="6">
        <v>29268</v>
      </c>
      <c r="F84" s="9">
        <v>1</v>
      </c>
      <c r="G84" s="9">
        <v>1</v>
      </c>
      <c r="H84" s="9">
        <v>55</v>
      </c>
      <c r="I84" s="9">
        <v>99304</v>
      </c>
      <c r="J84" s="9">
        <v>99484</v>
      </c>
      <c r="K84" s="8">
        <v>198788</v>
      </c>
      <c r="L84" s="9">
        <v>0</v>
      </c>
      <c r="M84" s="9">
        <v>0</v>
      </c>
      <c r="N84" s="8">
        <v>0</v>
      </c>
      <c r="O84" s="17">
        <f t="shared" si="11"/>
        <v>0</v>
      </c>
      <c r="P84" s="17">
        <f t="shared" si="12"/>
        <v>0</v>
      </c>
      <c r="Q84" s="17">
        <f t="shared" si="13"/>
        <v>0</v>
      </c>
      <c r="R84" s="8">
        <v>0</v>
      </c>
      <c r="S84" s="9">
        <v>0</v>
      </c>
      <c r="T84" s="9">
        <v>0</v>
      </c>
      <c r="U84" s="17">
        <f t="shared" si="14"/>
        <v>0</v>
      </c>
      <c r="V84" s="9">
        <v>0</v>
      </c>
      <c r="W84" s="9">
        <v>0</v>
      </c>
      <c r="X84" s="9">
        <v>0</v>
      </c>
      <c r="Y84" s="17">
        <f t="shared" si="15"/>
        <v>0</v>
      </c>
      <c r="Z84" s="16" t="s">
        <v>35</v>
      </c>
    </row>
    <row r="85" spans="1:26" ht="15" customHeight="1" x14ac:dyDescent="0.15">
      <c r="A85" s="16" t="s">
        <v>13</v>
      </c>
      <c r="B85" s="3">
        <v>29135</v>
      </c>
      <c r="C85" s="4">
        <v>29135</v>
      </c>
      <c r="D85" s="5">
        <v>29135</v>
      </c>
      <c r="E85" s="6">
        <v>29135</v>
      </c>
      <c r="F85" s="9">
        <v>6</v>
      </c>
      <c r="G85" s="9">
        <v>3</v>
      </c>
      <c r="H85" s="9">
        <v>55</v>
      </c>
      <c r="I85" s="9">
        <v>97944</v>
      </c>
      <c r="J85" s="9">
        <v>98319</v>
      </c>
      <c r="K85" s="8">
        <v>196263</v>
      </c>
      <c r="L85" s="9">
        <v>54366</v>
      </c>
      <c r="M85" s="9">
        <v>52975</v>
      </c>
      <c r="N85" s="8">
        <v>107341</v>
      </c>
      <c r="O85" s="17">
        <f t="shared" si="11"/>
        <v>55.51</v>
      </c>
      <c r="P85" s="17">
        <f t="shared" si="12"/>
        <v>53.88</v>
      </c>
      <c r="Q85" s="17">
        <f t="shared" si="13"/>
        <v>54.69</v>
      </c>
      <c r="R85" s="8" t="s">
        <v>14</v>
      </c>
      <c r="S85" s="8" t="s">
        <v>14</v>
      </c>
      <c r="T85" s="9">
        <v>2015</v>
      </c>
      <c r="U85" s="17">
        <f t="shared" si="14"/>
        <v>1.88</v>
      </c>
      <c r="V85" s="9">
        <v>0</v>
      </c>
      <c r="W85" s="9">
        <v>0</v>
      </c>
      <c r="X85" s="9">
        <v>0</v>
      </c>
      <c r="Y85" s="17">
        <f t="shared" si="15"/>
        <v>0</v>
      </c>
      <c r="Z85" s="16" t="s">
        <v>34</v>
      </c>
    </row>
    <row r="86" spans="1:26" ht="15" customHeight="1" x14ac:dyDescent="0.15">
      <c r="A86" s="16" t="s">
        <v>22</v>
      </c>
      <c r="B86" s="3">
        <v>28967</v>
      </c>
      <c r="C86" s="4">
        <v>28967</v>
      </c>
      <c r="D86" s="5">
        <v>28967</v>
      </c>
      <c r="E86" s="6">
        <v>28967</v>
      </c>
      <c r="F86" s="9">
        <v>54</v>
      </c>
      <c r="G86" s="9">
        <v>44</v>
      </c>
      <c r="H86" s="9">
        <v>54</v>
      </c>
      <c r="I86" s="9">
        <v>94922</v>
      </c>
      <c r="J86" s="9">
        <v>95550</v>
      </c>
      <c r="K86" s="8">
        <v>190472</v>
      </c>
      <c r="L86" s="9">
        <v>60185</v>
      </c>
      <c r="M86" s="9">
        <v>64918</v>
      </c>
      <c r="N86" s="8">
        <v>125103</v>
      </c>
      <c r="O86" s="17">
        <f t="shared" si="11"/>
        <v>63.4</v>
      </c>
      <c r="P86" s="17">
        <f t="shared" si="12"/>
        <v>67.94</v>
      </c>
      <c r="Q86" s="17">
        <f t="shared" si="13"/>
        <v>65.680000000000007</v>
      </c>
      <c r="R86" s="8" t="s">
        <v>23</v>
      </c>
      <c r="S86" s="8" t="s">
        <v>23</v>
      </c>
      <c r="T86" s="9">
        <v>1681</v>
      </c>
      <c r="U86" s="17">
        <f t="shared" si="14"/>
        <v>1.34</v>
      </c>
      <c r="V86" s="9">
        <v>0</v>
      </c>
      <c r="W86" s="9">
        <v>0</v>
      </c>
      <c r="X86" s="9">
        <v>0</v>
      </c>
      <c r="Y86" s="17">
        <f t="shared" si="15"/>
        <v>0</v>
      </c>
      <c r="Z86" s="16" t="s">
        <v>34</v>
      </c>
    </row>
    <row r="87" spans="1:26" ht="15" customHeight="1" x14ac:dyDescent="0.15">
      <c r="A87" s="16" t="s">
        <v>19</v>
      </c>
      <c r="B87" s="3">
        <v>28953</v>
      </c>
      <c r="C87" s="4">
        <v>28953</v>
      </c>
      <c r="D87" s="5">
        <v>28953</v>
      </c>
      <c r="E87" s="6">
        <v>28953</v>
      </c>
      <c r="F87" s="9">
        <v>10</v>
      </c>
      <c r="G87" s="9">
        <v>5</v>
      </c>
      <c r="H87" s="9">
        <v>54</v>
      </c>
      <c r="I87" s="9">
        <v>94742</v>
      </c>
      <c r="J87" s="9">
        <v>95342</v>
      </c>
      <c r="K87" s="8">
        <v>190084</v>
      </c>
      <c r="L87" s="9">
        <v>50723</v>
      </c>
      <c r="M87" s="9">
        <v>52887</v>
      </c>
      <c r="N87" s="8">
        <v>103610</v>
      </c>
      <c r="O87" s="17">
        <f t="shared" si="11"/>
        <v>53.54</v>
      </c>
      <c r="P87" s="17">
        <f t="shared" si="12"/>
        <v>55.47</v>
      </c>
      <c r="Q87" s="17">
        <f t="shared" si="13"/>
        <v>54.51</v>
      </c>
      <c r="R87" s="8" t="s">
        <v>14</v>
      </c>
      <c r="S87" s="8" t="s">
        <v>14</v>
      </c>
      <c r="T87" s="9">
        <v>1434</v>
      </c>
      <c r="U87" s="17">
        <f t="shared" si="14"/>
        <v>1.38</v>
      </c>
      <c r="V87" s="9">
        <v>0</v>
      </c>
      <c r="W87" s="9">
        <v>0</v>
      </c>
      <c r="X87" s="9">
        <v>0</v>
      </c>
      <c r="Y87" s="17">
        <f t="shared" si="15"/>
        <v>0</v>
      </c>
      <c r="Z87" s="16" t="s">
        <v>34</v>
      </c>
    </row>
    <row r="88" spans="1:26" ht="15" customHeight="1" x14ac:dyDescent="0.15">
      <c r="A88" s="16" t="s">
        <v>17</v>
      </c>
      <c r="B88" s="3">
        <v>28953</v>
      </c>
      <c r="C88" s="4">
        <v>28953</v>
      </c>
      <c r="D88" s="5">
        <v>28953</v>
      </c>
      <c r="E88" s="6">
        <v>28953</v>
      </c>
      <c r="F88" s="9">
        <v>4</v>
      </c>
      <c r="G88" s="9">
        <v>1</v>
      </c>
      <c r="H88" s="9">
        <v>54</v>
      </c>
      <c r="I88" s="9">
        <v>94742</v>
      </c>
      <c r="J88" s="9">
        <v>95342</v>
      </c>
      <c r="K88" s="8">
        <v>190084</v>
      </c>
      <c r="L88" s="9">
        <v>50707</v>
      </c>
      <c r="M88" s="9">
        <v>52877</v>
      </c>
      <c r="N88" s="8">
        <v>103584</v>
      </c>
      <c r="O88" s="17">
        <f t="shared" si="11"/>
        <v>53.52</v>
      </c>
      <c r="P88" s="17">
        <f t="shared" si="12"/>
        <v>55.46</v>
      </c>
      <c r="Q88" s="17">
        <f t="shared" si="13"/>
        <v>54.49</v>
      </c>
      <c r="R88" s="8" t="s">
        <v>18</v>
      </c>
      <c r="S88" s="8" t="s">
        <v>18</v>
      </c>
      <c r="T88" s="9">
        <v>1429</v>
      </c>
      <c r="U88" s="17">
        <f t="shared" si="14"/>
        <v>1.38</v>
      </c>
      <c r="V88" s="9">
        <v>0</v>
      </c>
      <c r="W88" s="9">
        <v>0</v>
      </c>
      <c r="X88" s="9">
        <v>0</v>
      </c>
      <c r="Y88" s="17">
        <f t="shared" si="15"/>
        <v>0</v>
      </c>
      <c r="Z88" s="16" t="s">
        <v>34</v>
      </c>
    </row>
    <row r="89" spans="1:26" ht="15" customHeight="1" x14ac:dyDescent="0.15">
      <c r="A89" s="16" t="s">
        <v>20</v>
      </c>
      <c r="B89" s="3">
        <v>28316</v>
      </c>
      <c r="C89" s="4">
        <v>28316</v>
      </c>
      <c r="D89" s="5">
        <v>28316</v>
      </c>
      <c r="E89" s="6">
        <v>28316</v>
      </c>
      <c r="F89" s="9">
        <v>7</v>
      </c>
      <c r="G89" s="9">
        <v>2</v>
      </c>
      <c r="H89" s="9">
        <v>50</v>
      </c>
      <c r="I89" s="9">
        <v>92478</v>
      </c>
      <c r="J89" s="9">
        <v>92680</v>
      </c>
      <c r="K89" s="8">
        <v>185158</v>
      </c>
      <c r="L89" s="9">
        <v>55740</v>
      </c>
      <c r="M89" s="9">
        <v>55081</v>
      </c>
      <c r="N89" s="8">
        <v>110821</v>
      </c>
      <c r="O89" s="17">
        <f t="shared" si="11"/>
        <v>60.27</v>
      </c>
      <c r="P89" s="17">
        <f t="shared" si="12"/>
        <v>59.43</v>
      </c>
      <c r="Q89" s="17">
        <f t="shared" si="13"/>
        <v>59.85</v>
      </c>
      <c r="R89" s="8" t="s">
        <v>21</v>
      </c>
      <c r="S89" s="8" t="s">
        <v>21</v>
      </c>
      <c r="T89" s="9">
        <v>1638</v>
      </c>
      <c r="U89" s="17">
        <f t="shared" si="14"/>
        <v>1.48</v>
      </c>
      <c r="V89" s="9">
        <v>0</v>
      </c>
      <c r="W89" s="9">
        <v>0</v>
      </c>
      <c r="X89" s="9">
        <v>0</v>
      </c>
      <c r="Y89" s="17">
        <f t="shared" si="15"/>
        <v>0</v>
      </c>
      <c r="Z89" s="16" t="s">
        <v>34</v>
      </c>
    </row>
    <row r="90" spans="1:26" ht="15" customHeight="1" x14ac:dyDescent="0.15">
      <c r="A90" s="16" t="s">
        <v>13</v>
      </c>
      <c r="B90" s="3">
        <v>28099</v>
      </c>
      <c r="C90" s="4">
        <v>28099</v>
      </c>
      <c r="D90" s="5">
        <v>28099</v>
      </c>
      <c r="E90" s="6">
        <v>28099</v>
      </c>
      <c r="F90" s="9">
        <v>7</v>
      </c>
      <c r="G90" s="9">
        <v>3</v>
      </c>
      <c r="H90" s="9">
        <v>50</v>
      </c>
      <c r="I90" s="9">
        <v>91573</v>
      </c>
      <c r="J90" s="9">
        <v>91649</v>
      </c>
      <c r="K90" s="8">
        <v>183222</v>
      </c>
      <c r="L90" s="9">
        <v>62954</v>
      </c>
      <c r="M90" s="9">
        <v>62615</v>
      </c>
      <c r="N90" s="8">
        <v>125569</v>
      </c>
      <c r="O90" s="17">
        <f t="shared" si="11"/>
        <v>68.75</v>
      </c>
      <c r="P90" s="17">
        <f t="shared" si="12"/>
        <v>68.319999999999993</v>
      </c>
      <c r="Q90" s="17">
        <f t="shared" si="13"/>
        <v>68.53</v>
      </c>
      <c r="R90" s="8" t="s">
        <v>14</v>
      </c>
      <c r="S90" s="8" t="s">
        <v>14</v>
      </c>
      <c r="T90" s="9">
        <v>1598</v>
      </c>
      <c r="U90" s="17">
        <f t="shared" si="14"/>
        <v>1.27</v>
      </c>
      <c r="V90" s="9">
        <v>0</v>
      </c>
      <c r="W90" s="9">
        <v>0</v>
      </c>
      <c r="X90" s="9">
        <v>0</v>
      </c>
      <c r="Y90" s="17">
        <f t="shared" si="15"/>
        <v>0</v>
      </c>
      <c r="Z90" s="16" t="s">
        <v>34</v>
      </c>
    </row>
    <row r="91" spans="1:26" ht="15" customHeight="1" x14ac:dyDescent="0.15">
      <c r="A91" s="16" t="s">
        <v>15</v>
      </c>
      <c r="B91" s="3">
        <v>27812</v>
      </c>
      <c r="C91" s="4">
        <v>27812</v>
      </c>
      <c r="D91" s="5">
        <v>27812</v>
      </c>
      <c r="E91" s="6">
        <v>27812</v>
      </c>
      <c r="F91" s="9">
        <v>2</v>
      </c>
      <c r="G91" s="9">
        <v>1</v>
      </c>
      <c r="H91" s="9">
        <v>50</v>
      </c>
      <c r="I91" s="9">
        <v>88706</v>
      </c>
      <c r="J91" s="9">
        <v>88923</v>
      </c>
      <c r="K91" s="8">
        <v>177629</v>
      </c>
      <c r="L91" s="9">
        <v>48118</v>
      </c>
      <c r="M91" s="9">
        <v>50399</v>
      </c>
      <c r="N91" s="8">
        <v>98517</v>
      </c>
      <c r="O91" s="17">
        <f t="shared" si="11"/>
        <v>54.24</v>
      </c>
      <c r="P91" s="17">
        <f t="shared" si="12"/>
        <v>56.68</v>
      </c>
      <c r="Q91" s="17">
        <f t="shared" si="13"/>
        <v>55.46</v>
      </c>
      <c r="R91" s="8" t="s">
        <v>16</v>
      </c>
      <c r="S91" s="8" t="s">
        <v>16</v>
      </c>
      <c r="T91" s="9">
        <v>1158</v>
      </c>
      <c r="U91" s="17">
        <f t="shared" si="14"/>
        <v>1.18</v>
      </c>
      <c r="V91" s="9">
        <v>0</v>
      </c>
      <c r="W91" s="9">
        <v>0</v>
      </c>
      <c r="X91" s="9">
        <v>0</v>
      </c>
      <c r="Y91" s="17">
        <f t="shared" si="15"/>
        <v>0</v>
      </c>
      <c r="Z91" s="16" t="s">
        <v>34</v>
      </c>
    </row>
    <row r="92" spans="1:26" ht="15" customHeight="1" x14ac:dyDescent="0.15">
      <c r="A92" s="16" t="s">
        <v>22</v>
      </c>
      <c r="B92" s="3">
        <v>27511</v>
      </c>
      <c r="C92" s="4">
        <v>27511</v>
      </c>
      <c r="D92" s="5">
        <v>27511</v>
      </c>
      <c r="E92" s="6">
        <v>27511</v>
      </c>
      <c r="F92" s="9">
        <v>64</v>
      </c>
      <c r="G92" s="9">
        <v>44</v>
      </c>
      <c r="H92" s="9">
        <v>49</v>
      </c>
      <c r="I92" s="9">
        <v>88572</v>
      </c>
      <c r="J92" s="9">
        <v>88649</v>
      </c>
      <c r="K92" s="8">
        <v>177221</v>
      </c>
      <c r="L92" s="9">
        <v>56997</v>
      </c>
      <c r="M92" s="9">
        <v>60790</v>
      </c>
      <c r="N92" s="8">
        <v>117787</v>
      </c>
      <c r="O92" s="17">
        <f t="shared" si="11"/>
        <v>64.349999999999994</v>
      </c>
      <c r="P92" s="17">
        <f t="shared" si="12"/>
        <v>68.569999999999993</v>
      </c>
      <c r="Q92" s="17">
        <f t="shared" si="13"/>
        <v>66.459999999999994</v>
      </c>
      <c r="R92" s="8" t="s">
        <v>23</v>
      </c>
      <c r="S92" s="8" t="s">
        <v>23</v>
      </c>
      <c r="T92" s="9">
        <v>1680</v>
      </c>
      <c r="U92" s="17">
        <f t="shared" si="14"/>
        <v>1.43</v>
      </c>
      <c r="V92" s="9">
        <v>0</v>
      </c>
      <c r="W92" s="9">
        <v>0</v>
      </c>
      <c r="X92" s="9">
        <v>0</v>
      </c>
      <c r="Y92" s="17">
        <f t="shared" si="15"/>
        <v>0</v>
      </c>
      <c r="Z92" s="16" t="s">
        <v>34</v>
      </c>
    </row>
    <row r="93" spans="1:26" ht="15" customHeight="1" x14ac:dyDescent="0.15">
      <c r="A93" s="16" t="s">
        <v>19</v>
      </c>
      <c r="B93" s="3">
        <v>27497</v>
      </c>
      <c r="C93" s="4">
        <v>27497</v>
      </c>
      <c r="D93" s="5">
        <v>27497</v>
      </c>
      <c r="E93" s="6">
        <v>27497</v>
      </c>
      <c r="F93" s="9">
        <v>10</v>
      </c>
      <c r="G93" s="9">
        <v>5</v>
      </c>
      <c r="H93" s="9">
        <v>49</v>
      </c>
      <c r="I93" s="9">
        <v>87378</v>
      </c>
      <c r="J93" s="9">
        <v>87418</v>
      </c>
      <c r="K93" s="8">
        <v>174796</v>
      </c>
      <c r="L93" s="9">
        <v>57432</v>
      </c>
      <c r="M93" s="9">
        <v>58489</v>
      </c>
      <c r="N93" s="8">
        <v>115921</v>
      </c>
      <c r="O93" s="17">
        <f t="shared" si="11"/>
        <v>65.73</v>
      </c>
      <c r="P93" s="17">
        <f t="shared" si="12"/>
        <v>66.91</v>
      </c>
      <c r="Q93" s="17">
        <f t="shared" si="13"/>
        <v>66.319999999999993</v>
      </c>
      <c r="R93" s="8" t="s">
        <v>14</v>
      </c>
      <c r="S93" s="8" t="s">
        <v>14</v>
      </c>
      <c r="T93" s="9">
        <v>1288</v>
      </c>
      <c r="U93" s="17">
        <f t="shared" si="14"/>
        <v>1.1100000000000001</v>
      </c>
      <c r="V93" s="9">
        <v>0</v>
      </c>
      <c r="W93" s="9">
        <v>0</v>
      </c>
      <c r="X93" s="9">
        <v>0</v>
      </c>
      <c r="Y93" s="17">
        <f t="shared" si="15"/>
        <v>0</v>
      </c>
      <c r="Z93" s="16" t="s">
        <v>34</v>
      </c>
    </row>
    <row r="94" spans="1:26" ht="15" customHeight="1" x14ac:dyDescent="0.15">
      <c r="A94" s="16" t="s">
        <v>17</v>
      </c>
      <c r="B94" s="3">
        <v>27497</v>
      </c>
      <c r="C94" s="4">
        <v>27497</v>
      </c>
      <c r="D94" s="5">
        <v>27497</v>
      </c>
      <c r="E94" s="6">
        <v>27497</v>
      </c>
      <c r="F94" s="9">
        <v>5</v>
      </c>
      <c r="G94" s="9">
        <v>1</v>
      </c>
      <c r="H94" s="9">
        <v>49</v>
      </c>
      <c r="I94" s="9">
        <v>87378</v>
      </c>
      <c r="J94" s="9">
        <v>87418</v>
      </c>
      <c r="K94" s="8">
        <v>174796</v>
      </c>
      <c r="L94" s="9">
        <v>57436</v>
      </c>
      <c r="M94" s="9">
        <v>58475</v>
      </c>
      <c r="N94" s="8">
        <v>115911</v>
      </c>
      <c r="O94" s="17">
        <f t="shared" si="11"/>
        <v>65.73</v>
      </c>
      <c r="P94" s="17">
        <f t="shared" si="12"/>
        <v>66.89</v>
      </c>
      <c r="Q94" s="17">
        <f t="shared" si="13"/>
        <v>66.31</v>
      </c>
      <c r="R94" s="8" t="s">
        <v>18</v>
      </c>
      <c r="S94" s="8" t="s">
        <v>18</v>
      </c>
      <c r="T94" s="9">
        <v>1298</v>
      </c>
      <c r="U94" s="17">
        <f t="shared" si="14"/>
        <v>1.1200000000000001</v>
      </c>
      <c r="V94" s="9">
        <v>0</v>
      </c>
      <c r="W94" s="9">
        <v>0</v>
      </c>
      <c r="X94" s="9">
        <v>0</v>
      </c>
      <c r="Y94" s="17">
        <f t="shared" si="15"/>
        <v>0</v>
      </c>
      <c r="Z94" s="16" t="s">
        <v>34</v>
      </c>
    </row>
    <row r="95" spans="1:26" ht="15" customHeight="1" x14ac:dyDescent="0.15">
      <c r="A95" s="16" t="s">
        <v>20</v>
      </c>
      <c r="B95" s="3">
        <v>27217</v>
      </c>
      <c r="C95" s="4">
        <v>27217</v>
      </c>
      <c r="D95" s="5">
        <v>27217</v>
      </c>
      <c r="E95" s="6">
        <v>27217</v>
      </c>
      <c r="F95" s="9">
        <v>7</v>
      </c>
      <c r="G95" s="9">
        <v>2</v>
      </c>
      <c r="H95" s="9">
        <v>49</v>
      </c>
      <c r="I95" s="9">
        <v>86900</v>
      </c>
      <c r="J95" s="9">
        <v>86601</v>
      </c>
      <c r="K95" s="8">
        <v>173501</v>
      </c>
      <c r="L95" s="9">
        <v>60811</v>
      </c>
      <c r="M95" s="9">
        <v>60472</v>
      </c>
      <c r="N95" s="8">
        <v>121283</v>
      </c>
      <c r="O95" s="17">
        <f t="shared" si="11"/>
        <v>69.98</v>
      </c>
      <c r="P95" s="17">
        <f t="shared" si="12"/>
        <v>69.83</v>
      </c>
      <c r="Q95" s="17">
        <f t="shared" si="13"/>
        <v>69.900000000000006</v>
      </c>
      <c r="R95" s="8" t="s">
        <v>21</v>
      </c>
      <c r="S95" s="8" t="s">
        <v>21</v>
      </c>
      <c r="T95" s="9">
        <v>1615</v>
      </c>
      <c r="U95" s="17">
        <f t="shared" si="14"/>
        <v>1.33</v>
      </c>
      <c r="V95" s="9">
        <v>0</v>
      </c>
      <c r="W95" s="9">
        <v>0</v>
      </c>
      <c r="X95" s="9">
        <v>0</v>
      </c>
      <c r="Y95" s="17">
        <f t="shared" si="15"/>
        <v>0</v>
      </c>
      <c r="Z95" s="16" t="s">
        <v>34</v>
      </c>
    </row>
    <row r="96" spans="1:26" ht="15" customHeight="1" x14ac:dyDescent="0.15">
      <c r="A96" s="16" t="s">
        <v>13</v>
      </c>
      <c r="B96" s="3">
        <v>26643</v>
      </c>
      <c r="C96" s="4">
        <v>26643</v>
      </c>
      <c r="D96" s="5">
        <v>26643</v>
      </c>
      <c r="E96" s="6">
        <v>26643</v>
      </c>
      <c r="F96" s="9">
        <v>9</v>
      </c>
      <c r="G96" s="9">
        <v>5</v>
      </c>
      <c r="H96" s="9">
        <v>43</v>
      </c>
      <c r="I96" s="9">
        <v>83870</v>
      </c>
      <c r="J96" s="9">
        <v>83637</v>
      </c>
      <c r="K96" s="8">
        <v>167507</v>
      </c>
      <c r="L96" s="9">
        <v>53072</v>
      </c>
      <c r="M96" s="9">
        <v>51997</v>
      </c>
      <c r="N96" s="8">
        <v>105069</v>
      </c>
      <c r="O96" s="17">
        <f t="shared" si="11"/>
        <v>63.28</v>
      </c>
      <c r="P96" s="17">
        <f t="shared" si="12"/>
        <v>62.17</v>
      </c>
      <c r="Q96" s="17">
        <f t="shared" si="13"/>
        <v>62.73</v>
      </c>
      <c r="R96" s="8" t="s">
        <v>14</v>
      </c>
      <c r="S96" s="8" t="s">
        <v>14</v>
      </c>
      <c r="T96" s="9">
        <v>1179</v>
      </c>
      <c r="U96" s="17">
        <f t="shared" si="14"/>
        <v>1.1200000000000001</v>
      </c>
      <c r="V96" s="9">
        <v>0</v>
      </c>
      <c r="W96" s="9">
        <v>0</v>
      </c>
      <c r="X96" s="9">
        <v>0</v>
      </c>
      <c r="Y96" s="17">
        <f t="shared" si="15"/>
        <v>0</v>
      </c>
      <c r="Z96" s="16" t="s">
        <v>34</v>
      </c>
    </row>
    <row r="97" spans="1:26" ht="15" customHeight="1" x14ac:dyDescent="0.15">
      <c r="A97" s="16" t="s">
        <v>15</v>
      </c>
      <c r="B97" s="3">
        <v>26349</v>
      </c>
      <c r="C97" s="4">
        <v>26349</v>
      </c>
      <c r="D97" s="5">
        <v>26349</v>
      </c>
      <c r="E97" s="6">
        <v>26349</v>
      </c>
      <c r="F97" s="9">
        <v>2</v>
      </c>
      <c r="G97" s="9">
        <v>1</v>
      </c>
      <c r="H97" s="9">
        <v>43</v>
      </c>
      <c r="I97" s="9">
        <v>80422</v>
      </c>
      <c r="J97" s="9">
        <v>80202</v>
      </c>
      <c r="K97" s="8">
        <v>160624</v>
      </c>
      <c r="L97" s="9">
        <v>47527</v>
      </c>
      <c r="M97" s="9">
        <v>49982</v>
      </c>
      <c r="N97" s="8">
        <v>97509</v>
      </c>
      <c r="O97" s="17">
        <f t="shared" si="11"/>
        <v>59.1</v>
      </c>
      <c r="P97" s="17">
        <f t="shared" si="12"/>
        <v>62.32</v>
      </c>
      <c r="Q97" s="17">
        <f t="shared" si="13"/>
        <v>60.71</v>
      </c>
      <c r="R97" s="8" t="s">
        <v>16</v>
      </c>
      <c r="S97" s="8" t="s">
        <v>16</v>
      </c>
      <c r="T97" s="9">
        <v>945</v>
      </c>
      <c r="U97" s="17">
        <f t="shared" si="14"/>
        <v>0.97</v>
      </c>
      <c r="V97" s="9">
        <v>0</v>
      </c>
      <c r="W97" s="9">
        <v>0</v>
      </c>
      <c r="X97" s="9">
        <v>0</v>
      </c>
      <c r="Y97" s="17">
        <f t="shared" si="15"/>
        <v>0</v>
      </c>
      <c r="Z97" s="16" t="s">
        <v>34</v>
      </c>
    </row>
    <row r="98" spans="1:26" ht="15" customHeight="1" x14ac:dyDescent="0.15">
      <c r="A98" s="16" t="s">
        <v>20</v>
      </c>
      <c r="B98" s="3">
        <v>26111</v>
      </c>
      <c r="C98" s="4">
        <v>26111</v>
      </c>
      <c r="D98" s="5">
        <v>26111</v>
      </c>
      <c r="E98" s="6">
        <v>26111</v>
      </c>
      <c r="F98" s="9">
        <v>3</v>
      </c>
      <c r="G98" s="9">
        <v>2</v>
      </c>
      <c r="H98" s="9">
        <v>41</v>
      </c>
      <c r="I98" s="9">
        <v>80164</v>
      </c>
      <c r="J98" s="9">
        <v>79496</v>
      </c>
      <c r="K98" s="8">
        <v>159660</v>
      </c>
      <c r="L98" s="9">
        <v>40158</v>
      </c>
      <c r="M98" s="9">
        <v>38939</v>
      </c>
      <c r="N98" s="8">
        <v>79097</v>
      </c>
      <c r="O98" s="17">
        <f t="shared" si="11"/>
        <v>50.09</v>
      </c>
      <c r="P98" s="17">
        <f t="shared" si="12"/>
        <v>48.98</v>
      </c>
      <c r="Q98" s="17">
        <f t="shared" si="13"/>
        <v>49.54</v>
      </c>
      <c r="R98" s="8" t="s">
        <v>21</v>
      </c>
      <c r="S98" s="8" t="s">
        <v>21</v>
      </c>
      <c r="T98" s="9">
        <v>1093</v>
      </c>
      <c r="U98" s="17">
        <f t="shared" si="14"/>
        <v>1.38</v>
      </c>
      <c r="V98" s="9">
        <v>0</v>
      </c>
      <c r="W98" s="9">
        <v>0</v>
      </c>
      <c r="X98" s="9">
        <v>0</v>
      </c>
      <c r="Y98" s="17">
        <f t="shared" si="15"/>
        <v>0</v>
      </c>
      <c r="Z98" s="16" t="s">
        <v>34</v>
      </c>
    </row>
    <row r="99" spans="1:26" ht="15" customHeight="1" x14ac:dyDescent="0.15">
      <c r="A99" s="16" t="s">
        <v>22</v>
      </c>
      <c r="B99" s="3">
        <v>26048</v>
      </c>
      <c r="C99" s="4">
        <v>26048</v>
      </c>
      <c r="D99" s="5">
        <v>26048</v>
      </c>
      <c r="E99" s="6">
        <v>26048</v>
      </c>
      <c r="F99" s="9">
        <v>52</v>
      </c>
      <c r="G99" s="9">
        <v>44</v>
      </c>
      <c r="H99" s="9">
        <v>41</v>
      </c>
      <c r="I99" s="9">
        <v>78401</v>
      </c>
      <c r="J99" s="9">
        <v>77904</v>
      </c>
      <c r="K99" s="8">
        <v>156305</v>
      </c>
      <c r="L99" s="9">
        <v>50477</v>
      </c>
      <c r="M99" s="9">
        <v>53811</v>
      </c>
      <c r="N99" s="8">
        <v>104288</v>
      </c>
      <c r="O99" s="17">
        <f t="shared" si="11"/>
        <v>64.38</v>
      </c>
      <c r="P99" s="17">
        <f t="shared" si="12"/>
        <v>69.069999999999993</v>
      </c>
      <c r="Q99" s="17">
        <f t="shared" si="13"/>
        <v>66.72</v>
      </c>
      <c r="R99" s="8" t="s">
        <v>23</v>
      </c>
      <c r="S99" s="8" t="s">
        <v>23</v>
      </c>
      <c r="T99" s="9">
        <v>1090</v>
      </c>
      <c r="U99" s="17">
        <f t="shared" si="14"/>
        <v>1.05</v>
      </c>
      <c r="V99" s="9">
        <v>0</v>
      </c>
      <c r="W99" s="9">
        <v>0</v>
      </c>
      <c r="X99" s="9">
        <v>0</v>
      </c>
      <c r="Y99" s="17">
        <f t="shared" si="15"/>
        <v>0</v>
      </c>
      <c r="Z99" s="16" t="s">
        <v>34</v>
      </c>
    </row>
    <row r="100" spans="1:26" ht="15" customHeight="1" x14ac:dyDescent="0.15">
      <c r="A100" s="16" t="s">
        <v>19</v>
      </c>
      <c r="B100" s="3">
        <v>26034</v>
      </c>
      <c r="C100" s="4">
        <v>26034</v>
      </c>
      <c r="D100" s="5">
        <v>26034</v>
      </c>
      <c r="E100" s="6">
        <v>26034</v>
      </c>
      <c r="F100" s="9">
        <v>6</v>
      </c>
      <c r="G100" s="9">
        <v>4</v>
      </c>
      <c r="H100" s="9">
        <v>41</v>
      </c>
      <c r="I100" s="9">
        <v>78132</v>
      </c>
      <c r="J100" s="9">
        <v>77722</v>
      </c>
      <c r="K100" s="8">
        <v>155854</v>
      </c>
      <c r="L100" s="9">
        <v>47782</v>
      </c>
      <c r="M100" s="9">
        <v>47342</v>
      </c>
      <c r="N100" s="8">
        <v>95124</v>
      </c>
      <c r="O100" s="17">
        <f t="shared" si="11"/>
        <v>61.16</v>
      </c>
      <c r="P100" s="17">
        <f t="shared" si="12"/>
        <v>60.91</v>
      </c>
      <c r="Q100" s="17">
        <f t="shared" si="13"/>
        <v>61.03</v>
      </c>
      <c r="R100" s="8" t="s">
        <v>14</v>
      </c>
      <c r="S100" s="8" t="s">
        <v>14</v>
      </c>
      <c r="T100" s="9">
        <v>924</v>
      </c>
      <c r="U100" s="17">
        <f t="shared" si="14"/>
        <v>0.97</v>
      </c>
      <c r="V100" s="9">
        <v>0</v>
      </c>
      <c r="W100" s="9">
        <v>0</v>
      </c>
      <c r="X100" s="9">
        <v>0</v>
      </c>
      <c r="Y100" s="17">
        <f t="shared" si="15"/>
        <v>0</v>
      </c>
      <c r="Z100" s="16" t="s">
        <v>34</v>
      </c>
    </row>
    <row r="101" spans="1:26" ht="15" customHeight="1" x14ac:dyDescent="0.15">
      <c r="A101" s="16" t="s">
        <v>17</v>
      </c>
      <c r="B101" s="3">
        <v>26034</v>
      </c>
      <c r="C101" s="4">
        <v>26034</v>
      </c>
      <c r="D101" s="5">
        <v>26034</v>
      </c>
      <c r="E101" s="6">
        <v>26034</v>
      </c>
      <c r="F101" s="9">
        <v>2</v>
      </c>
      <c r="G101" s="9">
        <v>1</v>
      </c>
      <c r="H101" s="9">
        <v>41</v>
      </c>
      <c r="I101" s="9">
        <v>78132</v>
      </c>
      <c r="J101" s="9">
        <v>77722</v>
      </c>
      <c r="K101" s="8">
        <v>155854</v>
      </c>
      <c r="L101" s="9">
        <v>47783</v>
      </c>
      <c r="M101" s="9">
        <v>47339</v>
      </c>
      <c r="N101" s="8">
        <v>95122</v>
      </c>
      <c r="O101" s="17">
        <f t="shared" si="11"/>
        <v>61.16</v>
      </c>
      <c r="P101" s="17">
        <f t="shared" si="12"/>
        <v>60.91</v>
      </c>
      <c r="Q101" s="17">
        <f t="shared" si="13"/>
        <v>61.03</v>
      </c>
      <c r="R101" s="8" t="s">
        <v>18</v>
      </c>
      <c r="S101" s="8" t="s">
        <v>18</v>
      </c>
      <c r="T101" s="9">
        <v>929</v>
      </c>
      <c r="U101" s="17">
        <f t="shared" si="14"/>
        <v>0.98</v>
      </c>
      <c r="V101" s="9">
        <v>0</v>
      </c>
      <c r="W101" s="9">
        <v>0</v>
      </c>
      <c r="X101" s="9">
        <v>0</v>
      </c>
      <c r="Y101" s="17">
        <f t="shared" si="15"/>
        <v>0</v>
      </c>
      <c r="Z101" s="16" t="s">
        <v>34</v>
      </c>
    </row>
    <row r="102" spans="1:26" ht="15" customHeight="1" x14ac:dyDescent="0.15">
      <c r="A102" s="16" t="s">
        <v>13</v>
      </c>
      <c r="B102" s="3">
        <v>25564</v>
      </c>
      <c r="C102" s="4">
        <v>25564</v>
      </c>
      <c r="D102" s="5">
        <v>25564</v>
      </c>
      <c r="E102" s="6">
        <v>25564</v>
      </c>
      <c r="F102" s="9">
        <v>10</v>
      </c>
      <c r="G102" s="9">
        <v>5</v>
      </c>
      <c r="H102" s="9">
        <v>41</v>
      </c>
      <c r="I102" s="9">
        <v>74442</v>
      </c>
      <c r="J102" s="9">
        <v>74144</v>
      </c>
      <c r="K102" s="8">
        <v>148586</v>
      </c>
      <c r="L102" s="9">
        <v>42567</v>
      </c>
      <c r="M102" s="9">
        <v>43101</v>
      </c>
      <c r="N102" s="8">
        <v>85668</v>
      </c>
      <c r="O102" s="17">
        <f t="shared" ref="O102:O133" si="16">ROUND(L102/I102*100,2)</f>
        <v>57.18</v>
      </c>
      <c r="P102" s="17">
        <f t="shared" ref="P102:P133" si="17">ROUND(M102/J102*100,2)</f>
        <v>58.13</v>
      </c>
      <c r="Q102" s="17">
        <f t="shared" ref="Q102:Q133" si="18">ROUND(N102/K102*100,2)</f>
        <v>57.66</v>
      </c>
      <c r="R102" s="8" t="s">
        <v>14</v>
      </c>
      <c r="S102" s="8" t="s">
        <v>14</v>
      </c>
      <c r="T102" s="9">
        <v>1009</v>
      </c>
      <c r="U102" s="17">
        <f t="shared" ref="U102:U133" si="19">IF(OR(T102=0,T102="※"),0,ROUND(T102/N102*100,2))</f>
        <v>1.18</v>
      </c>
      <c r="V102" s="9">
        <v>0</v>
      </c>
      <c r="W102" s="9">
        <v>0</v>
      </c>
      <c r="X102" s="9">
        <v>0</v>
      </c>
      <c r="Y102" s="17">
        <f t="shared" si="15"/>
        <v>0</v>
      </c>
      <c r="Z102" s="16" t="s">
        <v>34</v>
      </c>
    </row>
    <row r="103" spans="1:26" ht="15" customHeight="1" x14ac:dyDescent="0.15">
      <c r="A103" s="16" t="s">
        <v>20</v>
      </c>
      <c r="B103" s="3">
        <v>25026</v>
      </c>
      <c r="C103" s="4">
        <v>25026</v>
      </c>
      <c r="D103" s="5">
        <v>25026</v>
      </c>
      <c r="E103" s="6">
        <v>25026</v>
      </c>
      <c r="F103" s="9">
        <v>4</v>
      </c>
      <c r="G103" s="9">
        <v>2</v>
      </c>
      <c r="H103" s="9">
        <v>41</v>
      </c>
      <c r="I103" s="9">
        <v>67766</v>
      </c>
      <c r="J103" s="9">
        <v>67994</v>
      </c>
      <c r="K103" s="8">
        <v>135760</v>
      </c>
      <c r="L103" s="9">
        <v>40606</v>
      </c>
      <c r="M103" s="9">
        <v>40526</v>
      </c>
      <c r="N103" s="8">
        <v>81132</v>
      </c>
      <c r="O103" s="17">
        <f t="shared" si="16"/>
        <v>59.92</v>
      </c>
      <c r="P103" s="17">
        <f t="shared" si="17"/>
        <v>59.6</v>
      </c>
      <c r="Q103" s="17">
        <f t="shared" si="18"/>
        <v>59.76</v>
      </c>
      <c r="R103" s="8" t="s">
        <v>21</v>
      </c>
      <c r="S103" s="8" t="s">
        <v>21</v>
      </c>
      <c r="T103" s="9">
        <v>940</v>
      </c>
      <c r="U103" s="17">
        <f t="shared" si="19"/>
        <v>1.1599999999999999</v>
      </c>
      <c r="V103" s="9">
        <v>0</v>
      </c>
      <c r="W103" s="9">
        <v>0</v>
      </c>
      <c r="X103" s="9">
        <v>0</v>
      </c>
      <c r="Y103" s="17">
        <f t="shared" si="15"/>
        <v>0</v>
      </c>
      <c r="Z103" s="16" t="s">
        <v>34</v>
      </c>
    </row>
    <row r="104" spans="1:26" ht="15" customHeight="1" x14ac:dyDescent="0.15">
      <c r="A104" s="16" t="s">
        <v>24</v>
      </c>
      <c r="B104" s="3">
        <v>24886</v>
      </c>
      <c r="C104" s="4">
        <v>24886</v>
      </c>
      <c r="D104" s="5">
        <v>24886</v>
      </c>
      <c r="E104" s="6">
        <v>24886</v>
      </c>
      <c r="F104" s="9">
        <v>5</v>
      </c>
      <c r="G104" s="9">
        <v>1</v>
      </c>
      <c r="H104" s="9">
        <v>41</v>
      </c>
      <c r="I104" s="9">
        <v>61572</v>
      </c>
      <c r="J104" s="9">
        <v>62146</v>
      </c>
      <c r="K104" s="8">
        <v>123718</v>
      </c>
      <c r="L104" s="9">
        <v>31591</v>
      </c>
      <c r="M104" s="9">
        <v>32080</v>
      </c>
      <c r="N104" s="8">
        <v>63671</v>
      </c>
      <c r="O104" s="17">
        <f t="shared" si="16"/>
        <v>51.31</v>
      </c>
      <c r="P104" s="17">
        <f t="shared" si="17"/>
        <v>51.62</v>
      </c>
      <c r="Q104" s="17">
        <f t="shared" si="18"/>
        <v>51.46</v>
      </c>
      <c r="R104" s="8" t="s">
        <v>16</v>
      </c>
      <c r="S104" s="8" t="s">
        <v>16</v>
      </c>
      <c r="T104" s="9">
        <v>437</v>
      </c>
      <c r="U104" s="17">
        <f t="shared" si="19"/>
        <v>0.69</v>
      </c>
      <c r="V104" s="9">
        <v>0</v>
      </c>
      <c r="W104" s="9">
        <v>0</v>
      </c>
      <c r="X104" s="9">
        <v>0</v>
      </c>
      <c r="Y104" s="17">
        <f t="shared" si="15"/>
        <v>0</v>
      </c>
      <c r="Z104" s="16" t="s">
        <v>34</v>
      </c>
    </row>
    <row r="105" spans="1:26" ht="15" customHeight="1" x14ac:dyDescent="0.15">
      <c r="A105" s="16" t="s">
        <v>15</v>
      </c>
      <c r="B105" s="3">
        <v>24886</v>
      </c>
      <c r="C105" s="4">
        <v>24886</v>
      </c>
      <c r="D105" s="5">
        <v>24886</v>
      </c>
      <c r="E105" s="6">
        <v>24886</v>
      </c>
      <c r="F105" s="9">
        <v>4</v>
      </c>
      <c r="G105" s="9">
        <v>1</v>
      </c>
      <c r="H105" s="9">
        <v>41</v>
      </c>
      <c r="I105" s="9">
        <v>61572</v>
      </c>
      <c r="J105" s="9">
        <v>62146</v>
      </c>
      <c r="K105" s="8">
        <v>123718</v>
      </c>
      <c r="L105" s="9">
        <v>31591</v>
      </c>
      <c r="M105" s="9">
        <v>32081</v>
      </c>
      <c r="N105" s="8">
        <v>63672</v>
      </c>
      <c r="O105" s="17">
        <f t="shared" si="16"/>
        <v>51.31</v>
      </c>
      <c r="P105" s="17">
        <f t="shared" si="17"/>
        <v>51.62</v>
      </c>
      <c r="Q105" s="17">
        <f t="shared" si="18"/>
        <v>51.47</v>
      </c>
      <c r="R105" s="8" t="s">
        <v>16</v>
      </c>
      <c r="S105" s="8" t="s">
        <v>16</v>
      </c>
      <c r="T105" s="9">
        <v>437</v>
      </c>
      <c r="U105" s="17">
        <f t="shared" si="19"/>
        <v>0.69</v>
      </c>
      <c r="V105" s="9">
        <v>0</v>
      </c>
      <c r="W105" s="9">
        <v>0</v>
      </c>
      <c r="X105" s="9">
        <v>0</v>
      </c>
      <c r="Y105" s="17">
        <f t="shared" si="15"/>
        <v>0</v>
      </c>
      <c r="Z105" s="16" t="s">
        <v>34</v>
      </c>
    </row>
    <row r="106" spans="1:26" ht="15" customHeight="1" x14ac:dyDescent="0.15">
      <c r="A106" s="16" t="s">
        <v>22</v>
      </c>
      <c r="B106" s="3">
        <v>24590</v>
      </c>
      <c r="C106" s="4">
        <v>24590</v>
      </c>
      <c r="D106" s="5">
        <v>24590</v>
      </c>
      <c r="E106" s="6">
        <v>24590</v>
      </c>
      <c r="F106" s="9">
        <v>60</v>
      </c>
      <c r="G106" s="9">
        <v>40</v>
      </c>
      <c r="H106" s="9">
        <v>38</v>
      </c>
      <c r="I106" s="9">
        <v>62057</v>
      </c>
      <c r="J106" s="9">
        <v>62440</v>
      </c>
      <c r="K106" s="8">
        <v>124497</v>
      </c>
      <c r="L106" s="9">
        <v>38414</v>
      </c>
      <c r="M106" s="9">
        <v>43357</v>
      </c>
      <c r="N106" s="8">
        <v>81771</v>
      </c>
      <c r="O106" s="17">
        <f t="shared" si="16"/>
        <v>61.9</v>
      </c>
      <c r="P106" s="17">
        <f t="shared" si="17"/>
        <v>69.44</v>
      </c>
      <c r="Q106" s="17">
        <f t="shared" si="18"/>
        <v>65.680000000000007</v>
      </c>
      <c r="R106" s="8" t="s">
        <v>23</v>
      </c>
      <c r="S106" s="8" t="s">
        <v>23</v>
      </c>
      <c r="T106" s="9">
        <v>655</v>
      </c>
      <c r="U106" s="17">
        <f t="shared" si="19"/>
        <v>0.8</v>
      </c>
      <c r="V106" s="9">
        <v>0</v>
      </c>
      <c r="W106" s="9">
        <v>0</v>
      </c>
      <c r="X106" s="9">
        <v>0</v>
      </c>
      <c r="Y106" s="17">
        <f t="shared" si="15"/>
        <v>0</v>
      </c>
      <c r="Z106" s="16" t="s">
        <v>34</v>
      </c>
    </row>
    <row r="107" spans="1:26" ht="15" customHeight="1" x14ac:dyDescent="0.15">
      <c r="A107" s="16" t="s">
        <v>19</v>
      </c>
      <c r="B107" s="3">
        <v>24577</v>
      </c>
      <c r="C107" s="4">
        <v>24577</v>
      </c>
      <c r="D107" s="5">
        <v>24577</v>
      </c>
      <c r="E107" s="6">
        <v>24577</v>
      </c>
      <c r="F107" s="9">
        <v>6</v>
      </c>
      <c r="G107" s="9">
        <v>4</v>
      </c>
      <c r="H107" s="9">
        <v>38</v>
      </c>
      <c r="I107" s="9">
        <v>62348</v>
      </c>
      <c r="J107" s="9">
        <v>62675</v>
      </c>
      <c r="K107" s="8">
        <v>125023</v>
      </c>
      <c r="L107" s="9">
        <v>32704</v>
      </c>
      <c r="M107" s="9">
        <v>32403</v>
      </c>
      <c r="N107" s="8">
        <v>65107</v>
      </c>
      <c r="O107" s="17">
        <f t="shared" si="16"/>
        <v>52.45</v>
      </c>
      <c r="P107" s="17">
        <f t="shared" si="17"/>
        <v>51.7</v>
      </c>
      <c r="Q107" s="17">
        <f t="shared" si="18"/>
        <v>52.08</v>
      </c>
      <c r="R107" s="8" t="s">
        <v>14</v>
      </c>
      <c r="S107" s="8" t="s">
        <v>14</v>
      </c>
      <c r="T107" s="9">
        <v>624</v>
      </c>
      <c r="U107" s="17">
        <f t="shared" si="19"/>
        <v>0.96</v>
      </c>
      <c r="V107" s="9">
        <v>0</v>
      </c>
      <c r="W107" s="9">
        <v>0</v>
      </c>
      <c r="X107" s="9">
        <v>0</v>
      </c>
      <c r="Y107" s="17">
        <f t="shared" si="15"/>
        <v>0</v>
      </c>
      <c r="Z107" s="16" t="s">
        <v>34</v>
      </c>
    </row>
    <row r="108" spans="1:26" ht="15" customHeight="1" x14ac:dyDescent="0.15">
      <c r="A108" s="16" t="s">
        <v>17</v>
      </c>
      <c r="B108" s="3">
        <v>24577</v>
      </c>
      <c r="C108" s="4">
        <v>24577</v>
      </c>
      <c r="D108" s="5">
        <v>24577</v>
      </c>
      <c r="E108" s="6">
        <v>24577</v>
      </c>
      <c r="F108" s="9">
        <v>4</v>
      </c>
      <c r="G108" s="9">
        <v>1</v>
      </c>
      <c r="H108" s="9">
        <v>41</v>
      </c>
      <c r="I108" s="9">
        <v>62348</v>
      </c>
      <c r="J108" s="9">
        <v>62675</v>
      </c>
      <c r="K108" s="8">
        <v>125023</v>
      </c>
      <c r="L108" s="9">
        <v>32705</v>
      </c>
      <c r="M108" s="9">
        <v>32401</v>
      </c>
      <c r="N108" s="8">
        <v>65106</v>
      </c>
      <c r="O108" s="17">
        <f t="shared" si="16"/>
        <v>52.46</v>
      </c>
      <c r="P108" s="17">
        <f t="shared" si="17"/>
        <v>51.7</v>
      </c>
      <c r="Q108" s="17">
        <f t="shared" si="18"/>
        <v>52.08</v>
      </c>
      <c r="R108" s="8" t="s">
        <v>18</v>
      </c>
      <c r="S108" s="8" t="s">
        <v>18</v>
      </c>
      <c r="T108" s="9">
        <v>624</v>
      </c>
      <c r="U108" s="17">
        <f t="shared" si="19"/>
        <v>0.96</v>
      </c>
      <c r="V108" s="9">
        <v>0</v>
      </c>
      <c r="W108" s="9">
        <v>0</v>
      </c>
      <c r="X108" s="9">
        <v>0</v>
      </c>
      <c r="Y108" s="17">
        <f t="shared" ref="Y108:Y139" si="20">IF(X108&gt;0,ROUND(X108/N108*100,2),0)</f>
        <v>0</v>
      </c>
      <c r="Z108" s="16" t="s">
        <v>34</v>
      </c>
    </row>
    <row r="109" spans="1:26" ht="15" customHeight="1" x14ac:dyDescent="0.15">
      <c r="A109" s="16" t="s">
        <v>26</v>
      </c>
      <c r="B109" s="3">
        <v>24515</v>
      </c>
      <c r="C109" s="4">
        <v>24515</v>
      </c>
      <c r="D109" s="5">
        <v>24515</v>
      </c>
      <c r="E109" s="6">
        <v>24515</v>
      </c>
      <c r="F109" s="9">
        <v>4</v>
      </c>
      <c r="G109" s="9">
        <v>1</v>
      </c>
      <c r="H109" s="9">
        <v>38</v>
      </c>
      <c r="I109" s="9">
        <v>61871</v>
      </c>
      <c r="J109" s="9">
        <v>62444</v>
      </c>
      <c r="K109" s="8">
        <v>124315</v>
      </c>
      <c r="L109" s="9">
        <v>17041</v>
      </c>
      <c r="M109" s="9">
        <v>11919</v>
      </c>
      <c r="N109" s="8">
        <v>28960</v>
      </c>
      <c r="O109" s="17">
        <f t="shared" si="16"/>
        <v>27.54</v>
      </c>
      <c r="P109" s="17">
        <f t="shared" si="17"/>
        <v>19.09</v>
      </c>
      <c r="Q109" s="17">
        <f t="shared" si="18"/>
        <v>23.3</v>
      </c>
      <c r="R109" s="8" t="s">
        <v>21</v>
      </c>
      <c r="S109" s="8" t="s">
        <v>21</v>
      </c>
      <c r="T109" s="9">
        <v>311</v>
      </c>
      <c r="U109" s="17">
        <f t="shared" si="19"/>
        <v>1.07</v>
      </c>
      <c r="V109" s="9">
        <v>0</v>
      </c>
      <c r="W109" s="9">
        <v>0</v>
      </c>
      <c r="X109" s="9">
        <v>0</v>
      </c>
      <c r="Y109" s="17">
        <f t="shared" si="20"/>
        <v>0</v>
      </c>
      <c r="Z109" s="16" t="s">
        <v>34</v>
      </c>
    </row>
    <row r="110" spans="1:26" ht="15" customHeight="1" x14ac:dyDescent="0.15">
      <c r="A110" s="16" t="s">
        <v>13</v>
      </c>
      <c r="B110" s="3">
        <v>24501</v>
      </c>
      <c r="C110" s="4">
        <v>24501</v>
      </c>
      <c r="D110" s="5">
        <v>24501</v>
      </c>
      <c r="E110" s="6">
        <v>24501</v>
      </c>
      <c r="F110" s="9">
        <v>9</v>
      </c>
      <c r="G110" s="9">
        <v>5</v>
      </c>
      <c r="H110" s="9">
        <v>38</v>
      </c>
      <c r="I110" s="9">
        <v>61986</v>
      </c>
      <c r="J110" s="9">
        <v>62539</v>
      </c>
      <c r="K110" s="8">
        <v>124525</v>
      </c>
      <c r="L110" s="9">
        <v>44059</v>
      </c>
      <c r="M110" s="9">
        <v>42875</v>
      </c>
      <c r="N110" s="8">
        <v>86934</v>
      </c>
      <c r="O110" s="17">
        <f t="shared" si="16"/>
        <v>71.08</v>
      </c>
      <c r="P110" s="17">
        <f t="shared" si="17"/>
        <v>68.56</v>
      </c>
      <c r="Q110" s="17">
        <f t="shared" si="18"/>
        <v>69.81</v>
      </c>
      <c r="R110" s="9">
        <v>595</v>
      </c>
      <c r="S110" s="9">
        <v>328</v>
      </c>
      <c r="T110" s="9">
        <v>923</v>
      </c>
      <c r="U110" s="17">
        <f t="shared" si="19"/>
        <v>1.06</v>
      </c>
      <c r="V110" s="9">
        <v>0</v>
      </c>
      <c r="W110" s="9">
        <v>0</v>
      </c>
      <c r="X110" s="9">
        <v>0</v>
      </c>
      <c r="Y110" s="17">
        <f t="shared" si="20"/>
        <v>0</v>
      </c>
      <c r="Z110" s="16"/>
    </row>
    <row r="111" spans="1:26" ht="15" customHeight="1" x14ac:dyDescent="0.15">
      <c r="A111" s="16" t="s">
        <v>20</v>
      </c>
      <c r="B111" s="3">
        <v>23927</v>
      </c>
      <c r="C111" s="4">
        <v>23927</v>
      </c>
      <c r="D111" s="5">
        <v>23927</v>
      </c>
      <c r="E111" s="6">
        <v>23927</v>
      </c>
      <c r="F111" s="9">
        <v>7</v>
      </c>
      <c r="G111" s="9">
        <v>2</v>
      </c>
      <c r="H111" s="9">
        <v>36</v>
      </c>
      <c r="I111" s="9">
        <v>52987</v>
      </c>
      <c r="J111" s="9">
        <v>53998</v>
      </c>
      <c r="K111" s="8">
        <v>106985</v>
      </c>
      <c r="L111" s="9">
        <v>29273</v>
      </c>
      <c r="M111" s="9">
        <v>28643</v>
      </c>
      <c r="N111" s="8">
        <v>57916</v>
      </c>
      <c r="O111" s="17">
        <f t="shared" si="16"/>
        <v>55.25</v>
      </c>
      <c r="P111" s="17">
        <f t="shared" si="17"/>
        <v>53.04</v>
      </c>
      <c r="Q111" s="17">
        <f t="shared" si="18"/>
        <v>54.13</v>
      </c>
      <c r="R111" s="8" t="s">
        <v>21</v>
      </c>
      <c r="S111" s="8" t="s">
        <v>21</v>
      </c>
      <c r="T111" s="8" t="s">
        <v>21</v>
      </c>
      <c r="U111" s="17">
        <f t="shared" si="19"/>
        <v>0</v>
      </c>
      <c r="V111" s="9">
        <v>0</v>
      </c>
      <c r="W111" s="9">
        <v>0</v>
      </c>
      <c r="X111" s="9">
        <v>0</v>
      </c>
      <c r="Y111" s="17">
        <f t="shared" si="20"/>
        <v>0</v>
      </c>
      <c r="Z111" s="16" t="s">
        <v>33</v>
      </c>
    </row>
    <row r="112" spans="1:26" ht="15" customHeight="1" x14ac:dyDescent="0.15">
      <c r="A112" s="16" t="s">
        <v>15</v>
      </c>
      <c r="B112" s="3">
        <v>23423</v>
      </c>
      <c r="C112" s="4">
        <v>23423</v>
      </c>
      <c r="D112" s="5">
        <v>23423</v>
      </c>
      <c r="E112" s="6">
        <v>23423</v>
      </c>
      <c r="F112" s="9">
        <v>2</v>
      </c>
      <c r="G112" s="9">
        <v>1</v>
      </c>
      <c r="H112" s="9">
        <v>35</v>
      </c>
      <c r="I112" s="9">
        <v>45829</v>
      </c>
      <c r="J112" s="9">
        <v>47946</v>
      </c>
      <c r="K112" s="8">
        <v>93775</v>
      </c>
      <c r="L112" s="9">
        <v>15690</v>
      </c>
      <c r="M112" s="9">
        <v>15294</v>
      </c>
      <c r="N112" s="8">
        <v>30984</v>
      </c>
      <c r="O112" s="17">
        <f t="shared" si="16"/>
        <v>34.24</v>
      </c>
      <c r="P112" s="17">
        <f t="shared" si="17"/>
        <v>31.9</v>
      </c>
      <c r="Q112" s="17">
        <f t="shared" si="18"/>
        <v>33.04</v>
      </c>
      <c r="R112" s="8" t="s">
        <v>16</v>
      </c>
      <c r="S112" s="8" t="s">
        <v>16</v>
      </c>
      <c r="T112" s="8" t="s">
        <v>16</v>
      </c>
      <c r="U112" s="17">
        <f t="shared" si="19"/>
        <v>0</v>
      </c>
      <c r="V112" s="9">
        <v>0</v>
      </c>
      <c r="W112" s="9">
        <v>0</v>
      </c>
      <c r="X112" s="9">
        <v>0</v>
      </c>
      <c r="Y112" s="17">
        <f t="shared" si="20"/>
        <v>0</v>
      </c>
      <c r="Z112" s="16" t="s">
        <v>33</v>
      </c>
    </row>
    <row r="113" spans="1:26" ht="15" customHeight="1" x14ac:dyDescent="0.15">
      <c r="A113" s="16" t="s">
        <v>13</v>
      </c>
      <c r="B113" s="3">
        <v>23336</v>
      </c>
      <c r="C113" s="4">
        <v>23336</v>
      </c>
      <c r="D113" s="5">
        <v>23336</v>
      </c>
      <c r="E113" s="6">
        <v>23336</v>
      </c>
      <c r="F113" s="9">
        <v>11</v>
      </c>
      <c r="G113" s="9">
        <v>5</v>
      </c>
      <c r="H113" s="9">
        <v>35</v>
      </c>
      <c r="I113" s="9">
        <v>45572</v>
      </c>
      <c r="J113" s="9">
        <v>48249</v>
      </c>
      <c r="K113" s="8">
        <v>93821</v>
      </c>
      <c r="L113" s="9">
        <v>28961</v>
      </c>
      <c r="M113" s="9">
        <v>28911</v>
      </c>
      <c r="N113" s="8">
        <v>57872</v>
      </c>
      <c r="O113" s="17">
        <f t="shared" si="16"/>
        <v>63.55</v>
      </c>
      <c r="P113" s="17">
        <f t="shared" si="17"/>
        <v>59.92</v>
      </c>
      <c r="Q113" s="17">
        <f t="shared" si="18"/>
        <v>61.68</v>
      </c>
      <c r="R113" s="8" t="s">
        <v>14</v>
      </c>
      <c r="S113" s="8" t="s">
        <v>14</v>
      </c>
      <c r="T113" s="8" t="s">
        <v>14</v>
      </c>
      <c r="U113" s="17">
        <f t="shared" si="19"/>
        <v>0</v>
      </c>
      <c r="V113" s="9">
        <v>0</v>
      </c>
      <c r="W113" s="9">
        <v>0</v>
      </c>
      <c r="X113" s="9">
        <v>0</v>
      </c>
      <c r="Y113" s="17">
        <f t="shared" si="20"/>
        <v>0</v>
      </c>
      <c r="Z113" s="16" t="s">
        <v>33</v>
      </c>
    </row>
    <row r="114" spans="1:26" ht="15" customHeight="1" x14ac:dyDescent="0.15">
      <c r="A114" s="16" t="s">
        <v>22</v>
      </c>
      <c r="B114" s="3">
        <v>23131</v>
      </c>
      <c r="C114" s="4">
        <v>23131</v>
      </c>
      <c r="D114" s="5">
        <v>23131</v>
      </c>
      <c r="E114" s="6">
        <v>23131</v>
      </c>
      <c r="F114" s="9">
        <v>54</v>
      </c>
      <c r="G114" s="9">
        <v>36</v>
      </c>
      <c r="H114" s="9">
        <v>35</v>
      </c>
      <c r="I114" s="9">
        <v>43580</v>
      </c>
      <c r="J114" s="9">
        <v>46420</v>
      </c>
      <c r="K114" s="8">
        <v>90000</v>
      </c>
      <c r="L114" s="9">
        <v>30331</v>
      </c>
      <c r="M114" s="9">
        <v>33716</v>
      </c>
      <c r="N114" s="8">
        <v>64047</v>
      </c>
      <c r="O114" s="17">
        <f t="shared" si="16"/>
        <v>69.599999999999994</v>
      </c>
      <c r="P114" s="17">
        <f t="shared" si="17"/>
        <v>72.63</v>
      </c>
      <c r="Q114" s="17">
        <f t="shared" si="18"/>
        <v>71.16</v>
      </c>
      <c r="R114" s="8" t="s">
        <v>23</v>
      </c>
      <c r="S114" s="8" t="s">
        <v>23</v>
      </c>
      <c r="T114" s="8" t="s">
        <v>23</v>
      </c>
      <c r="U114" s="17">
        <f t="shared" si="19"/>
        <v>0</v>
      </c>
      <c r="V114" s="9">
        <v>0</v>
      </c>
      <c r="W114" s="9">
        <v>0</v>
      </c>
      <c r="X114" s="9">
        <v>0</v>
      </c>
      <c r="Y114" s="17">
        <f t="shared" si="20"/>
        <v>0</v>
      </c>
      <c r="Z114" s="16" t="s">
        <v>33</v>
      </c>
    </row>
    <row r="115" spans="1:26" ht="15" customHeight="1" x14ac:dyDescent="0.15">
      <c r="A115" s="16" t="s">
        <v>19</v>
      </c>
      <c r="B115" s="3">
        <v>23118</v>
      </c>
      <c r="C115" s="4">
        <v>23118</v>
      </c>
      <c r="D115" s="5">
        <v>23118</v>
      </c>
      <c r="E115" s="6">
        <v>23118</v>
      </c>
      <c r="F115" s="9">
        <v>5</v>
      </c>
      <c r="G115" s="9">
        <v>3</v>
      </c>
      <c r="H115" s="9">
        <v>35</v>
      </c>
      <c r="I115" s="9">
        <v>42902</v>
      </c>
      <c r="J115" s="9">
        <v>45973</v>
      </c>
      <c r="K115" s="8">
        <v>88875</v>
      </c>
      <c r="L115" s="9">
        <v>27841</v>
      </c>
      <c r="M115" s="9">
        <v>29314</v>
      </c>
      <c r="N115" s="8">
        <v>57155</v>
      </c>
      <c r="O115" s="17">
        <f t="shared" si="16"/>
        <v>64.89</v>
      </c>
      <c r="P115" s="17">
        <f t="shared" si="17"/>
        <v>63.76</v>
      </c>
      <c r="Q115" s="17">
        <f t="shared" si="18"/>
        <v>64.31</v>
      </c>
      <c r="R115" s="8" t="s">
        <v>14</v>
      </c>
      <c r="S115" s="8" t="s">
        <v>14</v>
      </c>
      <c r="T115" s="8" t="s">
        <v>14</v>
      </c>
      <c r="U115" s="17">
        <f t="shared" si="19"/>
        <v>0</v>
      </c>
      <c r="V115" s="9">
        <v>0</v>
      </c>
      <c r="W115" s="9">
        <v>0</v>
      </c>
      <c r="X115" s="9">
        <v>0</v>
      </c>
      <c r="Y115" s="17">
        <f t="shared" si="20"/>
        <v>0</v>
      </c>
      <c r="Z115" s="16" t="s">
        <v>33</v>
      </c>
    </row>
    <row r="116" spans="1:26" ht="15" customHeight="1" x14ac:dyDescent="0.15">
      <c r="A116" s="16" t="s">
        <v>17</v>
      </c>
      <c r="B116" s="3">
        <v>23118</v>
      </c>
      <c r="C116" s="4">
        <v>23118</v>
      </c>
      <c r="D116" s="5">
        <v>23118</v>
      </c>
      <c r="E116" s="6">
        <v>23118</v>
      </c>
      <c r="F116" s="9">
        <v>4</v>
      </c>
      <c r="G116" s="9">
        <v>1</v>
      </c>
      <c r="H116" s="9">
        <v>35</v>
      </c>
      <c r="I116" s="9">
        <v>42902</v>
      </c>
      <c r="J116" s="9">
        <v>45973</v>
      </c>
      <c r="K116" s="8">
        <v>88875</v>
      </c>
      <c r="L116" s="9">
        <v>27842</v>
      </c>
      <c r="M116" s="9">
        <v>29315</v>
      </c>
      <c r="N116" s="8">
        <v>57157</v>
      </c>
      <c r="O116" s="17">
        <f t="shared" si="16"/>
        <v>64.900000000000006</v>
      </c>
      <c r="P116" s="17">
        <f t="shared" si="17"/>
        <v>63.77</v>
      </c>
      <c r="Q116" s="17">
        <f t="shared" si="18"/>
        <v>64.31</v>
      </c>
      <c r="R116" s="8" t="s">
        <v>18</v>
      </c>
      <c r="S116" s="8" t="s">
        <v>18</v>
      </c>
      <c r="T116" s="8" t="s">
        <v>18</v>
      </c>
      <c r="U116" s="17">
        <f t="shared" si="19"/>
        <v>0</v>
      </c>
      <c r="V116" s="9">
        <v>0</v>
      </c>
      <c r="W116" s="9">
        <v>0</v>
      </c>
      <c r="X116" s="9">
        <v>0</v>
      </c>
      <c r="Y116" s="17">
        <f t="shared" si="20"/>
        <v>0</v>
      </c>
      <c r="Z116" s="16" t="s">
        <v>33</v>
      </c>
    </row>
    <row r="117" spans="1:26" ht="15" customHeight="1" x14ac:dyDescent="0.15">
      <c r="A117" s="16" t="s">
        <v>20</v>
      </c>
      <c r="B117" s="3">
        <v>22828</v>
      </c>
      <c r="C117" s="4">
        <v>22828</v>
      </c>
      <c r="D117" s="5">
        <v>22828</v>
      </c>
      <c r="E117" s="6">
        <v>22828</v>
      </c>
      <c r="F117" s="9">
        <v>4</v>
      </c>
      <c r="G117" s="9">
        <v>2</v>
      </c>
      <c r="H117" s="9">
        <v>35</v>
      </c>
      <c r="I117" s="9">
        <v>40122</v>
      </c>
      <c r="J117" s="9">
        <v>43799</v>
      </c>
      <c r="K117" s="8">
        <v>83921</v>
      </c>
      <c r="L117" s="9">
        <v>24264</v>
      </c>
      <c r="M117" s="9">
        <v>24462</v>
      </c>
      <c r="N117" s="8">
        <v>48726</v>
      </c>
      <c r="O117" s="17">
        <f t="shared" si="16"/>
        <v>60.48</v>
      </c>
      <c r="P117" s="17">
        <f t="shared" si="17"/>
        <v>55.85</v>
      </c>
      <c r="Q117" s="17">
        <f t="shared" si="18"/>
        <v>58.06</v>
      </c>
      <c r="R117" s="8" t="s">
        <v>21</v>
      </c>
      <c r="S117" s="8" t="s">
        <v>21</v>
      </c>
      <c r="T117" s="8" t="s">
        <v>21</v>
      </c>
      <c r="U117" s="17">
        <f t="shared" si="19"/>
        <v>0</v>
      </c>
      <c r="V117" s="9">
        <v>0</v>
      </c>
      <c r="W117" s="9">
        <v>0</v>
      </c>
      <c r="X117" s="9">
        <v>0</v>
      </c>
      <c r="Y117" s="17">
        <f t="shared" si="20"/>
        <v>0</v>
      </c>
      <c r="Z117" s="16" t="s">
        <v>33</v>
      </c>
    </row>
    <row r="118" spans="1:26" ht="15" customHeight="1" x14ac:dyDescent="0.15">
      <c r="A118" s="16" t="s">
        <v>13</v>
      </c>
      <c r="B118" s="3">
        <v>22240</v>
      </c>
      <c r="C118" s="4">
        <v>22240</v>
      </c>
      <c r="D118" s="5">
        <v>22240</v>
      </c>
      <c r="E118" s="6">
        <v>22240</v>
      </c>
      <c r="F118" s="9">
        <v>9</v>
      </c>
      <c r="G118" s="9">
        <v>5</v>
      </c>
      <c r="H118" s="9">
        <v>34</v>
      </c>
      <c r="I118" s="9">
        <v>35584</v>
      </c>
      <c r="J118" s="9">
        <v>38777</v>
      </c>
      <c r="K118" s="8">
        <v>74361</v>
      </c>
      <c r="L118" s="9">
        <v>23981</v>
      </c>
      <c r="M118" s="9">
        <v>22652</v>
      </c>
      <c r="N118" s="8">
        <v>46633</v>
      </c>
      <c r="O118" s="17">
        <f t="shared" si="16"/>
        <v>67.39</v>
      </c>
      <c r="P118" s="17">
        <f t="shared" si="17"/>
        <v>58.42</v>
      </c>
      <c r="Q118" s="17">
        <f t="shared" si="18"/>
        <v>62.71</v>
      </c>
      <c r="R118" s="8" t="s">
        <v>14</v>
      </c>
      <c r="S118" s="8" t="s">
        <v>14</v>
      </c>
      <c r="T118" s="8" t="s">
        <v>14</v>
      </c>
      <c r="U118" s="17">
        <f t="shared" si="19"/>
        <v>0</v>
      </c>
      <c r="V118" s="9">
        <v>0</v>
      </c>
      <c r="W118" s="9">
        <v>0</v>
      </c>
      <c r="X118" s="9">
        <v>0</v>
      </c>
      <c r="Y118" s="17">
        <f t="shared" si="20"/>
        <v>0</v>
      </c>
      <c r="Z118" s="16" t="s">
        <v>33</v>
      </c>
    </row>
    <row r="119" spans="1:26" ht="15" customHeight="1" x14ac:dyDescent="0.15">
      <c r="A119" s="16" t="s">
        <v>15</v>
      </c>
      <c r="B119" s="3">
        <v>21972</v>
      </c>
      <c r="C119" s="4">
        <v>21972</v>
      </c>
      <c r="D119" s="5">
        <v>21972</v>
      </c>
      <c r="E119" s="6">
        <v>21972</v>
      </c>
      <c r="F119" s="9">
        <v>2</v>
      </c>
      <c r="G119" s="9">
        <v>1</v>
      </c>
      <c r="H119" s="9">
        <v>34</v>
      </c>
      <c r="I119" s="9">
        <v>34485</v>
      </c>
      <c r="J119" s="9">
        <v>37534</v>
      </c>
      <c r="K119" s="8">
        <v>72019</v>
      </c>
      <c r="L119" s="9">
        <v>9940</v>
      </c>
      <c r="M119" s="9">
        <v>10437</v>
      </c>
      <c r="N119" s="8">
        <v>20377</v>
      </c>
      <c r="O119" s="17">
        <f t="shared" si="16"/>
        <v>28.82</v>
      </c>
      <c r="P119" s="17">
        <f t="shared" si="17"/>
        <v>27.81</v>
      </c>
      <c r="Q119" s="17">
        <f t="shared" si="18"/>
        <v>28.29</v>
      </c>
      <c r="R119" s="8" t="s">
        <v>16</v>
      </c>
      <c r="S119" s="8" t="s">
        <v>16</v>
      </c>
      <c r="T119" s="9">
        <v>416</v>
      </c>
      <c r="U119" s="17">
        <f t="shared" si="19"/>
        <v>2.04</v>
      </c>
      <c r="V119" s="9">
        <v>0</v>
      </c>
      <c r="W119" s="9">
        <v>0</v>
      </c>
      <c r="X119" s="9">
        <v>0</v>
      </c>
      <c r="Y119" s="17">
        <f t="shared" si="20"/>
        <v>0</v>
      </c>
      <c r="Z119" s="16" t="s">
        <v>34</v>
      </c>
    </row>
    <row r="120" spans="1:26" ht="15" customHeight="1" x14ac:dyDescent="0.15">
      <c r="A120" s="16" t="s">
        <v>20</v>
      </c>
      <c r="B120" s="3">
        <v>21703</v>
      </c>
      <c r="C120" s="4">
        <v>21703</v>
      </c>
      <c r="D120" s="5">
        <v>21703</v>
      </c>
      <c r="E120" s="6">
        <v>21703</v>
      </c>
      <c r="F120" s="9">
        <v>6</v>
      </c>
      <c r="G120" s="9">
        <v>2</v>
      </c>
      <c r="H120" s="9">
        <v>33</v>
      </c>
      <c r="I120" s="9">
        <v>34803</v>
      </c>
      <c r="J120" s="9">
        <v>37835</v>
      </c>
      <c r="K120" s="8">
        <v>72638</v>
      </c>
      <c r="L120" s="9">
        <v>17794</v>
      </c>
      <c r="M120" s="9">
        <v>16711</v>
      </c>
      <c r="N120" s="8">
        <v>34505</v>
      </c>
      <c r="O120" s="17">
        <f t="shared" si="16"/>
        <v>51.13</v>
      </c>
      <c r="P120" s="17">
        <f t="shared" si="17"/>
        <v>44.17</v>
      </c>
      <c r="Q120" s="17">
        <f t="shared" si="18"/>
        <v>47.5</v>
      </c>
      <c r="R120" s="8" t="s">
        <v>21</v>
      </c>
      <c r="S120" s="8" t="s">
        <v>21</v>
      </c>
      <c r="T120" s="8" t="s">
        <v>21</v>
      </c>
      <c r="U120" s="17">
        <f t="shared" si="19"/>
        <v>0</v>
      </c>
      <c r="V120" s="9">
        <v>0</v>
      </c>
      <c r="W120" s="9">
        <v>0</v>
      </c>
      <c r="X120" s="9">
        <v>0</v>
      </c>
      <c r="Y120" s="17">
        <f t="shared" si="20"/>
        <v>0</v>
      </c>
      <c r="Z120" s="16" t="s">
        <v>33</v>
      </c>
    </row>
    <row r="121" spans="1:26" ht="15" customHeight="1" x14ac:dyDescent="0.15">
      <c r="A121" s="16" t="s">
        <v>22</v>
      </c>
      <c r="B121" s="3">
        <v>21670</v>
      </c>
      <c r="C121" s="4">
        <v>21670</v>
      </c>
      <c r="D121" s="5">
        <v>21670</v>
      </c>
      <c r="E121" s="6">
        <v>21670</v>
      </c>
      <c r="F121" s="9">
        <v>61</v>
      </c>
      <c r="G121" s="9">
        <v>36</v>
      </c>
      <c r="H121" s="9">
        <v>33</v>
      </c>
      <c r="I121" s="9">
        <v>33680</v>
      </c>
      <c r="J121" s="9">
        <v>36520</v>
      </c>
      <c r="K121" s="8">
        <v>70200</v>
      </c>
      <c r="L121" s="9">
        <v>25883</v>
      </c>
      <c r="M121" s="9">
        <v>29077</v>
      </c>
      <c r="N121" s="8">
        <v>54960</v>
      </c>
      <c r="O121" s="17">
        <f t="shared" si="16"/>
        <v>76.849999999999994</v>
      </c>
      <c r="P121" s="17">
        <f t="shared" si="17"/>
        <v>79.62</v>
      </c>
      <c r="Q121" s="17">
        <f t="shared" si="18"/>
        <v>78.290000000000006</v>
      </c>
      <c r="R121" s="8" t="s">
        <v>23</v>
      </c>
      <c r="S121" s="8" t="s">
        <v>23</v>
      </c>
      <c r="T121" s="8" t="s">
        <v>23</v>
      </c>
      <c r="U121" s="17">
        <f t="shared" si="19"/>
        <v>0</v>
      </c>
      <c r="V121" s="9">
        <v>0</v>
      </c>
      <c r="W121" s="9">
        <v>0</v>
      </c>
      <c r="X121" s="9">
        <v>0</v>
      </c>
      <c r="Y121" s="17">
        <f t="shared" si="20"/>
        <v>0</v>
      </c>
      <c r="Z121" s="16" t="s">
        <v>33</v>
      </c>
    </row>
    <row r="122" spans="1:26" ht="15" customHeight="1" x14ac:dyDescent="0.15">
      <c r="A122" s="16" t="s">
        <v>19</v>
      </c>
      <c r="B122" s="3">
        <v>21663</v>
      </c>
      <c r="C122" s="4">
        <v>21663</v>
      </c>
      <c r="D122" s="5">
        <v>21663</v>
      </c>
      <c r="E122" s="6">
        <v>21663</v>
      </c>
      <c r="F122" s="9">
        <v>5</v>
      </c>
      <c r="G122" s="9">
        <v>3</v>
      </c>
      <c r="H122" s="9">
        <v>33</v>
      </c>
      <c r="I122" s="9">
        <v>33426</v>
      </c>
      <c r="J122" s="9">
        <v>36280</v>
      </c>
      <c r="K122" s="8">
        <v>69706</v>
      </c>
      <c r="L122" s="9">
        <v>24515</v>
      </c>
      <c r="M122" s="9">
        <v>26127</v>
      </c>
      <c r="N122" s="8">
        <v>50642</v>
      </c>
      <c r="O122" s="17">
        <f t="shared" si="16"/>
        <v>73.34</v>
      </c>
      <c r="P122" s="17">
        <f t="shared" si="17"/>
        <v>72.010000000000005</v>
      </c>
      <c r="Q122" s="17">
        <f t="shared" si="18"/>
        <v>72.650000000000006</v>
      </c>
      <c r="R122" s="8" t="s">
        <v>14</v>
      </c>
      <c r="S122" s="8" t="s">
        <v>14</v>
      </c>
      <c r="T122" s="8" t="s">
        <v>14</v>
      </c>
      <c r="U122" s="17">
        <f t="shared" si="19"/>
        <v>0</v>
      </c>
      <c r="V122" s="9">
        <v>0</v>
      </c>
      <c r="W122" s="9">
        <v>0</v>
      </c>
      <c r="X122" s="9">
        <v>0</v>
      </c>
      <c r="Y122" s="17">
        <f t="shared" si="20"/>
        <v>0</v>
      </c>
      <c r="Z122" s="16" t="s">
        <v>33</v>
      </c>
    </row>
    <row r="123" spans="1:26" ht="15" customHeight="1" x14ac:dyDescent="0.15">
      <c r="A123" s="16" t="s">
        <v>17</v>
      </c>
      <c r="B123" s="3">
        <v>21663</v>
      </c>
      <c r="C123" s="4">
        <v>21663</v>
      </c>
      <c r="D123" s="5">
        <v>21663</v>
      </c>
      <c r="E123" s="6">
        <v>21663</v>
      </c>
      <c r="F123" s="9">
        <v>2</v>
      </c>
      <c r="G123" s="9">
        <v>1</v>
      </c>
      <c r="H123" s="9">
        <v>33</v>
      </c>
      <c r="I123" s="9">
        <v>33426</v>
      </c>
      <c r="J123" s="9">
        <v>36280</v>
      </c>
      <c r="K123" s="8">
        <v>69706</v>
      </c>
      <c r="L123" s="9">
        <v>24516</v>
      </c>
      <c r="M123" s="9">
        <v>26127</v>
      </c>
      <c r="N123" s="8">
        <v>50643</v>
      </c>
      <c r="O123" s="17">
        <f t="shared" si="16"/>
        <v>73.34</v>
      </c>
      <c r="P123" s="17">
        <f t="shared" si="17"/>
        <v>72.010000000000005</v>
      </c>
      <c r="Q123" s="17">
        <f t="shared" si="18"/>
        <v>72.650000000000006</v>
      </c>
      <c r="R123" s="8" t="s">
        <v>18</v>
      </c>
      <c r="S123" s="8" t="s">
        <v>18</v>
      </c>
      <c r="T123" s="8" t="s">
        <v>18</v>
      </c>
      <c r="U123" s="17">
        <f t="shared" si="19"/>
        <v>0</v>
      </c>
      <c r="V123" s="9">
        <v>0</v>
      </c>
      <c r="W123" s="9">
        <v>0</v>
      </c>
      <c r="X123" s="9">
        <v>0</v>
      </c>
      <c r="Y123" s="17">
        <f t="shared" si="20"/>
        <v>0</v>
      </c>
      <c r="Z123" s="16" t="s">
        <v>33</v>
      </c>
    </row>
    <row r="124" spans="1:26" ht="15" customHeight="1" x14ac:dyDescent="0.15">
      <c r="A124" s="16" t="s">
        <v>13</v>
      </c>
      <c r="B124" s="3">
        <v>21327</v>
      </c>
      <c r="C124" s="4">
        <v>21327</v>
      </c>
      <c r="D124" s="5">
        <v>21327</v>
      </c>
      <c r="E124" s="6">
        <v>21327</v>
      </c>
      <c r="F124" s="9">
        <v>8</v>
      </c>
      <c r="G124" s="9">
        <v>5</v>
      </c>
      <c r="H124" s="9">
        <v>31</v>
      </c>
      <c r="I124" s="9">
        <v>34144</v>
      </c>
      <c r="J124" s="9">
        <v>37044</v>
      </c>
      <c r="K124" s="8">
        <v>71188</v>
      </c>
      <c r="L124" s="9">
        <v>25234</v>
      </c>
      <c r="M124" s="9">
        <v>25399</v>
      </c>
      <c r="N124" s="8">
        <v>50633</v>
      </c>
      <c r="O124" s="17">
        <f t="shared" si="16"/>
        <v>73.900000000000006</v>
      </c>
      <c r="P124" s="17">
        <f t="shared" si="17"/>
        <v>68.56</v>
      </c>
      <c r="Q124" s="17">
        <f t="shared" si="18"/>
        <v>71.13</v>
      </c>
      <c r="R124" s="8" t="s">
        <v>14</v>
      </c>
      <c r="S124" s="8" t="s">
        <v>14</v>
      </c>
      <c r="T124" s="8" t="s">
        <v>14</v>
      </c>
      <c r="U124" s="17">
        <f t="shared" si="19"/>
        <v>0</v>
      </c>
      <c r="V124" s="9">
        <v>0</v>
      </c>
      <c r="W124" s="9">
        <v>0</v>
      </c>
      <c r="X124" s="9">
        <v>0</v>
      </c>
      <c r="Y124" s="17">
        <f t="shared" si="20"/>
        <v>0</v>
      </c>
      <c r="Z124" s="16" t="s">
        <v>33</v>
      </c>
    </row>
    <row r="125" spans="1:26" ht="15" customHeight="1" x14ac:dyDescent="0.15">
      <c r="A125" s="16" t="s">
        <v>20</v>
      </c>
      <c r="B125" s="3">
        <v>20644</v>
      </c>
      <c r="C125" s="4">
        <v>20644</v>
      </c>
      <c r="D125" s="5">
        <v>20644</v>
      </c>
      <c r="E125" s="6">
        <v>20644</v>
      </c>
      <c r="F125" s="9">
        <v>5</v>
      </c>
      <c r="G125" s="9">
        <v>2</v>
      </c>
      <c r="H125" s="9">
        <v>32</v>
      </c>
      <c r="I125" s="9">
        <v>31652</v>
      </c>
      <c r="J125" s="9">
        <v>34340</v>
      </c>
      <c r="K125" s="8">
        <v>65992</v>
      </c>
      <c r="L125" s="9">
        <v>15392</v>
      </c>
      <c r="M125" s="9">
        <v>13484</v>
      </c>
      <c r="N125" s="8">
        <v>28876</v>
      </c>
      <c r="O125" s="17">
        <f t="shared" si="16"/>
        <v>48.63</v>
      </c>
      <c r="P125" s="17">
        <f t="shared" si="17"/>
        <v>39.270000000000003</v>
      </c>
      <c r="Q125" s="17">
        <f t="shared" si="18"/>
        <v>43.76</v>
      </c>
      <c r="R125" s="8" t="s">
        <v>21</v>
      </c>
      <c r="S125" s="8" t="s">
        <v>21</v>
      </c>
      <c r="T125" s="8" t="s">
        <v>21</v>
      </c>
      <c r="U125" s="17">
        <f t="shared" si="19"/>
        <v>0</v>
      </c>
      <c r="V125" s="9">
        <v>0</v>
      </c>
      <c r="W125" s="9">
        <v>0</v>
      </c>
      <c r="X125" s="9">
        <v>0</v>
      </c>
      <c r="Y125" s="17">
        <f t="shared" si="20"/>
        <v>0</v>
      </c>
      <c r="Z125" s="16" t="s">
        <v>33</v>
      </c>
    </row>
    <row r="126" spans="1:26" ht="15" customHeight="1" x14ac:dyDescent="0.15">
      <c r="A126" s="16" t="s">
        <v>15</v>
      </c>
      <c r="B126" s="3">
        <v>20511</v>
      </c>
      <c r="C126" s="4">
        <v>20511</v>
      </c>
      <c r="D126" s="5">
        <v>20511</v>
      </c>
      <c r="E126" s="6">
        <v>20511</v>
      </c>
      <c r="F126" s="9">
        <v>3</v>
      </c>
      <c r="G126" s="9">
        <v>1</v>
      </c>
      <c r="H126" s="9">
        <v>32</v>
      </c>
      <c r="I126" s="9">
        <v>30356</v>
      </c>
      <c r="J126" s="9">
        <v>32852</v>
      </c>
      <c r="K126" s="8">
        <v>63208</v>
      </c>
      <c r="L126" s="9">
        <v>20249</v>
      </c>
      <c r="M126" s="9">
        <v>21303</v>
      </c>
      <c r="N126" s="8">
        <v>41552</v>
      </c>
      <c r="O126" s="17">
        <f t="shared" si="16"/>
        <v>66.709999999999994</v>
      </c>
      <c r="P126" s="17">
        <f t="shared" si="17"/>
        <v>64.849999999999994</v>
      </c>
      <c r="Q126" s="17">
        <f t="shared" si="18"/>
        <v>65.739999999999995</v>
      </c>
      <c r="R126" s="8" t="s">
        <v>16</v>
      </c>
      <c r="S126" s="8" t="s">
        <v>16</v>
      </c>
      <c r="T126" s="8" t="s">
        <v>16</v>
      </c>
      <c r="U126" s="17">
        <f t="shared" si="19"/>
        <v>0</v>
      </c>
      <c r="V126" s="9">
        <v>0</v>
      </c>
      <c r="W126" s="9">
        <v>0</v>
      </c>
      <c r="X126" s="9">
        <v>0</v>
      </c>
      <c r="Y126" s="17">
        <f t="shared" si="20"/>
        <v>0</v>
      </c>
      <c r="Z126" s="16" t="s">
        <v>33</v>
      </c>
    </row>
    <row r="127" spans="1:26" ht="15" customHeight="1" x14ac:dyDescent="0.15">
      <c r="A127" s="16" t="s">
        <v>22</v>
      </c>
      <c r="B127" s="3">
        <v>20209</v>
      </c>
      <c r="C127" s="4">
        <v>20209</v>
      </c>
      <c r="D127" s="5">
        <v>20209</v>
      </c>
      <c r="E127" s="6">
        <v>20209</v>
      </c>
      <c r="F127" s="9">
        <v>65</v>
      </c>
      <c r="G127" s="9">
        <v>36</v>
      </c>
      <c r="H127" s="9">
        <v>32</v>
      </c>
      <c r="I127" s="9">
        <v>29473</v>
      </c>
      <c r="J127" s="9">
        <v>32205</v>
      </c>
      <c r="K127" s="8">
        <v>61678</v>
      </c>
      <c r="L127" s="9">
        <v>22385</v>
      </c>
      <c r="M127" s="9">
        <v>24943</v>
      </c>
      <c r="N127" s="8">
        <v>47328</v>
      </c>
      <c r="O127" s="17">
        <f t="shared" si="16"/>
        <v>75.95</v>
      </c>
      <c r="P127" s="17">
        <f t="shared" si="17"/>
        <v>77.45</v>
      </c>
      <c r="Q127" s="17">
        <f t="shared" si="18"/>
        <v>76.73</v>
      </c>
      <c r="R127" s="8" t="s">
        <v>23</v>
      </c>
      <c r="S127" s="8" t="s">
        <v>23</v>
      </c>
      <c r="T127" s="8" t="s">
        <v>23</v>
      </c>
      <c r="U127" s="17">
        <f t="shared" si="19"/>
        <v>0</v>
      </c>
      <c r="V127" s="9">
        <v>0</v>
      </c>
      <c r="W127" s="9">
        <v>0</v>
      </c>
      <c r="X127" s="9">
        <v>0</v>
      </c>
      <c r="Y127" s="17">
        <f t="shared" si="20"/>
        <v>0</v>
      </c>
      <c r="Z127" s="16" t="s">
        <v>33</v>
      </c>
    </row>
    <row r="128" spans="1:26" ht="15" customHeight="1" x14ac:dyDescent="0.15">
      <c r="A128" s="16" t="s">
        <v>19</v>
      </c>
      <c r="B128" s="3">
        <v>20202</v>
      </c>
      <c r="C128" s="4">
        <v>20202</v>
      </c>
      <c r="D128" s="5">
        <v>20202</v>
      </c>
      <c r="E128" s="6">
        <v>20202</v>
      </c>
      <c r="F128" s="9">
        <v>5</v>
      </c>
      <c r="G128" s="9">
        <v>2</v>
      </c>
      <c r="H128" s="9">
        <v>32</v>
      </c>
      <c r="I128" s="9">
        <v>26141</v>
      </c>
      <c r="J128" s="9">
        <v>28738</v>
      </c>
      <c r="K128" s="8">
        <v>54879</v>
      </c>
      <c r="L128" s="9">
        <v>18090</v>
      </c>
      <c r="M128" s="9">
        <v>18840</v>
      </c>
      <c r="N128" s="8">
        <v>36930</v>
      </c>
      <c r="O128" s="17">
        <f t="shared" si="16"/>
        <v>69.2</v>
      </c>
      <c r="P128" s="17">
        <f t="shared" si="17"/>
        <v>65.56</v>
      </c>
      <c r="Q128" s="17">
        <f t="shared" si="18"/>
        <v>67.290000000000006</v>
      </c>
      <c r="R128" s="8" t="s">
        <v>14</v>
      </c>
      <c r="S128" s="8" t="s">
        <v>14</v>
      </c>
      <c r="T128" s="8" t="s">
        <v>14</v>
      </c>
      <c r="U128" s="17">
        <f t="shared" si="19"/>
        <v>0</v>
      </c>
      <c r="V128" s="9">
        <v>0</v>
      </c>
      <c r="W128" s="9">
        <v>0</v>
      </c>
      <c r="X128" s="9">
        <v>0</v>
      </c>
      <c r="Y128" s="17">
        <f t="shared" si="20"/>
        <v>0</v>
      </c>
      <c r="Z128" s="16" t="s">
        <v>33</v>
      </c>
    </row>
    <row r="129" spans="1:26" ht="15" customHeight="1" x14ac:dyDescent="0.15">
      <c r="A129" s="16" t="s">
        <v>17</v>
      </c>
      <c r="B129" s="3">
        <v>20202</v>
      </c>
      <c r="C129" s="4">
        <v>20202</v>
      </c>
      <c r="D129" s="5">
        <v>20202</v>
      </c>
      <c r="E129" s="6">
        <v>20202</v>
      </c>
      <c r="F129" s="9">
        <v>3</v>
      </c>
      <c r="G129" s="9">
        <v>1</v>
      </c>
      <c r="H129" s="9">
        <v>32</v>
      </c>
      <c r="I129" s="9">
        <v>29579</v>
      </c>
      <c r="J129" s="9">
        <v>32213</v>
      </c>
      <c r="K129" s="8">
        <v>61792</v>
      </c>
      <c r="L129" s="9">
        <v>21105</v>
      </c>
      <c r="M129" s="9">
        <v>21774</v>
      </c>
      <c r="N129" s="8">
        <v>42879</v>
      </c>
      <c r="O129" s="17">
        <f t="shared" si="16"/>
        <v>71.349999999999994</v>
      </c>
      <c r="P129" s="17">
        <f t="shared" si="17"/>
        <v>67.59</v>
      </c>
      <c r="Q129" s="17">
        <f t="shared" si="18"/>
        <v>69.39</v>
      </c>
      <c r="R129" s="8" t="s">
        <v>18</v>
      </c>
      <c r="S129" s="8" t="s">
        <v>18</v>
      </c>
      <c r="T129" s="8" t="s">
        <v>18</v>
      </c>
      <c r="U129" s="17">
        <f t="shared" si="19"/>
        <v>0</v>
      </c>
      <c r="V129" s="9">
        <v>0</v>
      </c>
      <c r="W129" s="9">
        <v>0</v>
      </c>
      <c r="X129" s="9">
        <v>0</v>
      </c>
      <c r="Y129" s="17">
        <f t="shared" si="20"/>
        <v>0</v>
      </c>
      <c r="Z129" s="16" t="s">
        <v>33</v>
      </c>
    </row>
    <row r="130" spans="1:26" ht="15" customHeight="1" x14ac:dyDescent="0.15">
      <c r="A130" s="16" t="s">
        <v>13</v>
      </c>
      <c r="B130" s="3">
        <v>20147</v>
      </c>
      <c r="C130" s="4">
        <v>20147</v>
      </c>
      <c r="D130" s="5">
        <v>20147</v>
      </c>
      <c r="E130" s="6">
        <v>20147</v>
      </c>
      <c r="F130" s="9">
        <v>9</v>
      </c>
      <c r="G130" s="9">
        <v>5</v>
      </c>
      <c r="H130" s="9">
        <v>26</v>
      </c>
      <c r="I130" s="9">
        <v>26888</v>
      </c>
      <c r="J130" s="9">
        <v>29682</v>
      </c>
      <c r="K130" s="8">
        <v>56570</v>
      </c>
      <c r="L130" s="9">
        <v>20625</v>
      </c>
      <c r="M130" s="9">
        <v>20276</v>
      </c>
      <c r="N130" s="8">
        <v>40901</v>
      </c>
      <c r="O130" s="17">
        <f t="shared" si="16"/>
        <v>76.709999999999994</v>
      </c>
      <c r="P130" s="17">
        <f t="shared" si="17"/>
        <v>68.31</v>
      </c>
      <c r="Q130" s="17">
        <f t="shared" si="18"/>
        <v>72.3</v>
      </c>
      <c r="R130" s="8" t="s">
        <v>14</v>
      </c>
      <c r="S130" s="8" t="s">
        <v>14</v>
      </c>
      <c r="T130" s="8" t="s">
        <v>14</v>
      </c>
      <c r="U130" s="17">
        <f t="shared" si="19"/>
        <v>0</v>
      </c>
      <c r="V130" s="9">
        <v>0</v>
      </c>
      <c r="W130" s="9">
        <v>0</v>
      </c>
      <c r="X130" s="9">
        <v>0</v>
      </c>
      <c r="Y130" s="17">
        <f t="shared" si="20"/>
        <v>0</v>
      </c>
      <c r="Z130" s="16" t="s">
        <v>33</v>
      </c>
    </row>
    <row r="131" spans="1:26" ht="15" customHeight="1" x14ac:dyDescent="0.15">
      <c r="A131" s="19" t="s">
        <v>20</v>
      </c>
      <c r="B131" s="3">
        <v>19473</v>
      </c>
      <c r="C131" s="4">
        <v>19473</v>
      </c>
      <c r="D131" s="5">
        <v>19473</v>
      </c>
      <c r="E131" s="6">
        <v>19473</v>
      </c>
      <c r="F131" s="9">
        <v>6</v>
      </c>
      <c r="G131" s="9">
        <v>2</v>
      </c>
      <c r="H131" s="9">
        <v>25</v>
      </c>
      <c r="I131" s="9">
        <v>24930</v>
      </c>
      <c r="J131" s="9">
        <v>27870</v>
      </c>
      <c r="K131" s="8">
        <v>52800</v>
      </c>
      <c r="L131" s="9">
        <v>13883</v>
      </c>
      <c r="M131" s="9">
        <v>13288</v>
      </c>
      <c r="N131" s="8">
        <v>27171</v>
      </c>
      <c r="O131" s="17">
        <f t="shared" si="16"/>
        <v>55.69</v>
      </c>
      <c r="P131" s="17">
        <f t="shared" si="17"/>
        <v>47.68</v>
      </c>
      <c r="Q131" s="17">
        <f t="shared" si="18"/>
        <v>51.46</v>
      </c>
      <c r="R131" s="8" t="s">
        <v>21</v>
      </c>
      <c r="S131" s="8" t="s">
        <v>21</v>
      </c>
      <c r="T131" s="8" t="s">
        <v>21</v>
      </c>
      <c r="U131" s="17">
        <f t="shared" si="19"/>
        <v>0</v>
      </c>
      <c r="V131" s="9">
        <v>0</v>
      </c>
      <c r="W131" s="9">
        <v>0</v>
      </c>
      <c r="X131" s="9">
        <v>0</v>
      </c>
      <c r="Y131" s="17">
        <f t="shared" si="20"/>
        <v>0</v>
      </c>
      <c r="Z131" s="16" t="s">
        <v>33</v>
      </c>
    </row>
    <row r="132" spans="1:26" ht="15" customHeight="1" x14ac:dyDescent="0.15">
      <c r="A132" s="19" t="s">
        <v>13</v>
      </c>
      <c r="B132" s="3">
        <v>19468</v>
      </c>
      <c r="C132" s="4">
        <v>19468</v>
      </c>
      <c r="D132" s="5">
        <v>19468</v>
      </c>
      <c r="E132" s="6">
        <v>19468</v>
      </c>
      <c r="F132" s="9">
        <v>10</v>
      </c>
      <c r="G132" s="9">
        <v>5</v>
      </c>
      <c r="H132" s="9">
        <v>25</v>
      </c>
      <c r="I132" s="9">
        <v>24938</v>
      </c>
      <c r="J132" s="9">
        <v>27875</v>
      </c>
      <c r="K132" s="8">
        <v>52813</v>
      </c>
      <c r="L132" s="9">
        <v>17582</v>
      </c>
      <c r="M132" s="9">
        <v>16946</v>
      </c>
      <c r="N132" s="8">
        <v>34528</v>
      </c>
      <c r="O132" s="17">
        <f t="shared" si="16"/>
        <v>70.5</v>
      </c>
      <c r="P132" s="17">
        <f t="shared" si="17"/>
        <v>60.79</v>
      </c>
      <c r="Q132" s="17">
        <f t="shared" si="18"/>
        <v>65.38</v>
      </c>
      <c r="R132" s="8" t="s">
        <v>14</v>
      </c>
      <c r="S132" s="8" t="s">
        <v>14</v>
      </c>
      <c r="T132" s="8" t="s">
        <v>14</v>
      </c>
      <c r="U132" s="17">
        <f t="shared" si="19"/>
        <v>0</v>
      </c>
      <c r="V132" s="9">
        <v>0</v>
      </c>
      <c r="W132" s="9">
        <v>0</v>
      </c>
      <c r="X132" s="9">
        <v>0</v>
      </c>
      <c r="Y132" s="17">
        <f t="shared" si="20"/>
        <v>0</v>
      </c>
      <c r="Z132" s="16" t="s">
        <v>33</v>
      </c>
    </row>
    <row r="133" spans="1:26" ht="15" customHeight="1" x14ac:dyDescent="0.15">
      <c r="A133" s="19" t="s">
        <v>13</v>
      </c>
      <c r="B133" s="3">
        <v>19268</v>
      </c>
      <c r="C133" s="4">
        <v>19268</v>
      </c>
      <c r="D133" s="5">
        <v>19268</v>
      </c>
      <c r="E133" s="6">
        <v>19268</v>
      </c>
      <c r="F133" s="9">
        <v>9</v>
      </c>
      <c r="G133" s="9">
        <v>5</v>
      </c>
      <c r="H133" s="9">
        <v>25</v>
      </c>
      <c r="I133" s="9">
        <v>25242</v>
      </c>
      <c r="J133" s="9">
        <v>28159</v>
      </c>
      <c r="K133" s="8">
        <v>53401</v>
      </c>
      <c r="L133" s="9">
        <v>18480</v>
      </c>
      <c r="M133" s="9">
        <v>18167</v>
      </c>
      <c r="N133" s="8">
        <v>36647</v>
      </c>
      <c r="O133" s="17">
        <f t="shared" si="16"/>
        <v>73.209999999999994</v>
      </c>
      <c r="P133" s="17">
        <f t="shared" si="17"/>
        <v>64.52</v>
      </c>
      <c r="Q133" s="17">
        <f t="shared" si="18"/>
        <v>68.63</v>
      </c>
      <c r="R133" s="8" t="s">
        <v>14</v>
      </c>
      <c r="S133" s="8" t="s">
        <v>14</v>
      </c>
      <c r="T133" s="8" t="s">
        <v>14</v>
      </c>
      <c r="U133" s="17">
        <f t="shared" si="19"/>
        <v>0</v>
      </c>
      <c r="V133" s="9">
        <v>0</v>
      </c>
      <c r="W133" s="9">
        <v>0</v>
      </c>
      <c r="X133" s="9">
        <v>0</v>
      </c>
      <c r="Y133" s="17">
        <f t="shared" si="20"/>
        <v>0</v>
      </c>
      <c r="Z133" s="16" t="s">
        <v>33</v>
      </c>
    </row>
    <row r="134" spans="1:26" ht="15" customHeight="1" x14ac:dyDescent="0.15">
      <c r="A134" s="19" t="s">
        <v>15</v>
      </c>
      <c r="B134" s="3">
        <v>19062</v>
      </c>
      <c r="C134" s="4">
        <v>19062</v>
      </c>
      <c r="D134" s="5">
        <v>19062</v>
      </c>
      <c r="E134" s="6">
        <v>19062</v>
      </c>
      <c r="F134" s="9">
        <v>4</v>
      </c>
      <c r="G134" s="9">
        <v>1</v>
      </c>
      <c r="H134" s="9">
        <v>23</v>
      </c>
      <c r="I134" s="9">
        <v>22977</v>
      </c>
      <c r="J134" s="9">
        <v>25660</v>
      </c>
      <c r="K134" s="8">
        <v>48637</v>
      </c>
      <c r="L134" s="9">
        <v>17161</v>
      </c>
      <c r="M134" s="9">
        <v>18731</v>
      </c>
      <c r="N134" s="8">
        <v>35892</v>
      </c>
      <c r="O134" s="17">
        <f t="shared" ref="O134:O149" si="21">ROUND(L134/I134*100,2)</f>
        <v>74.69</v>
      </c>
      <c r="P134" s="17">
        <f t="shared" ref="P134:P149" si="22">ROUND(M134/J134*100,2)</f>
        <v>73</v>
      </c>
      <c r="Q134" s="17">
        <f t="shared" ref="Q134:Q149" si="23">ROUND(N134/K134*100,2)</f>
        <v>73.8</v>
      </c>
      <c r="R134" s="8" t="s">
        <v>16</v>
      </c>
      <c r="S134" s="8" t="s">
        <v>16</v>
      </c>
      <c r="T134" s="8" t="s">
        <v>16</v>
      </c>
      <c r="U134" s="17">
        <f t="shared" ref="U134:U149" si="24">IF(OR(T134=0,T134="※"),0,ROUND(T134/N134*100,2))</f>
        <v>0</v>
      </c>
      <c r="V134" s="9">
        <v>0</v>
      </c>
      <c r="W134" s="9">
        <v>0</v>
      </c>
      <c r="X134" s="9">
        <v>0</v>
      </c>
      <c r="Y134" s="17">
        <f t="shared" si="20"/>
        <v>0</v>
      </c>
      <c r="Z134" s="16" t="s">
        <v>33</v>
      </c>
    </row>
    <row r="135" spans="1:26" ht="15" customHeight="1" x14ac:dyDescent="0.15">
      <c r="A135" s="19" t="s">
        <v>19</v>
      </c>
      <c r="B135" s="3">
        <v>18748</v>
      </c>
      <c r="C135" s="4">
        <v>18748</v>
      </c>
      <c r="D135" s="5">
        <v>18748</v>
      </c>
      <c r="E135" s="6">
        <v>18748</v>
      </c>
      <c r="F135" s="9">
        <v>5</v>
      </c>
      <c r="G135" s="9">
        <v>2</v>
      </c>
      <c r="H135" s="9">
        <v>23</v>
      </c>
      <c r="I135" s="9">
        <v>22170</v>
      </c>
      <c r="J135" s="9">
        <v>24847</v>
      </c>
      <c r="K135" s="8">
        <v>47017</v>
      </c>
      <c r="L135" s="9">
        <v>16518</v>
      </c>
      <c r="M135" s="9">
        <v>17669</v>
      </c>
      <c r="N135" s="8">
        <v>34187</v>
      </c>
      <c r="O135" s="17">
        <f t="shared" si="21"/>
        <v>74.510000000000005</v>
      </c>
      <c r="P135" s="17">
        <f t="shared" si="22"/>
        <v>71.11</v>
      </c>
      <c r="Q135" s="17">
        <f t="shared" si="23"/>
        <v>72.709999999999994</v>
      </c>
      <c r="R135" s="8" t="s">
        <v>14</v>
      </c>
      <c r="S135" s="8" t="s">
        <v>14</v>
      </c>
      <c r="T135" s="8" t="s">
        <v>14</v>
      </c>
      <c r="U135" s="17">
        <f t="shared" si="24"/>
        <v>0</v>
      </c>
      <c r="V135" s="9">
        <v>0</v>
      </c>
      <c r="W135" s="9">
        <v>0</v>
      </c>
      <c r="X135" s="9">
        <v>0</v>
      </c>
      <c r="Y135" s="17">
        <f t="shared" si="20"/>
        <v>0</v>
      </c>
      <c r="Z135" s="16" t="s">
        <v>33</v>
      </c>
    </row>
    <row r="136" spans="1:26" ht="15" customHeight="1" x14ac:dyDescent="0.15">
      <c r="A136" s="19" t="s">
        <v>17</v>
      </c>
      <c r="B136" s="3">
        <v>18748</v>
      </c>
      <c r="C136" s="4">
        <v>18748</v>
      </c>
      <c r="D136" s="5">
        <v>18748</v>
      </c>
      <c r="E136" s="6">
        <v>18748</v>
      </c>
      <c r="F136" s="9">
        <v>2</v>
      </c>
      <c r="G136" s="9">
        <v>1</v>
      </c>
      <c r="H136" s="9">
        <v>23</v>
      </c>
      <c r="I136" s="9">
        <v>22170</v>
      </c>
      <c r="J136" s="9">
        <v>24847</v>
      </c>
      <c r="K136" s="8">
        <v>47017</v>
      </c>
      <c r="L136" s="9">
        <v>16518</v>
      </c>
      <c r="M136" s="9">
        <v>17669</v>
      </c>
      <c r="N136" s="8">
        <v>34187</v>
      </c>
      <c r="O136" s="17">
        <f t="shared" si="21"/>
        <v>74.510000000000005</v>
      </c>
      <c r="P136" s="17">
        <f t="shared" si="22"/>
        <v>71.11</v>
      </c>
      <c r="Q136" s="17">
        <f t="shared" si="23"/>
        <v>72.709999999999994</v>
      </c>
      <c r="R136" s="8" t="s">
        <v>18</v>
      </c>
      <c r="S136" s="8" t="s">
        <v>18</v>
      </c>
      <c r="T136" s="8" t="s">
        <v>18</v>
      </c>
      <c r="U136" s="17">
        <f t="shared" si="24"/>
        <v>0</v>
      </c>
      <c r="V136" s="9">
        <v>0</v>
      </c>
      <c r="W136" s="9">
        <v>0</v>
      </c>
      <c r="X136" s="9">
        <v>0</v>
      </c>
      <c r="Y136" s="17">
        <f t="shared" si="20"/>
        <v>0</v>
      </c>
      <c r="Z136" s="16" t="s">
        <v>33</v>
      </c>
    </row>
    <row r="137" spans="1:26" ht="15" customHeight="1" x14ac:dyDescent="0.15">
      <c r="A137" s="19" t="s">
        <v>22</v>
      </c>
      <c r="B137" s="3">
        <v>18741</v>
      </c>
      <c r="C137" s="4">
        <v>18741</v>
      </c>
      <c r="D137" s="5">
        <v>18741</v>
      </c>
      <c r="E137" s="6">
        <v>18741</v>
      </c>
      <c r="F137" s="9">
        <v>66</v>
      </c>
      <c r="G137" s="9">
        <v>36</v>
      </c>
      <c r="H137" s="9">
        <v>23</v>
      </c>
      <c r="I137" s="9">
        <v>22139</v>
      </c>
      <c r="J137" s="9">
        <v>24806</v>
      </c>
      <c r="K137" s="8">
        <v>46945</v>
      </c>
      <c r="L137" s="9">
        <v>19173</v>
      </c>
      <c r="M137" s="9">
        <v>21567</v>
      </c>
      <c r="N137" s="8">
        <v>40740</v>
      </c>
      <c r="O137" s="17">
        <f t="shared" si="21"/>
        <v>86.6</v>
      </c>
      <c r="P137" s="17">
        <f t="shared" si="22"/>
        <v>86.94</v>
      </c>
      <c r="Q137" s="17">
        <f t="shared" si="23"/>
        <v>86.78</v>
      </c>
      <c r="R137" s="8" t="s">
        <v>23</v>
      </c>
      <c r="S137" s="8" t="s">
        <v>23</v>
      </c>
      <c r="T137" s="8" t="s">
        <v>23</v>
      </c>
      <c r="U137" s="17">
        <f t="shared" si="24"/>
        <v>0</v>
      </c>
      <c r="V137" s="9">
        <v>0</v>
      </c>
      <c r="W137" s="9">
        <v>0</v>
      </c>
      <c r="X137" s="9">
        <v>0</v>
      </c>
      <c r="Y137" s="17">
        <f t="shared" si="20"/>
        <v>0</v>
      </c>
      <c r="Z137" s="16" t="s">
        <v>33</v>
      </c>
    </row>
    <row r="138" spans="1:26" ht="15" customHeight="1" x14ac:dyDescent="0.15">
      <c r="A138" s="16" t="s">
        <v>20</v>
      </c>
      <c r="B138" s="3">
        <v>18418</v>
      </c>
      <c r="C138" s="4">
        <v>18418</v>
      </c>
      <c r="D138" s="5">
        <v>18418</v>
      </c>
      <c r="E138" s="6">
        <v>18418</v>
      </c>
      <c r="F138" s="9">
        <v>7</v>
      </c>
      <c r="G138" s="9">
        <v>2</v>
      </c>
      <c r="H138" s="9" t="s">
        <v>30</v>
      </c>
      <c r="I138" s="27">
        <v>22630</v>
      </c>
      <c r="J138" s="9">
        <v>25160</v>
      </c>
      <c r="K138" s="28">
        <v>47790</v>
      </c>
      <c r="L138" s="9">
        <v>15577</v>
      </c>
      <c r="M138" s="27">
        <v>14082</v>
      </c>
      <c r="N138" s="8">
        <v>29659</v>
      </c>
      <c r="O138" s="17">
        <f t="shared" si="21"/>
        <v>68.83</v>
      </c>
      <c r="P138" s="17">
        <f t="shared" si="22"/>
        <v>55.97</v>
      </c>
      <c r="Q138" s="17">
        <f t="shared" si="23"/>
        <v>62.06</v>
      </c>
      <c r="R138" s="8" t="s">
        <v>21</v>
      </c>
      <c r="S138" s="8" t="s">
        <v>21</v>
      </c>
      <c r="T138" s="8" t="s">
        <v>21</v>
      </c>
      <c r="U138" s="17">
        <f t="shared" si="24"/>
        <v>0</v>
      </c>
      <c r="V138" s="9">
        <v>0</v>
      </c>
      <c r="W138" s="9">
        <v>0</v>
      </c>
      <c r="X138" s="27">
        <v>0</v>
      </c>
      <c r="Y138" s="17">
        <f t="shared" si="20"/>
        <v>0</v>
      </c>
      <c r="Z138" s="37" t="s">
        <v>36</v>
      </c>
    </row>
    <row r="139" spans="1:26" ht="15" customHeight="1" x14ac:dyDescent="0.15">
      <c r="A139" s="16" t="s">
        <v>13</v>
      </c>
      <c r="B139" s="3">
        <v>17921</v>
      </c>
      <c r="C139" s="4">
        <v>17921</v>
      </c>
      <c r="D139" s="5">
        <v>17921</v>
      </c>
      <c r="E139" s="6">
        <v>17921</v>
      </c>
      <c r="F139" s="9">
        <v>13</v>
      </c>
      <c r="G139" s="9">
        <v>5</v>
      </c>
      <c r="H139" s="9" t="s">
        <v>30</v>
      </c>
      <c r="I139" s="9">
        <v>21307</v>
      </c>
      <c r="J139" s="9">
        <v>23601</v>
      </c>
      <c r="K139" s="8">
        <v>44908</v>
      </c>
      <c r="L139" s="9">
        <v>16392</v>
      </c>
      <c r="M139" s="9">
        <v>15083</v>
      </c>
      <c r="N139" s="8">
        <v>31475</v>
      </c>
      <c r="O139" s="17">
        <f t="shared" si="21"/>
        <v>76.930000000000007</v>
      </c>
      <c r="P139" s="17">
        <f t="shared" si="22"/>
        <v>63.91</v>
      </c>
      <c r="Q139" s="17">
        <f t="shared" si="23"/>
        <v>70.09</v>
      </c>
      <c r="R139" s="8" t="s">
        <v>14</v>
      </c>
      <c r="S139" s="8" t="s">
        <v>14</v>
      </c>
      <c r="T139" s="8" t="s">
        <v>14</v>
      </c>
      <c r="U139" s="17">
        <f t="shared" si="24"/>
        <v>0</v>
      </c>
      <c r="V139" s="9">
        <v>0</v>
      </c>
      <c r="W139" s="9">
        <v>0</v>
      </c>
      <c r="X139" s="9">
        <v>0</v>
      </c>
      <c r="Y139" s="17">
        <f t="shared" si="20"/>
        <v>0</v>
      </c>
      <c r="Z139" s="37" t="s">
        <v>36</v>
      </c>
    </row>
    <row r="140" spans="1:26" ht="15" customHeight="1" x14ac:dyDescent="0.15">
      <c r="A140" s="16" t="s">
        <v>25</v>
      </c>
      <c r="B140" s="3">
        <v>17733</v>
      </c>
      <c r="C140" s="4">
        <v>17733</v>
      </c>
      <c r="D140" s="5">
        <v>17733</v>
      </c>
      <c r="E140" s="6">
        <v>17733</v>
      </c>
      <c r="F140" s="9">
        <v>2</v>
      </c>
      <c r="G140" s="9">
        <v>1</v>
      </c>
      <c r="H140" s="9" t="s">
        <v>30</v>
      </c>
      <c r="I140" s="9">
        <v>19176</v>
      </c>
      <c r="J140" s="9">
        <v>21478</v>
      </c>
      <c r="K140" s="8">
        <v>40654</v>
      </c>
      <c r="L140" s="9">
        <v>6193</v>
      </c>
      <c r="M140" s="9">
        <v>5141</v>
      </c>
      <c r="N140" s="8">
        <v>11334</v>
      </c>
      <c r="O140" s="17">
        <f t="shared" si="21"/>
        <v>32.299999999999997</v>
      </c>
      <c r="P140" s="17">
        <f t="shared" si="22"/>
        <v>23.94</v>
      </c>
      <c r="Q140" s="17">
        <f t="shared" si="23"/>
        <v>27.88</v>
      </c>
      <c r="R140" s="8" t="s">
        <v>16</v>
      </c>
      <c r="S140" s="8" t="s">
        <v>16</v>
      </c>
      <c r="T140" s="8" t="s">
        <v>16</v>
      </c>
      <c r="U140" s="17">
        <f t="shared" si="24"/>
        <v>0</v>
      </c>
      <c r="V140" s="9">
        <v>0</v>
      </c>
      <c r="W140" s="9">
        <v>0</v>
      </c>
      <c r="X140" s="9">
        <v>0</v>
      </c>
      <c r="Y140" s="17">
        <f t="shared" ref="Y140:Y149" si="25">IF(X140&gt;0,ROUND(X140/N140*100,2),0)</f>
        <v>0</v>
      </c>
      <c r="Z140" s="37" t="s">
        <v>36</v>
      </c>
    </row>
    <row r="141" spans="1:26" ht="15" customHeight="1" x14ac:dyDescent="0.15">
      <c r="A141" s="16" t="s">
        <v>24</v>
      </c>
      <c r="B141" s="3">
        <v>17733</v>
      </c>
      <c r="C141" s="21">
        <v>17733</v>
      </c>
      <c r="D141" s="22">
        <v>17733</v>
      </c>
      <c r="E141" s="23">
        <v>17733</v>
      </c>
      <c r="F141" s="25">
        <v>3</v>
      </c>
      <c r="G141" s="25">
        <v>1</v>
      </c>
      <c r="H141" s="25" t="s">
        <v>30</v>
      </c>
      <c r="I141" s="25">
        <v>19176</v>
      </c>
      <c r="J141" s="25">
        <v>21478</v>
      </c>
      <c r="K141" s="29">
        <v>40654</v>
      </c>
      <c r="L141" s="25">
        <v>6193</v>
      </c>
      <c r="M141" s="25">
        <v>5141</v>
      </c>
      <c r="N141" s="29">
        <v>11334</v>
      </c>
      <c r="O141" s="32">
        <f t="shared" si="21"/>
        <v>32.299999999999997</v>
      </c>
      <c r="P141" s="32">
        <f t="shared" si="22"/>
        <v>23.94</v>
      </c>
      <c r="Q141" s="32">
        <f t="shared" si="23"/>
        <v>27.88</v>
      </c>
      <c r="R141" s="29" t="s">
        <v>16</v>
      </c>
      <c r="S141" s="33" t="s">
        <v>16</v>
      </c>
      <c r="T141" s="33" t="s">
        <v>16</v>
      </c>
      <c r="U141" s="34">
        <f t="shared" si="24"/>
        <v>0</v>
      </c>
      <c r="V141" s="24">
        <v>0</v>
      </c>
      <c r="W141" s="24">
        <v>0</v>
      </c>
      <c r="X141" s="24">
        <v>0</v>
      </c>
      <c r="Y141" s="34">
        <f t="shared" si="25"/>
        <v>0</v>
      </c>
      <c r="Z141" s="38" t="s">
        <v>36</v>
      </c>
    </row>
    <row r="142" spans="1:26" ht="15" customHeight="1" x14ac:dyDescent="0.15">
      <c r="A142" s="16" t="s">
        <v>15</v>
      </c>
      <c r="B142" s="3">
        <v>17641</v>
      </c>
      <c r="C142" s="4">
        <v>17641</v>
      </c>
      <c r="D142" s="5">
        <v>17641</v>
      </c>
      <c r="E142" s="6">
        <v>17641</v>
      </c>
      <c r="F142" s="9">
        <v>3</v>
      </c>
      <c r="G142" s="9">
        <v>1</v>
      </c>
      <c r="H142" s="9" t="s">
        <v>30</v>
      </c>
      <c r="I142" s="9">
        <v>19360</v>
      </c>
      <c r="J142" s="9">
        <v>21182</v>
      </c>
      <c r="K142" s="8">
        <v>40542</v>
      </c>
      <c r="L142" s="9">
        <v>11288</v>
      </c>
      <c r="M142" s="9">
        <v>11008</v>
      </c>
      <c r="N142" s="8">
        <v>22296</v>
      </c>
      <c r="O142" s="17">
        <f t="shared" si="21"/>
        <v>58.31</v>
      </c>
      <c r="P142" s="17">
        <f t="shared" si="22"/>
        <v>51.97</v>
      </c>
      <c r="Q142" s="17">
        <f t="shared" si="23"/>
        <v>54.99</v>
      </c>
      <c r="R142" s="8" t="s">
        <v>16</v>
      </c>
      <c r="S142" s="8" t="s">
        <v>16</v>
      </c>
      <c r="T142" s="8" t="s">
        <v>16</v>
      </c>
      <c r="U142" s="17">
        <f t="shared" si="24"/>
        <v>0</v>
      </c>
      <c r="V142" s="9">
        <v>0</v>
      </c>
      <c r="W142" s="9">
        <v>0</v>
      </c>
      <c r="X142" s="9">
        <v>0</v>
      </c>
      <c r="Y142" s="17">
        <f t="shared" si="25"/>
        <v>0</v>
      </c>
      <c r="Z142" s="37" t="s">
        <v>36</v>
      </c>
    </row>
    <row r="143" spans="1:26" ht="15" customHeight="1" x14ac:dyDescent="0.15">
      <c r="A143" s="16" t="s">
        <v>22</v>
      </c>
      <c r="B143" s="3">
        <v>17287</v>
      </c>
      <c r="C143" s="4">
        <v>17287</v>
      </c>
      <c r="D143" s="5">
        <v>17287</v>
      </c>
      <c r="E143" s="6">
        <v>17287</v>
      </c>
      <c r="F143" s="26">
        <v>81</v>
      </c>
      <c r="G143" s="26">
        <v>36</v>
      </c>
      <c r="H143" s="26" t="s">
        <v>30</v>
      </c>
      <c r="I143" s="26">
        <v>20513</v>
      </c>
      <c r="J143" s="26">
        <v>22236</v>
      </c>
      <c r="K143" s="30">
        <v>42749</v>
      </c>
      <c r="L143" s="26">
        <v>14958</v>
      </c>
      <c r="M143" s="26">
        <v>15992</v>
      </c>
      <c r="N143" s="30">
        <v>30950</v>
      </c>
      <c r="O143" s="31">
        <f t="shared" si="21"/>
        <v>72.92</v>
      </c>
      <c r="P143" s="31">
        <f t="shared" si="22"/>
        <v>71.92</v>
      </c>
      <c r="Q143" s="31">
        <f t="shared" si="23"/>
        <v>72.400000000000006</v>
      </c>
      <c r="R143" s="30" t="s">
        <v>23</v>
      </c>
      <c r="S143" s="30" t="s">
        <v>23</v>
      </c>
      <c r="T143" s="30" t="s">
        <v>23</v>
      </c>
      <c r="U143" s="31">
        <f t="shared" si="24"/>
        <v>0</v>
      </c>
      <c r="V143" s="26">
        <v>0</v>
      </c>
      <c r="W143" s="26">
        <v>0</v>
      </c>
      <c r="X143" s="26">
        <v>0</v>
      </c>
      <c r="Y143" s="31">
        <f t="shared" si="25"/>
        <v>0</v>
      </c>
      <c r="Z143" s="39" t="s">
        <v>36</v>
      </c>
    </row>
    <row r="144" spans="1:26" ht="15" customHeight="1" x14ac:dyDescent="0.15">
      <c r="A144" s="16" t="s">
        <v>13</v>
      </c>
      <c r="B144" s="3">
        <v>17282</v>
      </c>
      <c r="C144" s="4">
        <v>17282</v>
      </c>
      <c r="D144" s="5">
        <v>17282</v>
      </c>
      <c r="E144" s="6">
        <v>17282</v>
      </c>
      <c r="F144" s="9">
        <v>15</v>
      </c>
      <c r="G144" s="9">
        <v>5</v>
      </c>
      <c r="H144" s="9" t="s">
        <v>30</v>
      </c>
      <c r="I144" s="9">
        <v>20603</v>
      </c>
      <c r="J144" s="9">
        <v>22317</v>
      </c>
      <c r="K144" s="8">
        <v>42920</v>
      </c>
      <c r="L144" s="9">
        <v>14392</v>
      </c>
      <c r="M144" s="9">
        <v>12939</v>
      </c>
      <c r="N144" s="8">
        <v>27331</v>
      </c>
      <c r="O144" s="17">
        <f t="shared" si="21"/>
        <v>69.849999999999994</v>
      </c>
      <c r="P144" s="17">
        <f t="shared" si="22"/>
        <v>57.98</v>
      </c>
      <c r="Q144" s="17">
        <f t="shared" si="23"/>
        <v>63.68</v>
      </c>
      <c r="R144" s="8" t="s">
        <v>14</v>
      </c>
      <c r="S144" s="8" t="s">
        <v>14</v>
      </c>
      <c r="T144" s="8" t="s">
        <v>14</v>
      </c>
      <c r="U144" s="17">
        <f t="shared" si="24"/>
        <v>0</v>
      </c>
      <c r="V144" s="9">
        <v>0</v>
      </c>
      <c r="W144" s="9">
        <v>0</v>
      </c>
      <c r="X144" s="9">
        <v>0</v>
      </c>
      <c r="Y144" s="31">
        <f t="shared" si="25"/>
        <v>0</v>
      </c>
      <c r="Z144" s="37" t="s">
        <v>36</v>
      </c>
    </row>
    <row r="145" spans="1:26" ht="15" customHeight="1" x14ac:dyDescent="0.15">
      <c r="A145" s="16" t="s">
        <v>20</v>
      </c>
      <c r="B145" s="3">
        <v>17277</v>
      </c>
      <c r="C145" s="4">
        <v>17277</v>
      </c>
      <c r="D145" s="5">
        <v>17277</v>
      </c>
      <c r="E145" s="6">
        <v>17277</v>
      </c>
      <c r="F145" s="9">
        <v>9</v>
      </c>
      <c r="G145" s="9">
        <v>4</v>
      </c>
      <c r="H145" s="9" t="s">
        <v>30</v>
      </c>
      <c r="I145" s="9">
        <v>20712</v>
      </c>
      <c r="J145" s="9">
        <v>22379</v>
      </c>
      <c r="K145" s="8">
        <v>43091</v>
      </c>
      <c r="L145" s="9">
        <v>13559</v>
      </c>
      <c r="M145" s="9">
        <v>12574</v>
      </c>
      <c r="N145" s="8">
        <v>26133</v>
      </c>
      <c r="O145" s="17">
        <f t="shared" si="21"/>
        <v>65.459999999999994</v>
      </c>
      <c r="P145" s="17">
        <f t="shared" si="22"/>
        <v>56.19</v>
      </c>
      <c r="Q145" s="17">
        <f t="shared" si="23"/>
        <v>60.65</v>
      </c>
      <c r="R145" s="8" t="s">
        <v>21</v>
      </c>
      <c r="S145" s="8" t="s">
        <v>21</v>
      </c>
      <c r="T145" s="8" t="s">
        <v>21</v>
      </c>
      <c r="U145" s="17">
        <f t="shared" si="24"/>
        <v>0</v>
      </c>
      <c r="V145" s="9">
        <v>0</v>
      </c>
      <c r="W145" s="9">
        <v>0</v>
      </c>
      <c r="X145" s="9">
        <v>0</v>
      </c>
      <c r="Y145" s="31">
        <f t="shared" si="25"/>
        <v>0</v>
      </c>
      <c r="Z145" s="37" t="s">
        <v>36</v>
      </c>
    </row>
    <row r="146" spans="1:26" ht="15" customHeight="1" x14ac:dyDescent="0.15">
      <c r="A146" s="16" t="s">
        <v>19</v>
      </c>
      <c r="B146" s="3">
        <v>17262</v>
      </c>
      <c r="C146" s="4">
        <v>17262</v>
      </c>
      <c r="D146" s="5">
        <v>17262</v>
      </c>
      <c r="E146" s="6">
        <v>17262</v>
      </c>
      <c r="F146" s="9">
        <v>9</v>
      </c>
      <c r="G146" s="9">
        <v>2</v>
      </c>
      <c r="H146" s="9" t="s">
        <v>30</v>
      </c>
      <c r="I146" s="9">
        <v>20513</v>
      </c>
      <c r="J146" s="9">
        <v>22236</v>
      </c>
      <c r="K146" s="8">
        <v>42749</v>
      </c>
      <c r="L146" s="9">
        <v>14971</v>
      </c>
      <c r="M146" s="9">
        <v>15996</v>
      </c>
      <c r="N146" s="8">
        <v>30967</v>
      </c>
      <c r="O146" s="17">
        <f t="shared" si="21"/>
        <v>72.98</v>
      </c>
      <c r="P146" s="17">
        <f t="shared" si="22"/>
        <v>71.94</v>
      </c>
      <c r="Q146" s="17">
        <f t="shared" si="23"/>
        <v>72.44</v>
      </c>
      <c r="R146" s="8" t="s">
        <v>14</v>
      </c>
      <c r="S146" s="8" t="s">
        <v>14</v>
      </c>
      <c r="T146" s="8" t="s">
        <v>14</v>
      </c>
      <c r="U146" s="17">
        <f t="shared" si="24"/>
        <v>0</v>
      </c>
      <c r="V146" s="9">
        <v>0</v>
      </c>
      <c r="W146" s="9">
        <v>0</v>
      </c>
      <c r="X146" s="9">
        <v>0</v>
      </c>
      <c r="Y146" s="31">
        <f t="shared" si="25"/>
        <v>0</v>
      </c>
      <c r="Z146" s="37" t="s">
        <v>36</v>
      </c>
    </row>
    <row r="147" spans="1:26" ht="15" customHeight="1" x14ac:dyDescent="0.15">
      <c r="A147" s="16" t="s">
        <v>17</v>
      </c>
      <c r="B147" s="3">
        <v>17262</v>
      </c>
      <c r="C147" s="4">
        <v>17262</v>
      </c>
      <c r="D147" s="5">
        <v>17262</v>
      </c>
      <c r="E147" s="6">
        <v>17262</v>
      </c>
      <c r="F147" s="9">
        <v>3</v>
      </c>
      <c r="G147" s="9">
        <v>1</v>
      </c>
      <c r="H147" s="9" t="s">
        <v>30</v>
      </c>
      <c r="I147" s="9">
        <v>19971</v>
      </c>
      <c r="J147" s="9">
        <v>21470</v>
      </c>
      <c r="K147" s="8">
        <v>41441</v>
      </c>
      <c r="L147" s="9">
        <v>12280</v>
      </c>
      <c r="M147" s="9">
        <v>12289</v>
      </c>
      <c r="N147" s="8">
        <v>24569</v>
      </c>
      <c r="O147" s="17">
        <f t="shared" si="21"/>
        <v>61.49</v>
      </c>
      <c r="P147" s="17">
        <f t="shared" si="22"/>
        <v>57.24</v>
      </c>
      <c r="Q147" s="17">
        <f t="shared" si="23"/>
        <v>59.29</v>
      </c>
      <c r="R147" s="8" t="s">
        <v>18</v>
      </c>
      <c r="S147" s="8" t="s">
        <v>18</v>
      </c>
      <c r="T147" s="8" t="s">
        <v>18</v>
      </c>
      <c r="U147" s="17">
        <f t="shared" si="24"/>
        <v>0</v>
      </c>
      <c r="V147" s="9">
        <v>0</v>
      </c>
      <c r="W147" s="9">
        <v>0</v>
      </c>
      <c r="X147" s="9">
        <v>0</v>
      </c>
      <c r="Y147" s="31">
        <f t="shared" si="25"/>
        <v>0</v>
      </c>
      <c r="Z147" s="37" t="s">
        <v>36</v>
      </c>
    </row>
    <row r="148" spans="1:26" ht="15" customHeight="1" x14ac:dyDescent="0.15">
      <c r="A148" s="16" t="s">
        <v>15</v>
      </c>
      <c r="B148" s="3">
        <v>17262</v>
      </c>
      <c r="C148" s="4">
        <v>17262</v>
      </c>
      <c r="D148" s="5">
        <v>17262</v>
      </c>
      <c r="E148" s="6">
        <v>17262</v>
      </c>
      <c r="F148" s="9">
        <v>1</v>
      </c>
      <c r="G148" s="9">
        <v>1</v>
      </c>
      <c r="H148" s="9" t="s">
        <v>30</v>
      </c>
      <c r="I148" s="9">
        <v>19971</v>
      </c>
      <c r="J148" s="9">
        <v>21470</v>
      </c>
      <c r="K148" s="8">
        <v>41441</v>
      </c>
      <c r="L148" s="9">
        <v>0</v>
      </c>
      <c r="M148" s="9">
        <v>0</v>
      </c>
      <c r="N148" s="8">
        <v>0</v>
      </c>
      <c r="O148" s="17">
        <f t="shared" si="21"/>
        <v>0</v>
      </c>
      <c r="P148" s="17">
        <f t="shared" si="22"/>
        <v>0</v>
      </c>
      <c r="Q148" s="17">
        <f t="shared" si="23"/>
        <v>0</v>
      </c>
      <c r="R148" s="8" t="s">
        <v>16</v>
      </c>
      <c r="S148" s="8" t="s">
        <v>16</v>
      </c>
      <c r="T148" s="8" t="s">
        <v>16</v>
      </c>
      <c r="U148" s="17">
        <f t="shared" si="24"/>
        <v>0</v>
      </c>
      <c r="V148" s="9">
        <v>0</v>
      </c>
      <c r="W148" s="9">
        <v>0</v>
      </c>
      <c r="X148" s="9">
        <v>0</v>
      </c>
      <c r="Y148" s="31">
        <f t="shared" si="25"/>
        <v>0</v>
      </c>
      <c r="Z148" s="37" t="s">
        <v>35</v>
      </c>
    </row>
    <row r="149" spans="1:26" ht="15" customHeight="1" x14ac:dyDescent="0.15">
      <c r="A149" s="16" t="s">
        <v>13</v>
      </c>
      <c r="B149" s="3">
        <v>16902</v>
      </c>
      <c r="C149" s="4">
        <v>16902</v>
      </c>
      <c r="D149" s="5">
        <v>16902</v>
      </c>
      <c r="E149" s="6">
        <v>16902</v>
      </c>
      <c r="F149" s="26">
        <v>77</v>
      </c>
      <c r="G149" s="26">
        <v>12</v>
      </c>
      <c r="H149" s="26" t="s">
        <v>30</v>
      </c>
      <c r="I149" s="26">
        <v>13699</v>
      </c>
      <c r="J149" s="26">
        <v>17437</v>
      </c>
      <c r="K149" s="30">
        <v>31136</v>
      </c>
      <c r="L149" s="26">
        <v>10595</v>
      </c>
      <c r="M149" s="26">
        <v>11190</v>
      </c>
      <c r="N149" s="30">
        <v>21785</v>
      </c>
      <c r="O149" s="31">
        <f t="shared" si="21"/>
        <v>77.34</v>
      </c>
      <c r="P149" s="31">
        <f t="shared" si="22"/>
        <v>64.17</v>
      </c>
      <c r="Q149" s="31">
        <f t="shared" si="23"/>
        <v>69.97</v>
      </c>
      <c r="R149" s="30" t="s">
        <v>14</v>
      </c>
      <c r="S149" s="30" t="s">
        <v>14</v>
      </c>
      <c r="T149" s="30" t="s">
        <v>14</v>
      </c>
      <c r="U149" s="31">
        <f t="shared" si="24"/>
        <v>0</v>
      </c>
      <c r="V149" s="26">
        <v>0</v>
      </c>
      <c r="W149" s="26">
        <v>0</v>
      </c>
      <c r="X149" s="26">
        <v>0</v>
      </c>
      <c r="Y149" s="31">
        <f t="shared" si="25"/>
        <v>0</v>
      </c>
      <c r="Z149" s="39" t="s">
        <v>36</v>
      </c>
    </row>
    <row r="150" spans="1:26" ht="14.25" customHeight="1" x14ac:dyDescent="0.15">
      <c r="A150" s="10" t="s">
        <v>39</v>
      </c>
    </row>
  </sheetData>
  <autoFilter ref="A2:Z2" xr:uid="{00000000-0001-0000-0000-000000000000}">
    <filterColumn colId="1" showButton="0"/>
    <filterColumn colId="2" showButton="0"/>
    <filterColumn colId="3" showButton="0"/>
    <sortState xmlns:xlrd2="http://schemas.microsoft.com/office/spreadsheetml/2017/richdata2" ref="A4:Z147">
      <sortCondition descending="1" ref="B2"/>
    </sortState>
  </autoFilter>
  <mergeCells count="11">
    <mergeCell ref="B1:E2"/>
    <mergeCell ref="Z1:Z2"/>
    <mergeCell ref="O1:Q1"/>
    <mergeCell ref="V1:X1"/>
    <mergeCell ref="A1:A2"/>
    <mergeCell ref="I1:K1"/>
    <mergeCell ref="L1:N1"/>
    <mergeCell ref="R1:T1"/>
    <mergeCell ref="G1:G2"/>
    <mergeCell ref="F1:F2"/>
    <mergeCell ref="H1:H2"/>
  </mergeCells>
  <phoneticPr fontId="4"/>
  <conditionalFormatting sqref="K6:K137 N6:N137">
    <cfRule type="cellIs" dxfId="5" priority="5" stopIfTrue="1" operator="notEqual">
      <formula>SUM(I6,J6)</formula>
    </cfRule>
  </conditionalFormatting>
  <conditionalFormatting sqref="K138:K148 N138:N148">
    <cfRule type="cellIs" dxfId="4" priority="6" stopIfTrue="1" operator="notEqual">
      <formula>SUM(I138,J138)</formula>
    </cfRule>
  </conditionalFormatting>
  <conditionalFormatting sqref="K149 N149">
    <cfRule type="cellIs" dxfId="3" priority="4" stopIfTrue="1" operator="notEqual">
      <formula>SUM(I149,J149)</formula>
    </cfRule>
  </conditionalFormatting>
  <conditionalFormatting sqref="K5 N5">
    <cfRule type="cellIs" dxfId="2" priority="3" stopIfTrue="1" operator="notEqual">
      <formula>SUM(I5,J5)</formula>
    </cfRule>
  </conditionalFormatting>
  <conditionalFormatting sqref="K4 N4">
    <cfRule type="cellIs" dxfId="1" priority="2" stopIfTrue="1" operator="notEqual">
      <formula>SUM(I4,J4)</formula>
    </cfRule>
  </conditionalFormatting>
  <conditionalFormatting sqref="K3 N3">
    <cfRule type="cellIs" dxfId="0" priority="1" stopIfTrue="1" operator="notEqual">
      <formula>SUM(I3,J3)</formula>
    </cfRule>
  </conditionalFormatting>
  <printOptions horizontalCentered="1" verticalCentered="1"/>
  <pageMargins left="0.74803149606299213" right="0.74803149606299213" top="0.39370078740157483" bottom="0.39370078740157483" header="0.51181102362204722" footer="0.51181102362204722"/>
  <pageSetup paperSize="8" scale="75" fitToHeight="2" orientation="landscape" blackAndWhite="1" r:id="rId1"/>
  <headerFooter alignWithMargins="0"/>
  <ignoredErrors>
    <ignoredError sqref="Y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選挙一覧</vt:lpstr>
      <vt:lpstr>選挙一覧!Print_Area</vt:lpstr>
      <vt:lpstr>選挙一覧!Print_Titles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堀井　邦康</dc:creator>
  <cp:keywords/>
  <dc:description/>
  <cp:lastModifiedBy>本城　仁子</cp:lastModifiedBy>
  <cp:revision>0</cp:revision>
  <cp:lastPrinted>2026-04-03T09:59:18Z</cp:lastPrinted>
  <dcterms:created xsi:type="dcterms:W3CDTF">1601-01-01T00:00:00Z</dcterms:created>
  <dcterms:modified xsi:type="dcterms:W3CDTF">2026-04-03T09:59:48Z</dcterms:modified>
  <cp:category/>
</cp:coreProperties>
</file>