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90300介護保険課(過年度)\05 総務・給付担当\地域密着型サービス事業者関係\集団指導\2022(R04)年集団指導\【HPアップ用ZIP】★R4_集団指導（テキスト・チェックシート・動画）\チェックシート\"/>
    </mc:Choice>
  </mc:AlternateContent>
  <bookViews>
    <workbookView xWindow="-15" yWindow="5010" windowWidth="20730" windowHeight="5055"/>
  </bookViews>
  <sheets>
    <sheet name="地域密着型介護老人福祉施設 " sheetId="9" r:id="rId1"/>
    <sheet name="人員" sheetId="2" r:id="rId2"/>
    <sheet name="設備・備品" sheetId="6" r:id="rId3"/>
    <sheet name="運営" sheetId="3" r:id="rId4"/>
    <sheet name="（従来型）記入方法" sheetId="92" r:id="rId5"/>
    <sheet name="（ユニット型）記入方法" sheetId="93" r:id="rId6"/>
    <sheet name="勤務形態一覧表（従来型）" sheetId="88" r:id="rId7"/>
    <sheet name="（ユニット型）" sheetId="89" r:id="rId8"/>
    <sheet name="シフト記号表" sheetId="90" r:id="rId9"/>
    <sheet name="プルダウン・リスト（従来型・ユニット型共通）" sheetId="91" state="hidden" r:id="rId10"/>
    <sheet name="→報酬" sheetId="87" r:id="rId11"/>
    <sheet name="★加算取得状況一覧 " sheetId="86" r:id="rId12"/>
    <sheet name="ユニットにおける職員に係る減算について" sheetId="44" r:id="rId13"/>
    <sheet name="身体拘束廃止未実施減算" sheetId="55" r:id="rId14"/>
    <sheet name="安全管理体制未実施減算" sheetId="76" r:id="rId15"/>
    <sheet name="栄養管理に係る減算" sheetId="46" r:id="rId16"/>
    <sheet name="日常生活継続支援加算" sheetId="21" r:id="rId17"/>
    <sheet name="看護体制加算" sheetId="22" r:id="rId18"/>
    <sheet name="夜勤職員配置加算" sheetId="85" r:id="rId19"/>
    <sheet name="準ユニットケア加算 " sheetId="61" r:id="rId20"/>
    <sheet name="生活機能向上連携加算" sheetId="25" r:id="rId21"/>
    <sheet name="個別機能訓練" sheetId="26" r:id="rId22"/>
    <sheet name="ADL維持等加算" sheetId="27" r:id="rId23"/>
    <sheet name="若年性認知症利用者受入加算" sheetId="29" r:id="rId24"/>
    <sheet name="常勤専従医師配置加算" sheetId="80" r:id="rId25"/>
    <sheet name="精神科医師定期的療養指導加算" sheetId="59" r:id="rId26"/>
    <sheet name="障害者生活支援体制" sheetId="30" r:id="rId27"/>
    <sheet name="入院又は外泊時の費用の算定について" sheetId="77" r:id="rId28"/>
    <sheet name="外泊時在宅サービス利用の費用について" sheetId="49" r:id="rId29"/>
    <sheet name="初期加算" sheetId="78" r:id="rId30"/>
    <sheet name="再入所時栄養連携加算" sheetId="63" r:id="rId31"/>
    <sheet name="退所時等相談援助加算" sheetId="64" r:id="rId32"/>
    <sheet name="栄養マネジメント強化加算" sheetId="31" r:id="rId33"/>
    <sheet name="経口移行加算" sheetId="66" r:id="rId34"/>
    <sheet name="経口維持加算Ⅰ" sheetId="67" r:id="rId35"/>
    <sheet name="経口維持加算Ⅱ" sheetId="68" r:id="rId36"/>
    <sheet name="口腔衛生管理加算（Ⅰ）" sheetId="70" r:id="rId37"/>
    <sheet name="口腔衛生管理加算（Ⅱ）" sheetId="81" r:id="rId38"/>
    <sheet name="療養食加算" sheetId="32" r:id="rId39"/>
    <sheet name="配置医師緊急時対応加算" sheetId="33" r:id="rId40"/>
    <sheet name="看取り介護加算" sheetId="34" r:id="rId41"/>
    <sheet name="在宅復帰支援機能加算" sheetId="71" r:id="rId42"/>
    <sheet name="在宅・入所相互利用体制" sheetId="51" r:id="rId43"/>
    <sheet name="小規模拠点集合体制" sheetId="52" r:id="rId44"/>
    <sheet name="認知症専門ケア加算（Ⅰ）" sheetId="35" r:id="rId45"/>
    <sheet name="認知症専門ケア加算（Ⅱ）" sheetId="36" r:id="rId46"/>
    <sheet name="認知症行動・心理症状緊急対応加算" sheetId="72" r:id="rId47"/>
    <sheet name="褥瘡マネジメント加算Ⅰ" sheetId="37" r:id="rId48"/>
    <sheet name="褥瘡マネジメント加算Ⅱ" sheetId="38" r:id="rId49"/>
    <sheet name="排せつ支援加算（Ⅰ）" sheetId="82" r:id="rId50"/>
    <sheet name="排せつ支援加算（Ⅱ）" sheetId="83" r:id="rId51"/>
    <sheet name="排せつ支援加算（Ⅲ） " sheetId="84" r:id="rId52"/>
    <sheet name="自立支援促進加算" sheetId="74" r:id="rId53"/>
    <sheet name="科学的介護推進体制加算Ⅰ・Ⅱ" sheetId="42" r:id="rId54"/>
    <sheet name="安全対策体制加算" sheetId="75" r:id="rId55"/>
    <sheet name="サービス提供体制強化加算Ⅰ" sheetId="39" r:id="rId56"/>
    <sheet name="サービス提供体制強化加算Ⅱ" sheetId="40" r:id="rId57"/>
    <sheet name="サービス提供体制強化加算Ⅲ " sheetId="41" r:id="rId58"/>
  </sheets>
  <externalReferences>
    <externalReference r:id="rId59"/>
  </externalReferences>
  <definedNames>
    <definedName name="【記載例】シフト記号" localSheetId="8">シフト記号表!$C$6:$C$47</definedName>
    <definedName name="【記載例】シフト記号表" localSheetId="8">シフト記号表!$C$6:$C$47</definedName>
    <definedName name="【記載例】シフト記号表">'[1]【記載例】シフト記号表（勤務時間帯）'!$C$6:$C$47</definedName>
    <definedName name="_xlnm.Print_Area" localSheetId="7">'（ユニット型）'!$A$1:$BN$237</definedName>
    <definedName name="_xlnm.Print_Area" localSheetId="5">'（ユニット型）記入方法'!$A$1:$Q$93</definedName>
    <definedName name="_xlnm.Print_Area" localSheetId="4">'（従来型）記入方法'!$A$1:$Q$83</definedName>
    <definedName name="_xlnm.Print_Area" localSheetId="11">'★加算取得状況一覧 '!$A$1:$F$49</definedName>
    <definedName name="_xlnm.Print_Area" localSheetId="22">ADL維持等加算!$A$1:$C$8</definedName>
    <definedName name="_xlnm.Print_Area" localSheetId="55">サービス提供体制強化加算Ⅰ!$A$1:$Q$34</definedName>
    <definedName name="_xlnm.Print_Area" localSheetId="56">サービス提供体制強化加算Ⅱ!$A$1:$Q$28</definedName>
    <definedName name="_xlnm.Print_Area" localSheetId="57">'サービス提供体制強化加算Ⅲ '!$A$1:$Q$36</definedName>
    <definedName name="_xlnm.Print_Area" localSheetId="8">シフト記号表!$B$1:$N$54</definedName>
    <definedName name="_xlnm.Print_Area" localSheetId="12">ユニットにおける職員に係る減算について!$A$1:$E$8</definedName>
    <definedName name="_xlnm.Print_Area" localSheetId="14">安全管理体制未実施減算!$A$1:$C$7</definedName>
    <definedName name="_xlnm.Print_Area" localSheetId="3">運営!$A$1:$AO$633</definedName>
    <definedName name="_xlnm.Print_Area" localSheetId="15">栄養管理に係る減算!$A$1:$E$10</definedName>
    <definedName name="_xlnm.Print_Area" localSheetId="53">科学的介護推進体制加算Ⅰ・Ⅱ!$A$1:$Q$24</definedName>
    <definedName name="_xlnm.Print_Area" localSheetId="28">外泊時在宅サービス利用の費用について!$A$1:$E$11</definedName>
    <definedName name="_xlnm.Print_Area" localSheetId="17">看護体制加算!$A$1:$E$10</definedName>
    <definedName name="_xlnm.Print_Area" localSheetId="6">'勤務形態一覧表（従来型）'!$A$1:$BJ$237</definedName>
    <definedName name="_xlnm.Print_Area" localSheetId="21">個別機能訓練!$A$1:$E$23</definedName>
    <definedName name="_xlnm.Print_Area" localSheetId="36">'口腔衛生管理加算（Ⅰ）'!$A$1:$E$18</definedName>
    <definedName name="_xlnm.Print_Area" localSheetId="30">再入所時栄養連携加算!$A$1:$E$13</definedName>
    <definedName name="_xlnm.Print_Area" localSheetId="42">在宅・入所相互利用体制!$A$1:$E$7</definedName>
    <definedName name="_xlnm.Print_Area" localSheetId="23">若年性認知症利用者受入加算!$A$1:$C$8</definedName>
    <definedName name="_xlnm.Print_Area" localSheetId="19">'準ユニットケア加算 '!$A$1:$E$8</definedName>
    <definedName name="_xlnm.Print_Area" localSheetId="29">初期加算!$A$1:$E$6</definedName>
    <definedName name="_xlnm.Print_Area" localSheetId="43">小規模拠点集合体制!$A$1:$E$5</definedName>
    <definedName name="_xlnm.Print_Area" localSheetId="24">常勤専従医師配置加算!$A$1:$C$4</definedName>
    <definedName name="_xlnm.Print_Area" localSheetId="13">身体拘束廃止未実施減算!$A$1:$C$11</definedName>
    <definedName name="_xlnm.Print_Area" localSheetId="1">人員!$A$1:$AN$94</definedName>
    <definedName name="_xlnm.Print_Area" localSheetId="20">生活機能向上連携加算!$A$1:$E$16</definedName>
    <definedName name="_xlnm.Print_Area" localSheetId="25">精神科医師定期的療養指導加算!$A$1:$C$18</definedName>
    <definedName name="_xlnm.Print_Area" localSheetId="2">設備・備品!$A$1:$AN$41</definedName>
    <definedName name="_xlnm.Print_Area" localSheetId="31">退所時等相談援助加算!$A$1:$E$27</definedName>
    <definedName name="_xlnm.Print_Area" localSheetId="0">'地域密着型介護老人福祉施設 '!$A$1:$AN$48</definedName>
    <definedName name="_xlnm.Print_Area" localSheetId="16">日常生活継続支援加算!$A$1:$E$30</definedName>
    <definedName name="_xlnm.Print_Area" localSheetId="46">認知症行動・心理症状緊急対応加算!$A$1:$Q$11</definedName>
    <definedName name="_xlnm.Print_Area" localSheetId="44">'認知症専門ケア加算（Ⅰ）'!$A$1:$Q$18</definedName>
    <definedName name="_xlnm.Print_Area" localSheetId="45">'認知症専門ケア加算（Ⅱ）'!$A$1:$Q$22</definedName>
    <definedName name="_xlnm.Print_Area" localSheetId="49">'排せつ支援加算（Ⅰ）'!$A$1:$D$9</definedName>
    <definedName name="_xlnm.Print_Area" localSheetId="50">'排せつ支援加算（Ⅱ）'!$A$1:$D$11</definedName>
    <definedName name="_xlnm.Print_Area" localSheetId="51">'排せつ支援加算（Ⅲ） '!$A$1:$D$11</definedName>
    <definedName name="_xlnm.Print_Area" localSheetId="39">配置医師緊急時対応加算!$A$1:$E$9</definedName>
    <definedName name="_xlnm.Print_Area" localSheetId="18">夜勤職員配置加算!$A$1:$E$16</definedName>
    <definedName name="_xlnm.Print_Area" localSheetId="38">療養食加算!$A$1:$E$9</definedName>
    <definedName name="_xlnm.Print_Titles" localSheetId="7">'（ユニット型）'!$1:$16</definedName>
    <definedName name="_xlnm.Print_Titles" localSheetId="6">'勤務形態一覧表（従来型）'!$1:$16</definedName>
    <definedName name="シフト記号表">シフト記号表!$C$6:$C$47</definedName>
    <definedName name="シフト記号表例">'[1]シフト記号表（従来型・ユニット型共通）'!$C$6:$C$47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職種例">'[1]プルダウン・リスト（従来型・ユニット型共通）'!$C$21:$L$21</definedName>
    <definedName name="生活相談員">'プルダウン・リスト（従来型・ユニット型共通）'!$E$22:$E$31</definedName>
  </definedNames>
  <calcPr calcId="152511"/>
</workbook>
</file>

<file path=xl/calcChain.xml><?xml version="1.0" encoding="utf-8"?>
<calcChain xmlns="http://schemas.openxmlformats.org/spreadsheetml/2006/main">
  <c r="D47" i="90" l="1"/>
  <c r="L46" i="90"/>
  <c r="L45" i="90"/>
  <c r="L47" i="90" s="1"/>
  <c r="D44" i="90"/>
  <c r="L43" i="90"/>
  <c r="L42" i="90"/>
  <c r="L44" i="90" s="1"/>
  <c r="D41" i="90"/>
  <c r="L40" i="90"/>
  <c r="L39" i="90"/>
  <c r="L41" i="90" s="1"/>
  <c r="D38" i="90"/>
  <c r="D37" i="90"/>
  <c r="D36" i="90"/>
  <c r="D35" i="90"/>
  <c r="D34" i="90"/>
  <c r="D33" i="90"/>
  <c r="D32" i="90"/>
  <c r="D31" i="90"/>
  <c r="D30" i="90"/>
  <c r="D29" i="90"/>
  <c r="D28" i="90"/>
  <c r="D27" i="90"/>
  <c r="D26" i="90"/>
  <c r="D25" i="90"/>
  <c r="D24" i="90"/>
  <c r="D23" i="90"/>
  <c r="L22" i="90"/>
  <c r="D22" i="90"/>
  <c r="L21" i="90"/>
  <c r="D21" i="90"/>
  <c r="L20" i="90"/>
  <c r="D20" i="90"/>
  <c r="L19" i="90"/>
  <c r="D19" i="90"/>
  <c r="L18" i="90"/>
  <c r="D18" i="90"/>
  <c r="L17" i="90"/>
  <c r="D17" i="90"/>
  <c r="L16" i="90"/>
  <c r="D16" i="90"/>
  <c r="L15" i="90"/>
  <c r="D15" i="90"/>
  <c r="L14" i="90"/>
  <c r="D14" i="90"/>
  <c r="L13" i="90"/>
  <c r="D13" i="90"/>
  <c r="L12" i="90"/>
  <c r="D12" i="90"/>
  <c r="L11" i="90"/>
  <c r="D11" i="90"/>
  <c r="L10" i="90"/>
  <c r="D10" i="90"/>
  <c r="L9" i="90"/>
  <c r="D9" i="90"/>
  <c r="L8" i="90"/>
  <c r="D8" i="90"/>
  <c r="L7" i="90"/>
  <c r="D7" i="90"/>
  <c r="L6" i="90"/>
  <c r="D6" i="90"/>
  <c r="O236" i="89"/>
  <c r="T231" i="89"/>
  <c r="T230" i="89"/>
  <c r="O230" i="89"/>
  <c r="AL228" i="89"/>
  <c r="AJ230" i="89" s="1"/>
  <c r="AQ226" i="89"/>
  <c r="AE236" i="89" s="1"/>
  <c r="AN226" i="89"/>
  <c r="AE231" i="89" s="1"/>
  <c r="AL226" i="89"/>
  <c r="AA226" i="89"/>
  <c r="X226" i="89"/>
  <c r="O231" i="89" s="1"/>
  <c r="Y231" i="89" s="1"/>
  <c r="T236" i="89" s="1"/>
  <c r="V226" i="89"/>
  <c r="BE216" i="89"/>
  <c r="BD216" i="89"/>
  <c r="BC216" i="89"/>
  <c r="BB216" i="89"/>
  <c r="BA216" i="89"/>
  <c r="AZ216" i="89"/>
  <c r="AY216" i="89"/>
  <c r="AX216" i="89"/>
  <c r="AW216" i="89"/>
  <c r="AV216" i="89"/>
  <c r="AU216" i="89"/>
  <c r="AT216" i="89"/>
  <c r="AS216" i="89"/>
  <c r="AR216" i="89"/>
  <c r="AQ216" i="89"/>
  <c r="AP216" i="89"/>
  <c r="AO216" i="89"/>
  <c r="AN216" i="89"/>
  <c r="AM216" i="89"/>
  <c r="AL216" i="89"/>
  <c r="AK216" i="89"/>
  <c r="AJ216" i="89"/>
  <c r="AI216" i="89"/>
  <c r="AH216" i="89"/>
  <c r="AG216" i="89"/>
  <c r="AF216" i="89"/>
  <c r="AE216" i="89"/>
  <c r="AD216" i="89"/>
  <c r="AC216" i="89"/>
  <c r="AB216" i="89"/>
  <c r="AA216" i="89"/>
  <c r="L216" i="89"/>
  <c r="J216" i="89"/>
  <c r="BE214" i="89"/>
  <c r="BD214" i="89"/>
  <c r="BC214" i="89"/>
  <c r="BB214" i="89"/>
  <c r="BA214" i="89"/>
  <c r="AZ214" i="89"/>
  <c r="AY214" i="89"/>
  <c r="AX214" i="89"/>
  <c r="AW214" i="89"/>
  <c r="AV214" i="89"/>
  <c r="AU214" i="89"/>
  <c r="AT214" i="89"/>
  <c r="AS214" i="89"/>
  <c r="AR214" i="89"/>
  <c r="AQ214" i="89"/>
  <c r="AP214" i="89"/>
  <c r="AO214" i="89"/>
  <c r="AN214" i="89"/>
  <c r="AM214" i="89"/>
  <c r="AL214" i="89"/>
  <c r="AK214" i="89"/>
  <c r="AJ214" i="89"/>
  <c r="AI214" i="89"/>
  <c r="AH214" i="89"/>
  <c r="AG214" i="89"/>
  <c r="AF214" i="89"/>
  <c r="AE214" i="89"/>
  <c r="AD214" i="89"/>
  <c r="AC214" i="89"/>
  <c r="AB214" i="89"/>
  <c r="AA214" i="89"/>
  <c r="L214" i="89"/>
  <c r="J214" i="89"/>
  <c r="BE212" i="89"/>
  <c r="BD212" i="89"/>
  <c r="BC212" i="89"/>
  <c r="BB212" i="89"/>
  <c r="BA212" i="89"/>
  <c r="AZ212" i="89"/>
  <c r="AY212" i="89"/>
  <c r="AX212" i="89"/>
  <c r="AW212" i="89"/>
  <c r="AV212" i="89"/>
  <c r="AU212" i="89"/>
  <c r="AT212" i="89"/>
  <c r="AS212" i="89"/>
  <c r="AR212" i="89"/>
  <c r="AQ212" i="89"/>
  <c r="AP212" i="89"/>
  <c r="AO212" i="89"/>
  <c r="AN212" i="89"/>
  <c r="AM212" i="89"/>
  <c r="AL212" i="89"/>
  <c r="AK212" i="89"/>
  <c r="AJ212" i="89"/>
  <c r="AI212" i="89"/>
  <c r="AH212" i="89"/>
  <c r="AG212" i="89"/>
  <c r="AF212" i="89"/>
  <c r="AE212" i="89"/>
  <c r="AD212" i="89"/>
  <c r="AC212" i="89"/>
  <c r="AB212" i="89"/>
  <c r="AA212" i="89"/>
  <c r="L212" i="89"/>
  <c r="J212" i="89"/>
  <c r="BE210" i="89"/>
  <c r="BD210" i="89"/>
  <c r="BC210" i="89"/>
  <c r="BB210" i="89"/>
  <c r="BA210" i="89"/>
  <c r="AZ210" i="89"/>
  <c r="AY210" i="89"/>
  <c r="AX210" i="89"/>
  <c r="AW210" i="89"/>
  <c r="AV210" i="89"/>
  <c r="AU210" i="89"/>
  <c r="AT210" i="89"/>
  <c r="AS210" i="89"/>
  <c r="AR210" i="89"/>
  <c r="AQ210" i="89"/>
  <c r="AP210" i="89"/>
  <c r="AO210" i="89"/>
  <c r="AN210" i="89"/>
  <c r="AM210" i="89"/>
  <c r="AL210" i="89"/>
  <c r="AK210" i="89"/>
  <c r="AJ210" i="89"/>
  <c r="AI210" i="89"/>
  <c r="AH210" i="89"/>
  <c r="AG210" i="89"/>
  <c r="AF210" i="89"/>
  <c r="AE210" i="89"/>
  <c r="AD210" i="89"/>
  <c r="AC210" i="89"/>
  <c r="AB210" i="89"/>
  <c r="AA210" i="89"/>
  <c r="BF210" i="89" s="1"/>
  <c r="BH210" i="89" s="1"/>
  <c r="L210" i="89"/>
  <c r="J210" i="89"/>
  <c r="BE208" i="89"/>
  <c r="BD208" i="89"/>
  <c r="BC208" i="89"/>
  <c r="BB208" i="89"/>
  <c r="BA208" i="89"/>
  <c r="AZ208" i="89"/>
  <c r="AY208" i="89"/>
  <c r="AX208" i="89"/>
  <c r="AW208" i="89"/>
  <c r="AV208" i="89"/>
  <c r="AU208" i="89"/>
  <c r="AT208" i="89"/>
  <c r="AS208" i="89"/>
  <c r="AR208" i="89"/>
  <c r="AQ208" i="89"/>
  <c r="AP208" i="89"/>
  <c r="AO208" i="89"/>
  <c r="AN208" i="89"/>
  <c r="AM208" i="89"/>
  <c r="AL208" i="89"/>
  <c r="AK208" i="89"/>
  <c r="AJ208" i="89"/>
  <c r="AI208" i="89"/>
  <c r="AH208" i="89"/>
  <c r="AG208" i="89"/>
  <c r="AF208" i="89"/>
  <c r="AE208" i="89"/>
  <c r="AD208" i="89"/>
  <c r="AC208" i="89"/>
  <c r="AB208" i="89"/>
  <c r="AA208" i="89"/>
  <c r="L208" i="89"/>
  <c r="J208" i="89"/>
  <c r="BE206" i="89"/>
  <c r="BD206" i="89"/>
  <c r="BC206" i="89"/>
  <c r="BB206" i="89"/>
  <c r="BA206" i="89"/>
  <c r="AZ206" i="89"/>
  <c r="AY206" i="89"/>
  <c r="AX206" i="89"/>
  <c r="AW206" i="89"/>
  <c r="AV206" i="89"/>
  <c r="AU206" i="89"/>
  <c r="AT206" i="89"/>
  <c r="AS206" i="89"/>
  <c r="AR206" i="89"/>
  <c r="AQ206" i="89"/>
  <c r="AP206" i="89"/>
  <c r="AO206" i="89"/>
  <c r="AN206" i="89"/>
  <c r="AM206" i="89"/>
  <c r="AL206" i="89"/>
  <c r="AK206" i="89"/>
  <c r="AJ206" i="89"/>
  <c r="AI206" i="89"/>
  <c r="AH206" i="89"/>
  <c r="AG206" i="89"/>
  <c r="AF206" i="89"/>
  <c r="AE206" i="89"/>
  <c r="AD206" i="89"/>
  <c r="AC206" i="89"/>
  <c r="AB206" i="89"/>
  <c r="AA206" i="89"/>
  <c r="L206" i="89"/>
  <c r="J206" i="89"/>
  <c r="BE204" i="89"/>
  <c r="BD204" i="89"/>
  <c r="BC204" i="89"/>
  <c r="BB204" i="89"/>
  <c r="BA204" i="89"/>
  <c r="AZ204" i="89"/>
  <c r="AY204" i="89"/>
  <c r="AX204" i="89"/>
  <c r="AW204" i="89"/>
  <c r="AV204" i="89"/>
  <c r="AU204" i="89"/>
  <c r="AT204" i="89"/>
  <c r="AS204" i="89"/>
  <c r="AR204" i="89"/>
  <c r="AQ204" i="89"/>
  <c r="AP204" i="89"/>
  <c r="AO204" i="89"/>
  <c r="AN204" i="89"/>
  <c r="AM204" i="89"/>
  <c r="AL204" i="89"/>
  <c r="AK204" i="89"/>
  <c r="AJ204" i="89"/>
  <c r="AI204" i="89"/>
  <c r="AH204" i="89"/>
  <c r="AG204" i="89"/>
  <c r="AF204" i="89"/>
  <c r="AE204" i="89"/>
  <c r="AD204" i="89"/>
  <c r="AC204" i="89"/>
  <c r="AB204" i="89"/>
  <c r="AA204" i="89"/>
  <c r="L204" i="89"/>
  <c r="J204" i="89"/>
  <c r="BE202" i="89"/>
  <c r="BD202" i="89"/>
  <c r="BC202" i="89"/>
  <c r="BB202" i="89"/>
  <c r="BA202" i="89"/>
  <c r="AZ202" i="89"/>
  <c r="AY202" i="89"/>
  <c r="AX202" i="89"/>
  <c r="AW202" i="89"/>
  <c r="AV202" i="89"/>
  <c r="AU202" i="89"/>
  <c r="AT202" i="89"/>
  <c r="AS202" i="89"/>
  <c r="AR202" i="89"/>
  <c r="AQ202" i="89"/>
  <c r="AP202" i="89"/>
  <c r="AO202" i="89"/>
  <c r="AN202" i="89"/>
  <c r="AM202" i="89"/>
  <c r="AL202" i="89"/>
  <c r="AK202" i="89"/>
  <c r="AJ202" i="89"/>
  <c r="AI202" i="89"/>
  <c r="AH202" i="89"/>
  <c r="AG202" i="89"/>
  <c r="AF202" i="89"/>
  <c r="AE202" i="89"/>
  <c r="AD202" i="89"/>
  <c r="AC202" i="89"/>
  <c r="AB202" i="89"/>
  <c r="AA202" i="89"/>
  <c r="L202" i="89"/>
  <c r="J202" i="89"/>
  <c r="BE200" i="89"/>
  <c r="BD200" i="89"/>
  <c r="BC200" i="89"/>
  <c r="BB200" i="89"/>
  <c r="BA200" i="89"/>
  <c r="AZ200" i="89"/>
  <c r="AY200" i="89"/>
  <c r="AX200" i="89"/>
  <c r="AW200" i="89"/>
  <c r="AV200" i="89"/>
  <c r="AU200" i="89"/>
  <c r="AT200" i="89"/>
  <c r="AS200" i="89"/>
  <c r="AR200" i="89"/>
  <c r="AQ200" i="89"/>
  <c r="AP200" i="89"/>
  <c r="AO200" i="89"/>
  <c r="AN200" i="89"/>
  <c r="AM200" i="89"/>
  <c r="AL200" i="89"/>
  <c r="AK200" i="89"/>
  <c r="AJ200" i="89"/>
  <c r="AI200" i="89"/>
  <c r="AH200" i="89"/>
  <c r="AG200" i="89"/>
  <c r="AF200" i="89"/>
  <c r="AE200" i="89"/>
  <c r="AD200" i="89"/>
  <c r="AC200" i="89"/>
  <c r="AB200" i="89"/>
  <c r="AA200" i="89"/>
  <c r="L200" i="89"/>
  <c r="J200" i="89"/>
  <c r="BE198" i="89"/>
  <c r="BD198" i="89"/>
  <c r="BC198" i="89"/>
  <c r="BB198" i="89"/>
  <c r="BA198" i="89"/>
  <c r="AZ198" i="89"/>
  <c r="AY198" i="89"/>
  <c r="AX198" i="89"/>
  <c r="AW198" i="89"/>
  <c r="AV198" i="89"/>
  <c r="AU198" i="89"/>
  <c r="AT198" i="89"/>
  <c r="AS198" i="89"/>
  <c r="AR198" i="89"/>
  <c r="AQ198" i="89"/>
  <c r="AP198" i="89"/>
  <c r="AO198" i="89"/>
  <c r="AN198" i="89"/>
  <c r="AM198" i="89"/>
  <c r="AL198" i="89"/>
  <c r="AK198" i="89"/>
  <c r="AJ198" i="89"/>
  <c r="AI198" i="89"/>
  <c r="AH198" i="89"/>
  <c r="AG198" i="89"/>
  <c r="AF198" i="89"/>
  <c r="AE198" i="89"/>
  <c r="AD198" i="89"/>
  <c r="AC198" i="89"/>
  <c r="AB198" i="89"/>
  <c r="AA198" i="89"/>
  <c r="BF198" i="89" s="1"/>
  <c r="BH198" i="89" s="1"/>
  <c r="L198" i="89"/>
  <c r="J198" i="89"/>
  <c r="BE196" i="89"/>
  <c r="BD196" i="89"/>
  <c r="BC196" i="89"/>
  <c r="BB196" i="89"/>
  <c r="BA196" i="89"/>
  <c r="AZ196" i="89"/>
  <c r="AY196" i="89"/>
  <c r="AX196" i="89"/>
  <c r="AW196" i="89"/>
  <c r="AV196" i="89"/>
  <c r="AU196" i="89"/>
  <c r="AT196" i="89"/>
  <c r="AS196" i="89"/>
  <c r="AR196" i="89"/>
  <c r="AQ196" i="89"/>
  <c r="AP196" i="89"/>
  <c r="AO196" i="89"/>
  <c r="AN196" i="89"/>
  <c r="AM196" i="89"/>
  <c r="AL196" i="89"/>
  <c r="AK196" i="89"/>
  <c r="AJ196" i="89"/>
  <c r="AI196" i="89"/>
  <c r="AH196" i="89"/>
  <c r="AG196" i="89"/>
  <c r="AF196" i="89"/>
  <c r="AE196" i="89"/>
  <c r="AD196" i="89"/>
  <c r="AC196" i="89"/>
  <c r="AB196" i="89"/>
  <c r="AA196" i="89"/>
  <c r="L196" i="89"/>
  <c r="J196" i="89"/>
  <c r="BE194" i="89"/>
  <c r="BD194" i="89"/>
  <c r="BC194" i="89"/>
  <c r="BB194" i="89"/>
  <c r="BA194" i="89"/>
  <c r="AZ194" i="89"/>
  <c r="AY194" i="89"/>
  <c r="AX194" i="89"/>
  <c r="AW194" i="89"/>
  <c r="AV194" i="89"/>
  <c r="AU194" i="89"/>
  <c r="AT194" i="89"/>
  <c r="AS194" i="89"/>
  <c r="AR194" i="89"/>
  <c r="AQ194" i="89"/>
  <c r="AP194" i="89"/>
  <c r="AO194" i="89"/>
  <c r="AN194" i="89"/>
  <c r="AM194" i="89"/>
  <c r="AL194" i="89"/>
  <c r="AK194" i="89"/>
  <c r="AJ194" i="89"/>
  <c r="AI194" i="89"/>
  <c r="AH194" i="89"/>
  <c r="AG194" i="89"/>
  <c r="AF194" i="89"/>
  <c r="AE194" i="89"/>
  <c r="AD194" i="89"/>
  <c r="AC194" i="89"/>
  <c r="AB194" i="89"/>
  <c r="AA194" i="89"/>
  <c r="L194" i="89"/>
  <c r="J194" i="89"/>
  <c r="BE192" i="89"/>
  <c r="BD192" i="89"/>
  <c r="BC192" i="89"/>
  <c r="BB192" i="89"/>
  <c r="BA192" i="89"/>
  <c r="AZ192" i="89"/>
  <c r="AY192" i="89"/>
  <c r="AX192" i="89"/>
  <c r="AW192" i="89"/>
  <c r="AV192" i="89"/>
  <c r="AU192" i="89"/>
  <c r="AT192" i="89"/>
  <c r="AS192" i="89"/>
  <c r="AR192" i="89"/>
  <c r="AQ192" i="89"/>
  <c r="AP192" i="89"/>
  <c r="AO192" i="89"/>
  <c r="AN192" i="89"/>
  <c r="AM192" i="89"/>
  <c r="AL192" i="89"/>
  <c r="AK192" i="89"/>
  <c r="AJ192" i="89"/>
  <c r="AI192" i="89"/>
  <c r="AH192" i="89"/>
  <c r="AG192" i="89"/>
  <c r="AF192" i="89"/>
  <c r="AE192" i="89"/>
  <c r="AD192" i="89"/>
  <c r="AC192" i="89"/>
  <c r="AB192" i="89"/>
  <c r="AA192" i="89"/>
  <c r="L192" i="89"/>
  <c r="J192" i="89"/>
  <c r="BE190" i="89"/>
  <c r="BD190" i="89"/>
  <c r="BC190" i="89"/>
  <c r="BB190" i="89"/>
  <c r="BA190" i="89"/>
  <c r="AZ190" i="89"/>
  <c r="AY190" i="89"/>
  <c r="AX190" i="89"/>
  <c r="AW190" i="89"/>
  <c r="AV190" i="89"/>
  <c r="AU190" i="89"/>
  <c r="AT190" i="89"/>
  <c r="AS190" i="89"/>
  <c r="AR190" i="89"/>
  <c r="AQ190" i="89"/>
  <c r="AP190" i="89"/>
  <c r="AO190" i="89"/>
  <c r="AN190" i="89"/>
  <c r="AM190" i="89"/>
  <c r="AL190" i="89"/>
  <c r="AK190" i="89"/>
  <c r="AJ190" i="89"/>
  <c r="AI190" i="89"/>
  <c r="AH190" i="89"/>
  <c r="AG190" i="89"/>
  <c r="AF190" i="89"/>
  <c r="AE190" i="89"/>
  <c r="AD190" i="89"/>
  <c r="AC190" i="89"/>
  <c r="AB190" i="89"/>
  <c r="AA190" i="89"/>
  <c r="L190" i="89"/>
  <c r="J190" i="89"/>
  <c r="BE188" i="89"/>
  <c r="BD188" i="89"/>
  <c r="BC188" i="89"/>
  <c r="BB188" i="89"/>
  <c r="BA188" i="89"/>
  <c r="AZ188" i="89"/>
  <c r="AY188" i="89"/>
  <c r="AX188" i="89"/>
  <c r="AW188" i="89"/>
  <c r="AV188" i="89"/>
  <c r="AU188" i="89"/>
  <c r="AT188" i="89"/>
  <c r="AS188" i="89"/>
  <c r="AR188" i="89"/>
  <c r="AQ188" i="89"/>
  <c r="AP188" i="89"/>
  <c r="AO188" i="89"/>
  <c r="AN188" i="89"/>
  <c r="AM188" i="89"/>
  <c r="AL188" i="89"/>
  <c r="AK188" i="89"/>
  <c r="AJ188" i="89"/>
  <c r="AI188" i="89"/>
  <c r="AH188" i="89"/>
  <c r="AG188" i="89"/>
  <c r="AF188" i="89"/>
  <c r="AE188" i="89"/>
  <c r="AD188" i="89"/>
  <c r="AC188" i="89"/>
  <c r="AB188" i="89"/>
  <c r="AA188" i="89"/>
  <c r="L188" i="89"/>
  <c r="J188" i="89"/>
  <c r="BE186" i="89"/>
  <c r="BD186" i="89"/>
  <c r="BC186" i="89"/>
  <c r="BB186" i="89"/>
  <c r="BA186" i="89"/>
  <c r="AZ186" i="89"/>
  <c r="AY186" i="89"/>
  <c r="AX186" i="89"/>
  <c r="AW186" i="89"/>
  <c r="AV186" i="89"/>
  <c r="AU186" i="89"/>
  <c r="AT186" i="89"/>
  <c r="AS186" i="89"/>
  <c r="AR186" i="89"/>
  <c r="AQ186" i="89"/>
  <c r="AP186" i="89"/>
  <c r="AO186" i="89"/>
  <c r="AN186" i="89"/>
  <c r="AM186" i="89"/>
  <c r="AL186" i="89"/>
  <c r="AK186" i="89"/>
  <c r="AJ186" i="89"/>
  <c r="AI186" i="89"/>
  <c r="AH186" i="89"/>
  <c r="AG186" i="89"/>
  <c r="AF186" i="89"/>
  <c r="AE186" i="89"/>
  <c r="AD186" i="89"/>
  <c r="AC186" i="89"/>
  <c r="AB186" i="89"/>
  <c r="AA186" i="89"/>
  <c r="BF186" i="89" s="1"/>
  <c r="BH186" i="89" s="1"/>
  <c r="L186" i="89"/>
  <c r="J186" i="89"/>
  <c r="BE184" i="89"/>
  <c r="BD184" i="89"/>
  <c r="BC184" i="89"/>
  <c r="BB184" i="89"/>
  <c r="BA184" i="89"/>
  <c r="AZ184" i="89"/>
  <c r="AY184" i="89"/>
  <c r="AX184" i="89"/>
  <c r="AW184" i="89"/>
  <c r="AV184" i="89"/>
  <c r="AU184" i="89"/>
  <c r="AT184" i="89"/>
  <c r="AS184" i="89"/>
  <c r="AR184" i="89"/>
  <c r="AQ184" i="89"/>
  <c r="AP184" i="89"/>
  <c r="AO184" i="89"/>
  <c r="AN184" i="89"/>
  <c r="AM184" i="89"/>
  <c r="AL184" i="89"/>
  <c r="AK184" i="89"/>
  <c r="AJ184" i="89"/>
  <c r="AI184" i="89"/>
  <c r="AH184" i="89"/>
  <c r="AG184" i="89"/>
  <c r="AF184" i="89"/>
  <c r="AE184" i="89"/>
  <c r="AD184" i="89"/>
  <c r="AC184" i="89"/>
  <c r="AB184" i="89"/>
  <c r="AA184" i="89"/>
  <c r="L184" i="89"/>
  <c r="J184" i="89"/>
  <c r="BE182" i="89"/>
  <c r="BD182" i="89"/>
  <c r="BC182" i="89"/>
  <c r="BB182" i="89"/>
  <c r="BA182" i="89"/>
  <c r="AZ182" i="89"/>
  <c r="AY182" i="89"/>
  <c r="AX182" i="89"/>
  <c r="AW182" i="89"/>
  <c r="AV182" i="89"/>
  <c r="AU182" i="89"/>
  <c r="AT182" i="89"/>
  <c r="AS182" i="89"/>
  <c r="AR182" i="89"/>
  <c r="AQ182" i="89"/>
  <c r="AP182" i="89"/>
  <c r="AO182" i="89"/>
  <c r="AN182" i="89"/>
  <c r="AM182" i="89"/>
  <c r="AL182" i="89"/>
  <c r="AK182" i="89"/>
  <c r="AJ182" i="89"/>
  <c r="AI182" i="89"/>
  <c r="AH182" i="89"/>
  <c r="AG182" i="89"/>
  <c r="AF182" i="89"/>
  <c r="AE182" i="89"/>
  <c r="AD182" i="89"/>
  <c r="AC182" i="89"/>
  <c r="AB182" i="89"/>
  <c r="AA182" i="89"/>
  <c r="L182" i="89"/>
  <c r="J182" i="89"/>
  <c r="BE180" i="89"/>
  <c r="BD180" i="89"/>
  <c r="BC180" i="89"/>
  <c r="BB180" i="89"/>
  <c r="BA180" i="89"/>
  <c r="AZ180" i="89"/>
  <c r="AY180" i="89"/>
  <c r="AX180" i="89"/>
  <c r="AW180" i="89"/>
  <c r="AV180" i="89"/>
  <c r="AU180" i="89"/>
  <c r="AT180" i="89"/>
  <c r="AS180" i="89"/>
  <c r="AR180" i="89"/>
  <c r="AQ180" i="89"/>
  <c r="AP180" i="89"/>
  <c r="AO180" i="89"/>
  <c r="AN180" i="89"/>
  <c r="AM180" i="89"/>
  <c r="AL180" i="89"/>
  <c r="AK180" i="89"/>
  <c r="AJ180" i="89"/>
  <c r="AI180" i="89"/>
  <c r="AH180" i="89"/>
  <c r="AG180" i="89"/>
  <c r="AF180" i="89"/>
  <c r="AE180" i="89"/>
  <c r="AD180" i="89"/>
  <c r="AC180" i="89"/>
  <c r="AB180" i="89"/>
  <c r="AA180" i="89"/>
  <c r="L180" i="89"/>
  <c r="J180" i="89"/>
  <c r="BE178" i="89"/>
  <c r="BD178" i="89"/>
  <c r="BC178" i="89"/>
  <c r="BB178" i="89"/>
  <c r="BA178" i="89"/>
  <c r="AZ178" i="89"/>
  <c r="AY178" i="89"/>
  <c r="AX178" i="89"/>
  <c r="AW178" i="89"/>
  <c r="AV178" i="89"/>
  <c r="AU178" i="89"/>
  <c r="AT178" i="89"/>
  <c r="AS178" i="89"/>
  <c r="AR178" i="89"/>
  <c r="AQ178" i="89"/>
  <c r="AP178" i="89"/>
  <c r="AO178" i="89"/>
  <c r="AN178" i="89"/>
  <c r="AM178" i="89"/>
  <c r="AL178" i="89"/>
  <c r="AK178" i="89"/>
  <c r="AJ178" i="89"/>
  <c r="AI178" i="89"/>
  <c r="AH178" i="89"/>
  <c r="AG178" i="89"/>
  <c r="AF178" i="89"/>
  <c r="AE178" i="89"/>
  <c r="AD178" i="89"/>
  <c r="AC178" i="89"/>
  <c r="AB178" i="89"/>
  <c r="AA178" i="89"/>
  <c r="L178" i="89"/>
  <c r="J178" i="89"/>
  <c r="BE176" i="89"/>
  <c r="BD176" i="89"/>
  <c r="BC176" i="89"/>
  <c r="BB176" i="89"/>
  <c r="BA176" i="89"/>
  <c r="AZ176" i="89"/>
  <c r="AY176" i="89"/>
  <c r="AX176" i="89"/>
  <c r="AW176" i="89"/>
  <c r="AV176" i="89"/>
  <c r="AU176" i="89"/>
  <c r="AT176" i="89"/>
  <c r="AS176" i="89"/>
  <c r="AR176" i="89"/>
  <c r="AQ176" i="89"/>
  <c r="AP176" i="89"/>
  <c r="AO176" i="89"/>
  <c r="AN176" i="89"/>
  <c r="AM176" i="89"/>
  <c r="AL176" i="89"/>
  <c r="AK176" i="89"/>
  <c r="AJ176" i="89"/>
  <c r="AI176" i="89"/>
  <c r="AH176" i="89"/>
  <c r="AG176" i="89"/>
  <c r="AF176" i="89"/>
  <c r="AE176" i="89"/>
  <c r="AD176" i="89"/>
  <c r="AC176" i="89"/>
  <c r="AB176" i="89"/>
  <c r="AA176" i="89"/>
  <c r="L176" i="89"/>
  <c r="J176" i="89"/>
  <c r="BE174" i="89"/>
  <c r="BD174" i="89"/>
  <c r="BC174" i="89"/>
  <c r="BB174" i="89"/>
  <c r="BA174" i="89"/>
  <c r="AZ174" i="89"/>
  <c r="AY174" i="89"/>
  <c r="AX174" i="89"/>
  <c r="AW174" i="89"/>
  <c r="AV174" i="89"/>
  <c r="AU174" i="89"/>
  <c r="AT174" i="89"/>
  <c r="AS174" i="89"/>
  <c r="AR174" i="89"/>
  <c r="AQ174" i="89"/>
  <c r="AP174" i="89"/>
  <c r="AO174" i="89"/>
  <c r="AN174" i="89"/>
  <c r="AM174" i="89"/>
  <c r="AL174" i="89"/>
  <c r="AK174" i="89"/>
  <c r="AJ174" i="89"/>
  <c r="AI174" i="89"/>
  <c r="AH174" i="89"/>
  <c r="AG174" i="89"/>
  <c r="AF174" i="89"/>
  <c r="AE174" i="89"/>
  <c r="AD174" i="89"/>
  <c r="AC174" i="89"/>
  <c r="AB174" i="89"/>
  <c r="AA174" i="89"/>
  <c r="BF174" i="89" s="1"/>
  <c r="BH174" i="89" s="1"/>
  <c r="L174" i="89"/>
  <c r="J174" i="89"/>
  <c r="BE172" i="89"/>
  <c r="BD172" i="89"/>
  <c r="BC172" i="89"/>
  <c r="BB172" i="89"/>
  <c r="BA172" i="89"/>
  <c r="AZ172" i="89"/>
  <c r="AY172" i="89"/>
  <c r="AX172" i="89"/>
  <c r="AW172" i="89"/>
  <c r="AV172" i="89"/>
  <c r="AU172" i="89"/>
  <c r="AT172" i="89"/>
  <c r="AS172" i="89"/>
  <c r="AR172" i="89"/>
  <c r="AQ172" i="89"/>
  <c r="AP172" i="89"/>
  <c r="AO172" i="89"/>
  <c r="AN172" i="89"/>
  <c r="AM172" i="89"/>
  <c r="AL172" i="89"/>
  <c r="AK172" i="89"/>
  <c r="AJ172" i="89"/>
  <c r="AI172" i="89"/>
  <c r="AH172" i="89"/>
  <c r="AG172" i="89"/>
  <c r="AF172" i="89"/>
  <c r="AE172" i="89"/>
  <c r="AD172" i="89"/>
  <c r="AC172" i="89"/>
  <c r="AB172" i="89"/>
  <c r="AA172" i="89"/>
  <c r="L172" i="89"/>
  <c r="J172" i="89"/>
  <c r="BE170" i="89"/>
  <c r="BD170" i="89"/>
  <c r="BC170" i="89"/>
  <c r="BB170" i="89"/>
  <c r="BA170" i="89"/>
  <c r="AZ170" i="89"/>
  <c r="AY170" i="89"/>
  <c r="AX170" i="89"/>
  <c r="AW170" i="89"/>
  <c r="AV170" i="89"/>
  <c r="AU170" i="89"/>
  <c r="AT170" i="89"/>
  <c r="AS170" i="89"/>
  <c r="AR170" i="89"/>
  <c r="AQ170" i="89"/>
  <c r="AP170" i="89"/>
  <c r="AO170" i="89"/>
  <c r="AN170" i="89"/>
  <c r="AM170" i="89"/>
  <c r="AL170" i="89"/>
  <c r="AK170" i="89"/>
  <c r="AJ170" i="89"/>
  <c r="AI170" i="89"/>
  <c r="AH170" i="89"/>
  <c r="AG170" i="89"/>
  <c r="AF170" i="89"/>
  <c r="AE170" i="89"/>
  <c r="AD170" i="89"/>
  <c r="AC170" i="89"/>
  <c r="AB170" i="89"/>
  <c r="AA170" i="89"/>
  <c r="L170" i="89"/>
  <c r="J170" i="89"/>
  <c r="BE168" i="89"/>
  <c r="BD168" i="89"/>
  <c r="BC168" i="89"/>
  <c r="BB168" i="89"/>
  <c r="BA168" i="89"/>
  <c r="AZ168" i="89"/>
  <c r="AY168" i="89"/>
  <c r="AX168" i="89"/>
  <c r="AW168" i="89"/>
  <c r="AV168" i="89"/>
  <c r="AU168" i="89"/>
  <c r="AT168" i="89"/>
  <c r="AS168" i="89"/>
  <c r="AR168" i="89"/>
  <c r="AQ168" i="89"/>
  <c r="AP168" i="89"/>
  <c r="AO168" i="89"/>
  <c r="AN168" i="89"/>
  <c r="AM168" i="89"/>
  <c r="AL168" i="89"/>
  <c r="AK168" i="89"/>
  <c r="AJ168" i="89"/>
  <c r="AI168" i="89"/>
  <c r="AH168" i="89"/>
  <c r="AG168" i="89"/>
  <c r="AF168" i="89"/>
  <c r="AE168" i="89"/>
  <c r="AD168" i="89"/>
  <c r="AC168" i="89"/>
  <c r="AB168" i="89"/>
  <c r="AA168" i="89"/>
  <c r="L168" i="89"/>
  <c r="J168" i="89"/>
  <c r="BE166" i="89"/>
  <c r="BD166" i="89"/>
  <c r="BC166" i="89"/>
  <c r="BB166" i="89"/>
  <c r="BA166" i="89"/>
  <c r="AZ166" i="89"/>
  <c r="AY166" i="89"/>
  <c r="AX166" i="89"/>
  <c r="AW166" i="89"/>
  <c r="AV166" i="89"/>
  <c r="AU166" i="89"/>
  <c r="AT166" i="89"/>
  <c r="AS166" i="89"/>
  <c r="AR166" i="89"/>
  <c r="AQ166" i="89"/>
  <c r="AP166" i="89"/>
  <c r="AO166" i="89"/>
  <c r="AN166" i="89"/>
  <c r="AM166" i="89"/>
  <c r="AL166" i="89"/>
  <c r="AK166" i="89"/>
  <c r="AJ166" i="89"/>
  <c r="AI166" i="89"/>
  <c r="AH166" i="89"/>
  <c r="AG166" i="89"/>
  <c r="AF166" i="89"/>
  <c r="AE166" i="89"/>
  <c r="AD166" i="89"/>
  <c r="AC166" i="89"/>
  <c r="AB166" i="89"/>
  <c r="AA166" i="89"/>
  <c r="L166" i="89"/>
  <c r="J166" i="89"/>
  <c r="BE164" i="89"/>
  <c r="BD164" i="89"/>
  <c r="BC164" i="89"/>
  <c r="BB164" i="89"/>
  <c r="BA164" i="89"/>
  <c r="AZ164" i="89"/>
  <c r="AY164" i="89"/>
  <c r="AX164" i="89"/>
  <c r="AW164" i="89"/>
  <c r="AV164" i="89"/>
  <c r="AU164" i="89"/>
  <c r="AT164" i="89"/>
  <c r="AS164" i="89"/>
  <c r="AR164" i="89"/>
  <c r="AQ164" i="89"/>
  <c r="AP164" i="89"/>
  <c r="AO164" i="89"/>
  <c r="AN164" i="89"/>
  <c r="AM164" i="89"/>
  <c r="AL164" i="89"/>
  <c r="AK164" i="89"/>
  <c r="AJ164" i="89"/>
  <c r="AI164" i="89"/>
  <c r="AH164" i="89"/>
  <c r="AG164" i="89"/>
  <c r="AF164" i="89"/>
  <c r="AE164" i="89"/>
  <c r="AD164" i="89"/>
  <c r="AC164" i="89"/>
  <c r="AB164" i="89"/>
  <c r="AA164" i="89"/>
  <c r="L164" i="89"/>
  <c r="J164" i="89"/>
  <c r="BE162" i="89"/>
  <c r="BD162" i="89"/>
  <c r="BC162" i="89"/>
  <c r="BB162" i="89"/>
  <c r="BA162" i="89"/>
  <c r="AZ162" i="89"/>
  <c r="AY162" i="89"/>
  <c r="AX162" i="89"/>
  <c r="AW162" i="89"/>
  <c r="AV162" i="89"/>
  <c r="AU162" i="89"/>
  <c r="AT162" i="89"/>
  <c r="AS162" i="89"/>
  <c r="AR162" i="89"/>
  <c r="AQ162" i="89"/>
  <c r="AP162" i="89"/>
  <c r="AO162" i="89"/>
  <c r="AN162" i="89"/>
  <c r="AM162" i="89"/>
  <c r="AL162" i="89"/>
  <c r="AK162" i="89"/>
  <c r="AJ162" i="89"/>
  <c r="AI162" i="89"/>
  <c r="AH162" i="89"/>
  <c r="AG162" i="89"/>
  <c r="AF162" i="89"/>
  <c r="AE162" i="89"/>
  <c r="AD162" i="89"/>
  <c r="AC162" i="89"/>
  <c r="AB162" i="89"/>
  <c r="AA162" i="89"/>
  <c r="BF162" i="89" s="1"/>
  <c r="BH162" i="89" s="1"/>
  <c r="L162" i="89"/>
  <c r="J162" i="89"/>
  <c r="BE160" i="89"/>
  <c r="BD160" i="89"/>
  <c r="BC160" i="89"/>
  <c r="BB160" i="89"/>
  <c r="BA160" i="89"/>
  <c r="AZ160" i="89"/>
  <c r="AY160" i="89"/>
  <c r="AX160" i="89"/>
  <c r="AW160" i="89"/>
  <c r="AV160" i="89"/>
  <c r="AU160" i="89"/>
  <c r="AT160" i="89"/>
  <c r="AS160" i="89"/>
  <c r="AR160" i="89"/>
  <c r="AQ160" i="89"/>
  <c r="AP160" i="89"/>
  <c r="AO160" i="89"/>
  <c r="AN160" i="89"/>
  <c r="AM160" i="89"/>
  <c r="AL160" i="89"/>
  <c r="AK160" i="89"/>
  <c r="AJ160" i="89"/>
  <c r="AI160" i="89"/>
  <c r="AH160" i="89"/>
  <c r="AG160" i="89"/>
  <c r="AF160" i="89"/>
  <c r="AE160" i="89"/>
  <c r="AD160" i="89"/>
  <c r="AC160" i="89"/>
  <c r="AB160" i="89"/>
  <c r="AA160" i="89"/>
  <c r="L160" i="89"/>
  <c r="J160" i="89"/>
  <c r="BE158" i="89"/>
  <c r="BD158" i="89"/>
  <c r="BC158" i="89"/>
  <c r="BB158" i="89"/>
  <c r="BA158" i="89"/>
  <c r="AZ158" i="89"/>
  <c r="AY158" i="89"/>
  <c r="AX158" i="89"/>
  <c r="AW158" i="89"/>
  <c r="AV158" i="89"/>
  <c r="AU158" i="89"/>
  <c r="AT158" i="89"/>
  <c r="AS158" i="89"/>
  <c r="AR158" i="89"/>
  <c r="AQ158" i="89"/>
  <c r="AP158" i="89"/>
  <c r="AO158" i="89"/>
  <c r="AN158" i="89"/>
  <c r="AM158" i="89"/>
  <c r="AL158" i="89"/>
  <c r="AK158" i="89"/>
  <c r="AJ158" i="89"/>
  <c r="AI158" i="89"/>
  <c r="AH158" i="89"/>
  <c r="AG158" i="89"/>
  <c r="AF158" i="89"/>
  <c r="AE158" i="89"/>
  <c r="AD158" i="89"/>
  <c r="AC158" i="89"/>
  <c r="AB158" i="89"/>
  <c r="AA158" i="89"/>
  <c r="L158" i="89"/>
  <c r="J158" i="89"/>
  <c r="BE156" i="89"/>
  <c r="BD156" i="89"/>
  <c r="BC156" i="89"/>
  <c r="BB156" i="89"/>
  <c r="BA156" i="89"/>
  <c r="AZ156" i="89"/>
  <c r="AY156" i="89"/>
  <c r="AX156" i="89"/>
  <c r="AW156" i="89"/>
  <c r="AV156" i="89"/>
  <c r="AU156" i="89"/>
  <c r="AT156" i="89"/>
  <c r="AS156" i="89"/>
  <c r="AR156" i="89"/>
  <c r="AQ156" i="89"/>
  <c r="AP156" i="89"/>
  <c r="AO156" i="89"/>
  <c r="AN156" i="89"/>
  <c r="AM156" i="89"/>
  <c r="AL156" i="89"/>
  <c r="AK156" i="89"/>
  <c r="AJ156" i="89"/>
  <c r="AI156" i="89"/>
  <c r="AH156" i="89"/>
  <c r="AG156" i="89"/>
  <c r="AF156" i="89"/>
  <c r="AE156" i="89"/>
  <c r="AD156" i="89"/>
  <c r="AC156" i="89"/>
  <c r="AB156" i="89"/>
  <c r="AA156" i="89"/>
  <c r="L156" i="89"/>
  <c r="J156" i="89"/>
  <c r="BE154" i="89"/>
  <c r="BD154" i="89"/>
  <c r="BC154" i="89"/>
  <c r="BB154" i="89"/>
  <c r="BA154" i="89"/>
  <c r="AZ154" i="89"/>
  <c r="AY154" i="89"/>
  <c r="AX154" i="89"/>
  <c r="AW154" i="89"/>
  <c r="AV154" i="89"/>
  <c r="AU154" i="89"/>
  <c r="AT154" i="89"/>
  <c r="AS154" i="89"/>
  <c r="AR154" i="89"/>
  <c r="AQ154" i="89"/>
  <c r="AP154" i="89"/>
  <c r="AO154" i="89"/>
  <c r="AN154" i="89"/>
  <c r="AM154" i="89"/>
  <c r="AL154" i="89"/>
  <c r="AK154" i="89"/>
  <c r="AJ154" i="89"/>
  <c r="AI154" i="89"/>
  <c r="AH154" i="89"/>
  <c r="AG154" i="89"/>
  <c r="AF154" i="89"/>
  <c r="AE154" i="89"/>
  <c r="AD154" i="89"/>
  <c r="AC154" i="89"/>
  <c r="AB154" i="89"/>
  <c r="AA154" i="89"/>
  <c r="L154" i="89"/>
  <c r="J154" i="89"/>
  <c r="BE152" i="89"/>
  <c r="BD152" i="89"/>
  <c r="BC152" i="89"/>
  <c r="BB152" i="89"/>
  <c r="BA152" i="89"/>
  <c r="AZ152" i="89"/>
  <c r="AY152" i="89"/>
  <c r="AX152" i="89"/>
  <c r="AW152" i="89"/>
  <c r="AV152" i="89"/>
  <c r="AU152" i="89"/>
  <c r="AT152" i="89"/>
  <c r="AS152" i="89"/>
  <c r="AR152" i="89"/>
  <c r="AQ152" i="89"/>
  <c r="AP152" i="89"/>
  <c r="AO152" i="89"/>
  <c r="AN152" i="89"/>
  <c r="AM152" i="89"/>
  <c r="AL152" i="89"/>
  <c r="AK152" i="89"/>
  <c r="AJ152" i="89"/>
  <c r="AI152" i="89"/>
  <c r="AH152" i="89"/>
  <c r="AG152" i="89"/>
  <c r="AF152" i="89"/>
  <c r="AE152" i="89"/>
  <c r="AD152" i="89"/>
  <c r="AC152" i="89"/>
  <c r="AB152" i="89"/>
  <c r="AA152" i="89"/>
  <c r="L152" i="89"/>
  <c r="J152" i="89"/>
  <c r="BE150" i="89"/>
  <c r="BD150" i="89"/>
  <c r="BC150" i="89"/>
  <c r="BB150" i="89"/>
  <c r="BA150" i="89"/>
  <c r="AZ150" i="89"/>
  <c r="AY150" i="89"/>
  <c r="AX150" i="89"/>
  <c r="AW150" i="89"/>
  <c r="AV150" i="89"/>
  <c r="AU150" i="89"/>
  <c r="AT150" i="89"/>
  <c r="AS150" i="89"/>
  <c r="AR150" i="89"/>
  <c r="AQ150" i="89"/>
  <c r="AP150" i="89"/>
  <c r="AO150" i="89"/>
  <c r="AN150" i="89"/>
  <c r="AM150" i="89"/>
  <c r="AL150" i="89"/>
  <c r="AK150" i="89"/>
  <c r="AJ150" i="89"/>
  <c r="AI150" i="89"/>
  <c r="AH150" i="89"/>
  <c r="AG150" i="89"/>
  <c r="AF150" i="89"/>
  <c r="AE150" i="89"/>
  <c r="AD150" i="89"/>
  <c r="AC150" i="89"/>
  <c r="AB150" i="89"/>
  <c r="AA150" i="89"/>
  <c r="BF150" i="89" s="1"/>
  <c r="BH150" i="89" s="1"/>
  <c r="L150" i="89"/>
  <c r="J150" i="89"/>
  <c r="BE148" i="89"/>
  <c r="BD148" i="89"/>
  <c r="BC148" i="89"/>
  <c r="BB148" i="89"/>
  <c r="BA148" i="89"/>
  <c r="AZ148" i="89"/>
  <c r="AY148" i="89"/>
  <c r="AX148" i="89"/>
  <c r="AW148" i="89"/>
  <c r="AV148" i="89"/>
  <c r="AU148" i="89"/>
  <c r="AT148" i="89"/>
  <c r="AS148" i="89"/>
  <c r="AR148" i="89"/>
  <c r="AQ148" i="89"/>
  <c r="AP148" i="89"/>
  <c r="AO148" i="89"/>
  <c r="AN148" i="89"/>
  <c r="AM148" i="89"/>
  <c r="AL148" i="89"/>
  <c r="AK148" i="89"/>
  <c r="AJ148" i="89"/>
  <c r="AI148" i="89"/>
  <c r="AH148" i="89"/>
  <c r="AG148" i="89"/>
  <c r="AF148" i="89"/>
  <c r="AE148" i="89"/>
  <c r="AD148" i="89"/>
  <c r="AC148" i="89"/>
  <c r="AB148" i="89"/>
  <c r="AA148" i="89"/>
  <c r="L148" i="89"/>
  <c r="J148" i="89"/>
  <c r="BE146" i="89"/>
  <c r="BD146" i="89"/>
  <c r="BC146" i="89"/>
  <c r="BB146" i="89"/>
  <c r="BA146" i="89"/>
  <c r="AZ146" i="89"/>
  <c r="AY146" i="89"/>
  <c r="AX146" i="89"/>
  <c r="AW146" i="89"/>
  <c r="AV146" i="89"/>
  <c r="AU146" i="89"/>
  <c r="AT146" i="89"/>
  <c r="AS146" i="89"/>
  <c r="AR146" i="89"/>
  <c r="AQ146" i="89"/>
  <c r="AP146" i="89"/>
  <c r="AO146" i="89"/>
  <c r="AN146" i="89"/>
  <c r="AM146" i="89"/>
  <c r="AL146" i="89"/>
  <c r="AK146" i="89"/>
  <c r="AJ146" i="89"/>
  <c r="AI146" i="89"/>
  <c r="AH146" i="89"/>
  <c r="AG146" i="89"/>
  <c r="AF146" i="89"/>
  <c r="AE146" i="89"/>
  <c r="AD146" i="89"/>
  <c r="AC146" i="89"/>
  <c r="AB146" i="89"/>
  <c r="AA146" i="89"/>
  <c r="L146" i="89"/>
  <c r="J146" i="89"/>
  <c r="BE144" i="89"/>
  <c r="BD144" i="89"/>
  <c r="BC144" i="89"/>
  <c r="BB144" i="89"/>
  <c r="BA144" i="89"/>
  <c r="AZ144" i="89"/>
  <c r="AY144" i="89"/>
  <c r="AX144" i="89"/>
  <c r="AW144" i="89"/>
  <c r="AV144" i="89"/>
  <c r="AU144" i="89"/>
  <c r="AT144" i="89"/>
  <c r="AS144" i="89"/>
  <c r="AR144" i="89"/>
  <c r="AQ144" i="89"/>
  <c r="AP144" i="89"/>
  <c r="AO144" i="89"/>
  <c r="AN144" i="89"/>
  <c r="AM144" i="89"/>
  <c r="AL144" i="89"/>
  <c r="AK144" i="89"/>
  <c r="AJ144" i="89"/>
  <c r="AI144" i="89"/>
  <c r="AH144" i="89"/>
  <c r="AG144" i="89"/>
  <c r="AF144" i="89"/>
  <c r="AE144" i="89"/>
  <c r="AD144" i="89"/>
  <c r="AC144" i="89"/>
  <c r="AB144" i="89"/>
  <c r="AA144" i="89"/>
  <c r="L144" i="89"/>
  <c r="J144" i="89"/>
  <c r="BE142" i="89"/>
  <c r="BD142" i="89"/>
  <c r="BC142" i="89"/>
  <c r="BB142" i="89"/>
  <c r="BA142" i="89"/>
  <c r="AZ142" i="89"/>
  <c r="AY142" i="89"/>
  <c r="AX142" i="89"/>
  <c r="AW142" i="89"/>
  <c r="AV142" i="89"/>
  <c r="AU142" i="89"/>
  <c r="AT142" i="89"/>
  <c r="AS142" i="89"/>
  <c r="AR142" i="89"/>
  <c r="AQ142" i="89"/>
  <c r="AP142" i="89"/>
  <c r="AO142" i="89"/>
  <c r="AN142" i="89"/>
  <c r="AM142" i="89"/>
  <c r="AL142" i="89"/>
  <c r="AK142" i="89"/>
  <c r="AJ142" i="89"/>
  <c r="AI142" i="89"/>
  <c r="AH142" i="89"/>
  <c r="AG142" i="89"/>
  <c r="AF142" i="89"/>
  <c r="AE142" i="89"/>
  <c r="AD142" i="89"/>
  <c r="AC142" i="89"/>
  <c r="AB142" i="89"/>
  <c r="AA142" i="89"/>
  <c r="L142" i="89"/>
  <c r="J142" i="89"/>
  <c r="BE140" i="89"/>
  <c r="BD140" i="89"/>
  <c r="BC140" i="89"/>
  <c r="BB140" i="89"/>
  <c r="BA140" i="89"/>
  <c r="AZ140" i="89"/>
  <c r="AY140" i="89"/>
  <c r="AX140" i="89"/>
  <c r="AW140" i="89"/>
  <c r="AV140" i="89"/>
  <c r="AU140" i="89"/>
  <c r="AT140" i="89"/>
  <c r="AS140" i="89"/>
  <c r="AR140" i="89"/>
  <c r="AQ140" i="89"/>
  <c r="AP140" i="89"/>
  <c r="AO140" i="89"/>
  <c r="AN140" i="89"/>
  <c r="AM140" i="89"/>
  <c r="AL140" i="89"/>
  <c r="AK140" i="89"/>
  <c r="AJ140" i="89"/>
  <c r="AI140" i="89"/>
  <c r="AH140" i="89"/>
  <c r="AG140" i="89"/>
  <c r="AF140" i="89"/>
  <c r="AE140" i="89"/>
  <c r="AD140" i="89"/>
  <c r="AC140" i="89"/>
  <c r="AB140" i="89"/>
  <c r="AA140" i="89"/>
  <c r="L140" i="89"/>
  <c r="J140" i="89"/>
  <c r="BE138" i="89"/>
  <c r="BD138" i="89"/>
  <c r="BC138" i="89"/>
  <c r="BB138" i="89"/>
  <c r="BA138" i="89"/>
  <c r="AZ138" i="89"/>
  <c r="AY138" i="89"/>
  <c r="AX138" i="89"/>
  <c r="AW138" i="89"/>
  <c r="AV138" i="89"/>
  <c r="AU138" i="89"/>
  <c r="AT138" i="89"/>
  <c r="AS138" i="89"/>
  <c r="AR138" i="89"/>
  <c r="AQ138" i="89"/>
  <c r="AP138" i="89"/>
  <c r="AO138" i="89"/>
  <c r="AN138" i="89"/>
  <c r="AM138" i="89"/>
  <c r="AL138" i="89"/>
  <c r="AK138" i="89"/>
  <c r="AJ138" i="89"/>
  <c r="AI138" i="89"/>
  <c r="AH138" i="89"/>
  <c r="AG138" i="89"/>
  <c r="AF138" i="89"/>
  <c r="AE138" i="89"/>
  <c r="AD138" i="89"/>
  <c r="AC138" i="89"/>
  <c r="AB138" i="89"/>
  <c r="AA138" i="89"/>
  <c r="BF138" i="89" s="1"/>
  <c r="BH138" i="89" s="1"/>
  <c r="L138" i="89"/>
  <c r="J138" i="89"/>
  <c r="BE136" i="89"/>
  <c r="BD136" i="89"/>
  <c r="BC136" i="89"/>
  <c r="BB136" i="89"/>
  <c r="BA136" i="89"/>
  <c r="AZ136" i="89"/>
  <c r="AY136" i="89"/>
  <c r="AX136" i="89"/>
  <c r="AW136" i="89"/>
  <c r="AV136" i="89"/>
  <c r="AU136" i="89"/>
  <c r="AT136" i="89"/>
  <c r="AS136" i="89"/>
  <c r="AR136" i="89"/>
  <c r="AQ136" i="89"/>
  <c r="AP136" i="89"/>
  <c r="AO136" i="89"/>
  <c r="AN136" i="89"/>
  <c r="AM136" i="89"/>
  <c r="AL136" i="89"/>
  <c r="AK136" i="89"/>
  <c r="AJ136" i="89"/>
  <c r="AI136" i="89"/>
  <c r="AH136" i="89"/>
  <c r="AG136" i="89"/>
  <c r="AF136" i="89"/>
  <c r="AE136" i="89"/>
  <c r="AD136" i="89"/>
  <c r="AC136" i="89"/>
  <c r="AB136" i="89"/>
  <c r="AA136" i="89"/>
  <c r="L136" i="89"/>
  <c r="J136" i="89"/>
  <c r="BE134" i="89"/>
  <c r="BD134" i="89"/>
  <c r="BC134" i="89"/>
  <c r="BB134" i="89"/>
  <c r="BA134" i="89"/>
  <c r="AZ134" i="89"/>
  <c r="AY134" i="89"/>
  <c r="AX134" i="89"/>
  <c r="AW134" i="89"/>
  <c r="AV134" i="89"/>
  <c r="AU134" i="89"/>
  <c r="AT134" i="89"/>
  <c r="AS134" i="89"/>
  <c r="AR134" i="89"/>
  <c r="AQ134" i="89"/>
  <c r="AP134" i="89"/>
  <c r="AO134" i="89"/>
  <c r="AN134" i="89"/>
  <c r="AM134" i="89"/>
  <c r="AL134" i="89"/>
  <c r="AK134" i="89"/>
  <c r="AJ134" i="89"/>
  <c r="AI134" i="89"/>
  <c r="AH134" i="89"/>
  <c r="AG134" i="89"/>
  <c r="AF134" i="89"/>
  <c r="AE134" i="89"/>
  <c r="AD134" i="89"/>
  <c r="AC134" i="89"/>
  <c r="AB134" i="89"/>
  <c r="AA134" i="89"/>
  <c r="L134" i="89"/>
  <c r="J134" i="89"/>
  <c r="BE132" i="89"/>
  <c r="BD132" i="89"/>
  <c r="BC132" i="89"/>
  <c r="BB132" i="89"/>
  <c r="BA132" i="89"/>
  <c r="AZ132" i="89"/>
  <c r="AY132" i="89"/>
  <c r="AX132" i="89"/>
  <c r="AW132" i="89"/>
  <c r="AV132" i="89"/>
  <c r="AU132" i="89"/>
  <c r="AT132" i="89"/>
  <c r="AS132" i="89"/>
  <c r="AR132" i="89"/>
  <c r="AQ132" i="89"/>
  <c r="AP132" i="89"/>
  <c r="AO132" i="89"/>
  <c r="AN132" i="89"/>
  <c r="AM132" i="89"/>
  <c r="AL132" i="89"/>
  <c r="AK132" i="89"/>
  <c r="AJ132" i="89"/>
  <c r="AI132" i="89"/>
  <c r="AH132" i="89"/>
  <c r="AG132" i="89"/>
  <c r="AF132" i="89"/>
  <c r="AE132" i="89"/>
  <c r="AD132" i="89"/>
  <c r="AC132" i="89"/>
  <c r="AB132" i="89"/>
  <c r="AA132" i="89"/>
  <c r="L132" i="89"/>
  <c r="J132" i="89"/>
  <c r="BE130" i="89"/>
  <c r="BD130" i="89"/>
  <c r="BC130" i="89"/>
  <c r="BB130" i="89"/>
  <c r="BA130" i="89"/>
  <c r="AZ130" i="89"/>
  <c r="AY130" i="89"/>
  <c r="AX130" i="89"/>
  <c r="AW130" i="89"/>
  <c r="AV130" i="89"/>
  <c r="AU130" i="89"/>
  <c r="AT130" i="89"/>
  <c r="AS130" i="89"/>
  <c r="AR130" i="89"/>
  <c r="AQ130" i="89"/>
  <c r="AP130" i="89"/>
  <c r="AO130" i="89"/>
  <c r="AN130" i="89"/>
  <c r="AM130" i="89"/>
  <c r="AL130" i="89"/>
  <c r="AK130" i="89"/>
  <c r="AJ130" i="89"/>
  <c r="AI130" i="89"/>
  <c r="AH130" i="89"/>
  <c r="AG130" i="89"/>
  <c r="AF130" i="89"/>
  <c r="AE130" i="89"/>
  <c r="AD130" i="89"/>
  <c r="AC130" i="89"/>
  <c r="AB130" i="89"/>
  <c r="AA130" i="89"/>
  <c r="L130" i="89"/>
  <c r="J130" i="89"/>
  <c r="BE128" i="89"/>
  <c r="BD128" i="89"/>
  <c r="BC128" i="89"/>
  <c r="BB128" i="89"/>
  <c r="BA128" i="89"/>
  <c r="AZ128" i="89"/>
  <c r="AY128" i="89"/>
  <c r="AX128" i="89"/>
  <c r="AW128" i="89"/>
  <c r="AV128" i="89"/>
  <c r="AU128" i="89"/>
  <c r="AT128" i="89"/>
  <c r="AS128" i="89"/>
  <c r="AR128" i="89"/>
  <c r="AQ128" i="89"/>
  <c r="AP128" i="89"/>
  <c r="AO128" i="89"/>
  <c r="AN128" i="89"/>
  <c r="AM128" i="89"/>
  <c r="AL128" i="89"/>
  <c r="AK128" i="89"/>
  <c r="AJ128" i="89"/>
  <c r="AI128" i="89"/>
  <c r="AH128" i="89"/>
  <c r="AG128" i="89"/>
  <c r="AF128" i="89"/>
  <c r="AE128" i="89"/>
  <c r="AD128" i="89"/>
  <c r="AC128" i="89"/>
  <c r="AB128" i="89"/>
  <c r="AA128" i="89"/>
  <c r="L128" i="89"/>
  <c r="J128" i="89"/>
  <c r="BE126" i="89"/>
  <c r="BD126" i="89"/>
  <c r="BC126" i="89"/>
  <c r="BB126" i="89"/>
  <c r="BA126" i="89"/>
  <c r="AZ126" i="89"/>
  <c r="AY126" i="89"/>
  <c r="AX126" i="89"/>
  <c r="AW126" i="89"/>
  <c r="AV126" i="89"/>
  <c r="AU126" i="89"/>
  <c r="AT126" i="89"/>
  <c r="AS126" i="89"/>
  <c r="AR126" i="89"/>
  <c r="AQ126" i="89"/>
  <c r="AP126" i="89"/>
  <c r="AO126" i="89"/>
  <c r="AN126" i="89"/>
  <c r="AM126" i="89"/>
  <c r="AL126" i="89"/>
  <c r="AK126" i="89"/>
  <c r="AJ126" i="89"/>
  <c r="AI126" i="89"/>
  <c r="AH126" i="89"/>
  <c r="AG126" i="89"/>
  <c r="AF126" i="89"/>
  <c r="AE126" i="89"/>
  <c r="AD126" i="89"/>
  <c r="AC126" i="89"/>
  <c r="AB126" i="89"/>
  <c r="AA126" i="89"/>
  <c r="BF126" i="89" s="1"/>
  <c r="BH126" i="89" s="1"/>
  <c r="L126" i="89"/>
  <c r="J126" i="89"/>
  <c r="BE124" i="89"/>
  <c r="BD124" i="89"/>
  <c r="BC124" i="89"/>
  <c r="BB124" i="89"/>
  <c r="BA124" i="89"/>
  <c r="AZ124" i="89"/>
  <c r="AY124" i="89"/>
  <c r="AX124" i="89"/>
  <c r="AW124" i="89"/>
  <c r="AV124" i="89"/>
  <c r="AU124" i="89"/>
  <c r="AT124" i="89"/>
  <c r="AS124" i="89"/>
  <c r="AR124" i="89"/>
  <c r="AQ124" i="89"/>
  <c r="AP124" i="89"/>
  <c r="AO124" i="89"/>
  <c r="AN124" i="89"/>
  <c r="AM124" i="89"/>
  <c r="AL124" i="89"/>
  <c r="AK124" i="89"/>
  <c r="AJ124" i="89"/>
  <c r="AI124" i="89"/>
  <c r="AH124" i="89"/>
  <c r="AG124" i="89"/>
  <c r="AF124" i="89"/>
  <c r="AE124" i="89"/>
  <c r="AD124" i="89"/>
  <c r="AC124" i="89"/>
  <c r="AB124" i="89"/>
  <c r="AA124" i="89"/>
  <c r="L124" i="89"/>
  <c r="J124" i="89"/>
  <c r="BE122" i="89"/>
  <c r="BD122" i="89"/>
  <c r="BC122" i="89"/>
  <c r="BB122" i="89"/>
  <c r="BA122" i="89"/>
  <c r="AZ122" i="89"/>
  <c r="AY122" i="89"/>
  <c r="AX122" i="89"/>
  <c r="AW122" i="89"/>
  <c r="AV122" i="89"/>
  <c r="AU122" i="89"/>
  <c r="AT122" i="89"/>
  <c r="AS122" i="89"/>
  <c r="AR122" i="89"/>
  <c r="AQ122" i="89"/>
  <c r="AP122" i="89"/>
  <c r="AO122" i="89"/>
  <c r="AN122" i="89"/>
  <c r="AM122" i="89"/>
  <c r="AL122" i="89"/>
  <c r="AK122" i="89"/>
  <c r="AJ122" i="89"/>
  <c r="AI122" i="89"/>
  <c r="AH122" i="89"/>
  <c r="AG122" i="89"/>
  <c r="AF122" i="89"/>
  <c r="AE122" i="89"/>
  <c r="AD122" i="89"/>
  <c r="AC122" i="89"/>
  <c r="AB122" i="89"/>
  <c r="AA122" i="89"/>
  <c r="L122" i="89"/>
  <c r="J122" i="89"/>
  <c r="BE120" i="89"/>
  <c r="BD120" i="89"/>
  <c r="BC120" i="89"/>
  <c r="BB120" i="89"/>
  <c r="BA120" i="89"/>
  <c r="AZ120" i="89"/>
  <c r="AY120" i="89"/>
  <c r="AX120" i="89"/>
  <c r="AW120" i="89"/>
  <c r="AV120" i="89"/>
  <c r="AU120" i="89"/>
  <c r="AT120" i="89"/>
  <c r="AS120" i="89"/>
  <c r="AR120" i="89"/>
  <c r="AQ120" i="89"/>
  <c r="AP120" i="89"/>
  <c r="AO120" i="89"/>
  <c r="AN120" i="89"/>
  <c r="AM120" i="89"/>
  <c r="AL120" i="89"/>
  <c r="AK120" i="89"/>
  <c r="AJ120" i="89"/>
  <c r="AI120" i="89"/>
  <c r="AH120" i="89"/>
  <c r="AG120" i="89"/>
  <c r="AF120" i="89"/>
  <c r="AE120" i="89"/>
  <c r="AD120" i="89"/>
  <c r="AC120" i="89"/>
  <c r="AB120" i="89"/>
  <c r="AA120" i="89"/>
  <c r="L120" i="89"/>
  <c r="J120" i="89"/>
  <c r="BE118" i="89"/>
  <c r="BD118" i="89"/>
  <c r="BC118" i="89"/>
  <c r="BB118" i="89"/>
  <c r="BA118" i="89"/>
  <c r="AZ118" i="89"/>
  <c r="AY118" i="89"/>
  <c r="AX118" i="89"/>
  <c r="AW118" i="89"/>
  <c r="AV118" i="89"/>
  <c r="AU118" i="89"/>
  <c r="AT118" i="89"/>
  <c r="AS118" i="89"/>
  <c r="AR118" i="89"/>
  <c r="AQ118" i="89"/>
  <c r="AP118" i="89"/>
  <c r="AO118" i="89"/>
  <c r="AN118" i="89"/>
  <c r="AM118" i="89"/>
  <c r="AL118" i="89"/>
  <c r="AK118" i="89"/>
  <c r="AJ118" i="89"/>
  <c r="AI118" i="89"/>
  <c r="AH118" i="89"/>
  <c r="AG118" i="89"/>
  <c r="AF118" i="89"/>
  <c r="AE118" i="89"/>
  <c r="AD118" i="89"/>
  <c r="AC118" i="89"/>
  <c r="AB118" i="89"/>
  <c r="AA118" i="89"/>
  <c r="L118" i="89"/>
  <c r="J118" i="89"/>
  <c r="BE116" i="89"/>
  <c r="BD116" i="89"/>
  <c r="BC116" i="89"/>
  <c r="BB116" i="89"/>
  <c r="BA116" i="89"/>
  <c r="AZ116" i="89"/>
  <c r="AY116" i="89"/>
  <c r="AX116" i="89"/>
  <c r="AW116" i="89"/>
  <c r="AV116" i="89"/>
  <c r="AU116" i="89"/>
  <c r="AT116" i="89"/>
  <c r="AS116" i="89"/>
  <c r="AR116" i="89"/>
  <c r="AQ116" i="89"/>
  <c r="AP116" i="89"/>
  <c r="AO116" i="89"/>
  <c r="AN116" i="89"/>
  <c r="AM116" i="89"/>
  <c r="AL116" i="89"/>
  <c r="AK116" i="89"/>
  <c r="AJ116" i="89"/>
  <c r="AI116" i="89"/>
  <c r="AH116" i="89"/>
  <c r="AG116" i="89"/>
  <c r="AF116" i="89"/>
  <c r="AE116" i="89"/>
  <c r="AD116" i="89"/>
  <c r="AC116" i="89"/>
  <c r="AB116" i="89"/>
  <c r="AA116" i="89"/>
  <c r="L116" i="89"/>
  <c r="J116" i="89"/>
  <c r="BE114" i="89"/>
  <c r="BD114" i="89"/>
  <c r="BC114" i="89"/>
  <c r="BB114" i="89"/>
  <c r="BA114" i="89"/>
  <c r="AZ114" i="89"/>
  <c r="AY114" i="89"/>
  <c r="AX114" i="89"/>
  <c r="AW114" i="89"/>
  <c r="AV114" i="89"/>
  <c r="AU114" i="89"/>
  <c r="AT114" i="89"/>
  <c r="AS114" i="89"/>
  <c r="AR114" i="89"/>
  <c r="AQ114" i="89"/>
  <c r="AP114" i="89"/>
  <c r="AO114" i="89"/>
  <c r="AN114" i="89"/>
  <c r="AM114" i="89"/>
  <c r="AL114" i="89"/>
  <c r="AK114" i="89"/>
  <c r="AJ114" i="89"/>
  <c r="AI114" i="89"/>
  <c r="AH114" i="89"/>
  <c r="AG114" i="89"/>
  <c r="AF114" i="89"/>
  <c r="AE114" i="89"/>
  <c r="AD114" i="89"/>
  <c r="AC114" i="89"/>
  <c r="AB114" i="89"/>
  <c r="AA114" i="89"/>
  <c r="BF114" i="89" s="1"/>
  <c r="BH114" i="89" s="1"/>
  <c r="L114" i="89"/>
  <c r="J114" i="89"/>
  <c r="BE112" i="89"/>
  <c r="BD112" i="89"/>
  <c r="BC112" i="89"/>
  <c r="BB112" i="89"/>
  <c r="BA112" i="89"/>
  <c r="AZ112" i="89"/>
  <c r="AY112" i="89"/>
  <c r="AX112" i="89"/>
  <c r="AW112" i="89"/>
  <c r="AV112" i="89"/>
  <c r="AU112" i="89"/>
  <c r="AT112" i="89"/>
  <c r="AS112" i="89"/>
  <c r="AR112" i="89"/>
  <c r="AQ112" i="89"/>
  <c r="AP112" i="89"/>
  <c r="AO112" i="89"/>
  <c r="AN112" i="89"/>
  <c r="AM112" i="89"/>
  <c r="AL112" i="89"/>
  <c r="AK112" i="89"/>
  <c r="AJ112" i="89"/>
  <c r="AI112" i="89"/>
  <c r="AH112" i="89"/>
  <c r="AG112" i="89"/>
  <c r="AF112" i="89"/>
  <c r="AE112" i="89"/>
  <c r="AD112" i="89"/>
  <c r="AC112" i="89"/>
  <c r="AB112" i="89"/>
  <c r="AA112" i="89"/>
  <c r="L112" i="89"/>
  <c r="J112" i="89"/>
  <c r="BE110" i="89"/>
  <c r="BD110" i="89"/>
  <c r="BC110" i="89"/>
  <c r="BB110" i="89"/>
  <c r="BA110" i="89"/>
  <c r="AZ110" i="89"/>
  <c r="AY110" i="89"/>
  <c r="AX110" i="89"/>
  <c r="AW110" i="89"/>
  <c r="AV110" i="89"/>
  <c r="AU110" i="89"/>
  <c r="AT110" i="89"/>
  <c r="AS110" i="89"/>
  <c r="AR110" i="89"/>
  <c r="AQ110" i="89"/>
  <c r="AP110" i="89"/>
  <c r="AO110" i="89"/>
  <c r="AN110" i="89"/>
  <c r="AM110" i="89"/>
  <c r="AL110" i="89"/>
  <c r="AK110" i="89"/>
  <c r="AJ110" i="89"/>
  <c r="AI110" i="89"/>
  <c r="AH110" i="89"/>
  <c r="AG110" i="89"/>
  <c r="AF110" i="89"/>
  <c r="AE110" i="89"/>
  <c r="AD110" i="89"/>
  <c r="AC110" i="89"/>
  <c r="AB110" i="89"/>
  <c r="AA110" i="89"/>
  <c r="L110" i="89"/>
  <c r="J110" i="89"/>
  <c r="BE108" i="89"/>
  <c r="BD108" i="89"/>
  <c r="BC108" i="89"/>
  <c r="BB108" i="89"/>
  <c r="BA108" i="89"/>
  <c r="AZ108" i="89"/>
  <c r="AY108" i="89"/>
  <c r="AX108" i="89"/>
  <c r="AW108" i="89"/>
  <c r="AV108" i="89"/>
  <c r="AU108" i="89"/>
  <c r="AT108" i="89"/>
  <c r="AS108" i="89"/>
  <c r="AR108" i="89"/>
  <c r="AQ108" i="89"/>
  <c r="AP108" i="89"/>
  <c r="AO108" i="89"/>
  <c r="AN108" i="89"/>
  <c r="AM108" i="89"/>
  <c r="AL108" i="89"/>
  <c r="AK108" i="89"/>
  <c r="AJ108" i="89"/>
  <c r="AI108" i="89"/>
  <c r="AH108" i="89"/>
  <c r="AG108" i="89"/>
  <c r="AF108" i="89"/>
  <c r="AE108" i="89"/>
  <c r="AD108" i="89"/>
  <c r="AC108" i="89"/>
  <c r="AB108" i="89"/>
  <c r="AA108" i="89"/>
  <c r="L108" i="89"/>
  <c r="J108" i="89"/>
  <c r="BE106" i="89"/>
  <c r="BD106" i="89"/>
  <c r="BC106" i="89"/>
  <c r="BB106" i="89"/>
  <c r="BA106" i="89"/>
  <c r="AZ106" i="89"/>
  <c r="AY106" i="89"/>
  <c r="AX106" i="89"/>
  <c r="AW106" i="89"/>
  <c r="AV106" i="89"/>
  <c r="AU106" i="89"/>
  <c r="AT106" i="89"/>
  <c r="AS106" i="89"/>
  <c r="AR106" i="89"/>
  <c r="AQ106" i="89"/>
  <c r="AP106" i="89"/>
  <c r="AO106" i="89"/>
  <c r="AN106" i="89"/>
  <c r="AM106" i="89"/>
  <c r="AL106" i="89"/>
  <c r="AK106" i="89"/>
  <c r="AJ106" i="89"/>
  <c r="AI106" i="89"/>
  <c r="AH106" i="89"/>
  <c r="AG106" i="89"/>
  <c r="AF106" i="89"/>
  <c r="AE106" i="89"/>
  <c r="AD106" i="89"/>
  <c r="AC106" i="89"/>
  <c r="AB106" i="89"/>
  <c r="AA106" i="89"/>
  <c r="L106" i="89"/>
  <c r="J106" i="89"/>
  <c r="BE104" i="89"/>
  <c r="BD104" i="89"/>
  <c r="BC104" i="89"/>
  <c r="BB104" i="89"/>
  <c r="BA104" i="89"/>
  <c r="AZ104" i="89"/>
  <c r="AY104" i="89"/>
  <c r="AX104" i="89"/>
  <c r="AW104" i="89"/>
  <c r="AV104" i="89"/>
  <c r="AU104" i="89"/>
  <c r="AT104" i="89"/>
  <c r="AS104" i="89"/>
  <c r="AR104" i="89"/>
  <c r="AQ104" i="89"/>
  <c r="AP104" i="89"/>
  <c r="AO104" i="89"/>
  <c r="AN104" i="89"/>
  <c r="AM104" i="89"/>
  <c r="AL104" i="89"/>
  <c r="AK104" i="89"/>
  <c r="AJ104" i="89"/>
  <c r="AI104" i="89"/>
  <c r="AH104" i="89"/>
  <c r="AG104" i="89"/>
  <c r="AF104" i="89"/>
  <c r="AE104" i="89"/>
  <c r="AD104" i="89"/>
  <c r="AC104" i="89"/>
  <c r="AB104" i="89"/>
  <c r="AA104" i="89"/>
  <c r="L104" i="89"/>
  <c r="J104" i="89"/>
  <c r="BE102" i="89"/>
  <c r="BD102" i="89"/>
  <c r="BC102" i="89"/>
  <c r="BB102" i="89"/>
  <c r="BA102" i="89"/>
  <c r="AZ102" i="89"/>
  <c r="AY102" i="89"/>
  <c r="AX102" i="89"/>
  <c r="AW102" i="89"/>
  <c r="AV102" i="89"/>
  <c r="AU102" i="89"/>
  <c r="AT102" i="89"/>
  <c r="AS102" i="89"/>
  <c r="AR102" i="89"/>
  <c r="AQ102" i="89"/>
  <c r="AP102" i="89"/>
  <c r="AO102" i="89"/>
  <c r="AN102" i="89"/>
  <c r="AM102" i="89"/>
  <c r="AL102" i="89"/>
  <c r="AK102" i="89"/>
  <c r="AJ102" i="89"/>
  <c r="AI102" i="89"/>
  <c r="AH102" i="89"/>
  <c r="AG102" i="89"/>
  <c r="AF102" i="89"/>
  <c r="AE102" i="89"/>
  <c r="AD102" i="89"/>
  <c r="AC102" i="89"/>
  <c r="AB102" i="89"/>
  <c r="AA102" i="89"/>
  <c r="BF102" i="89" s="1"/>
  <c r="BH102" i="89" s="1"/>
  <c r="L102" i="89"/>
  <c r="J102" i="89"/>
  <c r="BE100" i="89"/>
  <c r="BD100" i="89"/>
  <c r="BC100" i="89"/>
  <c r="BB100" i="89"/>
  <c r="BA100" i="89"/>
  <c r="AZ100" i="89"/>
  <c r="AY100" i="89"/>
  <c r="AX100" i="89"/>
  <c r="AW100" i="89"/>
  <c r="AV100" i="89"/>
  <c r="AU100" i="89"/>
  <c r="AT100" i="89"/>
  <c r="AS100" i="89"/>
  <c r="AR100" i="89"/>
  <c r="AQ100" i="89"/>
  <c r="AP100" i="89"/>
  <c r="AO100" i="89"/>
  <c r="AN100" i="89"/>
  <c r="AM100" i="89"/>
  <c r="AL100" i="89"/>
  <c r="AK100" i="89"/>
  <c r="AJ100" i="89"/>
  <c r="AI100" i="89"/>
  <c r="AH100" i="89"/>
  <c r="AG100" i="89"/>
  <c r="AF100" i="89"/>
  <c r="AE100" i="89"/>
  <c r="AD100" i="89"/>
  <c r="AC100" i="89"/>
  <c r="AB100" i="89"/>
  <c r="AA100" i="89"/>
  <c r="L100" i="89"/>
  <c r="J100" i="89"/>
  <c r="BE98" i="89"/>
  <c r="BD98" i="89"/>
  <c r="BC98" i="89"/>
  <c r="BB98" i="89"/>
  <c r="BA98" i="89"/>
  <c r="AZ98" i="89"/>
  <c r="AY98" i="89"/>
  <c r="AX98" i="89"/>
  <c r="AW98" i="89"/>
  <c r="AV98" i="89"/>
  <c r="AU98" i="89"/>
  <c r="AT98" i="89"/>
  <c r="AS98" i="89"/>
  <c r="AR98" i="89"/>
  <c r="AQ98" i="89"/>
  <c r="AP98" i="89"/>
  <c r="AO98" i="89"/>
  <c r="AN98" i="89"/>
  <c r="AM98" i="89"/>
  <c r="AL98" i="89"/>
  <c r="AK98" i="89"/>
  <c r="AJ98" i="89"/>
  <c r="AI98" i="89"/>
  <c r="AH98" i="89"/>
  <c r="AG98" i="89"/>
  <c r="AF98" i="89"/>
  <c r="AE98" i="89"/>
  <c r="AD98" i="89"/>
  <c r="AC98" i="89"/>
  <c r="AB98" i="89"/>
  <c r="AA98" i="89"/>
  <c r="L98" i="89"/>
  <c r="J98" i="89"/>
  <c r="BE96" i="89"/>
  <c r="BD96" i="89"/>
  <c r="BC96" i="89"/>
  <c r="BB96" i="89"/>
  <c r="BA96" i="89"/>
  <c r="AZ96" i="89"/>
  <c r="AY96" i="89"/>
  <c r="AX96" i="89"/>
  <c r="AW96" i="89"/>
  <c r="AV96" i="89"/>
  <c r="AU96" i="89"/>
  <c r="AT96" i="89"/>
  <c r="AS96" i="89"/>
  <c r="AR96" i="89"/>
  <c r="AQ96" i="89"/>
  <c r="AP96" i="89"/>
  <c r="AO96" i="89"/>
  <c r="AN96" i="89"/>
  <c r="AM96" i="89"/>
  <c r="AL96" i="89"/>
  <c r="AK96" i="89"/>
  <c r="AJ96" i="89"/>
  <c r="AI96" i="89"/>
  <c r="AH96" i="89"/>
  <c r="AG96" i="89"/>
  <c r="AF96" i="89"/>
  <c r="AE96" i="89"/>
  <c r="AD96" i="89"/>
  <c r="AC96" i="89"/>
  <c r="AB96" i="89"/>
  <c r="AA96" i="89"/>
  <c r="L96" i="89"/>
  <c r="J96" i="89"/>
  <c r="BE94" i="89"/>
  <c r="BD94" i="89"/>
  <c r="BC94" i="89"/>
  <c r="BB94" i="89"/>
  <c r="BA94" i="89"/>
  <c r="AZ94" i="89"/>
  <c r="AY94" i="89"/>
  <c r="AX94" i="89"/>
  <c r="AW94" i="89"/>
  <c r="AV94" i="89"/>
  <c r="AU94" i="89"/>
  <c r="AT94" i="89"/>
  <c r="AS94" i="89"/>
  <c r="AR94" i="89"/>
  <c r="AQ94" i="89"/>
  <c r="AP94" i="89"/>
  <c r="AO94" i="89"/>
  <c r="AN94" i="89"/>
  <c r="AM94" i="89"/>
  <c r="AL94" i="89"/>
  <c r="AK94" i="89"/>
  <c r="AJ94" i="89"/>
  <c r="AI94" i="89"/>
  <c r="AH94" i="89"/>
  <c r="AG94" i="89"/>
  <c r="AF94" i="89"/>
  <c r="AE94" i="89"/>
  <c r="AD94" i="89"/>
  <c r="AC94" i="89"/>
  <c r="AB94" i="89"/>
  <c r="AA94" i="89"/>
  <c r="L94" i="89"/>
  <c r="J94" i="89"/>
  <c r="BE92" i="89"/>
  <c r="BD92" i="89"/>
  <c r="BC92" i="89"/>
  <c r="BB92" i="89"/>
  <c r="BA92" i="89"/>
  <c r="AZ92" i="89"/>
  <c r="AY92" i="89"/>
  <c r="AX92" i="89"/>
  <c r="AW92" i="89"/>
  <c r="AV92" i="89"/>
  <c r="AU92" i="89"/>
  <c r="AT92" i="89"/>
  <c r="AS92" i="89"/>
  <c r="AR92" i="89"/>
  <c r="AQ92" i="89"/>
  <c r="AP92" i="89"/>
  <c r="AO92" i="89"/>
  <c r="AN92" i="89"/>
  <c r="AM92" i="89"/>
  <c r="AL92" i="89"/>
  <c r="AK92" i="89"/>
  <c r="AJ92" i="89"/>
  <c r="AI92" i="89"/>
  <c r="AH92" i="89"/>
  <c r="AG92" i="89"/>
  <c r="AF92" i="89"/>
  <c r="AE92" i="89"/>
  <c r="AD92" i="89"/>
  <c r="AC92" i="89"/>
  <c r="AB92" i="89"/>
  <c r="AA92" i="89"/>
  <c r="L92" i="89"/>
  <c r="J92" i="89"/>
  <c r="BE90" i="89"/>
  <c r="BD90" i="89"/>
  <c r="BC90" i="89"/>
  <c r="BB90" i="89"/>
  <c r="BA90" i="89"/>
  <c r="AZ90" i="89"/>
  <c r="AY90" i="89"/>
  <c r="AX90" i="89"/>
  <c r="AW90" i="89"/>
  <c r="AV90" i="89"/>
  <c r="AU90" i="89"/>
  <c r="AT90" i="89"/>
  <c r="AS90" i="89"/>
  <c r="AR90" i="89"/>
  <c r="AQ90" i="89"/>
  <c r="AP90" i="89"/>
  <c r="AO90" i="89"/>
  <c r="AN90" i="89"/>
  <c r="AM90" i="89"/>
  <c r="AL90" i="89"/>
  <c r="AK90" i="89"/>
  <c r="AJ90" i="89"/>
  <c r="AI90" i="89"/>
  <c r="AH90" i="89"/>
  <c r="AG90" i="89"/>
  <c r="AF90" i="89"/>
  <c r="AE90" i="89"/>
  <c r="AD90" i="89"/>
  <c r="AC90" i="89"/>
  <c r="AB90" i="89"/>
  <c r="AA90" i="89"/>
  <c r="L90" i="89"/>
  <c r="J90" i="89"/>
  <c r="BE88" i="89"/>
  <c r="BD88" i="89"/>
  <c r="BC88" i="89"/>
  <c r="BB88" i="89"/>
  <c r="BA88" i="89"/>
  <c r="AZ88" i="89"/>
  <c r="AY88" i="89"/>
  <c r="AX88" i="89"/>
  <c r="AW88" i="89"/>
  <c r="AV88" i="89"/>
  <c r="AU88" i="89"/>
  <c r="AT88" i="89"/>
  <c r="AS88" i="89"/>
  <c r="AR88" i="89"/>
  <c r="AQ88" i="89"/>
  <c r="AP88" i="89"/>
  <c r="AO88" i="89"/>
  <c r="AN88" i="89"/>
  <c r="AM88" i="89"/>
  <c r="AL88" i="89"/>
  <c r="AK88" i="89"/>
  <c r="AJ88" i="89"/>
  <c r="AI88" i="89"/>
  <c r="AH88" i="89"/>
  <c r="AG88" i="89"/>
  <c r="AF88" i="89"/>
  <c r="AE88" i="89"/>
  <c r="AD88" i="89"/>
  <c r="AC88" i="89"/>
  <c r="AB88" i="89"/>
  <c r="AA88" i="89"/>
  <c r="L88" i="89"/>
  <c r="J88"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L86" i="89"/>
  <c r="J86" i="89"/>
  <c r="BE84" i="89"/>
  <c r="BD84" i="89"/>
  <c r="BC84" i="89"/>
  <c r="BB84" i="89"/>
  <c r="BA84" i="89"/>
  <c r="AZ84" i="89"/>
  <c r="AY84" i="89"/>
  <c r="AX84" i="89"/>
  <c r="AW84" i="89"/>
  <c r="AV84" i="89"/>
  <c r="AU84" i="89"/>
  <c r="AT84" i="89"/>
  <c r="AS84" i="89"/>
  <c r="AR84" i="89"/>
  <c r="AQ84" i="89"/>
  <c r="AP84" i="89"/>
  <c r="AO84" i="89"/>
  <c r="AN84" i="89"/>
  <c r="AM84" i="89"/>
  <c r="AL84" i="89"/>
  <c r="AK84" i="89"/>
  <c r="AJ84" i="89"/>
  <c r="AI84" i="89"/>
  <c r="AH84" i="89"/>
  <c r="AG84" i="89"/>
  <c r="AF84" i="89"/>
  <c r="AE84" i="89"/>
  <c r="AD84" i="89"/>
  <c r="AC84" i="89"/>
  <c r="AB84" i="89"/>
  <c r="AA84" i="89"/>
  <c r="L84" i="89"/>
  <c r="J84" i="89"/>
  <c r="BE82" i="89"/>
  <c r="BD82" i="89"/>
  <c r="BC82" i="89"/>
  <c r="BB82" i="89"/>
  <c r="BA82" i="89"/>
  <c r="AZ82" i="89"/>
  <c r="AY82" i="89"/>
  <c r="AX82" i="89"/>
  <c r="AW82" i="89"/>
  <c r="AV82" i="89"/>
  <c r="AU82" i="89"/>
  <c r="AT82" i="89"/>
  <c r="AS82" i="89"/>
  <c r="AR82" i="89"/>
  <c r="AQ82" i="89"/>
  <c r="AP82" i="89"/>
  <c r="AO82" i="89"/>
  <c r="AN82" i="89"/>
  <c r="AM82" i="89"/>
  <c r="AL82" i="89"/>
  <c r="AK82" i="89"/>
  <c r="AJ82" i="89"/>
  <c r="AI82" i="89"/>
  <c r="AH82" i="89"/>
  <c r="AG82" i="89"/>
  <c r="AF82" i="89"/>
  <c r="AE82" i="89"/>
  <c r="AD82" i="89"/>
  <c r="AC82" i="89"/>
  <c r="AB82" i="89"/>
  <c r="AA82" i="89"/>
  <c r="L82" i="89"/>
  <c r="J82" i="89"/>
  <c r="BE80" i="89"/>
  <c r="BD80" i="89"/>
  <c r="BC80" i="89"/>
  <c r="BB80" i="89"/>
  <c r="BA80" i="89"/>
  <c r="AZ80" i="89"/>
  <c r="AY80" i="89"/>
  <c r="AX80" i="89"/>
  <c r="AW80" i="89"/>
  <c r="AV80" i="89"/>
  <c r="AU80" i="89"/>
  <c r="AT80" i="89"/>
  <c r="AS80" i="89"/>
  <c r="AR80" i="89"/>
  <c r="AQ80" i="89"/>
  <c r="AP80" i="89"/>
  <c r="AO80" i="89"/>
  <c r="AN80" i="89"/>
  <c r="AM80" i="89"/>
  <c r="AL80" i="89"/>
  <c r="AK80" i="89"/>
  <c r="AJ80" i="89"/>
  <c r="AI80" i="89"/>
  <c r="AH80" i="89"/>
  <c r="AG80" i="89"/>
  <c r="AF80" i="89"/>
  <c r="AE80" i="89"/>
  <c r="AD80" i="89"/>
  <c r="AC80" i="89"/>
  <c r="AB80" i="89"/>
  <c r="AA80" i="89"/>
  <c r="L80" i="89"/>
  <c r="J80" i="89"/>
  <c r="BE78" i="89"/>
  <c r="BD78" i="89"/>
  <c r="BC78" i="89"/>
  <c r="BB78" i="89"/>
  <c r="BA78" i="89"/>
  <c r="AZ78" i="89"/>
  <c r="AY78" i="89"/>
  <c r="AX78" i="89"/>
  <c r="AW78" i="89"/>
  <c r="AV78" i="89"/>
  <c r="AU78" i="89"/>
  <c r="AT78" i="89"/>
  <c r="AS78" i="89"/>
  <c r="AR78" i="89"/>
  <c r="AQ78" i="89"/>
  <c r="AP78" i="89"/>
  <c r="AO78" i="89"/>
  <c r="AN78" i="89"/>
  <c r="AM78" i="89"/>
  <c r="AL78" i="89"/>
  <c r="AK78" i="89"/>
  <c r="AJ78" i="89"/>
  <c r="AI78" i="89"/>
  <c r="AH78" i="89"/>
  <c r="AG78" i="89"/>
  <c r="AF78" i="89"/>
  <c r="AE78" i="89"/>
  <c r="AD78" i="89"/>
  <c r="AC78" i="89"/>
  <c r="AB78" i="89"/>
  <c r="AA78" i="89"/>
  <c r="L78" i="89"/>
  <c r="J78" i="89"/>
  <c r="BE76" i="89"/>
  <c r="BD76" i="89"/>
  <c r="BC76" i="89"/>
  <c r="BB76" i="89"/>
  <c r="BA76" i="89"/>
  <c r="AZ76" i="89"/>
  <c r="AY76" i="89"/>
  <c r="AX76" i="89"/>
  <c r="AW76" i="89"/>
  <c r="AV76" i="89"/>
  <c r="AU76" i="89"/>
  <c r="AT76" i="89"/>
  <c r="AS76" i="89"/>
  <c r="AR76" i="89"/>
  <c r="AQ76" i="89"/>
  <c r="AP76" i="89"/>
  <c r="AO76" i="89"/>
  <c r="AN76" i="89"/>
  <c r="AM76" i="89"/>
  <c r="AL76" i="89"/>
  <c r="AK76" i="89"/>
  <c r="AJ76" i="89"/>
  <c r="AI76" i="89"/>
  <c r="AH76" i="89"/>
  <c r="AG76" i="89"/>
  <c r="AF76" i="89"/>
  <c r="AE76" i="89"/>
  <c r="AD76" i="89"/>
  <c r="AC76" i="89"/>
  <c r="AB76" i="89"/>
  <c r="AA76" i="89"/>
  <c r="L76" i="89"/>
  <c r="J76" i="89"/>
  <c r="BE74" i="89"/>
  <c r="BD74" i="89"/>
  <c r="BC74" i="89"/>
  <c r="BB74" i="89"/>
  <c r="BA74" i="89"/>
  <c r="AZ74" i="89"/>
  <c r="AY74" i="89"/>
  <c r="AX74" i="89"/>
  <c r="AW74" i="89"/>
  <c r="AV74" i="89"/>
  <c r="AU74" i="89"/>
  <c r="AT74" i="89"/>
  <c r="AS74" i="89"/>
  <c r="AR74" i="89"/>
  <c r="AQ74" i="89"/>
  <c r="AP74" i="89"/>
  <c r="AO74" i="89"/>
  <c r="AN74" i="89"/>
  <c r="AM74" i="89"/>
  <c r="AL74" i="89"/>
  <c r="AK74" i="89"/>
  <c r="AJ74" i="89"/>
  <c r="AI74" i="89"/>
  <c r="AH74" i="89"/>
  <c r="AG74" i="89"/>
  <c r="AF74" i="89"/>
  <c r="AE74" i="89"/>
  <c r="AD74" i="89"/>
  <c r="AC74" i="89"/>
  <c r="AB74" i="89"/>
  <c r="AA74" i="89"/>
  <c r="L74" i="89"/>
  <c r="J74" i="89"/>
  <c r="BE72" i="89"/>
  <c r="BD72" i="89"/>
  <c r="BC72" i="89"/>
  <c r="BB72" i="89"/>
  <c r="BA72" i="89"/>
  <c r="AZ72" i="89"/>
  <c r="AY72" i="89"/>
  <c r="AX72" i="89"/>
  <c r="AW72" i="89"/>
  <c r="AV72" i="89"/>
  <c r="AU72" i="89"/>
  <c r="AT72" i="89"/>
  <c r="AS72" i="89"/>
  <c r="AR72" i="89"/>
  <c r="AQ72" i="89"/>
  <c r="AP72" i="89"/>
  <c r="AO72" i="89"/>
  <c r="AN72" i="89"/>
  <c r="AM72" i="89"/>
  <c r="AL72" i="89"/>
  <c r="AK72" i="89"/>
  <c r="AJ72" i="89"/>
  <c r="AI72" i="89"/>
  <c r="AH72" i="89"/>
  <c r="AG72" i="89"/>
  <c r="AF72" i="89"/>
  <c r="AE72" i="89"/>
  <c r="AD72" i="89"/>
  <c r="AC72" i="89"/>
  <c r="AB72" i="89"/>
  <c r="AA72" i="89"/>
  <c r="L72" i="89"/>
  <c r="J72" i="89"/>
  <c r="BE70" i="89"/>
  <c r="BD70" i="89"/>
  <c r="BC70" i="89"/>
  <c r="BB70" i="89"/>
  <c r="BA70" i="89"/>
  <c r="AZ70" i="89"/>
  <c r="AY70" i="89"/>
  <c r="AX70" i="89"/>
  <c r="AW70" i="89"/>
  <c r="AV70" i="89"/>
  <c r="AU70" i="89"/>
  <c r="AT70" i="89"/>
  <c r="AS70" i="89"/>
  <c r="AR70" i="89"/>
  <c r="AQ70" i="89"/>
  <c r="AP70" i="89"/>
  <c r="AO70" i="89"/>
  <c r="AN70" i="89"/>
  <c r="AM70" i="89"/>
  <c r="AL70" i="89"/>
  <c r="AK70" i="89"/>
  <c r="AJ70" i="89"/>
  <c r="AI70" i="89"/>
  <c r="AH70" i="89"/>
  <c r="AG70" i="89"/>
  <c r="AF70" i="89"/>
  <c r="AE70" i="89"/>
  <c r="AD70" i="89"/>
  <c r="AC70" i="89"/>
  <c r="AB70" i="89"/>
  <c r="AA70" i="89"/>
  <c r="L70" i="89"/>
  <c r="J70" i="89"/>
  <c r="BE68" i="89"/>
  <c r="BD68" i="89"/>
  <c r="BC68" i="89"/>
  <c r="BB68" i="89"/>
  <c r="BA68" i="89"/>
  <c r="AZ68" i="89"/>
  <c r="AY68" i="89"/>
  <c r="AX68" i="89"/>
  <c r="AW68" i="89"/>
  <c r="AV68" i="89"/>
  <c r="AU68" i="89"/>
  <c r="AT68" i="89"/>
  <c r="AS68" i="89"/>
  <c r="AR68" i="89"/>
  <c r="AQ68" i="89"/>
  <c r="AP68" i="89"/>
  <c r="AO68" i="89"/>
  <c r="AN68" i="89"/>
  <c r="AM68" i="89"/>
  <c r="AL68" i="89"/>
  <c r="AK68" i="89"/>
  <c r="AJ68" i="89"/>
  <c r="AI68" i="89"/>
  <c r="AH68" i="89"/>
  <c r="AG68" i="89"/>
  <c r="AF68" i="89"/>
  <c r="AE68" i="89"/>
  <c r="AD68" i="89"/>
  <c r="AC68" i="89"/>
  <c r="AB68" i="89"/>
  <c r="AA68" i="89"/>
  <c r="L68" i="89"/>
  <c r="J68" i="89"/>
  <c r="BE66" i="89"/>
  <c r="BD66" i="89"/>
  <c r="BC66" i="89"/>
  <c r="BB66" i="89"/>
  <c r="BA66" i="89"/>
  <c r="AZ66" i="89"/>
  <c r="AY66" i="89"/>
  <c r="AX66" i="89"/>
  <c r="AW66" i="89"/>
  <c r="AV66" i="89"/>
  <c r="AU66" i="89"/>
  <c r="AT66" i="89"/>
  <c r="AS66" i="89"/>
  <c r="AR66" i="89"/>
  <c r="AQ66" i="89"/>
  <c r="AP66" i="89"/>
  <c r="AO66" i="89"/>
  <c r="AN66" i="89"/>
  <c r="AM66" i="89"/>
  <c r="AL66" i="89"/>
  <c r="AK66" i="89"/>
  <c r="AJ66" i="89"/>
  <c r="AI66" i="89"/>
  <c r="AH66" i="89"/>
  <c r="AG66" i="89"/>
  <c r="AF66" i="89"/>
  <c r="AE66" i="89"/>
  <c r="AD66" i="89"/>
  <c r="AC66" i="89"/>
  <c r="AB66" i="89"/>
  <c r="AA66" i="89"/>
  <c r="L66" i="89"/>
  <c r="J66" i="89"/>
  <c r="BE64" i="89"/>
  <c r="BD64" i="89"/>
  <c r="BC64" i="89"/>
  <c r="BB64" i="89"/>
  <c r="BA64" i="89"/>
  <c r="AZ64" i="89"/>
  <c r="AY64" i="89"/>
  <c r="AX64" i="89"/>
  <c r="AW64" i="89"/>
  <c r="AV64" i="89"/>
  <c r="AU64" i="89"/>
  <c r="AT64" i="89"/>
  <c r="AS64" i="89"/>
  <c r="AR64" i="89"/>
  <c r="AQ64" i="89"/>
  <c r="AP64" i="89"/>
  <c r="AO64" i="89"/>
  <c r="AN64" i="89"/>
  <c r="AM64" i="89"/>
  <c r="AL64" i="89"/>
  <c r="AK64" i="89"/>
  <c r="AJ64" i="89"/>
  <c r="AI64" i="89"/>
  <c r="AH64" i="89"/>
  <c r="AG64" i="89"/>
  <c r="AF64" i="89"/>
  <c r="AE64" i="89"/>
  <c r="AD64" i="89"/>
  <c r="AC64" i="89"/>
  <c r="AB64" i="89"/>
  <c r="AA64" i="89"/>
  <c r="L64" i="89"/>
  <c r="J64" i="89"/>
  <c r="BE62" i="89"/>
  <c r="BD62" i="89"/>
  <c r="BC62" i="89"/>
  <c r="BB62" i="89"/>
  <c r="BA62" i="89"/>
  <c r="AZ62" i="89"/>
  <c r="AY62" i="89"/>
  <c r="AX62" i="89"/>
  <c r="AW62" i="89"/>
  <c r="AV62" i="89"/>
  <c r="AU62" i="89"/>
  <c r="AT62" i="89"/>
  <c r="AS62" i="89"/>
  <c r="AR62" i="89"/>
  <c r="AQ62" i="89"/>
  <c r="AP62" i="89"/>
  <c r="AO62" i="89"/>
  <c r="AN62" i="89"/>
  <c r="AM62" i="89"/>
  <c r="AL62" i="89"/>
  <c r="AK62" i="89"/>
  <c r="AJ62" i="89"/>
  <c r="AI62" i="89"/>
  <c r="AH62" i="89"/>
  <c r="AG62" i="89"/>
  <c r="AF62" i="89"/>
  <c r="AE62" i="89"/>
  <c r="AD62" i="89"/>
  <c r="AC62" i="89"/>
  <c r="AB62" i="89"/>
  <c r="AA62" i="89"/>
  <c r="L62" i="89"/>
  <c r="J62" i="89"/>
  <c r="BE60" i="89"/>
  <c r="BD60" i="89"/>
  <c r="BC60" i="89"/>
  <c r="BB60" i="89"/>
  <c r="BA60" i="89"/>
  <c r="AZ60" i="89"/>
  <c r="AY60" i="89"/>
  <c r="AX60" i="89"/>
  <c r="AW60" i="89"/>
  <c r="AV60" i="89"/>
  <c r="AU60" i="89"/>
  <c r="AT60" i="89"/>
  <c r="AS60" i="89"/>
  <c r="AR60" i="89"/>
  <c r="AQ60" i="89"/>
  <c r="AP60" i="89"/>
  <c r="AO60" i="89"/>
  <c r="AN60" i="89"/>
  <c r="AM60" i="89"/>
  <c r="AL60" i="89"/>
  <c r="AK60" i="89"/>
  <c r="AJ60" i="89"/>
  <c r="AI60" i="89"/>
  <c r="AH60" i="89"/>
  <c r="AG60" i="89"/>
  <c r="AF60" i="89"/>
  <c r="AE60" i="89"/>
  <c r="AD60" i="89"/>
  <c r="AC60" i="89"/>
  <c r="AB60" i="89"/>
  <c r="AA60" i="89"/>
  <c r="L60" i="89"/>
  <c r="J60" i="89"/>
  <c r="BE58" i="89"/>
  <c r="BD58" i="89"/>
  <c r="BC58" i="89"/>
  <c r="BB58" i="89"/>
  <c r="BA58" i="89"/>
  <c r="AZ58" i="89"/>
  <c r="AY58" i="89"/>
  <c r="AX58" i="89"/>
  <c r="AW58" i="89"/>
  <c r="AV58" i="89"/>
  <c r="AU58" i="89"/>
  <c r="AT58" i="89"/>
  <c r="AS58" i="89"/>
  <c r="AR58" i="89"/>
  <c r="AQ58" i="89"/>
  <c r="AP58" i="89"/>
  <c r="AO58" i="89"/>
  <c r="AN58" i="89"/>
  <c r="AM58" i="89"/>
  <c r="AL58" i="89"/>
  <c r="AK58" i="89"/>
  <c r="AJ58" i="89"/>
  <c r="AI58" i="89"/>
  <c r="AH58" i="89"/>
  <c r="AG58" i="89"/>
  <c r="AF58" i="89"/>
  <c r="AE58" i="89"/>
  <c r="AD58" i="89"/>
  <c r="AC58" i="89"/>
  <c r="AB58" i="89"/>
  <c r="AA58" i="89"/>
  <c r="L58" i="89"/>
  <c r="J58" i="89"/>
  <c r="BE56" i="89"/>
  <c r="BD56" i="89"/>
  <c r="BC56" i="89"/>
  <c r="BB56" i="89"/>
  <c r="BA56" i="89"/>
  <c r="AZ56" i="89"/>
  <c r="AY56" i="89"/>
  <c r="AX56" i="89"/>
  <c r="AW56" i="89"/>
  <c r="AV56" i="89"/>
  <c r="AU56" i="89"/>
  <c r="AT56" i="89"/>
  <c r="AS56" i="89"/>
  <c r="AR56" i="89"/>
  <c r="AQ56" i="89"/>
  <c r="AP56" i="89"/>
  <c r="AO56" i="89"/>
  <c r="AN56" i="89"/>
  <c r="AM56" i="89"/>
  <c r="AL56" i="89"/>
  <c r="AK56" i="89"/>
  <c r="AJ56" i="89"/>
  <c r="AI56" i="89"/>
  <c r="AH56" i="89"/>
  <c r="AG56" i="89"/>
  <c r="AF56" i="89"/>
  <c r="AE56" i="89"/>
  <c r="AD56" i="89"/>
  <c r="AC56" i="89"/>
  <c r="AB56" i="89"/>
  <c r="AA56" i="89"/>
  <c r="L56" i="89"/>
  <c r="J56" i="89"/>
  <c r="BE54" i="89"/>
  <c r="BD54" i="89"/>
  <c r="BC54" i="89"/>
  <c r="BB54" i="89"/>
  <c r="BA54" i="89"/>
  <c r="AZ54" i="89"/>
  <c r="AY54" i="89"/>
  <c r="AX54" i="89"/>
  <c r="AW54" i="89"/>
  <c r="AV54" i="89"/>
  <c r="AU54" i="89"/>
  <c r="AT54" i="89"/>
  <c r="AS54" i="89"/>
  <c r="AR54" i="89"/>
  <c r="AQ54" i="89"/>
  <c r="AP54" i="89"/>
  <c r="AO54" i="89"/>
  <c r="AN54" i="89"/>
  <c r="AM54" i="89"/>
  <c r="AL54" i="89"/>
  <c r="AK54" i="89"/>
  <c r="AJ54" i="89"/>
  <c r="AI54" i="89"/>
  <c r="AH54" i="89"/>
  <c r="AG54" i="89"/>
  <c r="AF54" i="89"/>
  <c r="AE54" i="89"/>
  <c r="AD54" i="89"/>
  <c r="AC54" i="89"/>
  <c r="AB54" i="89"/>
  <c r="AA54" i="89"/>
  <c r="L54" i="89"/>
  <c r="J54" i="89"/>
  <c r="BE52" i="89"/>
  <c r="BD52" i="89"/>
  <c r="BC52" i="89"/>
  <c r="BB52" i="89"/>
  <c r="BA52" i="89"/>
  <c r="AZ52" i="89"/>
  <c r="AY52" i="89"/>
  <c r="AX52" i="89"/>
  <c r="AW52" i="89"/>
  <c r="AV52" i="89"/>
  <c r="AU52" i="89"/>
  <c r="AT52" i="89"/>
  <c r="AS52" i="89"/>
  <c r="AR52" i="89"/>
  <c r="AQ52" i="89"/>
  <c r="AP52" i="89"/>
  <c r="AO52" i="89"/>
  <c r="AN52" i="89"/>
  <c r="AM52" i="89"/>
  <c r="AL52" i="89"/>
  <c r="AK52" i="89"/>
  <c r="AJ52" i="89"/>
  <c r="AI52" i="89"/>
  <c r="AH52" i="89"/>
  <c r="AG52" i="89"/>
  <c r="AF52" i="89"/>
  <c r="AE52" i="89"/>
  <c r="AD52" i="89"/>
  <c r="AC52" i="89"/>
  <c r="AB52" i="89"/>
  <c r="AA52" i="89"/>
  <c r="L52" i="89"/>
  <c r="J52" i="89"/>
  <c r="BE50" i="89"/>
  <c r="BD50" i="89"/>
  <c r="BC50" i="89"/>
  <c r="BB50" i="89"/>
  <c r="BA50" i="89"/>
  <c r="AZ50" i="89"/>
  <c r="AY50" i="89"/>
  <c r="AX50" i="89"/>
  <c r="AW50" i="89"/>
  <c r="AV50" i="89"/>
  <c r="AU50" i="89"/>
  <c r="AT50" i="89"/>
  <c r="AS50" i="89"/>
  <c r="AR50" i="89"/>
  <c r="AQ50" i="89"/>
  <c r="AP50" i="89"/>
  <c r="AO50" i="89"/>
  <c r="AN50" i="89"/>
  <c r="AM50" i="89"/>
  <c r="AL50" i="89"/>
  <c r="AK50" i="89"/>
  <c r="AJ50" i="89"/>
  <c r="AI50" i="89"/>
  <c r="AH50" i="89"/>
  <c r="AG50" i="89"/>
  <c r="AF50" i="89"/>
  <c r="AE50" i="89"/>
  <c r="AD50" i="89"/>
  <c r="AC50" i="89"/>
  <c r="AB50" i="89"/>
  <c r="AA50" i="89"/>
  <c r="L50" i="89"/>
  <c r="J50" i="89"/>
  <c r="BE48" i="89"/>
  <c r="BD48" i="89"/>
  <c r="BC48" i="89"/>
  <c r="BB48" i="89"/>
  <c r="BA48" i="89"/>
  <c r="AZ48" i="89"/>
  <c r="AY48" i="89"/>
  <c r="AX48" i="89"/>
  <c r="AW48" i="89"/>
  <c r="AV48" i="89"/>
  <c r="AU48" i="89"/>
  <c r="AT48" i="89"/>
  <c r="AS48" i="89"/>
  <c r="AR48" i="89"/>
  <c r="AQ48" i="89"/>
  <c r="AP48" i="89"/>
  <c r="AO48" i="89"/>
  <c r="AN48" i="89"/>
  <c r="AM48" i="89"/>
  <c r="AL48" i="89"/>
  <c r="AK48" i="89"/>
  <c r="AJ48" i="89"/>
  <c r="AI48" i="89"/>
  <c r="AH48" i="89"/>
  <c r="AG48" i="89"/>
  <c r="AF48" i="89"/>
  <c r="AE48" i="89"/>
  <c r="AD48" i="89"/>
  <c r="AC48" i="89"/>
  <c r="AB48" i="89"/>
  <c r="AA48" i="89"/>
  <c r="L48" i="89"/>
  <c r="J48" i="89"/>
  <c r="BE46" i="89"/>
  <c r="BD46" i="89"/>
  <c r="BC46" i="89"/>
  <c r="BB46" i="89"/>
  <c r="BA46" i="89"/>
  <c r="AZ46" i="89"/>
  <c r="AY46" i="89"/>
  <c r="AX46" i="89"/>
  <c r="AW46" i="89"/>
  <c r="AV46" i="89"/>
  <c r="AU46" i="89"/>
  <c r="AT46" i="89"/>
  <c r="AS46" i="89"/>
  <c r="AR46" i="89"/>
  <c r="AQ46" i="89"/>
  <c r="AP46" i="89"/>
  <c r="AO46" i="89"/>
  <c r="AN46" i="89"/>
  <c r="AM46" i="89"/>
  <c r="AL46" i="89"/>
  <c r="AK46" i="89"/>
  <c r="AJ46" i="89"/>
  <c r="AI46" i="89"/>
  <c r="AH46" i="89"/>
  <c r="AG46" i="89"/>
  <c r="AF46" i="89"/>
  <c r="AE46" i="89"/>
  <c r="AD46" i="89"/>
  <c r="AC46" i="89"/>
  <c r="AB46" i="89"/>
  <c r="AA46" i="89"/>
  <c r="L46" i="89"/>
  <c r="J46" i="89"/>
  <c r="BE44" i="89"/>
  <c r="BD44" i="89"/>
  <c r="BC44" i="89"/>
  <c r="BB44" i="89"/>
  <c r="BA44" i="89"/>
  <c r="AZ44" i="89"/>
  <c r="AY44" i="89"/>
  <c r="AX44" i="89"/>
  <c r="AW44" i="89"/>
  <c r="AV44" i="89"/>
  <c r="AU44" i="89"/>
  <c r="AT44" i="89"/>
  <c r="AS44" i="89"/>
  <c r="AR44" i="89"/>
  <c r="AQ44" i="89"/>
  <c r="AP44" i="89"/>
  <c r="AO44" i="89"/>
  <c r="AN44" i="89"/>
  <c r="AM44" i="89"/>
  <c r="AL44" i="89"/>
  <c r="AK44" i="89"/>
  <c r="AJ44" i="89"/>
  <c r="AI44" i="89"/>
  <c r="AH44" i="89"/>
  <c r="AG44" i="89"/>
  <c r="AF44" i="89"/>
  <c r="AE44" i="89"/>
  <c r="AD44" i="89"/>
  <c r="AC44" i="89"/>
  <c r="AB44" i="89"/>
  <c r="AA44" i="89"/>
  <c r="L44" i="89"/>
  <c r="J44" i="89"/>
  <c r="BE42" i="89"/>
  <c r="BD42" i="89"/>
  <c r="BC42" i="89"/>
  <c r="BB42" i="89"/>
  <c r="BA42" i="89"/>
  <c r="AZ42" i="89"/>
  <c r="AY42" i="89"/>
  <c r="AX42" i="89"/>
  <c r="AW42" i="89"/>
  <c r="AV42" i="89"/>
  <c r="AU42" i="89"/>
  <c r="AT42" i="89"/>
  <c r="AS42" i="89"/>
  <c r="AR42" i="89"/>
  <c r="AQ42" i="89"/>
  <c r="AP42" i="89"/>
  <c r="AO42" i="89"/>
  <c r="AN42" i="89"/>
  <c r="AM42" i="89"/>
  <c r="AL42" i="89"/>
  <c r="AK42" i="89"/>
  <c r="AJ42" i="89"/>
  <c r="AI42" i="89"/>
  <c r="AH42" i="89"/>
  <c r="AG42" i="89"/>
  <c r="AF42" i="89"/>
  <c r="AE42" i="89"/>
  <c r="AD42" i="89"/>
  <c r="AC42" i="89"/>
  <c r="AB42" i="89"/>
  <c r="AA42" i="89"/>
  <c r="L42" i="89"/>
  <c r="J42" i="89"/>
  <c r="BE40" i="89"/>
  <c r="BD40" i="89"/>
  <c r="BC40" i="89"/>
  <c r="BB40" i="89"/>
  <c r="BA40" i="89"/>
  <c r="AZ40" i="89"/>
  <c r="AY40" i="89"/>
  <c r="AX40" i="89"/>
  <c r="AW40" i="89"/>
  <c r="AV40" i="89"/>
  <c r="AU40" i="89"/>
  <c r="AT40" i="89"/>
  <c r="AS40" i="89"/>
  <c r="AR40" i="89"/>
  <c r="AQ40" i="89"/>
  <c r="AP40" i="89"/>
  <c r="AO40" i="89"/>
  <c r="AN40" i="89"/>
  <c r="AM40" i="89"/>
  <c r="AL40" i="89"/>
  <c r="AK40" i="89"/>
  <c r="AJ40" i="89"/>
  <c r="AI40" i="89"/>
  <c r="AH40" i="89"/>
  <c r="AG40" i="89"/>
  <c r="AF40" i="89"/>
  <c r="AE40" i="89"/>
  <c r="AD40" i="89"/>
  <c r="AC40" i="89"/>
  <c r="AB40" i="89"/>
  <c r="AA40" i="89"/>
  <c r="L40" i="89"/>
  <c r="J40" i="89"/>
  <c r="BE38" i="89"/>
  <c r="BD38" i="89"/>
  <c r="BC38" i="89"/>
  <c r="BB38" i="89"/>
  <c r="BA38" i="89"/>
  <c r="AZ38" i="89"/>
  <c r="AY38" i="89"/>
  <c r="AX38" i="89"/>
  <c r="AW38" i="89"/>
  <c r="AV38" i="89"/>
  <c r="AU38" i="89"/>
  <c r="AT38" i="89"/>
  <c r="AS38" i="89"/>
  <c r="AR38" i="89"/>
  <c r="AQ38" i="89"/>
  <c r="AP38" i="89"/>
  <c r="AO38" i="89"/>
  <c r="AN38" i="89"/>
  <c r="AM38" i="89"/>
  <c r="AL38" i="89"/>
  <c r="AK38" i="89"/>
  <c r="AJ38" i="89"/>
  <c r="AI38" i="89"/>
  <c r="AH38" i="89"/>
  <c r="AG38" i="89"/>
  <c r="AF38" i="89"/>
  <c r="AE38" i="89"/>
  <c r="AD38" i="89"/>
  <c r="AC38" i="89"/>
  <c r="AB38" i="89"/>
  <c r="AA38" i="89"/>
  <c r="L38" i="89"/>
  <c r="J38" i="89"/>
  <c r="BE36" i="89"/>
  <c r="BD36" i="89"/>
  <c r="BC36" i="89"/>
  <c r="BB36" i="89"/>
  <c r="BA36" i="89"/>
  <c r="AZ36" i="89"/>
  <c r="AY36" i="89"/>
  <c r="AX36" i="89"/>
  <c r="AW36" i="89"/>
  <c r="AV36" i="89"/>
  <c r="AU36" i="89"/>
  <c r="AT36" i="89"/>
  <c r="AS36" i="89"/>
  <c r="AR36" i="89"/>
  <c r="AQ36" i="89"/>
  <c r="AP36" i="89"/>
  <c r="AO36" i="89"/>
  <c r="AN36" i="89"/>
  <c r="AM36" i="89"/>
  <c r="AL36" i="89"/>
  <c r="AK36" i="89"/>
  <c r="AJ36" i="89"/>
  <c r="AI36" i="89"/>
  <c r="AH36" i="89"/>
  <c r="AG36" i="89"/>
  <c r="AF36" i="89"/>
  <c r="AE36" i="89"/>
  <c r="AD36" i="89"/>
  <c r="AC36" i="89"/>
  <c r="AB36" i="89"/>
  <c r="AA36" i="89"/>
  <c r="L36" i="89"/>
  <c r="J36" i="89"/>
  <c r="BE34" i="89"/>
  <c r="BD34" i="89"/>
  <c r="BC34" i="89"/>
  <c r="BB34" i="89"/>
  <c r="BA34" i="89"/>
  <c r="AZ34" i="89"/>
  <c r="AY34" i="89"/>
  <c r="AX34" i="89"/>
  <c r="AW34" i="89"/>
  <c r="AV34" i="89"/>
  <c r="AU34" i="89"/>
  <c r="AT34" i="89"/>
  <c r="AS34" i="89"/>
  <c r="AR34" i="89"/>
  <c r="AQ34" i="89"/>
  <c r="AP34" i="89"/>
  <c r="AO34" i="89"/>
  <c r="AN34" i="89"/>
  <c r="AM34" i="89"/>
  <c r="AL34" i="89"/>
  <c r="AK34" i="89"/>
  <c r="AJ34" i="89"/>
  <c r="AI34" i="89"/>
  <c r="AH34" i="89"/>
  <c r="AG34" i="89"/>
  <c r="AF34" i="89"/>
  <c r="AE34" i="89"/>
  <c r="AD34" i="89"/>
  <c r="AC34" i="89"/>
  <c r="AB34" i="89"/>
  <c r="AA34" i="89"/>
  <c r="L34" i="89"/>
  <c r="J34" i="89"/>
  <c r="BE32" i="89"/>
  <c r="BD32" i="89"/>
  <c r="BC32" i="89"/>
  <c r="BB32" i="89"/>
  <c r="BA32" i="89"/>
  <c r="AZ32" i="89"/>
  <c r="AY32" i="89"/>
  <c r="AX32" i="89"/>
  <c r="AW32" i="89"/>
  <c r="AV32" i="89"/>
  <c r="AU32" i="89"/>
  <c r="AT32" i="89"/>
  <c r="AS32" i="89"/>
  <c r="AR32" i="89"/>
  <c r="AQ32" i="89"/>
  <c r="AP32" i="89"/>
  <c r="AO32" i="89"/>
  <c r="AN32" i="89"/>
  <c r="AM32" i="89"/>
  <c r="AL32" i="89"/>
  <c r="AK32" i="89"/>
  <c r="AJ32" i="89"/>
  <c r="AI32" i="89"/>
  <c r="AH32" i="89"/>
  <c r="AG32" i="89"/>
  <c r="AF32" i="89"/>
  <c r="AE32" i="89"/>
  <c r="AD32" i="89"/>
  <c r="AC32" i="89"/>
  <c r="AB32" i="89"/>
  <c r="AA32" i="89"/>
  <c r="L32" i="89"/>
  <c r="J32" i="89"/>
  <c r="BE30" i="89"/>
  <c r="BD30" i="89"/>
  <c r="BC30" i="89"/>
  <c r="BB30" i="89"/>
  <c r="BA30" i="89"/>
  <c r="AZ30" i="89"/>
  <c r="AY30" i="89"/>
  <c r="AX30" i="89"/>
  <c r="AW30" i="89"/>
  <c r="AV30" i="89"/>
  <c r="AU30" i="89"/>
  <c r="AT30" i="89"/>
  <c r="AS30" i="89"/>
  <c r="AR30" i="89"/>
  <c r="AQ30" i="89"/>
  <c r="AP30" i="89"/>
  <c r="AO30" i="89"/>
  <c r="AN30" i="89"/>
  <c r="AM30" i="89"/>
  <c r="AL30" i="89"/>
  <c r="AK30" i="89"/>
  <c r="AJ30" i="89"/>
  <c r="AI30" i="89"/>
  <c r="AH30" i="89"/>
  <c r="AG30" i="89"/>
  <c r="AF30" i="89"/>
  <c r="AE30" i="89"/>
  <c r="AD30" i="89"/>
  <c r="AC30" i="89"/>
  <c r="AB30" i="89"/>
  <c r="AA30" i="89"/>
  <c r="L30" i="89"/>
  <c r="J30" i="89"/>
  <c r="BE28" i="89"/>
  <c r="BD28" i="89"/>
  <c r="BC28" i="89"/>
  <c r="BB28" i="89"/>
  <c r="BA28" i="89"/>
  <c r="AZ28" i="89"/>
  <c r="AY28" i="89"/>
  <c r="AX28" i="89"/>
  <c r="AW28" i="89"/>
  <c r="AV28" i="89"/>
  <c r="AU28" i="89"/>
  <c r="AT28" i="89"/>
  <c r="AS28" i="89"/>
  <c r="AR28" i="89"/>
  <c r="AQ28" i="89"/>
  <c r="AP28" i="89"/>
  <c r="AO28" i="89"/>
  <c r="AN28" i="89"/>
  <c r="AM28" i="89"/>
  <c r="AL28" i="89"/>
  <c r="AK28" i="89"/>
  <c r="AJ28" i="89"/>
  <c r="AI28" i="89"/>
  <c r="AH28" i="89"/>
  <c r="AG28" i="89"/>
  <c r="AF28" i="89"/>
  <c r="AE28" i="89"/>
  <c r="AD28" i="89"/>
  <c r="AC28" i="89"/>
  <c r="AB28" i="89"/>
  <c r="AA28" i="89"/>
  <c r="L28" i="89"/>
  <c r="J28" i="89"/>
  <c r="BE26" i="89"/>
  <c r="BD26" i="89"/>
  <c r="BC26" i="89"/>
  <c r="BB26" i="89"/>
  <c r="BA26" i="89"/>
  <c r="AZ26" i="89"/>
  <c r="AY26" i="89"/>
  <c r="AX26" i="89"/>
  <c r="AW26" i="89"/>
  <c r="AV26" i="89"/>
  <c r="AU26" i="89"/>
  <c r="AT26" i="89"/>
  <c r="AS26" i="89"/>
  <c r="AR26" i="89"/>
  <c r="AQ26" i="89"/>
  <c r="AP26" i="89"/>
  <c r="AO26" i="89"/>
  <c r="AN26" i="89"/>
  <c r="AM26" i="89"/>
  <c r="AL26" i="89"/>
  <c r="AK26" i="89"/>
  <c r="AJ26" i="89"/>
  <c r="AI26" i="89"/>
  <c r="AH26" i="89"/>
  <c r="AG26" i="89"/>
  <c r="AF26" i="89"/>
  <c r="AE26" i="89"/>
  <c r="AD26" i="89"/>
  <c r="AC26" i="89"/>
  <c r="AB26" i="89"/>
  <c r="AA26" i="89"/>
  <c r="L26" i="89"/>
  <c r="J26" i="89"/>
  <c r="BE24" i="89"/>
  <c r="BD24" i="89"/>
  <c r="BC24" i="89"/>
  <c r="BB24" i="89"/>
  <c r="BA24" i="89"/>
  <c r="AZ24" i="89"/>
  <c r="AY24" i="89"/>
  <c r="AX24" i="89"/>
  <c r="AW24" i="89"/>
  <c r="AV24" i="89"/>
  <c r="AU24" i="89"/>
  <c r="AT24" i="89"/>
  <c r="AS24" i="89"/>
  <c r="AR24" i="89"/>
  <c r="AQ24" i="89"/>
  <c r="AP24" i="89"/>
  <c r="AO24" i="89"/>
  <c r="AN24" i="89"/>
  <c r="AM24" i="89"/>
  <c r="AL24" i="89"/>
  <c r="AK24" i="89"/>
  <c r="AJ24" i="89"/>
  <c r="AI24" i="89"/>
  <c r="AH24" i="89"/>
  <c r="AG24" i="89"/>
  <c r="AF24" i="89"/>
  <c r="AE24" i="89"/>
  <c r="AD24" i="89"/>
  <c r="AC24" i="89"/>
  <c r="AB24" i="89"/>
  <c r="AA24" i="89"/>
  <c r="L24" i="89"/>
  <c r="J24" i="89"/>
  <c r="BE22" i="89"/>
  <c r="BD22" i="89"/>
  <c r="BC22" i="89"/>
  <c r="BB22" i="89"/>
  <c r="BA22" i="89"/>
  <c r="AZ22" i="89"/>
  <c r="AY22" i="89"/>
  <c r="AX22" i="89"/>
  <c r="AW22" i="89"/>
  <c r="AV22" i="89"/>
  <c r="AU22" i="89"/>
  <c r="AT22" i="89"/>
  <c r="AS22" i="89"/>
  <c r="AR22" i="89"/>
  <c r="AQ22" i="89"/>
  <c r="AP22" i="89"/>
  <c r="AO22" i="89"/>
  <c r="AN22" i="89"/>
  <c r="AM22" i="89"/>
  <c r="AL22" i="89"/>
  <c r="AK22" i="89"/>
  <c r="AJ22" i="89"/>
  <c r="AI22" i="89"/>
  <c r="AH22" i="89"/>
  <c r="AG22" i="89"/>
  <c r="AF22" i="89"/>
  <c r="AE22" i="89"/>
  <c r="AD22" i="89"/>
  <c r="AC22" i="89"/>
  <c r="AB22" i="89"/>
  <c r="AA22" i="89"/>
  <c r="L22" i="89"/>
  <c r="J22" i="89"/>
  <c r="Q222" i="89" s="1"/>
  <c r="BE20" i="89"/>
  <c r="BD20" i="89"/>
  <c r="BC20" i="89"/>
  <c r="BB20" i="89"/>
  <c r="BA20" i="89"/>
  <c r="AZ20" i="89"/>
  <c r="AY20" i="89"/>
  <c r="AX20" i="89"/>
  <c r="AW20" i="89"/>
  <c r="AV20" i="89"/>
  <c r="AU20" i="89"/>
  <c r="AT20" i="89"/>
  <c r="AS20" i="89"/>
  <c r="AR20" i="89"/>
  <c r="AQ20" i="89"/>
  <c r="AP20" i="89"/>
  <c r="AO20" i="89"/>
  <c r="AN20" i="89"/>
  <c r="AM20" i="89"/>
  <c r="AL20" i="89"/>
  <c r="AK20" i="89"/>
  <c r="AJ20" i="89"/>
  <c r="AI20" i="89"/>
  <c r="AH20" i="89"/>
  <c r="AG20" i="89"/>
  <c r="AF20" i="89"/>
  <c r="AE20" i="89"/>
  <c r="AD20" i="89"/>
  <c r="AC20" i="89"/>
  <c r="AB20" i="89"/>
  <c r="AA20" i="89"/>
  <c r="L20" i="89"/>
  <c r="J20" i="89"/>
  <c r="BE18" i="89"/>
  <c r="BD18" i="89"/>
  <c r="BC18" i="89"/>
  <c r="BB18" i="89"/>
  <c r="BA18" i="89"/>
  <c r="AZ18" i="89"/>
  <c r="AY18" i="89"/>
  <c r="AX18" i="89"/>
  <c r="AW18" i="89"/>
  <c r="AV18" i="89"/>
  <c r="AU18" i="89"/>
  <c r="AT18" i="89"/>
  <c r="AS18" i="89"/>
  <c r="AR18" i="89"/>
  <c r="AQ18" i="89"/>
  <c r="AP18" i="89"/>
  <c r="AO18" i="89"/>
  <c r="AN18" i="89"/>
  <c r="AM18" i="89"/>
  <c r="AL18" i="89"/>
  <c r="AK18" i="89"/>
  <c r="AJ18" i="89"/>
  <c r="AI18" i="89"/>
  <c r="AH18" i="89"/>
  <c r="AG18" i="89"/>
  <c r="AF18" i="89"/>
  <c r="AE18" i="89"/>
  <c r="AD18" i="89"/>
  <c r="AC18" i="89"/>
  <c r="AB18" i="89"/>
  <c r="AA18" i="89"/>
  <c r="L18" i="89"/>
  <c r="J18" i="89"/>
  <c r="B17" i="89"/>
  <c r="B19" i="89" s="1"/>
  <c r="B21" i="89" s="1"/>
  <c r="B23" i="89" s="1"/>
  <c r="B25" i="89" s="1"/>
  <c r="B27" i="89" s="1"/>
  <c r="B29" i="89" s="1"/>
  <c r="B31" i="89" s="1"/>
  <c r="B33" i="89" s="1"/>
  <c r="B35" i="89" s="1"/>
  <c r="B37" i="89" s="1"/>
  <c r="B39" i="89" s="1"/>
  <c r="B41" i="89" s="1"/>
  <c r="B43" i="89" s="1"/>
  <c r="B45" i="89" s="1"/>
  <c r="B47" i="89" s="1"/>
  <c r="B49" i="89" s="1"/>
  <c r="B51" i="89" s="1"/>
  <c r="B53" i="89" s="1"/>
  <c r="B55" i="89" s="1"/>
  <c r="B57" i="89" s="1"/>
  <c r="B59" i="89" s="1"/>
  <c r="B61" i="89" s="1"/>
  <c r="B63" i="89" s="1"/>
  <c r="B65" i="89" s="1"/>
  <c r="B67" i="89" s="1"/>
  <c r="B69" i="89" s="1"/>
  <c r="B71" i="89" s="1"/>
  <c r="B73" i="89" s="1"/>
  <c r="B75" i="89" s="1"/>
  <c r="B77" i="89" s="1"/>
  <c r="B79" i="89" s="1"/>
  <c r="B81" i="89" s="1"/>
  <c r="B83" i="89" s="1"/>
  <c r="B85" i="89" s="1"/>
  <c r="B87" i="89" s="1"/>
  <c r="B89" i="89" s="1"/>
  <c r="B91" i="89" s="1"/>
  <c r="B93" i="89" s="1"/>
  <c r="B95" i="89" s="1"/>
  <c r="B97" i="89" s="1"/>
  <c r="B99" i="89" s="1"/>
  <c r="B101" i="89" s="1"/>
  <c r="B103" i="89" s="1"/>
  <c r="B105" i="89" s="1"/>
  <c r="B107" i="89" s="1"/>
  <c r="B109" i="89" s="1"/>
  <c r="B111" i="89" s="1"/>
  <c r="B113" i="89" s="1"/>
  <c r="B115" i="89" s="1"/>
  <c r="B117" i="89" s="1"/>
  <c r="B119" i="89" s="1"/>
  <c r="B121" i="89" s="1"/>
  <c r="B123" i="89" s="1"/>
  <c r="B125" i="89" s="1"/>
  <c r="B127" i="89" s="1"/>
  <c r="B129" i="89" s="1"/>
  <c r="B131" i="89" s="1"/>
  <c r="B133" i="89" s="1"/>
  <c r="B135" i="89" s="1"/>
  <c r="B137" i="89" s="1"/>
  <c r="B139" i="89" s="1"/>
  <c r="B141" i="89" s="1"/>
  <c r="B143" i="89" s="1"/>
  <c r="B145" i="89" s="1"/>
  <c r="B147" i="89" s="1"/>
  <c r="B149" i="89" s="1"/>
  <c r="B151" i="89" s="1"/>
  <c r="B153" i="89" s="1"/>
  <c r="B155" i="89" s="1"/>
  <c r="B157" i="89" s="1"/>
  <c r="B159" i="89" s="1"/>
  <c r="B161" i="89" s="1"/>
  <c r="B163" i="89" s="1"/>
  <c r="B165" i="89" s="1"/>
  <c r="B167" i="89" s="1"/>
  <c r="B169" i="89" s="1"/>
  <c r="B171" i="89" s="1"/>
  <c r="B173" i="89" s="1"/>
  <c r="B175" i="89" s="1"/>
  <c r="B177" i="89" s="1"/>
  <c r="B179" i="89" s="1"/>
  <c r="B181" i="89" s="1"/>
  <c r="B183" i="89" s="1"/>
  <c r="B185" i="89" s="1"/>
  <c r="B187" i="89" s="1"/>
  <c r="B189" i="89" s="1"/>
  <c r="B191" i="89" s="1"/>
  <c r="B193" i="89" s="1"/>
  <c r="B195" i="89" s="1"/>
  <c r="B197" i="89" s="1"/>
  <c r="B199" i="89" s="1"/>
  <c r="B201" i="89" s="1"/>
  <c r="B203" i="89" s="1"/>
  <c r="B205" i="89" s="1"/>
  <c r="B207" i="89" s="1"/>
  <c r="B209" i="89" s="1"/>
  <c r="B211" i="89" s="1"/>
  <c r="B213" i="89" s="1"/>
  <c r="B215" i="89" s="1"/>
  <c r="BE15" i="89"/>
  <c r="BE16" i="89" s="1"/>
  <c r="BD15" i="89"/>
  <c r="BD16" i="89" s="1"/>
  <c r="BC15" i="89"/>
  <c r="BC16" i="89" s="1"/>
  <c r="AS15" i="89"/>
  <c r="AS16" i="89" s="1"/>
  <c r="AQ15" i="89"/>
  <c r="AQ16" i="89" s="1"/>
  <c r="AP15" i="89"/>
  <c r="AP16" i="89" s="1"/>
  <c r="AG15" i="89"/>
  <c r="AG16" i="89" s="1"/>
  <c r="AE15" i="89"/>
  <c r="AE16" i="89" s="1"/>
  <c r="AD15" i="89"/>
  <c r="AD16" i="89" s="1"/>
  <c r="BE14" i="89"/>
  <c r="BD14" i="89"/>
  <c r="BC14" i="89"/>
  <c r="BF12" i="89"/>
  <c r="AJ2" i="89"/>
  <c r="BB15" i="89" s="1"/>
  <c r="BB16" i="89" s="1"/>
  <c r="AA236" i="88"/>
  <c r="AF231" i="88"/>
  <c r="AA231" i="88"/>
  <c r="AK231" i="88" s="1"/>
  <c r="AF236" i="88" s="1"/>
  <c r="P231" i="88"/>
  <c r="K231" i="88"/>
  <c r="U231" i="88" s="1"/>
  <c r="P236" i="88" s="1"/>
  <c r="AF230" i="88"/>
  <c r="AA230" i="88"/>
  <c r="P230" i="88"/>
  <c r="K230" i="88"/>
  <c r="AH228" i="88"/>
  <c r="AM226" i="88"/>
  <c r="AJ226" i="88"/>
  <c r="AH226" i="88"/>
  <c r="W226" i="88"/>
  <c r="K236" i="88" s="1"/>
  <c r="T226" i="88"/>
  <c r="R226" i="88"/>
  <c r="BA216" i="88"/>
  <c r="AZ216" i="88"/>
  <c r="AY216" i="88"/>
  <c r="AX216" i="88"/>
  <c r="AW216" i="88"/>
  <c r="AV216" i="88"/>
  <c r="AU216" i="88"/>
  <c r="AT216" i="88"/>
  <c r="AS216" i="88"/>
  <c r="AR216" i="88"/>
  <c r="AQ216" i="88"/>
  <c r="AP216" i="88"/>
  <c r="AO216" i="88"/>
  <c r="AN216" i="88"/>
  <c r="AM216" i="88"/>
  <c r="AL216" i="88"/>
  <c r="AK216" i="88"/>
  <c r="AJ216" i="88"/>
  <c r="AI216" i="88"/>
  <c r="AH216" i="88"/>
  <c r="AG216" i="88"/>
  <c r="AF216" i="88"/>
  <c r="AE216" i="88"/>
  <c r="AD216" i="88"/>
  <c r="AC216" i="88"/>
  <c r="AB216" i="88"/>
  <c r="AA216" i="88"/>
  <c r="BB216" i="88" s="1"/>
  <c r="BD216" i="88" s="1"/>
  <c r="Z216" i="88"/>
  <c r="Y216" i="88"/>
  <c r="X216" i="88"/>
  <c r="W216" i="88"/>
  <c r="H216" i="88"/>
  <c r="F216" i="88"/>
  <c r="BA214" i="88"/>
  <c r="AZ214" i="88"/>
  <c r="AY214" i="88"/>
  <c r="AX214" i="88"/>
  <c r="AW214" i="88"/>
  <c r="AV214" i="88"/>
  <c r="AU214" i="88"/>
  <c r="AT214" i="88"/>
  <c r="AS214" i="88"/>
  <c r="AR214" i="88"/>
  <c r="AQ214" i="88"/>
  <c r="AP214" i="88"/>
  <c r="AO214" i="88"/>
  <c r="AN214" i="88"/>
  <c r="AM214" i="88"/>
  <c r="AL214" i="88"/>
  <c r="AK214" i="88"/>
  <c r="AJ214" i="88"/>
  <c r="AI214" i="88"/>
  <c r="AH214" i="88"/>
  <c r="AG214" i="88"/>
  <c r="AF214" i="88"/>
  <c r="AE214" i="88"/>
  <c r="AD214" i="88"/>
  <c r="AC214" i="88"/>
  <c r="AB214" i="88"/>
  <c r="AA214" i="88"/>
  <c r="Z214" i="88"/>
  <c r="BB214" i="88" s="1"/>
  <c r="BD214" i="88" s="1"/>
  <c r="Y214" i="88"/>
  <c r="X214" i="88"/>
  <c r="W214" i="88"/>
  <c r="H214" i="88"/>
  <c r="F214" i="88"/>
  <c r="BA212" i="88"/>
  <c r="AZ212" i="88"/>
  <c r="AY212" i="88"/>
  <c r="AX212" i="88"/>
  <c r="AW212" i="88"/>
  <c r="AV212" i="88"/>
  <c r="AU212" i="88"/>
  <c r="AT212" i="88"/>
  <c r="AS212" i="88"/>
  <c r="AR212" i="88"/>
  <c r="AQ212" i="88"/>
  <c r="AP212" i="88"/>
  <c r="BB212" i="88" s="1"/>
  <c r="BD212" i="88" s="1"/>
  <c r="AO212" i="88"/>
  <c r="AN212" i="88"/>
  <c r="AM212" i="88"/>
  <c r="AL212" i="88"/>
  <c r="AK212" i="88"/>
  <c r="AJ212" i="88"/>
  <c r="AI212" i="88"/>
  <c r="AH212" i="88"/>
  <c r="AG212" i="88"/>
  <c r="AF212" i="88"/>
  <c r="AE212" i="88"/>
  <c r="AD212" i="88"/>
  <c r="AC212" i="88"/>
  <c r="AB212" i="88"/>
  <c r="AA212" i="88"/>
  <c r="Z212" i="88"/>
  <c r="Y212" i="88"/>
  <c r="X212" i="88"/>
  <c r="W212" i="88"/>
  <c r="H212" i="88"/>
  <c r="F212" i="88"/>
  <c r="BA210" i="88"/>
  <c r="AZ210" i="88"/>
  <c r="AY210" i="88"/>
  <c r="AX210" i="88"/>
  <c r="AW210" i="88"/>
  <c r="AV210" i="88"/>
  <c r="AU210" i="88"/>
  <c r="AT210" i="88"/>
  <c r="AS210" i="88"/>
  <c r="AR210" i="88"/>
  <c r="AQ210" i="88"/>
  <c r="AP210" i="88"/>
  <c r="AO210" i="88"/>
  <c r="AN210" i="88"/>
  <c r="AM210" i="88"/>
  <c r="AL210" i="88"/>
  <c r="AK210" i="88"/>
  <c r="AJ210" i="88"/>
  <c r="AI210" i="88"/>
  <c r="AH210" i="88"/>
  <c r="AG210" i="88"/>
  <c r="AF210" i="88"/>
  <c r="AE210" i="88"/>
  <c r="AD210" i="88"/>
  <c r="AC210" i="88"/>
  <c r="AB210" i="88"/>
  <c r="AA210" i="88"/>
  <c r="BB210" i="88" s="1"/>
  <c r="BD210" i="88" s="1"/>
  <c r="Z210" i="88"/>
  <c r="Y210" i="88"/>
  <c r="X210" i="88"/>
  <c r="W210" i="88"/>
  <c r="H210" i="88"/>
  <c r="F210" i="88"/>
  <c r="BA208" i="88"/>
  <c r="AZ208" i="88"/>
  <c r="AY208" i="88"/>
  <c r="AX208" i="88"/>
  <c r="AW208" i="88"/>
  <c r="AV208" i="88"/>
  <c r="AU208" i="88"/>
  <c r="AT208" i="88"/>
  <c r="AS208" i="88"/>
  <c r="AR208" i="88"/>
  <c r="AQ208" i="88"/>
  <c r="AP208" i="88"/>
  <c r="AO208" i="88"/>
  <c r="AN208" i="88"/>
  <c r="AM208" i="88"/>
  <c r="AL208" i="88"/>
  <c r="AK208" i="88"/>
  <c r="AJ208" i="88"/>
  <c r="AI208" i="88"/>
  <c r="AH208" i="88"/>
  <c r="AG208" i="88"/>
  <c r="AF208" i="88"/>
  <c r="AE208" i="88"/>
  <c r="AD208" i="88"/>
  <c r="AC208" i="88"/>
  <c r="AB208" i="88"/>
  <c r="AA208" i="88"/>
  <c r="Z208" i="88"/>
  <c r="BB208" i="88" s="1"/>
  <c r="BD208" i="88" s="1"/>
  <c r="Y208" i="88"/>
  <c r="X208" i="88"/>
  <c r="W208" i="88"/>
  <c r="H208" i="88"/>
  <c r="F208" i="88"/>
  <c r="BA206" i="88"/>
  <c r="AZ206" i="88"/>
  <c r="AY206" i="88"/>
  <c r="AX206" i="88"/>
  <c r="AW206" i="88"/>
  <c r="AV206" i="88"/>
  <c r="AU206" i="88"/>
  <c r="AT206" i="88"/>
  <c r="AS206" i="88"/>
  <c r="AR206" i="88"/>
  <c r="AQ206" i="88"/>
  <c r="AP206" i="88"/>
  <c r="AO206" i="88"/>
  <c r="AN206" i="88"/>
  <c r="AM206" i="88"/>
  <c r="AL206" i="88"/>
  <c r="AK206" i="88"/>
  <c r="AJ206" i="88"/>
  <c r="AI206" i="88"/>
  <c r="AH206" i="88"/>
  <c r="AG206" i="88"/>
  <c r="AF206" i="88"/>
  <c r="AE206" i="88"/>
  <c r="AD206" i="88"/>
  <c r="AC206" i="88"/>
  <c r="AB206" i="88"/>
  <c r="AA206" i="88"/>
  <c r="Z206" i="88"/>
  <c r="BB206" i="88" s="1"/>
  <c r="BD206" i="88" s="1"/>
  <c r="Y206" i="88"/>
  <c r="X206" i="88"/>
  <c r="W206" i="88"/>
  <c r="H206" i="88"/>
  <c r="F206" i="88"/>
  <c r="BA204" i="88"/>
  <c r="AZ204" i="88"/>
  <c r="AY204" i="88"/>
  <c r="AX204" i="88"/>
  <c r="AW204" i="88"/>
  <c r="AV204" i="88"/>
  <c r="AU204" i="88"/>
  <c r="AT204" i="88"/>
  <c r="AS204" i="88"/>
  <c r="AR204" i="88"/>
  <c r="AQ204" i="88"/>
  <c r="AP204" i="88"/>
  <c r="AO204" i="88"/>
  <c r="AN204" i="88"/>
  <c r="AM204" i="88"/>
  <c r="AL204" i="88"/>
  <c r="AK204" i="88"/>
  <c r="AJ204" i="88"/>
  <c r="AI204" i="88"/>
  <c r="AH204" i="88"/>
  <c r="AG204" i="88"/>
  <c r="AF204" i="88"/>
  <c r="AE204" i="88"/>
  <c r="AD204" i="88"/>
  <c r="BB204" i="88" s="1"/>
  <c r="BD204" i="88" s="1"/>
  <c r="AC204" i="88"/>
  <c r="AB204" i="88"/>
  <c r="AA204" i="88"/>
  <c r="Z204" i="88"/>
  <c r="Y204" i="88"/>
  <c r="X204" i="88"/>
  <c r="W204" i="88"/>
  <c r="H204" i="88"/>
  <c r="F204" i="88"/>
  <c r="BA202" i="88"/>
  <c r="AZ202" i="88"/>
  <c r="AY202" i="88"/>
  <c r="AX202" i="88"/>
  <c r="AW202" i="88"/>
  <c r="AV202" i="88"/>
  <c r="AU202" i="88"/>
  <c r="AT202" i="88"/>
  <c r="AS202" i="88"/>
  <c r="AR202" i="88"/>
  <c r="AQ202" i="88"/>
  <c r="AP202" i="88"/>
  <c r="AO202" i="88"/>
  <c r="AN202" i="88"/>
  <c r="AM202" i="88"/>
  <c r="AL202" i="88"/>
  <c r="AK202" i="88"/>
  <c r="AJ202" i="88"/>
  <c r="AI202" i="88"/>
  <c r="AH202" i="88"/>
  <c r="AG202" i="88"/>
  <c r="AF202" i="88"/>
  <c r="AE202" i="88"/>
  <c r="AD202" i="88"/>
  <c r="AC202" i="88"/>
  <c r="AB202" i="88"/>
  <c r="AA202" i="88"/>
  <c r="Z202" i="88"/>
  <c r="BB202" i="88" s="1"/>
  <c r="BD202" i="88" s="1"/>
  <c r="Y202" i="88"/>
  <c r="X202" i="88"/>
  <c r="W202" i="88"/>
  <c r="H202" i="88"/>
  <c r="F202" i="88"/>
  <c r="BB200" i="88"/>
  <c r="BD200" i="88" s="1"/>
  <c r="BA200" i="88"/>
  <c r="AZ200" i="88"/>
  <c r="AY200" i="88"/>
  <c r="AX200" i="88"/>
  <c r="AW200" i="88"/>
  <c r="AV200" i="88"/>
  <c r="AU200" i="88"/>
  <c r="AT200" i="88"/>
  <c r="AS200" i="88"/>
  <c r="AR200" i="88"/>
  <c r="AQ200" i="88"/>
  <c r="AP200" i="88"/>
  <c r="AO200" i="88"/>
  <c r="AN200" i="88"/>
  <c r="AM200" i="88"/>
  <c r="AL200" i="88"/>
  <c r="AK200" i="88"/>
  <c r="AJ200" i="88"/>
  <c r="AI200" i="88"/>
  <c r="AH200" i="88"/>
  <c r="AG200" i="88"/>
  <c r="AF200" i="88"/>
  <c r="AE200" i="88"/>
  <c r="AD200" i="88"/>
  <c r="AC200" i="88"/>
  <c r="AB200" i="88"/>
  <c r="AA200" i="88"/>
  <c r="Z200" i="88"/>
  <c r="Y200" i="88"/>
  <c r="X200" i="88"/>
  <c r="W200" i="88"/>
  <c r="H200" i="88"/>
  <c r="F200" i="88"/>
  <c r="BA198" i="88"/>
  <c r="AZ198" i="88"/>
  <c r="AY198" i="88"/>
  <c r="AX198" i="88"/>
  <c r="AW198" i="88"/>
  <c r="AV198" i="88"/>
  <c r="AU198" i="88"/>
  <c r="AT198" i="88"/>
  <c r="AS198" i="88"/>
  <c r="AR198" i="88"/>
  <c r="AQ198" i="88"/>
  <c r="AP198" i="88"/>
  <c r="AO198" i="88"/>
  <c r="AN198" i="88"/>
  <c r="AM198" i="88"/>
  <c r="AL198" i="88"/>
  <c r="AK198" i="88"/>
  <c r="AJ198" i="88"/>
  <c r="AI198" i="88"/>
  <c r="AH198" i="88"/>
  <c r="AG198" i="88"/>
  <c r="AF198" i="88"/>
  <c r="AE198" i="88"/>
  <c r="AD198" i="88"/>
  <c r="AC198" i="88"/>
  <c r="AB198" i="88"/>
  <c r="AA198" i="88"/>
  <c r="BB198" i="88" s="1"/>
  <c r="BD198" i="88" s="1"/>
  <c r="Z198" i="88"/>
  <c r="Y198" i="88"/>
  <c r="X198" i="88"/>
  <c r="W198" i="88"/>
  <c r="H198" i="88"/>
  <c r="F198" i="88"/>
  <c r="BA196" i="88"/>
  <c r="AZ196" i="88"/>
  <c r="AY196" i="88"/>
  <c r="AX196" i="88"/>
  <c r="AW196" i="88"/>
  <c r="AV196" i="88"/>
  <c r="AU196" i="88"/>
  <c r="AT196" i="88"/>
  <c r="AS196" i="88"/>
  <c r="AR196" i="88"/>
  <c r="AQ196" i="88"/>
  <c r="AP196" i="88"/>
  <c r="AO196" i="88"/>
  <c r="AN196" i="88"/>
  <c r="AM196" i="88"/>
  <c r="AL196" i="88"/>
  <c r="AK196" i="88"/>
  <c r="AJ196" i="88"/>
  <c r="AI196" i="88"/>
  <c r="AH196" i="88"/>
  <c r="AG196" i="88"/>
  <c r="AF196" i="88"/>
  <c r="AE196" i="88"/>
  <c r="AD196" i="88"/>
  <c r="AC196" i="88"/>
  <c r="AB196" i="88"/>
  <c r="AA196" i="88"/>
  <c r="Z196" i="88"/>
  <c r="BB196" i="88" s="1"/>
  <c r="BD196" i="88" s="1"/>
  <c r="Y196" i="88"/>
  <c r="X196" i="88"/>
  <c r="W196" i="88"/>
  <c r="H196" i="88"/>
  <c r="F196" i="88"/>
  <c r="BA194" i="88"/>
  <c r="AZ194" i="88"/>
  <c r="AY194" i="88"/>
  <c r="AX194" i="88"/>
  <c r="AW194" i="88"/>
  <c r="AV194" i="88"/>
  <c r="AU194" i="88"/>
  <c r="AT194" i="88"/>
  <c r="AS194" i="88"/>
  <c r="AR194" i="88"/>
  <c r="AQ194" i="88"/>
  <c r="AP194" i="88"/>
  <c r="AO194" i="88"/>
  <c r="AN194" i="88"/>
  <c r="AM194" i="88"/>
  <c r="AL194" i="88"/>
  <c r="AK194" i="88"/>
  <c r="AJ194" i="88"/>
  <c r="AI194" i="88"/>
  <c r="AH194" i="88"/>
  <c r="AG194" i="88"/>
  <c r="AF194" i="88"/>
  <c r="AE194" i="88"/>
  <c r="AD194" i="88"/>
  <c r="AC194" i="88"/>
  <c r="AB194" i="88"/>
  <c r="AA194" i="88"/>
  <c r="Z194" i="88"/>
  <c r="BB194" i="88" s="1"/>
  <c r="BD194" i="88" s="1"/>
  <c r="Y194" i="88"/>
  <c r="X194" i="88"/>
  <c r="W194" i="88"/>
  <c r="H194" i="88"/>
  <c r="F194" i="88"/>
  <c r="BA192" i="88"/>
  <c r="AZ192" i="88"/>
  <c r="AY192" i="88"/>
  <c r="AX192" i="88"/>
  <c r="AW192" i="88"/>
  <c r="AV192" i="88"/>
  <c r="AU192" i="88"/>
  <c r="AT192" i="88"/>
  <c r="AS192" i="88"/>
  <c r="AR192" i="88"/>
  <c r="AQ192" i="88"/>
  <c r="AP192" i="88"/>
  <c r="AO192" i="88"/>
  <c r="AN192" i="88"/>
  <c r="AM192" i="88"/>
  <c r="AL192" i="88"/>
  <c r="AK192" i="88"/>
  <c r="AJ192" i="88"/>
  <c r="AI192" i="88"/>
  <c r="AH192" i="88"/>
  <c r="AG192" i="88"/>
  <c r="AF192" i="88"/>
  <c r="AE192" i="88"/>
  <c r="AD192" i="88"/>
  <c r="BB192" i="88" s="1"/>
  <c r="BD192" i="88" s="1"/>
  <c r="AC192" i="88"/>
  <c r="AB192" i="88"/>
  <c r="AA192" i="88"/>
  <c r="Z192" i="88"/>
  <c r="Y192" i="88"/>
  <c r="X192" i="88"/>
  <c r="W192" i="88"/>
  <c r="H192" i="88"/>
  <c r="F192" i="88"/>
  <c r="BA190" i="88"/>
  <c r="AZ190" i="88"/>
  <c r="AY190" i="88"/>
  <c r="AX190" i="88"/>
  <c r="AW190" i="88"/>
  <c r="AV190" i="88"/>
  <c r="AU190" i="88"/>
  <c r="AT190" i="88"/>
  <c r="AS190" i="88"/>
  <c r="AR190" i="88"/>
  <c r="AQ190" i="88"/>
  <c r="AP190" i="88"/>
  <c r="AO190" i="88"/>
  <c r="AN190" i="88"/>
  <c r="AM190" i="88"/>
  <c r="AL190" i="88"/>
  <c r="AK190" i="88"/>
  <c r="AJ190" i="88"/>
  <c r="AI190" i="88"/>
  <c r="AH190" i="88"/>
  <c r="AG190" i="88"/>
  <c r="AF190" i="88"/>
  <c r="AE190" i="88"/>
  <c r="AD190" i="88"/>
  <c r="AC190" i="88"/>
  <c r="AB190" i="88"/>
  <c r="AA190" i="88"/>
  <c r="Z190" i="88"/>
  <c r="BB190" i="88" s="1"/>
  <c r="BD190" i="88" s="1"/>
  <c r="Y190" i="88"/>
  <c r="X190" i="88"/>
  <c r="W190" i="88"/>
  <c r="H190" i="88"/>
  <c r="F190" i="88"/>
  <c r="BA188" i="88"/>
  <c r="AZ188" i="88"/>
  <c r="AY188" i="88"/>
  <c r="AX188" i="88"/>
  <c r="AW188" i="88"/>
  <c r="AV188" i="88"/>
  <c r="AU188" i="88"/>
  <c r="AT188" i="88"/>
  <c r="AS188" i="88"/>
  <c r="AR188" i="88"/>
  <c r="AQ188" i="88"/>
  <c r="AP188" i="88"/>
  <c r="AO188" i="88"/>
  <c r="AN188" i="88"/>
  <c r="AM188" i="88"/>
  <c r="AL188" i="88"/>
  <c r="AK188" i="88"/>
  <c r="AJ188" i="88"/>
  <c r="AI188" i="88"/>
  <c r="AH188" i="88"/>
  <c r="AG188" i="88"/>
  <c r="AF188" i="88"/>
  <c r="AE188" i="88"/>
  <c r="AD188" i="88"/>
  <c r="BB188" i="88" s="1"/>
  <c r="BD188" i="88" s="1"/>
  <c r="AC188" i="88"/>
  <c r="AB188" i="88"/>
  <c r="AA188" i="88"/>
  <c r="Z188" i="88"/>
  <c r="Y188" i="88"/>
  <c r="X188" i="88"/>
  <c r="W188" i="88"/>
  <c r="H188" i="88"/>
  <c r="F188" i="88"/>
  <c r="BA186" i="88"/>
  <c r="AZ186" i="88"/>
  <c r="AY186" i="88"/>
  <c r="AX186" i="88"/>
  <c r="AW186" i="88"/>
  <c r="AV186" i="88"/>
  <c r="AU186" i="88"/>
  <c r="AT186" i="88"/>
  <c r="AS186" i="88"/>
  <c r="AR186" i="88"/>
  <c r="AQ186" i="88"/>
  <c r="AP186" i="88"/>
  <c r="AO186" i="88"/>
  <c r="AN186" i="88"/>
  <c r="AM186" i="88"/>
  <c r="AL186" i="88"/>
  <c r="AK186" i="88"/>
  <c r="AJ186" i="88"/>
  <c r="AI186" i="88"/>
  <c r="AH186" i="88"/>
  <c r="AG186" i="88"/>
  <c r="AF186" i="88"/>
  <c r="AE186" i="88"/>
  <c r="AD186" i="88"/>
  <c r="AC186" i="88"/>
  <c r="AB186" i="88"/>
  <c r="AA186" i="88"/>
  <c r="BB186" i="88" s="1"/>
  <c r="BD186" i="88" s="1"/>
  <c r="Z186" i="88"/>
  <c r="Y186" i="88"/>
  <c r="X186" i="88"/>
  <c r="W186" i="88"/>
  <c r="H186" i="88"/>
  <c r="F186" i="88"/>
  <c r="BA184" i="88"/>
  <c r="AZ184" i="88"/>
  <c r="AY184" i="88"/>
  <c r="AX184" i="88"/>
  <c r="AW184" i="88"/>
  <c r="AV184" i="88"/>
  <c r="AU184" i="88"/>
  <c r="AT184" i="88"/>
  <c r="AS184" i="88"/>
  <c r="AR184" i="88"/>
  <c r="AQ184" i="88"/>
  <c r="AP184" i="88"/>
  <c r="AO184" i="88"/>
  <c r="AN184" i="88"/>
  <c r="AM184" i="88"/>
  <c r="AL184" i="88"/>
  <c r="AK184" i="88"/>
  <c r="AJ184" i="88"/>
  <c r="AI184" i="88"/>
  <c r="AH184" i="88"/>
  <c r="AG184" i="88"/>
  <c r="AF184" i="88"/>
  <c r="AE184" i="88"/>
  <c r="AD184" i="88"/>
  <c r="AC184" i="88"/>
  <c r="AB184" i="88"/>
  <c r="AA184" i="88"/>
  <c r="Z184" i="88"/>
  <c r="BB184" i="88" s="1"/>
  <c r="BD184" i="88" s="1"/>
  <c r="Y184" i="88"/>
  <c r="X184" i="88"/>
  <c r="W184" i="88"/>
  <c r="H184" i="88"/>
  <c r="F184" i="88"/>
  <c r="BA182" i="88"/>
  <c r="AZ182" i="88"/>
  <c r="AY182" i="88"/>
  <c r="AX182" i="88"/>
  <c r="AW182" i="88"/>
  <c r="AV182" i="88"/>
  <c r="AU182" i="88"/>
  <c r="AT182" i="88"/>
  <c r="AS182" i="88"/>
  <c r="AR182" i="88"/>
  <c r="AQ182" i="88"/>
  <c r="AP182" i="88"/>
  <c r="AO182" i="88"/>
  <c r="AN182" i="88"/>
  <c r="AM182" i="88"/>
  <c r="AL182" i="88"/>
  <c r="AK182" i="88"/>
  <c r="AJ182" i="88"/>
  <c r="AI182" i="88"/>
  <c r="AH182" i="88"/>
  <c r="AG182" i="88"/>
  <c r="AF182" i="88"/>
  <c r="AE182" i="88"/>
  <c r="AD182" i="88"/>
  <c r="AC182" i="88"/>
  <c r="AB182" i="88"/>
  <c r="AA182" i="88"/>
  <c r="Z182" i="88"/>
  <c r="BB182" i="88" s="1"/>
  <c r="BD182" i="88" s="1"/>
  <c r="Y182" i="88"/>
  <c r="X182" i="88"/>
  <c r="W182" i="88"/>
  <c r="H182" i="88"/>
  <c r="F182" i="88"/>
  <c r="BA180" i="88"/>
  <c r="AZ180" i="88"/>
  <c r="AY180" i="88"/>
  <c r="AX180" i="88"/>
  <c r="AW180" i="88"/>
  <c r="AV180" i="88"/>
  <c r="AU180" i="88"/>
  <c r="AT180" i="88"/>
  <c r="AS180" i="88"/>
  <c r="AR180" i="88"/>
  <c r="AQ180" i="88"/>
  <c r="AP180" i="88"/>
  <c r="AO180" i="88"/>
  <c r="AN180" i="88"/>
  <c r="AM180" i="88"/>
  <c r="AL180" i="88"/>
  <c r="AK180" i="88"/>
  <c r="AJ180" i="88"/>
  <c r="AI180" i="88"/>
  <c r="AH180" i="88"/>
  <c r="AG180" i="88"/>
  <c r="AF180" i="88"/>
  <c r="AE180" i="88"/>
  <c r="AD180" i="88"/>
  <c r="BB180" i="88" s="1"/>
  <c r="BD180" i="88" s="1"/>
  <c r="AC180" i="88"/>
  <c r="AB180" i="88"/>
  <c r="AA180" i="88"/>
  <c r="Z180" i="88"/>
  <c r="Y180" i="88"/>
  <c r="X180" i="88"/>
  <c r="W180" i="88"/>
  <c r="H180" i="88"/>
  <c r="F180" i="88"/>
  <c r="BA178" i="88"/>
  <c r="AZ178" i="88"/>
  <c r="AY178" i="88"/>
  <c r="AX178" i="88"/>
  <c r="AW178" i="88"/>
  <c r="AV178" i="88"/>
  <c r="AU178" i="88"/>
  <c r="AT178" i="88"/>
  <c r="AS178" i="88"/>
  <c r="AR178" i="88"/>
  <c r="AQ178" i="88"/>
  <c r="AP178" i="88"/>
  <c r="AO178" i="88"/>
  <c r="AN178" i="88"/>
  <c r="AM178" i="88"/>
  <c r="AL178" i="88"/>
  <c r="AK178" i="88"/>
  <c r="AJ178" i="88"/>
  <c r="AI178" i="88"/>
  <c r="AH178" i="88"/>
  <c r="AG178" i="88"/>
  <c r="AF178" i="88"/>
  <c r="AE178" i="88"/>
  <c r="AD178" i="88"/>
  <c r="AC178" i="88"/>
  <c r="AB178" i="88"/>
  <c r="AA178" i="88"/>
  <c r="Z178" i="88"/>
  <c r="BB178" i="88" s="1"/>
  <c r="BD178" i="88" s="1"/>
  <c r="Y178" i="88"/>
  <c r="X178" i="88"/>
  <c r="W178" i="88"/>
  <c r="H178" i="88"/>
  <c r="F178" i="88"/>
  <c r="BA176" i="88"/>
  <c r="AZ176" i="88"/>
  <c r="AY176" i="88"/>
  <c r="AX176" i="88"/>
  <c r="AW176" i="88"/>
  <c r="AV176" i="88"/>
  <c r="AU176" i="88"/>
  <c r="AT176" i="88"/>
  <c r="AS176" i="88"/>
  <c r="AR176" i="88"/>
  <c r="AQ176" i="88"/>
  <c r="AP176" i="88"/>
  <c r="AO176" i="88"/>
  <c r="AN176" i="88"/>
  <c r="AM176" i="88"/>
  <c r="AL176" i="88"/>
  <c r="AK176" i="88"/>
  <c r="AJ176" i="88"/>
  <c r="AI176" i="88"/>
  <c r="AH176" i="88"/>
  <c r="AG176" i="88"/>
  <c r="AF176" i="88"/>
  <c r="AE176" i="88"/>
  <c r="AD176" i="88"/>
  <c r="BB176" i="88" s="1"/>
  <c r="BD176" i="88" s="1"/>
  <c r="AC176" i="88"/>
  <c r="AB176" i="88"/>
  <c r="AA176" i="88"/>
  <c r="Z176" i="88"/>
  <c r="Y176" i="88"/>
  <c r="X176" i="88"/>
  <c r="W176" i="88"/>
  <c r="H176" i="88"/>
  <c r="F176" i="88"/>
  <c r="BA174" i="88"/>
  <c r="AZ174" i="88"/>
  <c r="AY174" i="88"/>
  <c r="AX174" i="88"/>
  <c r="AW174" i="88"/>
  <c r="AV174" i="88"/>
  <c r="AU174" i="88"/>
  <c r="AT174" i="88"/>
  <c r="AS174" i="88"/>
  <c r="AR174" i="88"/>
  <c r="AQ174" i="88"/>
  <c r="AP174" i="88"/>
  <c r="AO174" i="88"/>
  <c r="AN174" i="88"/>
  <c r="AM174" i="88"/>
  <c r="AL174" i="88"/>
  <c r="AK174" i="88"/>
  <c r="AJ174" i="88"/>
  <c r="AI174" i="88"/>
  <c r="AH174" i="88"/>
  <c r="AG174" i="88"/>
  <c r="AF174" i="88"/>
  <c r="AE174" i="88"/>
  <c r="AD174" i="88"/>
  <c r="AC174" i="88"/>
  <c r="AB174" i="88"/>
  <c r="AA174" i="88"/>
  <c r="BB174" i="88" s="1"/>
  <c r="BD174" i="88" s="1"/>
  <c r="Z174" i="88"/>
  <c r="Y174" i="88"/>
  <c r="X174" i="88"/>
  <c r="W174" i="88"/>
  <c r="H174" i="88"/>
  <c r="F174" i="88"/>
  <c r="BA172" i="88"/>
  <c r="AZ172" i="88"/>
  <c r="AY172" i="88"/>
  <c r="AX172" i="88"/>
  <c r="AW172" i="88"/>
  <c r="AV172" i="88"/>
  <c r="AU172" i="88"/>
  <c r="AT172" i="88"/>
  <c r="AS172" i="88"/>
  <c r="AR172" i="88"/>
  <c r="AQ172" i="88"/>
  <c r="AP172" i="88"/>
  <c r="AO172" i="88"/>
  <c r="AN172" i="88"/>
  <c r="AM172" i="88"/>
  <c r="AL172" i="88"/>
  <c r="AK172" i="88"/>
  <c r="AJ172" i="88"/>
  <c r="AI172" i="88"/>
  <c r="AH172" i="88"/>
  <c r="AG172" i="88"/>
  <c r="AF172" i="88"/>
  <c r="AE172" i="88"/>
  <c r="AD172" i="88"/>
  <c r="AC172" i="88"/>
  <c r="AB172" i="88"/>
  <c r="AA172" i="88"/>
  <c r="Z172" i="88"/>
  <c r="BB172" i="88" s="1"/>
  <c r="BD172" i="88" s="1"/>
  <c r="Y172" i="88"/>
  <c r="X172" i="88"/>
  <c r="W172" i="88"/>
  <c r="H172" i="88"/>
  <c r="F172" i="88"/>
  <c r="BA170" i="88"/>
  <c r="AZ170" i="88"/>
  <c r="AY170" i="88"/>
  <c r="AX170" i="88"/>
  <c r="AW170" i="88"/>
  <c r="AV170" i="88"/>
  <c r="AU170" i="88"/>
  <c r="AT170" i="88"/>
  <c r="AS170" i="88"/>
  <c r="AR170" i="88"/>
  <c r="AQ170" i="88"/>
  <c r="AP170" i="88"/>
  <c r="AO170" i="88"/>
  <c r="AN170" i="88"/>
  <c r="AM170" i="88"/>
  <c r="AL170" i="88"/>
  <c r="AK170" i="88"/>
  <c r="AJ170" i="88"/>
  <c r="AI170" i="88"/>
  <c r="AH170" i="88"/>
  <c r="AG170" i="88"/>
  <c r="AF170" i="88"/>
  <c r="AE170" i="88"/>
  <c r="AD170" i="88"/>
  <c r="AC170" i="88"/>
  <c r="AB170" i="88"/>
  <c r="AA170" i="88"/>
  <c r="Z170" i="88"/>
  <c r="BB170" i="88" s="1"/>
  <c r="BD170" i="88" s="1"/>
  <c r="Y170" i="88"/>
  <c r="X170" i="88"/>
  <c r="W170" i="88"/>
  <c r="H170" i="88"/>
  <c r="F170" i="88"/>
  <c r="BA168" i="88"/>
  <c r="AZ168" i="88"/>
  <c r="AY168" i="88"/>
  <c r="AX168" i="88"/>
  <c r="AW168" i="88"/>
  <c r="AV168" i="88"/>
  <c r="AU168" i="88"/>
  <c r="AT168" i="88"/>
  <c r="AS168" i="88"/>
  <c r="AR168" i="88"/>
  <c r="AQ168" i="88"/>
  <c r="AP168" i="88"/>
  <c r="AO168" i="88"/>
  <c r="AN168" i="88"/>
  <c r="AM168" i="88"/>
  <c r="AL168" i="88"/>
  <c r="AK168" i="88"/>
  <c r="AJ168" i="88"/>
  <c r="AI168" i="88"/>
  <c r="AH168" i="88"/>
  <c r="AG168" i="88"/>
  <c r="AF168" i="88"/>
  <c r="AE168" i="88"/>
  <c r="AD168" i="88"/>
  <c r="BB168" i="88" s="1"/>
  <c r="BD168" i="88" s="1"/>
  <c r="AC168" i="88"/>
  <c r="AB168" i="88"/>
  <c r="AA168" i="88"/>
  <c r="Z168" i="88"/>
  <c r="Y168" i="88"/>
  <c r="X168" i="88"/>
  <c r="W168" i="88"/>
  <c r="H168" i="88"/>
  <c r="F168" i="88"/>
  <c r="BA166" i="88"/>
  <c r="AZ166" i="88"/>
  <c r="AY166" i="88"/>
  <c r="AX166" i="88"/>
  <c r="AW166" i="88"/>
  <c r="AV166" i="88"/>
  <c r="AU166" i="88"/>
  <c r="AT166" i="88"/>
  <c r="AS166" i="88"/>
  <c r="AR166" i="88"/>
  <c r="AQ166" i="88"/>
  <c r="AP166" i="88"/>
  <c r="AO166" i="88"/>
  <c r="AN166" i="88"/>
  <c r="AM166" i="88"/>
  <c r="AL166" i="88"/>
  <c r="AK166" i="88"/>
  <c r="AJ166" i="88"/>
  <c r="AI166" i="88"/>
  <c r="AH166" i="88"/>
  <c r="AG166" i="88"/>
  <c r="AF166" i="88"/>
  <c r="AE166" i="88"/>
  <c r="AD166" i="88"/>
  <c r="AC166" i="88"/>
  <c r="AB166" i="88"/>
  <c r="AA166" i="88"/>
  <c r="Z166" i="88"/>
  <c r="BB166" i="88" s="1"/>
  <c r="BD166" i="88" s="1"/>
  <c r="Y166" i="88"/>
  <c r="X166" i="88"/>
  <c r="W166" i="88"/>
  <c r="H166" i="88"/>
  <c r="F166" i="88"/>
  <c r="BA164" i="88"/>
  <c r="AZ164" i="88"/>
  <c r="AY164" i="88"/>
  <c r="AX164" i="88"/>
  <c r="AW164" i="88"/>
  <c r="AV164" i="88"/>
  <c r="AU164" i="88"/>
  <c r="AT164" i="88"/>
  <c r="AS164" i="88"/>
  <c r="AR164" i="88"/>
  <c r="AQ164" i="88"/>
  <c r="AP164" i="88"/>
  <c r="AO164" i="88"/>
  <c r="AN164" i="88"/>
  <c r="AM164" i="88"/>
  <c r="AL164" i="88"/>
  <c r="AK164" i="88"/>
  <c r="AJ164" i="88"/>
  <c r="AI164" i="88"/>
  <c r="AH164" i="88"/>
  <c r="AG164" i="88"/>
  <c r="AF164" i="88"/>
  <c r="AE164" i="88"/>
  <c r="AD164" i="88"/>
  <c r="BB164" i="88" s="1"/>
  <c r="BD164" i="88" s="1"/>
  <c r="AC164" i="88"/>
  <c r="AB164" i="88"/>
  <c r="AA164" i="88"/>
  <c r="Z164" i="88"/>
  <c r="Y164" i="88"/>
  <c r="X164" i="88"/>
  <c r="W164" i="88"/>
  <c r="H164" i="88"/>
  <c r="F164" i="88"/>
  <c r="BA162" i="88"/>
  <c r="AZ162" i="88"/>
  <c r="AY162" i="88"/>
  <c r="AX162" i="88"/>
  <c r="AW162" i="88"/>
  <c r="AV162" i="88"/>
  <c r="AU162" i="88"/>
  <c r="AT162" i="88"/>
  <c r="AS162" i="88"/>
  <c r="AR162" i="88"/>
  <c r="AQ162" i="88"/>
  <c r="AP162" i="88"/>
  <c r="AO162" i="88"/>
  <c r="AN162" i="88"/>
  <c r="AM162" i="88"/>
  <c r="AL162" i="88"/>
  <c r="AK162" i="88"/>
  <c r="AJ162" i="88"/>
  <c r="AI162" i="88"/>
  <c r="AH162" i="88"/>
  <c r="AG162" i="88"/>
  <c r="AF162" i="88"/>
  <c r="AE162" i="88"/>
  <c r="AD162" i="88"/>
  <c r="AC162" i="88"/>
  <c r="AB162" i="88"/>
  <c r="AA162" i="88"/>
  <c r="BB162" i="88" s="1"/>
  <c r="BD162" i="88" s="1"/>
  <c r="Z162" i="88"/>
  <c r="Y162" i="88"/>
  <c r="X162" i="88"/>
  <c r="W162" i="88"/>
  <c r="H162" i="88"/>
  <c r="F162" i="88"/>
  <c r="BA160" i="88"/>
  <c r="AZ160" i="88"/>
  <c r="AY160" i="88"/>
  <c r="AX160" i="88"/>
  <c r="AW160" i="88"/>
  <c r="AV160" i="88"/>
  <c r="AU160" i="88"/>
  <c r="AT160" i="88"/>
  <c r="AS160" i="88"/>
  <c r="AR160" i="88"/>
  <c r="AQ160" i="88"/>
  <c r="AP160" i="88"/>
  <c r="AO160" i="88"/>
  <c r="AN160" i="88"/>
  <c r="AM160" i="88"/>
  <c r="AL160" i="88"/>
  <c r="AK160" i="88"/>
  <c r="AJ160" i="88"/>
  <c r="AI160" i="88"/>
  <c r="AH160" i="88"/>
  <c r="AG160" i="88"/>
  <c r="AF160" i="88"/>
  <c r="AE160" i="88"/>
  <c r="AD160" i="88"/>
  <c r="AC160" i="88"/>
  <c r="AB160" i="88"/>
  <c r="AA160" i="88"/>
  <c r="Z160" i="88"/>
  <c r="BB160" i="88" s="1"/>
  <c r="BD160" i="88" s="1"/>
  <c r="Y160" i="88"/>
  <c r="X160" i="88"/>
  <c r="W160" i="88"/>
  <c r="H160" i="88"/>
  <c r="F160" i="88"/>
  <c r="BA158" i="88"/>
  <c r="AZ158" i="88"/>
  <c r="AY158" i="88"/>
  <c r="AX158" i="88"/>
  <c r="AW158" i="88"/>
  <c r="AV158" i="88"/>
  <c r="AU158" i="88"/>
  <c r="AT158" i="88"/>
  <c r="AS158" i="88"/>
  <c r="AR158" i="88"/>
  <c r="AQ158" i="88"/>
  <c r="AP158" i="88"/>
  <c r="AO158" i="88"/>
  <c r="AN158" i="88"/>
  <c r="AM158" i="88"/>
  <c r="AL158" i="88"/>
  <c r="AK158" i="88"/>
  <c r="AJ158" i="88"/>
  <c r="AI158" i="88"/>
  <c r="AH158" i="88"/>
  <c r="AG158" i="88"/>
  <c r="AF158" i="88"/>
  <c r="AE158" i="88"/>
  <c r="AD158" i="88"/>
  <c r="AC158" i="88"/>
  <c r="AB158" i="88"/>
  <c r="AA158" i="88"/>
  <c r="Z158" i="88"/>
  <c r="BB158" i="88" s="1"/>
  <c r="BD158" i="88" s="1"/>
  <c r="Y158" i="88"/>
  <c r="X158" i="88"/>
  <c r="W158" i="88"/>
  <c r="H158" i="88"/>
  <c r="F158" i="88"/>
  <c r="BA156" i="88"/>
  <c r="AZ156" i="88"/>
  <c r="AY156" i="88"/>
  <c r="AX156" i="88"/>
  <c r="AW156" i="88"/>
  <c r="AV156" i="88"/>
  <c r="AU156" i="88"/>
  <c r="AT156" i="88"/>
  <c r="AS156" i="88"/>
  <c r="AR156" i="88"/>
  <c r="AQ156" i="88"/>
  <c r="AP156" i="88"/>
  <c r="AO156" i="88"/>
  <c r="AN156" i="88"/>
  <c r="AM156" i="88"/>
  <c r="AL156" i="88"/>
  <c r="AK156" i="88"/>
  <c r="AJ156" i="88"/>
  <c r="AI156" i="88"/>
  <c r="AH156" i="88"/>
  <c r="AG156" i="88"/>
  <c r="AF156" i="88"/>
  <c r="AE156" i="88"/>
  <c r="AD156" i="88"/>
  <c r="BB156" i="88" s="1"/>
  <c r="BD156" i="88" s="1"/>
  <c r="AC156" i="88"/>
  <c r="AB156" i="88"/>
  <c r="AA156" i="88"/>
  <c r="Z156" i="88"/>
  <c r="Y156" i="88"/>
  <c r="X156" i="88"/>
  <c r="W156" i="88"/>
  <c r="H156" i="88"/>
  <c r="F156" i="88"/>
  <c r="BA154" i="88"/>
  <c r="AZ154" i="88"/>
  <c r="AY154" i="88"/>
  <c r="AX154" i="88"/>
  <c r="AW154" i="88"/>
  <c r="AV154" i="88"/>
  <c r="AU154" i="88"/>
  <c r="AT154" i="88"/>
  <c r="AS154" i="88"/>
  <c r="AR154" i="88"/>
  <c r="AQ154" i="88"/>
  <c r="AP154" i="88"/>
  <c r="AO154" i="88"/>
  <c r="AN154" i="88"/>
  <c r="AM154" i="88"/>
  <c r="AL154" i="88"/>
  <c r="AK154" i="88"/>
  <c r="AJ154" i="88"/>
  <c r="AI154" i="88"/>
  <c r="AH154" i="88"/>
  <c r="AG154" i="88"/>
  <c r="AF154" i="88"/>
  <c r="AE154" i="88"/>
  <c r="AD154" i="88"/>
  <c r="AC154" i="88"/>
  <c r="AB154" i="88"/>
  <c r="AA154" i="88"/>
  <c r="Z154" i="88"/>
  <c r="BB154" i="88" s="1"/>
  <c r="BD154" i="88" s="1"/>
  <c r="Y154" i="88"/>
  <c r="X154" i="88"/>
  <c r="W154" i="88"/>
  <c r="H154" i="88"/>
  <c r="F154" i="88"/>
  <c r="BA152" i="88"/>
  <c r="AZ152" i="88"/>
  <c r="AY152" i="88"/>
  <c r="AX152" i="88"/>
  <c r="AW152" i="88"/>
  <c r="AV152" i="88"/>
  <c r="AU152" i="88"/>
  <c r="AT152" i="88"/>
  <c r="AS152" i="88"/>
  <c r="AR152" i="88"/>
  <c r="AQ152" i="88"/>
  <c r="AP152" i="88"/>
  <c r="AO152" i="88"/>
  <c r="AN152" i="88"/>
  <c r="AM152" i="88"/>
  <c r="AL152" i="88"/>
  <c r="AK152" i="88"/>
  <c r="AJ152" i="88"/>
  <c r="AI152" i="88"/>
  <c r="AH152" i="88"/>
  <c r="AG152" i="88"/>
  <c r="AF152" i="88"/>
  <c r="AE152" i="88"/>
  <c r="AD152" i="88"/>
  <c r="AC152" i="88"/>
  <c r="BB152" i="88" s="1"/>
  <c r="BD152" i="88" s="1"/>
  <c r="AB152" i="88"/>
  <c r="AA152" i="88"/>
  <c r="Z152" i="88"/>
  <c r="Y152" i="88"/>
  <c r="X152" i="88"/>
  <c r="W152" i="88"/>
  <c r="H152" i="88"/>
  <c r="F152" i="88"/>
  <c r="BA150" i="88"/>
  <c r="AZ150" i="88"/>
  <c r="AY150" i="88"/>
  <c r="AX150" i="88"/>
  <c r="AW150" i="88"/>
  <c r="AV150" i="88"/>
  <c r="AU150" i="88"/>
  <c r="AT150" i="88"/>
  <c r="AS150" i="88"/>
  <c r="AR150" i="88"/>
  <c r="AQ150" i="88"/>
  <c r="AP150" i="88"/>
  <c r="AO150" i="88"/>
  <c r="AN150" i="88"/>
  <c r="AM150" i="88"/>
  <c r="AL150" i="88"/>
  <c r="AK150" i="88"/>
  <c r="AJ150" i="88"/>
  <c r="AI150" i="88"/>
  <c r="AH150" i="88"/>
  <c r="AG150" i="88"/>
  <c r="AF150" i="88"/>
  <c r="AE150" i="88"/>
  <c r="AD150" i="88"/>
  <c r="AC150" i="88"/>
  <c r="AB150" i="88"/>
  <c r="AA150" i="88"/>
  <c r="BB150" i="88" s="1"/>
  <c r="BD150" i="88" s="1"/>
  <c r="Z150" i="88"/>
  <c r="Y150" i="88"/>
  <c r="X150" i="88"/>
  <c r="W150" i="88"/>
  <c r="H150" i="88"/>
  <c r="F150" i="88"/>
  <c r="BA148" i="88"/>
  <c r="AZ148" i="88"/>
  <c r="AY148" i="88"/>
  <c r="AX148" i="88"/>
  <c r="AW148" i="88"/>
  <c r="AV148" i="88"/>
  <c r="AU148" i="88"/>
  <c r="AT148" i="88"/>
  <c r="AS148" i="88"/>
  <c r="AR148" i="88"/>
  <c r="AQ148" i="88"/>
  <c r="AP148" i="88"/>
  <c r="AO148" i="88"/>
  <c r="AN148" i="88"/>
  <c r="AM148" i="88"/>
  <c r="AL148" i="88"/>
  <c r="AK148" i="88"/>
  <c r="AJ148" i="88"/>
  <c r="AI148" i="88"/>
  <c r="AH148" i="88"/>
  <c r="AG148" i="88"/>
  <c r="AF148" i="88"/>
  <c r="AE148" i="88"/>
  <c r="AD148" i="88"/>
  <c r="AC148" i="88"/>
  <c r="AB148" i="88"/>
  <c r="AA148" i="88"/>
  <c r="Z148" i="88"/>
  <c r="BB148" i="88" s="1"/>
  <c r="BD148" i="88" s="1"/>
  <c r="Y148" i="88"/>
  <c r="X148" i="88"/>
  <c r="W148" i="88"/>
  <c r="H148" i="88"/>
  <c r="F148" i="88"/>
  <c r="BA146" i="88"/>
  <c r="AZ146" i="88"/>
  <c r="AY146" i="88"/>
  <c r="AX146" i="88"/>
  <c r="AW146" i="88"/>
  <c r="AV146" i="88"/>
  <c r="AU146" i="88"/>
  <c r="AT146" i="88"/>
  <c r="AS146" i="88"/>
  <c r="AR146" i="88"/>
  <c r="AQ146" i="88"/>
  <c r="AP146" i="88"/>
  <c r="AO146" i="88"/>
  <c r="AN146" i="88"/>
  <c r="AM146" i="88"/>
  <c r="AL146" i="88"/>
  <c r="AK146" i="88"/>
  <c r="AJ146" i="88"/>
  <c r="AI146" i="88"/>
  <c r="AH146" i="88"/>
  <c r="AG146" i="88"/>
  <c r="AF146" i="88"/>
  <c r="AE146" i="88"/>
  <c r="AD146" i="88"/>
  <c r="AC146" i="88"/>
  <c r="AB146" i="88"/>
  <c r="AA146" i="88"/>
  <c r="Z146" i="88"/>
  <c r="BB146" i="88" s="1"/>
  <c r="BD146" i="88" s="1"/>
  <c r="Y146" i="88"/>
  <c r="X146" i="88"/>
  <c r="W146" i="88"/>
  <c r="H146" i="88"/>
  <c r="F146" i="88"/>
  <c r="BA144" i="88"/>
  <c r="AZ144" i="88"/>
  <c r="AY144" i="88"/>
  <c r="AX144" i="88"/>
  <c r="AW144" i="88"/>
  <c r="AV144" i="88"/>
  <c r="AU144" i="88"/>
  <c r="AT144" i="88"/>
  <c r="AS144" i="88"/>
  <c r="AR144" i="88"/>
  <c r="AQ144" i="88"/>
  <c r="AP144" i="88"/>
  <c r="AO144" i="88"/>
  <c r="AN144" i="88"/>
  <c r="AM144" i="88"/>
  <c r="AL144" i="88"/>
  <c r="AK144" i="88"/>
  <c r="AJ144" i="88"/>
  <c r="AI144" i="88"/>
  <c r="AH144" i="88"/>
  <c r="AG144" i="88"/>
  <c r="AF144" i="88"/>
  <c r="AE144" i="88"/>
  <c r="AD144" i="88"/>
  <c r="AC144" i="88"/>
  <c r="AB144" i="88"/>
  <c r="AA144" i="88"/>
  <c r="Z144" i="88"/>
  <c r="Y144" i="88"/>
  <c r="X144" i="88"/>
  <c r="W144" i="88"/>
  <c r="BB144" i="88" s="1"/>
  <c r="BD144" i="88" s="1"/>
  <c r="H144" i="88"/>
  <c r="F144" i="88"/>
  <c r="BA142" i="88"/>
  <c r="AZ142" i="88"/>
  <c r="AY142" i="88"/>
  <c r="AX142" i="88"/>
  <c r="AW142" i="88"/>
  <c r="AV142" i="88"/>
  <c r="AU142" i="88"/>
  <c r="AT142" i="88"/>
  <c r="AS142" i="88"/>
  <c r="AR142" i="88"/>
  <c r="AQ142" i="88"/>
  <c r="AP142" i="88"/>
  <c r="AO142" i="88"/>
  <c r="AN142" i="88"/>
  <c r="AM142" i="88"/>
  <c r="AL142" i="88"/>
  <c r="AK142" i="88"/>
  <c r="AJ142" i="88"/>
  <c r="AI142" i="88"/>
  <c r="AH142" i="88"/>
  <c r="AG142" i="88"/>
  <c r="AF142" i="88"/>
  <c r="AE142" i="88"/>
  <c r="AD142" i="88"/>
  <c r="AC142" i="88"/>
  <c r="AB142" i="88"/>
  <c r="AA142" i="88"/>
  <c r="Z142" i="88"/>
  <c r="Y142" i="88"/>
  <c r="X142" i="88"/>
  <c r="W142" i="88"/>
  <c r="BB142" i="88" s="1"/>
  <c r="BD142" i="88" s="1"/>
  <c r="H142" i="88"/>
  <c r="F142" i="88"/>
  <c r="BA140" i="88"/>
  <c r="AZ140" i="88"/>
  <c r="AY140" i="88"/>
  <c r="AX140" i="88"/>
  <c r="AW140" i="88"/>
  <c r="AV140" i="88"/>
  <c r="AU140" i="88"/>
  <c r="AT140" i="88"/>
  <c r="AS140" i="88"/>
  <c r="AR140" i="88"/>
  <c r="AQ140" i="88"/>
  <c r="AP140" i="88"/>
  <c r="AO140" i="88"/>
  <c r="AN140" i="88"/>
  <c r="AM140" i="88"/>
  <c r="AL140" i="88"/>
  <c r="AK140" i="88"/>
  <c r="AJ140" i="88"/>
  <c r="AI140" i="88"/>
  <c r="AH140" i="88"/>
  <c r="AG140" i="88"/>
  <c r="AF140" i="88"/>
  <c r="AE140" i="88"/>
  <c r="AD140" i="88"/>
  <c r="AC140" i="88"/>
  <c r="BB140" i="88" s="1"/>
  <c r="BD140" i="88" s="1"/>
  <c r="AB140" i="88"/>
  <c r="AA140" i="88"/>
  <c r="Z140" i="88"/>
  <c r="Y140" i="88"/>
  <c r="X140" i="88"/>
  <c r="W140" i="88"/>
  <c r="H140" i="88"/>
  <c r="F140" i="88"/>
  <c r="BA138" i="88"/>
  <c r="AZ138" i="88"/>
  <c r="AY138" i="88"/>
  <c r="AX138" i="88"/>
  <c r="AW138" i="88"/>
  <c r="AV138" i="88"/>
  <c r="AU138" i="88"/>
  <c r="AT138" i="88"/>
  <c r="AS138" i="88"/>
  <c r="AR138" i="88"/>
  <c r="AQ138" i="88"/>
  <c r="AP138" i="88"/>
  <c r="AO138" i="88"/>
  <c r="AN138" i="88"/>
  <c r="AM138" i="88"/>
  <c r="AL138" i="88"/>
  <c r="AK138" i="88"/>
  <c r="AJ138" i="88"/>
  <c r="AI138" i="88"/>
  <c r="AH138" i="88"/>
  <c r="AG138" i="88"/>
  <c r="AF138" i="88"/>
  <c r="AE138" i="88"/>
  <c r="AD138" i="88"/>
  <c r="AC138" i="88"/>
  <c r="AB138" i="88"/>
  <c r="AA138" i="88"/>
  <c r="BB138" i="88" s="1"/>
  <c r="BD138" i="88" s="1"/>
  <c r="Z138" i="88"/>
  <c r="Y138" i="88"/>
  <c r="X138" i="88"/>
  <c r="W138" i="88"/>
  <c r="H138" i="88"/>
  <c r="F138" i="88"/>
  <c r="BA136" i="88"/>
  <c r="AZ136" i="88"/>
  <c r="AY136" i="88"/>
  <c r="AX136" i="88"/>
  <c r="AW136" i="88"/>
  <c r="AV136" i="88"/>
  <c r="AU136" i="88"/>
  <c r="AT136" i="88"/>
  <c r="AS136" i="88"/>
  <c r="AR136" i="88"/>
  <c r="AQ136" i="88"/>
  <c r="AP136" i="88"/>
  <c r="AO136" i="88"/>
  <c r="AN136" i="88"/>
  <c r="AM136" i="88"/>
  <c r="AL136" i="88"/>
  <c r="AK136" i="88"/>
  <c r="AJ136" i="88"/>
  <c r="AI136" i="88"/>
  <c r="AH136" i="88"/>
  <c r="AG136" i="88"/>
  <c r="AF136" i="88"/>
  <c r="AE136" i="88"/>
  <c r="AD136" i="88"/>
  <c r="AC136" i="88"/>
  <c r="AB136" i="88"/>
  <c r="AA136" i="88"/>
  <c r="Z136" i="88"/>
  <c r="BB136" i="88" s="1"/>
  <c r="BD136" i="88" s="1"/>
  <c r="Y136" i="88"/>
  <c r="X136" i="88"/>
  <c r="W136" i="88"/>
  <c r="H136" i="88"/>
  <c r="F136" i="88"/>
  <c r="BA134" i="88"/>
  <c r="AZ134" i="88"/>
  <c r="AY134" i="88"/>
  <c r="AX134" i="88"/>
  <c r="AW134" i="88"/>
  <c r="AV134" i="88"/>
  <c r="AU134" i="88"/>
  <c r="AT134" i="88"/>
  <c r="AS134" i="88"/>
  <c r="AR134" i="88"/>
  <c r="AQ134" i="88"/>
  <c r="AP134" i="88"/>
  <c r="AO134" i="88"/>
  <c r="AN134" i="88"/>
  <c r="AM134" i="88"/>
  <c r="AL134" i="88"/>
  <c r="AK134" i="88"/>
  <c r="AJ134" i="88"/>
  <c r="AI134" i="88"/>
  <c r="AH134" i="88"/>
  <c r="AG134" i="88"/>
  <c r="AF134" i="88"/>
  <c r="AE134" i="88"/>
  <c r="AD134" i="88"/>
  <c r="AC134" i="88"/>
  <c r="AB134" i="88"/>
  <c r="AA134" i="88"/>
  <c r="Z134" i="88"/>
  <c r="Y134" i="88"/>
  <c r="X134" i="88"/>
  <c r="W134" i="88"/>
  <c r="BB134" i="88" s="1"/>
  <c r="BD134" i="88" s="1"/>
  <c r="H134" i="88"/>
  <c r="F134" i="88"/>
  <c r="BA132" i="88"/>
  <c r="AZ132" i="88"/>
  <c r="AY132" i="88"/>
  <c r="AX132" i="88"/>
  <c r="AW132" i="88"/>
  <c r="AV132" i="88"/>
  <c r="AU132" i="88"/>
  <c r="AT132" i="88"/>
  <c r="AS132" i="88"/>
  <c r="AR132" i="88"/>
  <c r="AQ132" i="88"/>
  <c r="AP132" i="88"/>
  <c r="AO132" i="88"/>
  <c r="AN132" i="88"/>
  <c r="AM132" i="88"/>
  <c r="AL132" i="88"/>
  <c r="AK132" i="88"/>
  <c r="AJ132" i="88"/>
  <c r="AI132" i="88"/>
  <c r="AH132" i="88"/>
  <c r="AG132" i="88"/>
  <c r="AF132" i="88"/>
  <c r="AE132" i="88"/>
  <c r="AD132" i="88"/>
  <c r="AC132" i="88"/>
  <c r="AB132" i="88"/>
  <c r="AA132" i="88"/>
  <c r="Z132" i="88"/>
  <c r="Y132" i="88"/>
  <c r="X132" i="88"/>
  <c r="W132" i="88"/>
  <c r="BB132" i="88" s="1"/>
  <c r="BD132" i="88" s="1"/>
  <c r="H132" i="88"/>
  <c r="F132" i="88"/>
  <c r="BA130" i="88"/>
  <c r="AZ130" i="88"/>
  <c r="AY130" i="88"/>
  <c r="AX130" i="88"/>
  <c r="AW130" i="88"/>
  <c r="AV130" i="88"/>
  <c r="AU130" i="88"/>
  <c r="AT130" i="88"/>
  <c r="AS130" i="88"/>
  <c r="AR130" i="88"/>
  <c r="AQ130" i="88"/>
  <c r="AP130" i="88"/>
  <c r="AO130" i="88"/>
  <c r="AN130" i="88"/>
  <c r="AM130" i="88"/>
  <c r="AL130" i="88"/>
  <c r="AK130" i="88"/>
  <c r="AJ130" i="88"/>
  <c r="AI130" i="88"/>
  <c r="AH130" i="88"/>
  <c r="AG130" i="88"/>
  <c r="AF130" i="88"/>
  <c r="AE130" i="88"/>
  <c r="AD130" i="88"/>
  <c r="AC130" i="88"/>
  <c r="AB130" i="88"/>
  <c r="AA130" i="88"/>
  <c r="Z130" i="88"/>
  <c r="Y130" i="88"/>
  <c r="X130" i="88"/>
  <c r="W130" i="88"/>
  <c r="BB130" i="88" s="1"/>
  <c r="BD130" i="88" s="1"/>
  <c r="H130" i="88"/>
  <c r="F130" i="88"/>
  <c r="BA128" i="88"/>
  <c r="AZ128" i="88"/>
  <c r="AY128" i="88"/>
  <c r="AX128" i="88"/>
  <c r="AW128" i="88"/>
  <c r="AV128" i="88"/>
  <c r="AU128" i="88"/>
  <c r="AT128" i="88"/>
  <c r="AS128" i="88"/>
  <c r="AR128" i="88"/>
  <c r="AQ128" i="88"/>
  <c r="AP128" i="88"/>
  <c r="AO128" i="88"/>
  <c r="AN128" i="88"/>
  <c r="AM128" i="88"/>
  <c r="AL128" i="88"/>
  <c r="AK128" i="88"/>
  <c r="AJ128" i="88"/>
  <c r="AI128" i="88"/>
  <c r="AH128" i="88"/>
  <c r="AG128" i="88"/>
  <c r="AF128" i="88"/>
  <c r="AE128" i="88"/>
  <c r="AD128" i="88"/>
  <c r="AC128" i="88"/>
  <c r="BB128" i="88" s="1"/>
  <c r="BD128" i="88" s="1"/>
  <c r="AB128" i="88"/>
  <c r="AA128" i="88"/>
  <c r="Z128" i="88"/>
  <c r="Y128" i="88"/>
  <c r="X128" i="88"/>
  <c r="W128" i="88"/>
  <c r="H128" i="88"/>
  <c r="F128" i="88"/>
  <c r="BA126" i="88"/>
  <c r="AZ126" i="88"/>
  <c r="AY126" i="88"/>
  <c r="AX126" i="88"/>
  <c r="AW126" i="88"/>
  <c r="AV126" i="88"/>
  <c r="AU126" i="88"/>
  <c r="AT126" i="88"/>
  <c r="AS126" i="88"/>
  <c r="AR126" i="88"/>
  <c r="AQ126" i="88"/>
  <c r="AP126" i="88"/>
  <c r="AO126" i="88"/>
  <c r="AN126" i="88"/>
  <c r="AM126" i="88"/>
  <c r="AL126" i="88"/>
  <c r="AK126" i="88"/>
  <c r="AJ126" i="88"/>
  <c r="AI126" i="88"/>
  <c r="AH126" i="88"/>
  <c r="AG126" i="88"/>
  <c r="AF126" i="88"/>
  <c r="AE126" i="88"/>
  <c r="AD126" i="88"/>
  <c r="AC126" i="88"/>
  <c r="AB126" i="88"/>
  <c r="AA126" i="88"/>
  <c r="BB126" i="88" s="1"/>
  <c r="BD126" i="88" s="1"/>
  <c r="Z126" i="88"/>
  <c r="Y126" i="88"/>
  <c r="X126" i="88"/>
  <c r="W126" i="88"/>
  <c r="H126" i="88"/>
  <c r="F126" i="88"/>
  <c r="BA124" i="88"/>
  <c r="AZ124" i="88"/>
  <c r="AY124" i="88"/>
  <c r="AX124" i="88"/>
  <c r="AW124" i="88"/>
  <c r="AV124" i="88"/>
  <c r="AU124" i="88"/>
  <c r="AT124" i="88"/>
  <c r="AS124" i="88"/>
  <c r="AR124" i="88"/>
  <c r="AQ124" i="88"/>
  <c r="AP124" i="88"/>
  <c r="AO124" i="88"/>
  <c r="AN124" i="88"/>
  <c r="AM124" i="88"/>
  <c r="AL124" i="88"/>
  <c r="AK124" i="88"/>
  <c r="AJ124" i="88"/>
  <c r="AI124" i="88"/>
  <c r="AH124" i="88"/>
  <c r="AG124" i="88"/>
  <c r="AF124" i="88"/>
  <c r="AE124" i="88"/>
  <c r="AD124" i="88"/>
  <c r="AC124" i="88"/>
  <c r="AB124" i="88"/>
  <c r="AA124" i="88"/>
  <c r="Z124" i="88"/>
  <c r="BB124" i="88" s="1"/>
  <c r="BD124" i="88" s="1"/>
  <c r="Y124" i="88"/>
  <c r="X124" i="88"/>
  <c r="W124" i="88"/>
  <c r="H124" i="88"/>
  <c r="F124" i="88"/>
  <c r="BA122" i="88"/>
  <c r="AZ122" i="88"/>
  <c r="AY122" i="88"/>
  <c r="AX122" i="88"/>
  <c r="AW122" i="88"/>
  <c r="AV122" i="88"/>
  <c r="AU122" i="88"/>
  <c r="AT122" i="88"/>
  <c r="AS122" i="88"/>
  <c r="AR122" i="88"/>
  <c r="AQ122" i="88"/>
  <c r="AP122" i="88"/>
  <c r="AO122" i="88"/>
  <c r="AN122" i="88"/>
  <c r="AM122" i="88"/>
  <c r="AL122" i="88"/>
  <c r="AK122" i="88"/>
  <c r="AJ122" i="88"/>
  <c r="AI122" i="88"/>
  <c r="AH122" i="88"/>
  <c r="AG122" i="88"/>
  <c r="AF122" i="88"/>
  <c r="AE122" i="88"/>
  <c r="AD122" i="88"/>
  <c r="AC122" i="88"/>
  <c r="AB122" i="88"/>
  <c r="AA122" i="88"/>
  <c r="Z122" i="88"/>
  <c r="Y122" i="88"/>
  <c r="X122" i="88"/>
  <c r="W122" i="88"/>
  <c r="BB122" i="88" s="1"/>
  <c r="BD122" i="88" s="1"/>
  <c r="H122" i="88"/>
  <c r="F122" i="88"/>
  <c r="BA120" i="88"/>
  <c r="AZ120" i="88"/>
  <c r="AY120" i="88"/>
  <c r="AX120" i="88"/>
  <c r="AW120" i="88"/>
  <c r="AV120" i="88"/>
  <c r="AU120" i="88"/>
  <c r="AT120" i="88"/>
  <c r="AS120" i="88"/>
  <c r="AR120" i="88"/>
  <c r="AQ120" i="88"/>
  <c r="AP120" i="88"/>
  <c r="AO120" i="88"/>
  <c r="AN120" i="88"/>
  <c r="AM120" i="88"/>
  <c r="AL120" i="88"/>
  <c r="AK120" i="88"/>
  <c r="AJ120" i="88"/>
  <c r="AI120" i="88"/>
  <c r="AH120" i="88"/>
  <c r="AG120" i="88"/>
  <c r="AF120" i="88"/>
  <c r="AE120" i="88"/>
  <c r="AD120" i="88"/>
  <c r="AC120" i="88"/>
  <c r="AB120" i="88"/>
  <c r="AA120" i="88"/>
  <c r="Z120" i="88"/>
  <c r="Y120" i="88"/>
  <c r="X120" i="88"/>
  <c r="W120" i="88"/>
  <c r="BB120" i="88" s="1"/>
  <c r="BD120" i="88" s="1"/>
  <c r="H120" i="88"/>
  <c r="F120" i="88"/>
  <c r="BA118" i="88"/>
  <c r="AZ118" i="88"/>
  <c r="AY118" i="88"/>
  <c r="AX118" i="88"/>
  <c r="AW118" i="88"/>
  <c r="AV118" i="88"/>
  <c r="AU118" i="88"/>
  <c r="AT118" i="88"/>
  <c r="AS118" i="88"/>
  <c r="AR118" i="88"/>
  <c r="AQ118" i="88"/>
  <c r="AP118" i="88"/>
  <c r="AO118" i="88"/>
  <c r="AN118" i="88"/>
  <c r="AM118" i="88"/>
  <c r="AL118" i="88"/>
  <c r="AK118" i="88"/>
  <c r="AJ118" i="88"/>
  <c r="AI118" i="88"/>
  <c r="AH118" i="88"/>
  <c r="AG118" i="88"/>
  <c r="AF118" i="88"/>
  <c r="AE118" i="88"/>
  <c r="AD118" i="88"/>
  <c r="AC118" i="88"/>
  <c r="AB118" i="88"/>
  <c r="AA118" i="88"/>
  <c r="Z118" i="88"/>
  <c r="Y118" i="88"/>
  <c r="X118" i="88"/>
  <c r="W118" i="88"/>
  <c r="BB118" i="88" s="1"/>
  <c r="BD118" i="88" s="1"/>
  <c r="H118" i="88"/>
  <c r="F118" i="88"/>
  <c r="BA116" i="88"/>
  <c r="AZ116" i="88"/>
  <c r="AY116" i="88"/>
  <c r="AX116" i="88"/>
  <c r="AW116" i="88"/>
  <c r="AV116" i="88"/>
  <c r="AU116" i="88"/>
  <c r="AT116" i="88"/>
  <c r="AS116" i="88"/>
  <c r="AR116" i="88"/>
  <c r="AQ116" i="88"/>
  <c r="AP116" i="88"/>
  <c r="AO116" i="88"/>
  <c r="AN116" i="88"/>
  <c r="AM116" i="88"/>
  <c r="AL116" i="88"/>
  <c r="AK116" i="88"/>
  <c r="AJ116" i="88"/>
  <c r="AI116" i="88"/>
  <c r="AH116" i="88"/>
  <c r="AG116" i="88"/>
  <c r="AF116" i="88"/>
  <c r="AE116" i="88"/>
  <c r="AD116" i="88"/>
  <c r="AC116" i="88"/>
  <c r="BB116" i="88" s="1"/>
  <c r="BD116" i="88" s="1"/>
  <c r="AB116" i="88"/>
  <c r="AA116" i="88"/>
  <c r="Z116" i="88"/>
  <c r="Y116" i="88"/>
  <c r="X116" i="88"/>
  <c r="W116" i="88"/>
  <c r="H116" i="88"/>
  <c r="F116" i="88"/>
  <c r="BA114" i="88"/>
  <c r="AZ114" i="88"/>
  <c r="AY114" i="88"/>
  <c r="AX114" i="88"/>
  <c r="AW114" i="88"/>
  <c r="AV114" i="88"/>
  <c r="AU114" i="88"/>
  <c r="AT114" i="88"/>
  <c r="AS114" i="88"/>
  <c r="AR114" i="88"/>
  <c r="AQ114" i="88"/>
  <c r="AP114" i="88"/>
  <c r="AO114" i="88"/>
  <c r="AN114" i="88"/>
  <c r="AM114" i="88"/>
  <c r="AL114" i="88"/>
  <c r="AK114" i="88"/>
  <c r="AJ114" i="88"/>
  <c r="AI114" i="88"/>
  <c r="AH114" i="88"/>
  <c r="AG114" i="88"/>
  <c r="AF114" i="88"/>
  <c r="AE114" i="88"/>
  <c r="AD114" i="88"/>
  <c r="AC114" i="88"/>
  <c r="AB114" i="88"/>
  <c r="AA114" i="88"/>
  <c r="BB114" i="88" s="1"/>
  <c r="BD114" i="88" s="1"/>
  <c r="Z114" i="88"/>
  <c r="Y114" i="88"/>
  <c r="X114" i="88"/>
  <c r="W114" i="88"/>
  <c r="H114" i="88"/>
  <c r="F114" i="88"/>
  <c r="BA112" i="88"/>
  <c r="AZ112" i="88"/>
  <c r="AY112" i="88"/>
  <c r="AX112" i="88"/>
  <c r="AW112" i="88"/>
  <c r="AV112" i="88"/>
  <c r="AU112" i="88"/>
  <c r="AT112" i="88"/>
  <c r="AS112" i="88"/>
  <c r="AR112" i="88"/>
  <c r="AQ112" i="88"/>
  <c r="AP112" i="88"/>
  <c r="AO112" i="88"/>
  <c r="AN112" i="88"/>
  <c r="AM112" i="88"/>
  <c r="AL112" i="88"/>
  <c r="AK112" i="88"/>
  <c r="AJ112" i="88"/>
  <c r="AI112" i="88"/>
  <c r="AH112" i="88"/>
  <c r="AG112" i="88"/>
  <c r="AF112" i="88"/>
  <c r="AE112" i="88"/>
  <c r="AD112" i="88"/>
  <c r="AC112" i="88"/>
  <c r="AB112" i="88"/>
  <c r="AA112" i="88"/>
  <c r="Z112" i="88"/>
  <c r="BB112" i="88" s="1"/>
  <c r="BD112" i="88" s="1"/>
  <c r="Y112" i="88"/>
  <c r="X112" i="88"/>
  <c r="W112" i="88"/>
  <c r="H112" i="88"/>
  <c r="F112" i="88"/>
  <c r="BA110" i="88"/>
  <c r="AZ110" i="88"/>
  <c r="AY110" i="88"/>
  <c r="AX110" i="88"/>
  <c r="AW110" i="88"/>
  <c r="AV110" i="88"/>
  <c r="AU110" i="88"/>
  <c r="AT110" i="88"/>
  <c r="AS110" i="88"/>
  <c r="AR110" i="88"/>
  <c r="AQ110" i="88"/>
  <c r="AP110" i="88"/>
  <c r="AO110" i="88"/>
  <c r="AN110" i="88"/>
  <c r="AM110" i="88"/>
  <c r="AL110" i="88"/>
  <c r="AK110" i="88"/>
  <c r="AJ110" i="88"/>
  <c r="AI110" i="88"/>
  <c r="AH110" i="88"/>
  <c r="AG110" i="88"/>
  <c r="AF110" i="88"/>
  <c r="AE110" i="88"/>
  <c r="AD110" i="88"/>
  <c r="AC110" i="88"/>
  <c r="AB110" i="88"/>
  <c r="AA110" i="88"/>
  <c r="Z110" i="88"/>
  <c r="Y110" i="88"/>
  <c r="X110" i="88"/>
  <c r="W110" i="88"/>
  <c r="BB110" i="88" s="1"/>
  <c r="BD110" i="88" s="1"/>
  <c r="H110" i="88"/>
  <c r="F110" i="88"/>
  <c r="BA108" i="88"/>
  <c r="AZ108" i="88"/>
  <c r="AY108" i="88"/>
  <c r="AX108" i="88"/>
  <c r="AW108" i="88"/>
  <c r="AV108" i="88"/>
  <c r="AU108" i="88"/>
  <c r="AT108" i="88"/>
  <c r="AS108" i="88"/>
  <c r="AR108" i="88"/>
  <c r="AQ108" i="88"/>
  <c r="AP108" i="88"/>
  <c r="AO108" i="88"/>
  <c r="AN108" i="88"/>
  <c r="AM108" i="88"/>
  <c r="AL108" i="88"/>
  <c r="AK108" i="88"/>
  <c r="AJ108" i="88"/>
  <c r="AI108" i="88"/>
  <c r="AH108" i="88"/>
  <c r="AG108" i="88"/>
  <c r="AF108" i="88"/>
  <c r="AE108" i="88"/>
  <c r="AD108" i="88"/>
  <c r="AC108" i="88"/>
  <c r="AB108" i="88"/>
  <c r="AA108" i="88"/>
  <c r="Z108" i="88"/>
  <c r="Y108" i="88"/>
  <c r="X108" i="88"/>
  <c r="W108" i="88"/>
  <c r="BB108" i="88" s="1"/>
  <c r="BD108" i="88" s="1"/>
  <c r="H108" i="88"/>
  <c r="F108" i="88"/>
  <c r="AE223" i="88" s="1"/>
  <c r="BA106" i="88"/>
  <c r="AZ106" i="88"/>
  <c r="AY106" i="88"/>
  <c r="AX106" i="88"/>
  <c r="AW106" i="88"/>
  <c r="AV106" i="88"/>
  <c r="AU106" i="88"/>
  <c r="AT106" i="88"/>
  <c r="AS106" i="88"/>
  <c r="AR106" i="88"/>
  <c r="AQ106" i="88"/>
  <c r="AP106" i="88"/>
  <c r="AO106" i="88"/>
  <c r="AN106" i="88"/>
  <c r="AM106" i="88"/>
  <c r="AL106" i="88"/>
  <c r="AK106" i="88"/>
  <c r="AJ106" i="88"/>
  <c r="AI106" i="88"/>
  <c r="AH106" i="88"/>
  <c r="AG106" i="88"/>
  <c r="AF106" i="88"/>
  <c r="AE106" i="88"/>
  <c r="AD106" i="88"/>
  <c r="AC106" i="88"/>
  <c r="AB106" i="88"/>
  <c r="AA106" i="88"/>
  <c r="Z106" i="88"/>
  <c r="Y106" i="88"/>
  <c r="X106" i="88"/>
  <c r="W106" i="88"/>
  <c r="BB106" i="88" s="1"/>
  <c r="BD106" i="88" s="1"/>
  <c r="H106" i="88"/>
  <c r="F106" i="88"/>
  <c r="BA104" i="88"/>
  <c r="AZ104" i="88"/>
  <c r="AY104" i="88"/>
  <c r="AX104" i="88"/>
  <c r="AW104" i="88"/>
  <c r="AV104" i="88"/>
  <c r="AU104" i="88"/>
  <c r="AT104" i="88"/>
  <c r="AS104" i="88"/>
  <c r="AR104" i="88"/>
  <c r="AQ104" i="88"/>
  <c r="AP104" i="88"/>
  <c r="AO104" i="88"/>
  <c r="AN104" i="88"/>
  <c r="AM104" i="88"/>
  <c r="AL104" i="88"/>
  <c r="AK104" i="88"/>
  <c r="AJ104" i="88"/>
  <c r="AI104" i="88"/>
  <c r="AH104" i="88"/>
  <c r="AG104" i="88"/>
  <c r="AF104" i="88"/>
  <c r="AE104" i="88"/>
  <c r="AD104" i="88"/>
  <c r="BB104" i="88" s="1"/>
  <c r="BD104" i="88" s="1"/>
  <c r="AC104" i="88"/>
  <c r="AB104" i="88"/>
  <c r="AA104" i="88"/>
  <c r="Z104" i="88"/>
  <c r="Y104" i="88"/>
  <c r="X104" i="88"/>
  <c r="W104" i="88"/>
  <c r="H104" i="88"/>
  <c r="F104" i="88"/>
  <c r="BA102" i="88"/>
  <c r="AZ102" i="88"/>
  <c r="AY102" i="88"/>
  <c r="AX102" i="88"/>
  <c r="AW102" i="88"/>
  <c r="AV102" i="88"/>
  <c r="AU102" i="88"/>
  <c r="AT102" i="88"/>
  <c r="AS102" i="88"/>
  <c r="AR102" i="88"/>
  <c r="AQ102" i="88"/>
  <c r="AP102" i="88"/>
  <c r="AO102" i="88"/>
  <c r="AN102" i="88"/>
  <c r="AM102" i="88"/>
  <c r="AL102" i="88"/>
  <c r="AK102" i="88"/>
  <c r="AJ102" i="88"/>
  <c r="AI102" i="88"/>
  <c r="AH102" i="88"/>
  <c r="AG102" i="88"/>
  <c r="AF102" i="88"/>
  <c r="AE102" i="88"/>
  <c r="AD102" i="88"/>
  <c r="AC102" i="88"/>
  <c r="BB102" i="88" s="1"/>
  <c r="BD102" i="88" s="1"/>
  <c r="AB102" i="88"/>
  <c r="AA102" i="88"/>
  <c r="Z102" i="88"/>
  <c r="Y102" i="88"/>
  <c r="X102" i="88"/>
  <c r="W102" i="88"/>
  <c r="H102" i="88"/>
  <c r="F102" i="88"/>
  <c r="BA100" i="88"/>
  <c r="AZ100" i="88"/>
  <c r="AY100" i="88"/>
  <c r="AX100" i="88"/>
  <c r="AW100" i="88"/>
  <c r="AV100" i="88"/>
  <c r="AU100" i="88"/>
  <c r="AT100" i="88"/>
  <c r="AS100" i="88"/>
  <c r="AR100" i="88"/>
  <c r="AQ100" i="88"/>
  <c r="AP100" i="88"/>
  <c r="AO100" i="88"/>
  <c r="AN100" i="88"/>
  <c r="AM100" i="88"/>
  <c r="AL100" i="88"/>
  <c r="AK100" i="88"/>
  <c r="AJ100" i="88"/>
  <c r="AI100" i="88"/>
  <c r="AH100" i="88"/>
  <c r="AG100" i="88"/>
  <c r="AF100" i="88"/>
  <c r="AE100" i="88"/>
  <c r="AD100" i="88"/>
  <c r="AC100" i="88"/>
  <c r="AB100" i="88"/>
  <c r="BB100" i="88" s="1"/>
  <c r="BD100" i="88" s="1"/>
  <c r="AA100" i="88"/>
  <c r="Z100" i="88"/>
  <c r="Y100" i="88"/>
  <c r="X100" i="88"/>
  <c r="W100" i="88"/>
  <c r="H100" i="88"/>
  <c r="F100" i="88"/>
  <c r="BA98" i="88"/>
  <c r="AZ98" i="88"/>
  <c r="AY98" i="88"/>
  <c r="AX98" i="88"/>
  <c r="AW98" i="88"/>
  <c r="AV98" i="88"/>
  <c r="AU98" i="88"/>
  <c r="AT98" i="88"/>
  <c r="AS98" i="88"/>
  <c r="AR98" i="88"/>
  <c r="AQ98" i="88"/>
  <c r="AP98" i="88"/>
  <c r="AO98" i="88"/>
  <c r="AN98" i="88"/>
  <c r="AM98" i="88"/>
  <c r="AL98" i="88"/>
  <c r="AK98" i="88"/>
  <c r="AJ98" i="88"/>
  <c r="AI98" i="88"/>
  <c r="AH98" i="88"/>
  <c r="AG98" i="88"/>
  <c r="AF98" i="88"/>
  <c r="AE98" i="88"/>
  <c r="AD98" i="88"/>
  <c r="AC98" i="88"/>
  <c r="AB98" i="88"/>
  <c r="AA98" i="88"/>
  <c r="BB98" i="88" s="1"/>
  <c r="BD98" i="88" s="1"/>
  <c r="Z98" i="88"/>
  <c r="Y98" i="88"/>
  <c r="X98" i="88"/>
  <c r="W98" i="88"/>
  <c r="H98" i="88"/>
  <c r="F98" i="88"/>
  <c r="BA96" i="88"/>
  <c r="AZ96" i="88"/>
  <c r="AY96" i="88"/>
  <c r="AX96" i="88"/>
  <c r="AW96" i="88"/>
  <c r="AV96" i="88"/>
  <c r="AU96" i="88"/>
  <c r="AT96" i="88"/>
  <c r="AS96" i="88"/>
  <c r="AR96" i="88"/>
  <c r="AQ96" i="88"/>
  <c r="AP96" i="88"/>
  <c r="AO96" i="88"/>
  <c r="AN96" i="88"/>
  <c r="AM96" i="88"/>
  <c r="AL96" i="88"/>
  <c r="AK96" i="88"/>
  <c r="AJ96" i="88"/>
  <c r="AI96" i="88"/>
  <c r="AH96" i="88"/>
  <c r="AG96" i="88"/>
  <c r="AF96" i="88"/>
  <c r="AE96" i="88"/>
  <c r="AD96" i="88"/>
  <c r="AC96" i="88"/>
  <c r="AB96" i="88"/>
  <c r="AA96" i="88"/>
  <c r="BB96" i="88" s="1"/>
  <c r="BD96" i="88" s="1"/>
  <c r="Z96" i="88"/>
  <c r="Y96" i="88"/>
  <c r="X96" i="88"/>
  <c r="W96" i="88"/>
  <c r="H96" i="88"/>
  <c r="F96" i="88"/>
  <c r="BA94" i="88"/>
  <c r="AZ94" i="88"/>
  <c r="AY94" i="88"/>
  <c r="AX94" i="88"/>
  <c r="AW94" i="88"/>
  <c r="AV94" i="88"/>
  <c r="AU94" i="88"/>
  <c r="AT94" i="88"/>
  <c r="AS94" i="88"/>
  <c r="AR94" i="88"/>
  <c r="AQ94" i="88"/>
  <c r="AP94" i="88"/>
  <c r="AO94" i="88"/>
  <c r="AN94" i="88"/>
  <c r="AM94" i="88"/>
  <c r="AL94" i="88"/>
  <c r="AK94" i="88"/>
  <c r="AJ94" i="88"/>
  <c r="AI94" i="88"/>
  <c r="AH94" i="88"/>
  <c r="AG94" i="88"/>
  <c r="AF94" i="88"/>
  <c r="AE94" i="88"/>
  <c r="AD94" i="88"/>
  <c r="AC94" i="88"/>
  <c r="AB94" i="88"/>
  <c r="AA94" i="88"/>
  <c r="BB94" i="88" s="1"/>
  <c r="BD94" i="88" s="1"/>
  <c r="Z94" i="88"/>
  <c r="Y94" i="88"/>
  <c r="X94" i="88"/>
  <c r="W94" i="88"/>
  <c r="H94" i="88"/>
  <c r="F94" i="88"/>
  <c r="BA92" i="88"/>
  <c r="AZ92" i="88"/>
  <c r="AY92" i="88"/>
  <c r="AX92" i="88"/>
  <c r="AW92" i="88"/>
  <c r="AV92" i="88"/>
  <c r="AU92" i="88"/>
  <c r="AT92" i="88"/>
  <c r="AS92" i="88"/>
  <c r="AR92" i="88"/>
  <c r="AQ92" i="88"/>
  <c r="AP92" i="88"/>
  <c r="AO92" i="88"/>
  <c r="AN92" i="88"/>
  <c r="AM92" i="88"/>
  <c r="AL92" i="88"/>
  <c r="AK92" i="88"/>
  <c r="AJ92" i="88"/>
  <c r="AI92" i="88"/>
  <c r="AH92" i="88"/>
  <c r="AG92" i="88"/>
  <c r="AF92" i="88"/>
  <c r="AE92" i="88"/>
  <c r="AD92" i="88"/>
  <c r="AC92" i="88"/>
  <c r="AB92" i="88"/>
  <c r="AA92" i="88"/>
  <c r="BB92" i="88" s="1"/>
  <c r="BD92" i="88" s="1"/>
  <c r="Z92" i="88"/>
  <c r="Y92" i="88"/>
  <c r="X92" i="88"/>
  <c r="W92" i="88"/>
  <c r="H92" i="88"/>
  <c r="F92" i="88"/>
  <c r="BA90" i="88"/>
  <c r="AZ90" i="88"/>
  <c r="AY90" i="88"/>
  <c r="AX90" i="88"/>
  <c r="AW90" i="88"/>
  <c r="AV90" i="88"/>
  <c r="AU90" i="88"/>
  <c r="AT90" i="88"/>
  <c r="AS90" i="88"/>
  <c r="AR90" i="88"/>
  <c r="AQ90" i="88"/>
  <c r="AP90" i="88"/>
  <c r="AO90" i="88"/>
  <c r="AN90" i="88"/>
  <c r="AM90" i="88"/>
  <c r="AL90" i="88"/>
  <c r="AK90" i="88"/>
  <c r="AJ90" i="88"/>
  <c r="AI90" i="88"/>
  <c r="AH90" i="88"/>
  <c r="AG90" i="88"/>
  <c r="AF90" i="88"/>
  <c r="AE90" i="88"/>
  <c r="AD90" i="88"/>
  <c r="AC90" i="88"/>
  <c r="AB90" i="88"/>
  <c r="AA90" i="88"/>
  <c r="BB90" i="88" s="1"/>
  <c r="BD90" i="88" s="1"/>
  <c r="Z90" i="88"/>
  <c r="Y90" i="88"/>
  <c r="X90" i="88"/>
  <c r="W90" i="88"/>
  <c r="H90" i="88"/>
  <c r="F90" i="88"/>
  <c r="BA88" i="88"/>
  <c r="AZ88" i="88"/>
  <c r="AY88" i="88"/>
  <c r="AX88" i="88"/>
  <c r="AW88" i="88"/>
  <c r="AV88" i="88"/>
  <c r="AU88" i="88"/>
  <c r="AT88" i="88"/>
  <c r="AS88" i="88"/>
  <c r="AR88" i="88"/>
  <c r="AQ88" i="88"/>
  <c r="AP88" i="88"/>
  <c r="AO88" i="88"/>
  <c r="AN88" i="88"/>
  <c r="AM88" i="88"/>
  <c r="AL88" i="88"/>
  <c r="AK88" i="88"/>
  <c r="AJ88" i="88"/>
  <c r="AI88" i="88"/>
  <c r="AH88" i="88"/>
  <c r="AG88" i="88"/>
  <c r="AF88" i="88"/>
  <c r="AE88" i="88"/>
  <c r="AD88" i="88"/>
  <c r="AC88" i="88"/>
  <c r="AB88" i="88"/>
  <c r="AA88" i="88"/>
  <c r="BB88" i="88" s="1"/>
  <c r="BD88" i="88" s="1"/>
  <c r="Z88" i="88"/>
  <c r="Y88" i="88"/>
  <c r="X88" i="88"/>
  <c r="W88" i="88"/>
  <c r="H88" i="88"/>
  <c r="F88"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BB86" i="88" s="1"/>
  <c r="BD86" i="88" s="1"/>
  <c r="Z86" i="88"/>
  <c r="Y86" i="88"/>
  <c r="X86" i="88"/>
  <c r="W86" i="88"/>
  <c r="H86" i="88"/>
  <c r="F86" i="88"/>
  <c r="BA84" i="88"/>
  <c r="AZ84" i="88"/>
  <c r="AY84" i="88"/>
  <c r="AX84" i="88"/>
  <c r="AW84" i="88"/>
  <c r="AV84" i="88"/>
  <c r="AU84" i="88"/>
  <c r="AT84" i="88"/>
  <c r="AS84" i="88"/>
  <c r="AR84" i="88"/>
  <c r="AQ84" i="88"/>
  <c r="AP84" i="88"/>
  <c r="AO84" i="88"/>
  <c r="AN84" i="88"/>
  <c r="AM84" i="88"/>
  <c r="AL84" i="88"/>
  <c r="AK84" i="88"/>
  <c r="AJ84" i="88"/>
  <c r="AI84" i="88"/>
  <c r="AH84" i="88"/>
  <c r="AG84" i="88"/>
  <c r="AF84" i="88"/>
  <c r="AE84" i="88"/>
  <c r="AD84" i="88"/>
  <c r="AC84" i="88"/>
  <c r="AB84" i="88"/>
  <c r="AA84" i="88"/>
  <c r="BB84" i="88" s="1"/>
  <c r="BD84" i="88" s="1"/>
  <c r="Z84" i="88"/>
  <c r="Y84" i="88"/>
  <c r="X84" i="88"/>
  <c r="W84" i="88"/>
  <c r="H84" i="88"/>
  <c r="F84" i="88"/>
  <c r="BA82" i="88"/>
  <c r="AZ82" i="88"/>
  <c r="AY82" i="88"/>
  <c r="AX82" i="88"/>
  <c r="AW82" i="88"/>
  <c r="AV82" i="88"/>
  <c r="AU82" i="88"/>
  <c r="AT82" i="88"/>
  <c r="AS82" i="88"/>
  <c r="AR82" i="88"/>
  <c r="AQ82" i="88"/>
  <c r="AP82" i="88"/>
  <c r="AO82" i="88"/>
  <c r="AN82" i="88"/>
  <c r="AM82" i="88"/>
  <c r="AL82" i="88"/>
  <c r="AK82" i="88"/>
  <c r="AJ82" i="88"/>
  <c r="AI82" i="88"/>
  <c r="AH82" i="88"/>
  <c r="AG82" i="88"/>
  <c r="AF82" i="88"/>
  <c r="AE82" i="88"/>
  <c r="AD82" i="88"/>
  <c r="AC82" i="88"/>
  <c r="AB82" i="88"/>
  <c r="AA82" i="88"/>
  <c r="BB82" i="88" s="1"/>
  <c r="BD82" i="88" s="1"/>
  <c r="Z82" i="88"/>
  <c r="Y82" i="88"/>
  <c r="X82" i="88"/>
  <c r="W82" i="88"/>
  <c r="H82" i="88"/>
  <c r="F82" i="88"/>
  <c r="BA80" i="88"/>
  <c r="AZ80" i="88"/>
  <c r="AY80" i="88"/>
  <c r="AX80" i="88"/>
  <c r="AW80" i="88"/>
  <c r="AV80" i="88"/>
  <c r="AU80" i="88"/>
  <c r="AT80" i="88"/>
  <c r="AS80" i="88"/>
  <c r="AR80" i="88"/>
  <c r="AQ80" i="88"/>
  <c r="AP80" i="88"/>
  <c r="AO80" i="88"/>
  <c r="AN80" i="88"/>
  <c r="AM80" i="88"/>
  <c r="AL80" i="88"/>
  <c r="AK80" i="88"/>
  <c r="AJ80" i="88"/>
  <c r="AI80" i="88"/>
  <c r="AH80" i="88"/>
  <c r="AG80" i="88"/>
  <c r="AF80" i="88"/>
  <c r="AE80" i="88"/>
  <c r="AD80" i="88"/>
  <c r="AC80" i="88"/>
  <c r="AB80" i="88"/>
  <c r="AA80" i="88"/>
  <c r="BB80" i="88" s="1"/>
  <c r="BD80" i="88" s="1"/>
  <c r="Z80" i="88"/>
  <c r="Y80" i="88"/>
  <c r="X80" i="88"/>
  <c r="W80" i="88"/>
  <c r="H80" i="88"/>
  <c r="F80" i="88"/>
  <c r="BA78" i="88"/>
  <c r="AZ78" i="88"/>
  <c r="AY78" i="88"/>
  <c r="AX78" i="88"/>
  <c r="AW78" i="88"/>
  <c r="AV78" i="88"/>
  <c r="AU78" i="88"/>
  <c r="AT78" i="88"/>
  <c r="AS78" i="88"/>
  <c r="AR78" i="88"/>
  <c r="AQ78" i="88"/>
  <c r="AP78" i="88"/>
  <c r="AO78" i="88"/>
  <c r="AN78" i="88"/>
  <c r="AM78" i="88"/>
  <c r="AL78" i="88"/>
  <c r="AK78" i="88"/>
  <c r="AJ78" i="88"/>
  <c r="AI78" i="88"/>
  <c r="AH78" i="88"/>
  <c r="AG78" i="88"/>
  <c r="AF78" i="88"/>
  <c r="AE78" i="88"/>
  <c r="AD78" i="88"/>
  <c r="AC78" i="88"/>
  <c r="AB78" i="88"/>
  <c r="AA78" i="88"/>
  <c r="BB78" i="88" s="1"/>
  <c r="BD78" i="88" s="1"/>
  <c r="Z78" i="88"/>
  <c r="Y78" i="88"/>
  <c r="X78" i="88"/>
  <c r="W78" i="88"/>
  <c r="H78" i="88"/>
  <c r="F78" i="88"/>
  <c r="BA76" i="88"/>
  <c r="AZ76" i="88"/>
  <c r="AY76" i="88"/>
  <c r="AX76" i="88"/>
  <c r="AW76" i="88"/>
  <c r="AV76" i="88"/>
  <c r="AU76" i="88"/>
  <c r="AT76" i="88"/>
  <c r="AS76" i="88"/>
  <c r="AR76" i="88"/>
  <c r="AQ76" i="88"/>
  <c r="AP76" i="88"/>
  <c r="AO76" i="88"/>
  <c r="AN76" i="88"/>
  <c r="AM76" i="88"/>
  <c r="AL76" i="88"/>
  <c r="AK76" i="88"/>
  <c r="AJ76" i="88"/>
  <c r="AI76" i="88"/>
  <c r="AH76" i="88"/>
  <c r="AG76" i="88"/>
  <c r="AF76" i="88"/>
  <c r="AE76" i="88"/>
  <c r="AD76" i="88"/>
  <c r="AC76" i="88"/>
  <c r="AB76" i="88"/>
  <c r="AA76" i="88"/>
  <c r="BB76" i="88" s="1"/>
  <c r="BD76" i="88" s="1"/>
  <c r="Z76" i="88"/>
  <c r="Y76" i="88"/>
  <c r="X76" i="88"/>
  <c r="W76" i="88"/>
  <c r="H76" i="88"/>
  <c r="F76" i="88"/>
  <c r="BA74" i="88"/>
  <c r="AZ74" i="88"/>
  <c r="AY74" i="88"/>
  <c r="AX74" i="88"/>
  <c r="AW74" i="88"/>
  <c r="AV74" i="88"/>
  <c r="AU74" i="88"/>
  <c r="AT74" i="88"/>
  <c r="AS74" i="88"/>
  <c r="AR74" i="88"/>
  <c r="AQ74" i="88"/>
  <c r="AP74" i="88"/>
  <c r="AO74" i="88"/>
  <c r="AN74" i="88"/>
  <c r="AM74" i="88"/>
  <c r="AL74" i="88"/>
  <c r="AK74" i="88"/>
  <c r="AJ74" i="88"/>
  <c r="AI74" i="88"/>
  <c r="AH74" i="88"/>
  <c r="AG74" i="88"/>
  <c r="AF74" i="88"/>
  <c r="AE74" i="88"/>
  <c r="AD74" i="88"/>
  <c r="AC74" i="88"/>
  <c r="AB74" i="88"/>
  <c r="AA74" i="88"/>
  <c r="BB74" i="88" s="1"/>
  <c r="BD74" i="88" s="1"/>
  <c r="Z74" i="88"/>
  <c r="Y74" i="88"/>
  <c r="X74" i="88"/>
  <c r="W74" i="88"/>
  <c r="H74" i="88"/>
  <c r="F74" i="88"/>
  <c r="BA72" i="88"/>
  <c r="AZ72" i="88"/>
  <c r="AY72" i="88"/>
  <c r="AX72" i="88"/>
  <c r="AW72" i="88"/>
  <c r="AV72" i="88"/>
  <c r="AU72" i="88"/>
  <c r="AT72" i="88"/>
  <c r="AS72" i="88"/>
  <c r="AR72" i="88"/>
  <c r="AQ72" i="88"/>
  <c r="AP72" i="88"/>
  <c r="AO72" i="88"/>
  <c r="AN72" i="88"/>
  <c r="AM72" i="88"/>
  <c r="AL72" i="88"/>
  <c r="AK72" i="88"/>
  <c r="AJ72" i="88"/>
  <c r="AI72" i="88"/>
  <c r="AH72" i="88"/>
  <c r="AG72" i="88"/>
  <c r="AF72" i="88"/>
  <c r="AE72" i="88"/>
  <c r="AD72" i="88"/>
  <c r="AC72" i="88"/>
  <c r="AB72" i="88"/>
  <c r="AA72" i="88"/>
  <c r="BB72" i="88" s="1"/>
  <c r="BD72" i="88" s="1"/>
  <c r="Z72" i="88"/>
  <c r="Y72" i="88"/>
  <c r="X72" i="88"/>
  <c r="W72" i="88"/>
  <c r="H72" i="88"/>
  <c r="F72" i="88"/>
  <c r="BA70" i="88"/>
  <c r="AZ70" i="88"/>
  <c r="AY70" i="88"/>
  <c r="AX70" i="88"/>
  <c r="AW70" i="88"/>
  <c r="AV70" i="88"/>
  <c r="AU70" i="88"/>
  <c r="AT70" i="88"/>
  <c r="AS70" i="88"/>
  <c r="AR70" i="88"/>
  <c r="AQ70" i="88"/>
  <c r="AP70" i="88"/>
  <c r="AO70" i="88"/>
  <c r="AN70" i="88"/>
  <c r="AM70" i="88"/>
  <c r="AL70" i="88"/>
  <c r="AK70" i="88"/>
  <c r="AJ70" i="88"/>
  <c r="AI70" i="88"/>
  <c r="AH70" i="88"/>
  <c r="AG70" i="88"/>
  <c r="AF70" i="88"/>
  <c r="AE70" i="88"/>
  <c r="AD70" i="88"/>
  <c r="AC70" i="88"/>
  <c r="AB70" i="88"/>
  <c r="AA70" i="88"/>
  <c r="BB70" i="88" s="1"/>
  <c r="BD70" i="88" s="1"/>
  <c r="Z70" i="88"/>
  <c r="Y70" i="88"/>
  <c r="X70" i="88"/>
  <c r="W70" i="88"/>
  <c r="H70" i="88"/>
  <c r="F70" i="88"/>
  <c r="BA68" i="88"/>
  <c r="AZ68" i="88"/>
  <c r="AY68" i="88"/>
  <c r="AX68" i="88"/>
  <c r="AW68" i="88"/>
  <c r="AV68" i="88"/>
  <c r="AU68" i="88"/>
  <c r="AT68" i="88"/>
  <c r="AS68" i="88"/>
  <c r="AR68" i="88"/>
  <c r="AQ68" i="88"/>
  <c r="AP68" i="88"/>
  <c r="AO68" i="88"/>
  <c r="AN68" i="88"/>
  <c r="AM68" i="88"/>
  <c r="AL68" i="88"/>
  <c r="AK68" i="88"/>
  <c r="AJ68" i="88"/>
  <c r="AI68" i="88"/>
  <c r="AH68" i="88"/>
  <c r="AG68" i="88"/>
  <c r="AF68" i="88"/>
  <c r="AE68" i="88"/>
  <c r="AD68" i="88"/>
  <c r="AC68" i="88"/>
  <c r="AB68" i="88"/>
  <c r="AA68" i="88"/>
  <c r="BB68" i="88" s="1"/>
  <c r="BD68" i="88" s="1"/>
  <c r="Z68" i="88"/>
  <c r="Y68" i="88"/>
  <c r="X68" i="88"/>
  <c r="W68" i="88"/>
  <c r="H68" i="88"/>
  <c r="F68" i="88"/>
  <c r="BA66" i="88"/>
  <c r="AZ66" i="88"/>
  <c r="AY66" i="88"/>
  <c r="AX66" i="88"/>
  <c r="AW66" i="88"/>
  <c r="AV66" i="88"/>
  <c r="AU66" i="88"/>
  <c r="AT66" i="88"/>
  <c r="AS66" i="88"/>
  <c r="AR66" i="88"/>
  <c r="AQ66" i="88"/>
  <c r="AP66" i="88"/>
  <c r="AO66" i="88"/>
  <c r="AN66" i="88"/>
  <c r="AM66" i="88"/>
  <c r="AL66" i="88"/>
  <c r="AK66" i="88"/>
  <c r="AJ66" i="88"/>
  <c r="AI66" i="88"/>
  <c r="AH66" i="88"/>
  <c r="AG66" i="88"/>
  <c r="AF66" i="88"/>
  <c r="AE66" i="88"/>
  <c r="AD66" i="88"/>
  <c r="AC66" i="88"/>
  <c r="AB66" i="88"/>
  <c r="AA66" i="88"/>
  <c r="BB66" i="88" s="1"/>
  <c r="BD66" i="88" s="1"/>
  <c r="Z66" i="88"/>
  <c r="Y66" i="88"/>
  <c r="X66" i="88"/>
  <c r="W66" i="88"/>
  <c r="H66" i="88"/>
  <c r="F66" i="88"/>
  <c r="BA64" i="88"/>
  <c r="AZ64" i="88"/>
  <c r="AY64" i="88"/>
  <c r="AX64" i="88"/>
  <c r="AW64" i="88"/>
  <c r="AV64" i="88"/>
  <c r="AU64" i="88"/>
  <c r="AT64" i="88"/>
  <c r="AS64" i="88"/>
  <c r="AR64" i="88"/>
  <c r="AQ64" i="88"/>
  <c r="AP64" i="88"/>
  <c r="AO64" i="88"/>
  <c r="AN64" i="88"/>
  <c r="AM64" i="88"/>
  <c r="AL64" i="88"/>
  <c r="AK64" i="88"/>
  <c r="AJ64" i="88"/>
  <c r="AI64" i="88"/>
  <c r="AH64" i="88"/>
  <c r="AG64" i="88"/>
  <c r="AF64" i="88"/>
  <c r="AE64" i="88"/>
  <c r="AD64" i="88"/>
  <c r="AC64" i="88"/>
  <c r="AB64" i="88"/>
  <c r="AA64" i="88"/>
  <c r="BB64" i="88" s="1"/>
  <c r="BD64" i="88" s="1"/>
  <c r="Z64" i="88"/>
  <c r="Y64" i="88"/>
  <c r="X64" i="88"/>
  <c r="W64" i="88"/>
  <c r="H64" i="88"/>
  <c r="F64" i="88"/>
  <c r="BA62" i="88"/>
  <c r="AZ62" i="88"/>
  <c r="AY62" i="88"/>
  <c r="AX62" i="88"/>
  <c r="AW62" i="88"/>
  <c r="AV62" i="88"/>
  <c r="AU62" i="88"/>
  <c r="AT62" i="88"/>
  <c r="AS62" i="88"/>
  <c r="AR62" i="88"/>
  <c r="AQ62" i="88"/>
  <c r="AP62" i="88"/>
  <c r="AO62" i="88"/>
  <c r="AN62" i="88"/>
  <c r="AM62" i="88"/>
  <c r="AL62" i="88"/>
  <c r="AK62" i="88"/>
  <c r="AJ62" i="88"/>
  <c r="AI62" i="88"/>
  <c r="AH62" i="88"/>
  <c r="AG62" i="88"/>
  <c r="AF62" i="88"/>
  <c r="AE62" i="88"/>
  <c r="AD62" i="88"/>
  <c r="AC62" i="88"/>
  <c r="AB62" i="88"/>
  <c r="AA62" i="88"/>
  <c r="BB62" i="88" s="1"/>
  <c r="BD62" i="88" s="1"/>
  <c r="Z62" i="88"/>
  <c r="Y62" i="88"/>
  <c r="X62" i="88"/>
  <c r="W62" i="88"/>
  <c r="H62" i="88"/>
  <c r="F62" i="88"/>
  <c r="BA60" i="88"/>
  <c r="AZ60" i="88"/>
  <c r="AY60" i="88"/>
  <c r="AX60" i="88"/>
  <c r="AW60" i="88"/>
  <c r="AV60" i="88"/>
  <c r="AU60" i="88"/>
  <c r="AT60" i="88"/>
  <c r="AS60" i="88"/>
  <c r="AR60" i="88"/>
  <c r="AQ60" i="88"/>
  <c r="AP60" i="88"/>
  <c r="AO60" i="88"/>
  <c r="AN60" i="88"/>
  <c r="AM60" i="88"/>
  <c r="AL60" i="88"/>
  <c r="AK60" i="88"/>
  <c r="AJ60" i="88"/>
  <c r="AI60" i="88"/>
  <c r="AH60" i="88"/>
  <c r="AG60" i="88"/>
  <c r="AF60" i="88"/>
  <c r="AE60" i="88"/>
  <c r="AD60" i="88"/>
  <c r="AC60" i="88"/>
  <c r="AB60" i="88"/>
  <c r="AA60" i="88"/>
  <c r="BB60" i="88" s="1"/>
  <c r="BD60" i="88" s="1"/>
  <c r="Z60" i="88"/>
  <c r="Y60" i="88"/>
  <c r="X60" i="88"/>
  <c r="W60" i="88"/>
  <c r="H60" i="88"/>
  <c r="F60" i="88"/>
  <c r="BA58" i="88"/>
  <c r="AZ58" i="88"/>
  <c r="AY58" i="88"/>
  <c r="AX58" i="88"/>
  <c r="AW58" i="88"/>
  <c r="AV58" i="88"/>
  <c r="AU58" i="88"/>
  <c r="AT58" i="88"/>
  <c r="AS58" i="88"/>
  <c r="AR58" i="88"/>
  <c r="AQ58" i="88"/>
  <c r="AP58" i="88"/>
  <c r="AO58" i="88"/>
  <c r="AN58" i="88"/>
  <c r="AM58" i="88"/>
  <c r="AL58" i="88"/>
  <c r="AK58" i="88"/>
  <c r="AJ58" i="88"/>
  <c r="AI58" i="88"/>
  <c r="AH58" i="88"/>
  <c r="AG58" i="88"/>
  <c r="AF58" i="88"/>
  <c r="AE58" i="88"/>
  <c r="AD58" i="88"/>
  <c r="AC58" i="88"/>
  <c r="AB58" i="88"/>
  <c r="AA58" i="88"/>
  <c r="BB58" i="88" s="1"/>
  <c r="BD58" i="88" s="1"/>
  <c r="Z58" i="88"/>
  <c r="Y58" i="88"/>
  <c r="X58" i="88"/>
  <c r="W58" i="88"/>
  <c r="H58" i="88"/>
  <c r="F58" i="88"/>
  <c r="BA56" i="88"/>
  <c r="AZ56" i="88"/>
  <c r="AY56" i="88"/>
  <c r="AX56" i="88"/>
  <c r="AW56" i="88"/>
  <c r="AV56" i="88"/>
  <c r="AU56" i="88"/>
  <c r="AT56" i="88"/>
  <c r="AS56" i="88"/>
  <c r="AR56" i="88"/>
  <c r="AQ56" i="88"/>
  <c r="AP56" i="88"/>
  <c r="AO56" i="88"/>
  <c r="AN56" i="88"/>
  <c r="AM56" i="88"/>
  <c r="AL56" i="88"/>
  <c r="AK56" i="88"/>
  <c r="AJ56" i="88"/>
  <c r="AI56" i="88"/>
  <c r="AH56" i="88"/>
  <c r="AG56" i="88"/>
  <c r="AF56" i="88"/>
  <c r="AE56" i="88"/>
  <c r="AD56" i="88"/>
  <c r="AC56" i="88"/>
  <c r="AB56" i="88"/>
  <c r="AA56" i="88"/>
  <c r="BB56" i="88" s="1"/>
  <c r="BD56" i="88" s="1"/>
  <c r="Z56" i="88"/>
  <c r="Y56" i="88"/>
  <c r="X56" i="88"/>
  <c r="W56" i="88"/>
  <c r="H56" i="88"/>
  <c r="F56" i="88"/>
  <c r="BA54" i="88"/>
  <c r="AZ54" i="88"/>
  <c r="AY54" i="88"/>
  <c r="AX54" i="88"/>
  <c r="AW54" i="88"/>
  <c r="AV54" i="88"/>
  <c r="AU54" i="88"/>
  <c r="AT54" i="88"/>
  <c r="AS54" i="88"/>
  <c r="AR54" i="88"/>
  <c r="AQ54" i="88"/>
  <c r="AP54" i="88"/>
  <c r="AO54" i="88"/>
  <c r="AN54" i="88"/>
  <c r="AM54" i="88"/>
  <c r="AL54" i="88"/>
  <c r="AK54" i="88"/>
  <c r="AJ54" i="88"/>
  <c r="AI54" i="88"/>
  <c r="AH54" i="88"/>
  <c r="AG54" i="88"/>
  <c r="AF54" i="88"/>
  <c r="AE54" i="88"/>
  <c r="AD54" i="88"/>
  <c r="AC54" i="88"/>
  <c r="AB54" i="88"/>
  <c r="AA54" i="88"/>
  <c r="BB54" i="88" s="1"/>
  <c r="BD54" i="88" s="1"/>
  <c r="Z54" i="88"/>
  <c r="Y54" i="88"/>
  <c r="X54" i="88"/>
  <c r="W54" i="88"/>
  <c r="H54" i="88"/>
  <c r="F54" i="88"/>
  <c r="BA52" i="88"/>
  <c r="AZ52" i="88"/>
  <c r="AY52" i="88"/>
  <c r="AX52" i="88"/>
  <c r="AW52" i="88"/>
  <c r="AV52" i="88"/>
  <c r="AU52" i="88"/>
  <c r="AT52" i="88"/>
  <c r="AS52" i="88"/>
  <c r="AR52" i="88"/>
  <c r="AQ52" i="88"/>
  <c r="AP52" i="88"/>
  <c r="AO52" i="88"/>
  <c r="AN52" i="88"/>
  <c r="AM52" i="88"/>
  <c r="AL52" i="88"/>
  <c r="AK52" i="88"/>
  <c r="AJ52" i="88"/>
  <c r="AI52" i="88"/>
  <c r="AH52" i="88"/>
  <c r="AG52" i="88"/>
  <c r="AF52" i="88"/>
  <c r="AE52" i="88"/>
  <c r="AD52" i="88"/>
  <c r="AC52" i="88"/>
  <c r="AB52" i="88"/>
  <c r="AA52" i="88"/>
  <c r="BB52" i="88" s="1"/>
  <c r="BD52" i="88" s="1"/>
  <c r="Z52" i="88"/>
  <c r="Y52" i="88"/>
  <c r="X52" i="88"/>
  <c r="W52" i="88"/>
  <c r="H52" i="88"/>
  <c r="F52" i="88"/>
  <c r="BA50" i="88"/>
  <c r="AZ50" i="88"/>
  <c r="AY50" i="88"/>
  <c r="AX50" i="88"/>
  <c r="AW50" i="88"/>
  <c r="AV50" i="88"/>
  <c r="AU50" i="88"/>
  <c r="AT50" i="88"/>
  <c r="AS50" i="88"/>
  <c r="AR50" i="88"/>
  <c r="AQ50" i="88"/>
  <c r="AP50" i="88"/>
  <c r="AO50" i="88"/>
  <c r="AN50" i="88"/>
  <c r="AM50" i="88"/>
  <c r="AL50" i="88"/>
  <c r="AK50" i="88"/>
  <c r="AJ50" i="88"/>
  <c r="AI50" i="88"/>
  <c r="AH50" i="88"/>
  <c r="AG50" i="88"/>
  <c r="AF50" i="88"/>
  <c r="AE50" i="88"/>
  <c r="AD50" i="88"/>
  <c r="AC50" i="88"/>
  <c r="AB50" i="88"/>
  <c r="AA50" i="88"/>
  <c r="BB50" i="88" s="1"/>
  <c r="BD50" i="88" s="1"/>
  <c r="Z50" i="88"/>
  <c r="Y50" i="88"/>
  <c r="X50" i="88"/>
  <c r="W50" i="88"/>
  <c r="H50" i="88"/>
  <c r="F50" i="88"/>
  <c r="BA48" i="88"/>
  <c r="AZ48" i="88"/>
  <c r="AY48" i="88"/>
  <c r="AX48" i="88"/>
  <c r="AW48" i="88"/>
  <c r="AV48" i="88"/>
  <c r="AU48" i="88"/>
  <c r="AT48" i="88"/>
  <c r="AS48" i="88"/>
  <c r="AR48" i="88"/>
  <c r="AQ48" i="88"/>
  <c r="AP48" i="88"/>
  <c r="AO48" i="88"/>
  <c r="AN48" i="88"/>
  <c r="AM48" i="88"/>
  <c r="AL48" i="88"/>
  <c r="AK48" i="88"/>
  <c r="AJ48" i="88"/>
  <c r="AI48" i="88"/>
  <c r="AH48" i="88"/>
  <c r="AG48" i="88"/>
  <c r="AF48" i="88"/>
  <c r="AE48" i="88"/>
  <c r="AD48" i="88"/>
  <c r="AC48" i="88"/>
  <c r="AB48" i="88"/>
  <c r="AA48" i="88"/>
  <c r="BB48" i="88" s="1"/>
  <c r="BD48" i="88" s="1"/>
  <c r="Z48" i="88"/>
  <c r="Y48" i="88"/>
  <c r="X48" i="88"/>
  <c r="W48" i="88"/>
  <c r="H48" i="88"/>
  <c r="F48" i="88"/>
  <c r="BA46" i="88"/>
  <c r="AZ46" i="88"/>
  <c r="AY46" i="88"/>
  <c r="AX46" i="88"/>
  <c r="AW46" i="88"/>
  <c r="AV46" i="88"/>
  <c r="AU46" i="88"/>
  <c r="AT46" i="88"/>
  <c r="AS46" i="88"/>
  <c r="AR46" i="88"/>
  <c r="AQ46" i="88"/>
  <c r="AP46" i="88"/>
  <c r="AO46" i="88"/>
  <c r="AN46" i="88"/>
  <c r="AM46" i="88"/>
  <c r="AL46" i="88"/>
  <c r="AK46" i="88"/>
  <c r="AJ46" i="88"/>
  <c r="AI46" i="88"/>
  <c r="AH46" i="88"/>
  <c r="AG46" i="88"/>
  <c r="AF46" i="88"/>
  <c r="AE46" i="88"/>
  <c r="AD46" i="88"/>
  <c r="AC46" i="88"/>
  <c r="AB46" i="88"/>
  <c r="AA46" i="88"/>
  <c r="BB46" i="88" s="1"/>
  <c r="BD46" i="88" s="1"/>
  <c r="Z46" i="88"/>
  <c r="Y46" i="88"/>
  <c r="X46" i="88"/>
  <c r="W46" i="88"/>
  <c r="H46" i="88"/>
  <c r="F46" i="88"/>
  <c r="BA44" i="88"/>
  <c r="AZ44" i="88"/>
  <c r="AY44" i="88"/>
  <c r="AX44" i="88"/>
  <c r="AW44" i="88"/>
  <c r="AV44" i="88"/>
  <c r="AU44" i="88"/>
  <c r="AT44" i="88"/>
  <c r="AS44" i="88"/>
  <c r="AR44" i="88"/>
  <c r="AQ44" i="88"/>
  <c r="AP44" i="88"/>
  <c r="AO44" i="88"/>
  <c r="AN44" i="88"/>
  <c r="AM44" i="88"/>
  <c r="AL44" i="88"/>
  <c r="AK44" i="88"/>
  <c r="AJ44" i="88"/>
  <c r="AI44" i="88"/>
  <c r="AH44" i="88"/>
  <c r="AG44" i="88"/>
  <c r="AF44" i="88"/>
  <c r="AE44" i="88"/>
  <c r="AD44" i="88"/>
  <c r="AC44" i="88"/>
  <c r="AB44" i="88"/>
  <c r="AA44" i="88"/>
  <c r="BB44" i="88" s="1"/>
  <c r="BD44" i="88" s="1"/>
  <c r="Z44" i="88"/>
  <c r="Y44" i="88"/>
  <c r="X44" i="88"/>
  <c r="W44" i="88"/>
  <c r="H44" i="88"/>
  <c r="F44" i="88"/>
  <c r="BA42" i="88"/>
  <c r="AZ42" i="88"/>
  <c r="AY42" i="88"/>
  <c r="AX42" i="88"/>
  <c r="AW42" i="88"/>
  <c r="AV42" i="88"/>
  <c r="AU42" i="88"/>
  <c r="AT42" i="88"/>
  <c r="AS42" i="88"/>
  <c r="AR42" i="88"/>
  <c r="AQ42" i="88"/>
  <c r="AP42" i="88"/>
  <c r="AO42" i="88"/>
  <c r="AN42" i="88"/>
  <c r="AM42" i="88"/>
  <c r="AL42" i="88"/>
  <c r="AK42" i="88"/>
  <c r="AJ42" i="88"/>
  <c r="AI42" i="88"/>
  <c r="AH42" i="88"/>
  <c r="AG42" i="88"/>
  <c r="AF42" i="88"/>
  <c r="AE42" i="88"/>
  <c r="AD42" i="88"/>
  <c r="AC42" i="88"/>
  <c r="AB42" i="88"/>
  <c r="AA42" i="88"/>
  <c r="BB42" i="88" s="1"/>
  <c r="BD42" i="88" s="1"/>
  <c r="Z42" i="88"/>
  <c r="Y42" i="88"/>
  <c r="X42" i="88"/>
  <c r="W42" i="88"/>
  <c r="H42" i="88"/>
  <c r="F42" i="88"/>
  <c r="BA40" i="88"/>
  <c r="AZ40" i="88"/>
  <c r="AY40" i="88"/>
  <c r="AX40" i="88"/>
  <c r="AW40" i="88"/>
  <c r="AV40" i="88"/>
  <c r="AU40" i="88"/>
  <c r="AT40" i="88"/>
  <c r="AS40" i="88"/>
  <c r="AR40" i="88"/>
  <c r="AQ40" i="88"/>
  <c r="AP40" i="88"/>
  <c r="AO40" i="88"/>
  <c r="AN40" i="88"/>
  <c r="AM40" i="88"/>
  <c r="AL40" i="88"/>
  <c r="AK40" i="88"/>
  <c r="AJ40" i="88"/>
  <c r="AI40" i="88"/>
  <c r="AH40" i="88"/>
  <c r="AG40" i="88"/>
  <c r="AF40" i="88"/>
  <c r="AE40" i="88"/>
  <c r="AD40" i="88"/>
  <c r="AC40" i="88"/>
  <c r="AB40" i="88"/>
  <c r="AA40" i="88"/>
  <c r="BB40" i="88" s="1"/>
  <c r="BD40" i="88" s="1"/>
  <c r="Z40" i="88"/>
  <c r="Y40" i="88"/>
  <c r="X40" i="88"/>
  <c r="W40" i="88"/>
  <c r="H40" i="88"/>
  <c r="F40" i="88"/>
  <c r="BA38" i="88"/>
  <c r="AZ38" i="88"/>
  <c r="AY38" i="88"/>
  <c r="AX38" i="88"/>
  <c r="AW38" i="88"/>
  <c r="AV38" i="88"/>
  <c r="AU38" i="88"/>
  <c r="AT38" i="88"/>
  <c r="AS38" i="88"/>
  <c r="AR38" i="88"/>
  <c r="AQ38" i="88"/>
  <c r="AP38" i="88"/>
  <c r="AO38" i="88"/>
  <c r="AN38" i="88"/>
  <c r="AM38" i="88"/>
  <c r="AL38" i="88"/>
  <c r="AK38" i="88"/>
  <c r="AJ38" i="88"/>
  <c r="AI38" i="88"/>
  <c r="AH38" i="88"/>
  <c r="AG38" i="88"/>
  <c r="AF38" i="88"/>
  <c r="AE38" i="88"/>
  <c r="AD38" i="88"/>
  <c r="AC38" i="88"/>
  <c r="AB38" i="88"/>
  <c r="AA38" i="88"/>
  <c r="BB38" i="88" s="1"/>
  <c r="BD38" i="88" s="1"/>
  <c r="Z38" i="88"/>
  <c r="Y38" i="88"/>
  <c r="X38" i="88"/>
  <c r="W38" i="88"/>
  <c r="H38" i="88"/>
  <c r="F38" i="88"/>
  <c r="BA36" i="88"/>
  <c r="AZ36" i="88"/>
  <c r="AY36" i="88"/>
  <c r="AX36" i="88"/>
  <c r="AW36" i="88"/>
  <c r="AV36" i="88"/>
  <c r="AU36" i="88"/>
  <c r="AT36" i="88"/>
  <c r="AS36" i="88"/>
  <c r="AR36" i="88"/>
  <c r="AQ36" i="88"/>
  <c r="AP36" i="88"/>
  <c r="AO36" i="88"/>
  <c r="AN36" i="88"/>
  <c r="AM36" i="88"/>
  <c r="AL36" i="88"/>
  <c r="AK36" i="88"/>
  <c r="AJ36" i="88"/>
  <c r="AI36" i="88"/>
  <c r="AH36" i="88"/>
  <c r="AG36" i="88"/>
  <c r="AF36" i="88"/>
  <c r="AE36" i="88"/>
  <c r="AD36" i="88"/>
  <c r="AC36" i="88"/>
  <c r="AB36" i="88"/>
  <c r="AA36" i="88"/>
  <c r="BB36" i="88" s="1"/>
  <c r="BD36" i="88" s="1"/>
  <c r="Z36" i="88"/>
  <c r="Y36" i="88"/>
  <c r="X36" i="88"/>
  <c r="W36" i="88"/>
  <c r="H36" i="88"/>
  <c r="F36" i="88"/>
  <c r="BA34" i="88"/>
  <c r="AZ34" i="88"/>
  <c r="AY34" i="88"/>
  <c r="AX34" i="88"/>
  <c r="AW34" i="88"/>
  <c r="AV34" i="88"/>
  <c r="AU34" i="88"/>
  <c r="AT34" i="88"/>
  <c r="AS34" i="88"/>
  <c r="AR34" i="88"/>
  <c r="AQ34" i="88"/>
  <c r="AP34" i="88"/>
  <c r="AO34" i="88"/>
  <c r="AN34" i="88"/>
  <c r="AM34" i="88"/>
  <c r="AL34" i="88"/>
  <c r="AK34" i="88"/>
  <c r="AJ34" i="88"/>
  <c r="AI34" i="88"/>
  <c r="AH34" i="88"/>
  <c r="AG34" i="88"/>
  <c r="AF34" i="88"/>
  <c r="AE34" i="88"/>
  <c r="AD34" i="88"/>
  <c r="AC34" i="88"/>
  <c r="AB34" i="88"/>
  <c r="AA34" i="88"/>
  <c r="BB34" i="88" s="1"/>
  <c r="BD34" i="88" s="1"/>
  <c r="Z34" i="88"/>
  <c r="Y34" i="88"/>
  <c r="X34" i="88"/>
  <c r="W34" i="88"/>
  <c r="H34" i="88"/>
  <c r="F34" i="88"/>
  <c r="BA32" i="88"/>
  <c r="AZ32" i="88"/>
  <c r="AY32" i="88"/>
  <c r="AX32" i="88"/>
  <c r="AW32" i="88"/>
  <c r="AV32" i="88"/>
  <c r="AU32" i="88"/>
  <c r="AT32" i="88"/>
  <c r="AS32" i="88"/>
  <c r="AR32" i="88"/>
  <c r="AQ32" i="88"/>
  <c r="AP32" i="88"/>
  <c r="AO32" i="88"/>
  <c r="AN32" i="88"/>
  <c r="AM32" i="88"/>
  <c r="AL32" i="88"/>
  <c r="AK32" i="88"/>
  <c r="AJ32" i="88"/>
  <c r="AI32" i="88"/>
  <c r="AH32" i="88"/>
  <c r="AG32" i="88"/>
  <c r="AF32" i="88"/>
  <c r="AE32" i="88"/>
  <c r="AD32" i="88"/>
  <c r="AC32" i="88"/>
  <c r="AB32" i="88"/>
  <c r="AA32" i="88"/>
  <c r="BB32" i="88" s="1"/>
  <c r="BD32" i="88" s="1"/>
  <c r="Z32" i="88"/>
  <c r="Y32" i="88"/>
  <c r="X32" i="88"/>
  <c r="W32" i="88"/>
  <c r="H32" i="88"/>
  <c r="F32" i="88"/>
  <c r="BA30" i="88"/>
  <c r="AZ30" i="88"/>
  <c r="AY30" i="88"/>
  <c r="AX30" i="88"/>
  <c r="AW30" i="88"/>
  <c r="AV30" i="88"/>
  <c r="AU30" i="88"/>
  <c r="AT30" i="88"/>
  <c r="AS30" i="88"/>
  <c r="AR30" i="88"/>
  <c r="AQ30" i="88"/>
  <c r="AP30" i="88"/>
  <c r="AO30" i="88"/>
  <c r="AN30" i="88"/>
  <c r="AM30" i="88"/>
  <c r="AL30" i="88"/>
  <c r="AK30" i="88"/>
  <c r="AJ30" i="88"/>
  <c r="AI30" i="88"/>
  <c r="AH30" i="88"/>
  <c r="AG30" i="88"/>
  <c r="AF30" i="88"/>
  <c r="AE30" i="88"/>
  <c r="AD30" i="88"/>
  <c r="AC30" i="88"/>
  <c r="AB30" i="88"/>
  <c r="AA30" i="88"/>
  <c r="Z30" i="88"/>
  <c r="Y30" i="88"/>
  <c r="X30" i="88"/>
  <c r="BB30" i="88" s="1"/>
  <c r="BD30" i="88" s="1"/>
  <c r="W30" i="88"/>
  <c r="H30" i="88"/>
  <c r="F30" i="88"/>
  <c r="BA28" i="88"/>
  <c r="AZ28" i="88"/>
  <c r="AY28" i="88"/>
  <c r="AX28" i="88"/>
  <c r="AW28" i="88"/>
  <c r="AV28" i="88"/>
  <c r="AU28" i="88"/>
  <c r="AT28" i="88"/>
  <c r="AS28" i="88"/>
  <c r="AR28" i="88"/>
  <c r="AQ28" i="88"/>
  <c r="AP28" i="88"/>
  <c r="AO28" i="88"/>
  <c r="AN28" i="88"/>
  <c r="AM28" i="88"/>
  <c r="AL28" i="88"/>
  <c r="AK28" i="88"/>
  <c r="AJ28" i="88"/>
  <c r="AI28" i="88"/>
  <c r="AH28" i="88"/>
  <c r="AG28" i="88"/>
  <c r="AF28" i="88"/>
  <c r="AE28" i="88"/>
  <c r="AD28" i="88"/>
  <c r="AC28" i="88"/>
  <c r="AB28" i="88"/>
  <c r="AA28" i="88"/>
  <c r="BB28" i="88" s="1"/>
  <c r="BD28" i="88" s="1"/>
  <c r="Z28" i="88"/>
  <c r="Y28" i="88"/>
  <c r="X28" i="88"/>
  <c r="W28" i="88"/>
  <c r="H28" i="88"/>
  <c r="F28" i="88"/>
  <c r="BA26" i="88"/>
  <c r="AZ26" i="88"/>
  <c r="AY26" i="88"/>
  <c r="AX26" i="88"/>
  <c r="AW26" i="88"/>
  <c r="AV26" i="88"/>
  <c r="AU26" i="88"/>
  <c r="AT26" i="88"/>
  <c r="AS26" i="88"/>
  <c r="AR26" i="88"/>
  <c r="AQ26" i="88"/>
  <c r="AP26" i="88"/>
  <c r="AO26" i="88"/>
  <c r="AN26" i="88"/>
  <c r="AM26" i="88"/>
  <c r="AL26" i="88"/>
  <c r="AK26" i="88"/>
  <c r="AJ26" i="88"/>
  <c r="AI26" i="88"/>
  <c r="AH26" i="88"/>
  <c r="AG26" i="88"/>
  <c r="AF26" i="88"/>
  <c r="AE26" i="88"/>
  <c r="AD26" i="88"/>
  <c r="AC26" i="88"/>
  <c r="AB26" i="88"/>
  <c r="AA26" i="88"/>
  <c r="BB26" i="88" s="1"/>
  <c r="BD26" i="88" s="1"/>
  <c r="Z26" i="88"/>
  <c r="Y26" i="88"/>
  <c r="X26" i="88"/>
  <c r="W26" i="88"/>
  <c r="H26" i="88"/>
  <c r="F26" i="88"/>
  <c r="BA24" i="88"/>
  <c r="AZ24" i="88"/>
  <c r="AY24" i="88"/>
  <c r="AX24" i="88"/>
  <c r="AW24" i="88"/>
  <c r="AV24" i="88"/>
  <c r="AU24" i="88"/>
  <c r="AT24" i="88"/>
  <c r="AS24" i="88"/>
  <c r="AR24" i="88"/>
  <c r="AQ24" i="88"/>
  <c r="AP24" i="88"/>
  <c r="AO24" i="88"/>
  <c r="AN24" i="88"/>
  <c r="AM24" i="88"/>
  <c r="AL24" i="88"/>
  <c r="AK24" i="88"/>
  <c r="AJ24" i="88"/>
  <c r="AI24" i="88"/>
  <c r="AH24" i="88"/>
  <c r="AG24" i="88"/>
  <c r="AF24" i="88"/>
  <c r="AE24" i="88"/>
  <c r="AD24" i="88"/>
  <c r="AC24" i="88"/>
  <c r="AB24" i="88"/>
  <c r="AA24" i="88"/>
  <c r="BB24" i="88" s="1"/>
  <c r="BD24" i="88" s="1"/>
  <c r="Z24" i="88"/>
  <c r="Y24" i="88"/>
  <c r="X24" i="88"/>
  <c r="W24" i="88"/>
  <c r="H24" i="88"/>
  <c r="F24" i="88"/>
  <c r="BA22" i="88"/>
  <c r="AZ22" i="88"/>
  <c r="AY22" i="88"/>
  <c r="AX22" i="88"/>
  <c r="AW22" i="88"/>
  <c r="AV22" i="88"/>
  <c r="AU22" i="88"/>
  <c r="AT22" i="88"/>
  <c r="AS22" i="88"/>
  <c r="AR22" i="88"/>
  <c r="AQ22" i="88"/>
  <c r="AP22" i="88"/>
  <c r="AO22" i="88"/>
  <c r="AN22" i="88"/>
  <c r="AM22" i="88"/>
  <c r="AL22" i="88"/>
  <c r="AK22" i="88"/>
  <c r="AJ22" i="88"/>
  <c r="AI22" i="88"/>
  <c r="AH22" i="88"/>
  <c r="AG22" i="88"/>
  <c r="AF22" i="88"/>
  <c r="AE22" i="88"/>
  <c r="AD22" i="88"/>
  <c r="AC22" i="88"/>
  <c r="AB22" i="88"/>
  <c r="AA22" i="88"/>
  <c r="BB22" i="88" s="1"/>
  <c r="BD22" i="88" s="1"/>
  <c r="Z22" i="88"/>
  <c r="Y22" i="88"/>
  <c r="X22" i="88"/>
  <c r="W22" i="88"/>
  <c r="H22" i="88"/>
  <c r="F22" i="88"/>
  <c r="BA20" i="88"/>
  <c r="AZ20" i="88"/>
  <c r="AY20" i="88"/>
  <c r="AX20" i="88"/>
  <c r="AW20" i="88"/>
  <c r="AV20" i="88"/>
  <c r="AU20" i="88"/>
  <c r="AT20" i="88"/>
  <c r="AS20" i="88"/>
  <c r="AR20" i="88"/>
  <c r="AQ20" i="88"/>
  <c r="AP20" i="88"/>
  <c r="AO20" i="88"/>
  <c r="AN20" i="88"/>
  <c r="AM20" i="88"/>
  <c r="AL20" i="88"/>
  <c r="AK20" i="88"/>
  <c r="AJ20" i="88"/>
  <c r="AI20" i="88"/>
  <c r="AH20" i="88"/>
  <c r="AG20" i="88"/>
  <c r="AF20" i="88"/>
  <c r="AE20" i="88"/>
  <c r="AD20" i="88"/>
  <c r="AC20" i="88"/>
  <c r="AB20" i="88"/>
  <c r="AA20" i="88"/>
  <c r="BB20" i="88" s="1"/>
  <c r="BD20" i="88" s="1"/>
  <c r="Z20" i="88"/>
  <c r="Y20" i="88"/>
  <c r="X20" i="88"/>
  <c r="W20" i="88"/>
  <c r="H20" i="88"/>
  <c r="F20" i="88"/>
  <c r="BA18" i="88"/>
  <c r="AZ18" i="88"/>
  <c r="AY18" i="88"/>
  <c r="AX18" i="88"/>
  <c r="AW18" i="88"/>
  <c r="AV18" i="88"/>
  <c r="AU18" i="88"/>
  <c r="AT18" i="88"/>
  <c r="AS18" i="88"/>
  <c r="AR18" i="88"/>
  <c r="AQ18" i="88"/>
  <c r="AP18" i="88"/>
  <c r="AO18" i="88"/>
  <c r="AN18" i="88"/>
  <c r="AM18" i="88"/>
  <c r="AL18" i="88"/>
  <c r="AK18" i="88"/>
  <c r="AJ18" i="88"/>
  <c r="AI18" i="88"/>
  <c r="AH18" i="88"/>
  <c r="AG18" i="88"/>
  <c r="AF18" i="88"/>
  <c r="AE18" i="88"/>
  <c r="AD18" i="88"/>
  <c r="AC18" i="88"/>
  <c r="AB18" i="88"/>
  <c r="AA18" i="88"/>
  <c r="BB18" i="88" s="1"/>
  <c r="BD18" i="88" s="1"/>
  <c r="Z18" i="88"/>
  <c r="Y18" i="88"/>
  <c r="X18" i="88"/>
  <c r="W18" i="88"/>
  <c r="H18" i="88"/>
  <c r="F18" i="88"/>
  <c r="B17" i="88"/>
  <c r="B19" i="88" s="1"/>
  <c r="B21" i="88" s="1"/>
  <c r="B23" i="88" s="1"/>
  <c r="B25" i="88" s="1"/>
  <c r="B27" i="88" s="1"/>
  <c r="B29" i="88" s="1"/>
  <c r="B31" i="88" s="1"/>
  <c r="B33" i="88" s="1"/>
  <c r="B35" i="88" s="1"/>
  <c r="B37" i="88" s="1"/>
  <c r="B39" i="88" s="1"/>
  <c r="B41" i="88" s="1"/>
  <c r="B43" i="88" s="1"/>
  <c r="B45" i="88" s="1"/>
  <c r="B47" i="88" s="1"/>
  <c r="B49" i="88" s="1"/>
  <c r="B51" i="88" s="1"/>
  <c r="B53" i="88" s="1"/>
  <c r="B55" i="88" s="1"/>
  <c r="B57" i="88" s="1"/>
  <c r="B59" i="88" s="1"/>
  <c r="B61" i="88" s="1"/>
  <c r="B63" i="88" s="1"/>
  <c r="B65" i="88" s="1"/>
  <c r="B67" i="88" s="1"/>
  <c r="B69" i="88" s="1"/>
  <c r="B71" i="88" s="1"/>
  <c r="B73" i="88" s="1"/>
  <c r="B75" i="88" s="1"/>
  <c r="B77" i="88" s="1"/>
  <c r="B79" i="88" s="1"/>
  <c r="B81" i="88" s="1"/>
  <c r="B83" i="88" s="1"/>
  <c r="B85" i="88" s="1"/>
  <c r="B87" i="88" s="1"/>
  <c r="B89" i="88" s="1"/>
  <c r="B91" i="88" s="1"/>
  <c r="B93" i="88" s="1"/>
  <c r="B95" i="88" s="1"/>
  <c r="B97" i="88" s="1"/>
  <c r="B99" i="88" s="1"/>
  <c r="B101" i="88" s="1"/>
  <c r="B103" i="88" s="1"/>
  <c r="B105" i="88" s="1"/>
  <c r="B107" i="88" s="1"/>
  <c r="B109" i="88" s="1"/>
  <c r="B111" i="88" s="1"/>
  <c r="B113" i="88" s="1"/>
  <c r="B115" i="88" s="1"/>
  <c r="B117" i="88" s="1"/>
  <c r="B119" i="88" s="1"/>
  <c r="B121" i="88" s="1"/>
  <c r="B123" i="88" s="1"/>
  <c r="B125" i="88" s="1"/>
  <c r="B127" i="88" s="1"/>
  <c r="B129" i="88" s="1"/>
  <c r="B131" i="88" s="1"/>
  <c r="B133" i="88" s="1"/>
  <c r="B135" i="88" s="1"/>
  <c r="B137" i="88" s="1"/>
  <c r="B139" i="88" s="1"/>
  <c r="B141" i="88" s="1"/>
  <c r="B143" i="88" s="1"/>
  <c r="B145" i="88" s="1"/>
  <c r="B147" i="88" s="1"/>
  <c r="B149" i="88" s="1"/>
  <c r="B151" i="88" s="1"/>
  <c r="B153" i="88" s="1"/>
  <c r="B155" i="88" s="1"/>
  <c r="B157" i="88" s="1"/>
  <c r="B159" i="88" s="1"/>
  <c r="B161" i="88" s="1"/>
  <c r="B163" i="88" s="1"/>
  <c r="B165" i="88" s="1"/>
  <c r="B167" i="88" s="1"/>
  <c r="B169" i="88" s="1"/>
  <c r="B171" i="88" s="1"/>
  <c r="B173" i="88" s="1"/>
  <c r="B175" i="88" s="1"/>
  <c r="B177" i="88" s="1"/>
  <c r="B179" i="88" s="1"/>
  <c r="B181" i="88" s="1"/>
  <c r="B183" i="88" s="1"/>
  <c r="B185" i="88" s="1"/>
  <c r="B187" i="88" s="1"/>
  <c r="B189" i="88" s="1"/>
  <c r="B191" i="88" s="1"/>
  <c r="B193" i="88" s="1"/>
  <c r="B195" i="88" s="1"/>
  <c r="B197" i="88" s="1"/>
  <c r="B199" i="88" s="1"/>
  <c r="B201" i="88" s="1"/>
  <c r="B203" i="88" s="1"/>
  <c r="B205" i="88" s="1"/>
  <c r="B207" i="88" s="1"/>
  <c r="B209" i="88" s="1"/>
  <c r="B211" i="88" s="1"/>
  <c r="B213" i="88" s="1"/>
  <c r="B215" i="88" s="1"/>
  <c r="AX16" i="88"/>
  <c r="AW16" i="88"/>
  <c r="AN16" i="88"/>
  <c r="AM16" i="88"/>
  <c r="AL16" i="88"/>
  <c r="AK16" i="88"/>
  <c r="AB16" i="88"/>
  <c r="AA16" i="88"/>
  <c r="Z16" i="88"/>
  <c r="Y16" i="88"/>
  <c r="AX15" i="88"/>
  <c r="AW15" i="88"/>
  <c r="AV15" i="88"/>
  <c r="AV16" i="88" s="1"/>
  <c r="AU15" i="88"/>
  <c r="AU16" i="88" s="1"/>
  <c r="AT15" i="88"/>
  <c r="AT16" i="88" s="1"/>
  <c r="AS15" i="88"/>
  <c r="AS16" i="88" s="1"/>
  <c r="AR15" i="88"/>
  <c r="AR16" i="88" s="1"/>
  <c r="AN15" i="88"/>
  <c r="AM15" i="88"/>
  <c r="AL15" i="88"/>
  <c r="AK15" i="88"/>
  <c r="AJ15" i="88"/>
  <c r="AJ16" i="88" s="1"/>
  <c r="AI15" i="88"/>
  <c r="AI16" i="88" s="1"/>
  <c r="AH15" i="88"/>
  <c r="AH16" i="88" s="1"/>
  <c r="AG15" i="88"/>
  <c r="AG16" i="88" s="1"/>
  <c r="AF15" i="88"/>
  <c r="AF16" i="88" s="1"/>
  <c r="AB15" i="88"/>
  <c r="AA15" i="88"/>
  <c r="Z15" i="88"/>
  <c r="Y15" i="88"/>
  <c r="X15" i="88"/>
  <c r="X16" i="88" s="1"/>
  <c r="W15" i="88"/>
  <c r="W16" i="88" s="1"/>
  <c r="BA14" i="88"/>
  <c r="BA15" i="88" s="1"/>
  <c r="BA16" i="88" s="1"/>
  <c r="AZ14" i="88"/>
  <c r="AZ15" i="88" s="1"/>
  <c r="AZ16" i="88" s="1"/>
  <c r="AY14" i="88"/>
  <c r="AY15" i="88" s="1"/>
  <c r="AY16" i="88" s="1"/>
  <c r="BB12" i="88"/>
  <c r="AF2" i="88"/>
  <c r="AQ15" i="88" s="1"/>
  <c r="AQ16" i="88" s="1"/>
  <c r="BF46" i="89" l="1"/>
  <c r="BH46" i="89" s="1"/>
  <c r="U236" i="88"/>
  <c r="AQ222" i="88" s="1"/>
  <c r="BF20" i="89"/>
  <c r="BH20" i="89" s="1"/>
  <c r="BF28" i="89"/>
  <c r="BH28" i="89" s="1"/>
  <c r="BF36" i="89"/>
  <c r="BH36" i="89" s="1"/>
  <c r="BF44" i="89"/>
  <c r="BH44" i="89" s="1"/>
  <c r="BF80" i="89"/>
  <c r="BH80" i="89" s="1"/>
  <c r="BF38" i="89"/>
  <c r="BH38" i="89" s="1"/>
  <c r="AC225" i="88"/>
  <c r="O225" i="88"/>
  <c r="M225" i="88"/>
  <c r="AE222" i="88"/>
  <c r="AE224" i="88"/>
  <c r="AC222" i="88"/>
  <c r="AC224" i="88"/>
  <c r="O222" i="88"/>
  <c r="O224" i="88"/>
  <c r="M222" i="88"/>
  <c r="M224" i="88"/>
  <c r="AC223" i="88"/>
  <c r="AE225" i="88"/>
  <c r="AK236" i="88"/>
  <c r="AV222" i="88" s="1"/>
  <c r="Q224" i="89"/>
  <c r="AI223" i="89"/>
  <c r="AG223" i="89"/>
  <c r="S223" i="89"/>
  <c r="Q223" i="89"/>
  <c r="Q226" i="89" s="1"/>
  <c r="AI225" i="89"/>
  <c r="AG225" i="89"/>
  <c r="S225" i="89"/>
  <c r="AI224" i="89"/>
  <c r="AG222" i="89"/>
  <c r="Q225" i="89"/>
  <c r="AG224" i="89"/>
  <c r="S224" i="89"/>
  <c r="AI222" i="89"/>
  <c r="S222" i="89"/>
  <c r="S226" i="89" s="1"/>
  <c r="BF22" i="89"/>
  <c r="BH22" i="89" s="1"/>
  <c r="BF30" i="89"/>
  <c r="BH30" i="89" s="1"/>
  <c r="AZ15" i="89"/>
  <c r="AZ16" i="89" s="1"/>
  <c r="AN15" i="89"/>
  <c r="AN16" i="89" s="1"/>
  <c r="AB15" i="89"/>
  <c r="AB16" i="89" s="1"/>
  <c r="AY15" i="89"/>
  <c r="AY16" i="89" s="1"/>
  <c r="AM15" i="89"/>
  <c r="AM16" i="89" s="1"/>
  <c r="AA15" i="89"/>
  <c r="AA16" i="89" s="1"/>
  <c r="AX15" i="89"/>
  <c r="AX16" i="89" s="1"/>
  <c r="AL15" i="89"/>
  <c r="AL16" i="89" s="1"/>
  <c r="AW15" i="89"/>
  <c r="AW16" i="89" s="1"/>
  <c r="AK15" i="89"/>
  <c r="AK16" i="89" s="1"/>
  <c r="AV15" i="89"/>
  <c r="AV16" i="89" s="1"/>
  <c r="AJ15" i="89"/>
  <c r="AJ16" i="89" s="1"/>
  <c r="AU15" i="89"/>
  <c r="AU16" i="89" s="1"/>
  <c r="AI15" i="89"/>
  <c r="AI16" i="89" s="1"/>
  <c r="AT15" i="89"/>
  <c r="AT16" i="89" s="1"/>
  <c r="AH15" i="89"/>
  <c r="AH16" i="89" s="1"/>
  <c r="BI8" i="89"/>
  <c r="AR15" i="89"/>
  <c r="AR16" i="89" s="1"/>
  <c r="AF15" i="89"/>
  <c r="AF16" i="89" s="1"/>
  <c r="BA15" i="89"/>
  <c r="BA16" i="89" s="1"/>
  <c r="AO15" i="89"/>
  <c r="AO16" i="89" s="1"/>
  <c r="AC15" i="89"/>
  <c r="AC16" i="89" s="1"/>
  <c r="BF18" i="89"/>
  <c r="BH18" i="89" s="1"/>
  <c r="BF26" i="89"/>
  <c r="BH26" i="89" s="1"/>
  <c r="BF34" i="89"/>
  <c r="BH34" i="89" s="1"/>
  <c r="BF42" i="89"/>
  <c r="BH42" i="89" s="1"/>
  <c r="BF50" i="89"/>
  <c r="BH50" i="89" s="1"/>
  <c r="BF78" i="89"/>
  <c r="BH78" i="89" s="1"/>
  <c r="BF54" i="89"/>
  <c r="BH54" i="89" s="1"/>
  <c r="AO15" i="88"/>
  <c r="AO16" i="88" s="1"/>
  <c r="BE8" i="88"/>
  <c r="AD15" i="88"/>
  <c r="AD16" i="88" s="1"/>
  <c r="AP15" i="88"/>
  <c r="AP16" i="88" s="1"/>
  <c r="M223" i="88"/>
  <c r="AC15" i="88"/>
  <c r="AC16" i="88" s="1"/>
  <c r="AE15" i="88"/>
  <c r="AE16" i="88" s="1"/>
  <c r="O223" i="88"/>
  <c r="BF24" i="89"/>
  <c r="BH24" i="89" s="1"/>
  <c r="BF32" i="89"/>
  <c r="BH32" i="89" s="1"/>
  <c r="BF40" i="89"/>
  <c r="BH40" i="89" s="1"/>
  <c r="BF48" i="89"/>
  <c r="BH48" i="89" s="1"/>
  <c r="BF56" i="89"/>
  <c r="BH56" i="89" s="1"/>
  <c r="BF58" i="89"/>
  <c r="BH58" i="89" s="1"/>
  <c r="BF82" i="89"/>
  <c r="BH82" i="89" s="1"/>
  <c r="BF52" i="89"/>
  <c r="BH52" i="89" s="1"/>
  <c r="BF76" i="89"/>
  <c r="BH76" i="89" s="1"/>
  <c r="BF100" i="89"/>
  <c r="BH100" i="89" s="1"/>
  <c r="BF112" i="89"/>
  <c r="BH112" i="89" s="1"/>
  <c r="BF124" i="89"/>
  <c r="BH124" i="89" s="1"/>
  <c r="BF136" i="89"/>
  <c r="BH136" i="89" s="1"/>
  <c r="BF148" i="89"/>
  <c r="BH148" i="89" s="1"/>
  <c r="BF160" i="89"/>
  <c r="BH160" i="89" s="1"/>
  <c r="BF172" i="89"/>
  <c r="BH172" i="89" s="1"/>
  <c r="BF184" i="89"/>
  <c r="BH184" i="89" s="1"/>
  <c r="BF196" i="89"/>
  <c r="BH196" i="89" s="1"/>
  <c r="BF208" i="89"/>
  <c r="BH208" i="89" s="1"/>
  <c r="BF74" i="89"/>
  <c r="BH74" i="89" s="1"/>
  <c r="BF98" i="89"/>
  <c r="BH98" i="89" s="1"/>
  <c r="BF72" i="89"/>
  <c r="BH72" i="89" s="1"/>
  <c r="BF96" i="89"/>
  <c r="BH96" i="89" s="1"/>
  <c r="BF110" i="89"/>
  <c r="BH110" i="89" s="1"/>
  <c r="BF122" i="89"/>
  <c r="BH122" i="89" s="1"/>
  <c r="BF134" i="89"/>
  <c r="BH134" i="89" s="1"/>
  <c r="BF146" i="89"/>
  <c r="BH146" i="89" s="1"/>
  <c r="BF158" i="89"/>
  <c r="BH158" i="89" s="1"/>
  <c r="BF170" i="89"/>
  <c r="BH170" i="89" s="1"/>
  <c r="BF182" i="89"/>
  <c r="BH182" i="89" s="1"/>
  <c r="BF194" i="89"/>
  <c r="BH194" i="89" s="1"/>
  <c r="BF206" i="89"/>
  <c r="BH206" i="89" s="1"/>
  <c r="BF70" i="89"/>
  <c r="BH70" i="89" s="1"/>
  <c r="BF94" i="89"/>
  <c r="BH94" i="89" s="1"/>
  <c r="BF68" i="89"/>
  <c r="BH68" i="89" s="1"/>
  <c r="BF92" i="89"/>
  <c r="BH92" i="89" s="1"/>
  <c r="BF108" i="89"/>
  <c r="BH108" i="89" s="1"/>
  <c r="BF120" i="89"/>
  <c r="BH120" i="89" s="1"/>
  <c r="BF132" i="89"/>
  <c r="BH132" i="89" s="1"/>
  <c r="BF144" i="89"/>
  <c r="BH144" i="89" s="1"/>
  <c r="BF156" i="89"/>
  <c r="BH156" i="89" s="1"/>
  <c r="BF168" i="89"/>
  <c r="BH168" i="89" s="1"/>
  <c r="BF180" i="89"/>
  <c r="BH180" i="89" s="1"/>
  <c r="BF192" i="89"/>
  <c r="BH192" i="89" s="1"/>
  <c r="BF204" i="89"/>
  <c r="BH204" i="89" s="1"/>
  <c r="BF216" i="89"/>
  <c r="BH216" i="89" s="1"/>
  <c r="BF66" i="89"/>
  <c r="BH66" i="89" s="1"/>
  <c r="BF90" i="89"/>
  <c r="BH90" i="89" s="1"/>
  <c r="BF64" i="89"/>
  <c r="BH64" i="89" s="1"/>
  <c r="BF88" i="89"/>
  <c r="BH88" i="89" s="1"/>
  <c r="BF106" i="89"/>
  <c r="BH106" i="89" s="1"/>
  <c r="BF118" i="89"/>
  <c r="BH118" i="89" s="1"/>
  <c r="BF130" i="89"/>
  <c r="BH130" i="89" s="1"/>
  <c r="BF142" i="89"/>
  <c r="BH142" i="89" s="1"/>
  <c r="BF154" i="89"/>
  <c r="BH154" i="89" s="1"/>
  <c r="BF166" i="89"/>
  <c r="BH166" i="89" s="1"/>
  <c r="BF178" i="89"/>
  <c r="BH178" i="89" s="1"/>
  <c r="BF190" i="89"/>
  <c r="BH190" i="89" s="1"/>
  <c r="BF202" i="89"/>
  <c r="BH202" i="89" s="1"/>
  <c r="BF214" i="89"/>
  <c r="BH214" i="89" s="1"/>
  <c r="BF62" i="89"/>
  <c r="BH62" i="89" s="1"/>
  <c r="BF86" i="89"/>
  <c r="BH86" i="89" s="1"/>
  <c r="BF60" i="89"/>
  <c r="BH60" i="89" s="1"/>
  <c r="BF84" i="89"/>
  <c r="BH84" i="89" s="1"/>
  <c r="BF104" i="89"/>
  <c r="BH104" i="89" s="1"/>
  <c r="BF116" i="89"/>
  <c r="BH116" i="89" s="1"/>
  <c r="BF128" i="89"/>
  <c r="BH128" i="89" s="1"/>
  <c r="BF140" i="89"/>
  <c r="BH140" i="89" s="1"/>
  <c r="BF152" i="89"/>
  <c r="BH152" i="89" s="1"/>
  <c r="BF164" i="89"/>
  <c r="BH164" i="89" s="1"/>
  <c r="BF176" i="89"/>
  <c r="BH176" i="89" s="1"/>
  <c r="BF188" i="89"/>
  <c r="BH188" i="89" s="1"/>
  <c r="BF200" i="89"/>
  <c r="BH200" i="89" s="1"/>
  <c r="BF212" i="89"/>
  <c r="BH212" i="89" s="1"/>
  <c r="Y236" i="89"/>
  <c r="AU222" i="89" s="1"/>
  <c r="AJ231" i="89"/>
  <c r="AO231" i="89" s="1"/>
  <c r="AJ236" i="89" s="1"/>
  <c r="AO236" i="89" s="1"/>
  <c r="AZ222" i="89" s="1"/>
  <c r="AE230" i="89"/>
  <c r="O226" i="88" l="1"/>
  <c r="AG226" i="89"/>
  <c r="BE222" i="89"/>
  <c r="M226" i="88"/>
  <c r="AC226" i="88"/>
  <c r="BA222" i="88"/>
  <c r="AI226" i="89"/>
  <c r="AE226" i="88"/>
</calcChain>
</file>

<file path=xl/sharedStrings.xml><?xml version="1.0" encoding="utf-8"?>
<sst xmlns="http://schemas.openxmlformats.org/spreadsheetml/2006/main" count="2510" uniqueCount="1198">
  <si>
    <t>フリガナ</t>
    <phoneticPr fontId="3"/>
  </si>
  <si>
    <t>　</t>
    <phoneticPr fontId="3"/>
  </si>
  <si>
    <t>〒</t>
    <phoneticPr fontId="3"/>
  </si>
  <si>
    <t>　</t>
    <phoneticPr fontId="3"/>
  </si>
  <si>
    <t>定員</t>
    <rPh sb="0" eb="2">
      <t>テイイン</t>
    </rPh>
    <phoneticPr fontId="3"/>
  </si>
  <si>
    <t>作成年月日</t>
    <rPh sb="0" eb="2">
      <t>サクセイ</t>
    </rPh>
    <rPh sb="2" eb="5">
      <t>ネンガッピ</t>
    </rPh>
    <phoneticPr fontId="3"/>
  </si>
  <si>
    <t>年　　　月　　　日　　　</t>
    <rPh sb="0" eb="1">
      <t>ネン</t>
    </rPh>
    <rPh sb="4" eb="5">
      <t>ツキ</t>
    </rPh>
    <rPh sb="8" eb="9">
      <t>ヒ</t>
    </rPh>
    <phoneticPr fontId="3"/>
  </si>
  <si>
    <t>作成者氏名</t>
    <rPh sb="0" eb="1">
      <t>サク</t>
    </rPh>
    <rPh sb="1" eb="2">
      <t>シゲル</t>
    </rPh>
    <rPh sb="2" eb="3">
      <t>シャ</t>
    </rPh>
    <rPh sb="3" eb="5">
      <t>シメイ</t>
    </rPh>
    <phoneticPr fontId="3"/>
  </si>
  <si>
    <t>対応完了年月日</t>
    <rPh sb="0" eb="2">
      <t>タイオウ</t>
    </rPh>
    <rPh sb="2" eb="4">
      <t>カンリョウ</t>
    </rPh>
    <rPh sb="4" eb="7">
      <t>ネンガッピ</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</si>
  <si>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</si>
  <si>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　（　　　）施設の目的及び運営の方針</t>
    <rPh sb="6" eb="8">
      <t>シセツ</t>
    </rPh>
    <rPh sb="9" eb="11">
      <t>モクテキ</t>
    </rPh>
    <rPh sb="11" eb="12">
      <t>オヨ</t>
    </rPh>
    <rPh sb="13" eb="15">
      <t>ウンエイ</t>
    </rPh>
    <rPh sb="16" eb="18">
      <t>ホウシン</t>
    </rPh>
    <phoneticPr fontId="3"/>
  </si>
  <si>
    <t>　（　　　）その他施設の運営に関する重要事項</t>
    <rPh sb="8" eb="9">
      <t>タ</t>
    </rPh>
    <rPh sb="9" eb="11">
      <t>シセツ</t>
    </rPh>
    <rPh sb="12" eb="14">
      <t>ウンエイ</t>
    </rPh>
    <rPh sb="15" eb="16">
      <t>カン</t>
    </rPh>
    <rPh sb="18" eb="20">
      <t>ジュウヨウ</t>
    </rPh>
    <rPh sb="20" eb="22">
      <t>ジコウ</t>
    </rPh>
    <phoneticPr fontId="3"/>
  </si>
  <si>
    <t>・</t>
    <phoneticPr fontId="3"/>
  </si>
  <si>
    <t>（</t>
    <phoneticPr fontId="3"/>
  </si>
  <si>
    <t>）</t>
    <phoneticPr fontId="3"/>
  </si>
  <si>
    <t>・</t>
    <phoneticPr fontId="3"/>
  </si>
  <si>
    <t>（</t>
    <phoneticPr fontId="3"/>
  </si>
  <si>
    <t>）</t>
    <phoneticPr fontId="3"/>
  </si>
  <si>
    <t>Ⅰ</t>
    <phoneticPr fontId="3"/>
  </si>
  <si>
    <t>（実施　・　実施予定）</t>
    <rPh sb="1" eb="3">
      <t>ジッシ</t>
    </rPh>
    <rPh sb="6" eb="8">
      <t>ジッシ</t>
    </rPh>
    <rPh sb="8" eb="10">
      <t>ヨテイ</t>
    </rPh>
    <phoneticPr fontId="3"/>
  </si>
  <si>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3"/>
  </si>
  <si>
    <t>１　管理者について</t>
    <rPh sb="2" eb="5">
      <t>カンリシャ</t>
    </rPh>
    <phoneticPr fontId="3"/>
  </si>
  <si>
    <t>　設備について</t>
    <rPh sb="1" eb="3">
      <t>セツビ</t>
    </rPh>
    <phoneticPr fontId="3"/>
  </si>
  <si>
    <t>２　提供拒否の禁止</t>
    <rPh sb="2" eb="4">
      <t>テイキョウ</t>
    </rPh>
    <rPh sb="4" eb="6">
      <t>キョヒ</t>
    </rPh>
    <rPh sb="7" eb="9">
      <t>キンシ</t>
    </rPh>
    <phoneticPr fontId="3"/>
  </si>
  <si>
    <t>３　サービス提供困難時の対応</t>
    <rPh sb="6" eb="8">
      <t>テイキョウ</t>
    </rPh>
    <rPh sb="8" eb="10">
      <t>コンナン</t>
    </rPh>
    <rPh sb="10" eb="11">
      <t>トキ</t>
    </rPh>
    <rPh sb="12" eb="14">
      <t>タイオウ</t>
    </rPh>
    <phoneticPr fontId="3"/>
  </si>
  <si>
    <t>（</t>
    <phoneticPr fontId="3"/>
  </si>
  <si>
    <t>　（　　　）入所定員</t>
    <rPh sb="6" eb="8">
      <t>ニュウショ</t>
    </rPh>
    <rPh sb="8" eb="10">
      <t>テイイン</t>
    </rPh>
    <phoneticPr fontId="3"/>
  </si>
  <si>
    <t>　（　　　）施設の利用に当たっての留意事項</t>
    <rPh sb="6" eb="8">
      <t>シセツ</t>
    </rPh>
    <rPh sb="9" eb="11">
      <t>リヨウ</t>
    </rPh>
    <rPh sb="12" eb="13">
      <t>ア</t>
    </rPh>
    <rPh sb="17" eb="19">
      <t>リュウイ</t>
    </rPh>
    <rPh sb="19" eb="21">
      <t>ジコウ</t>
    </rPh>
    <phoneticPr fontId="3"/>
  </si>
  <si>
    <t>施設自らが栄養管理、材料管理、衛生管理等を行い、食事を提供している。</t>
    <rPh sb="0" eb="2">
      <t>シセツ</t>
    </rPh>
    <rPh sb="2" eb="3">
      <t>ミズカ</t>
    </rPh>
    <rPh sb="5" eb="7">
      <t>エイヨウ</t>
    </rPh>
    <rPh sb="7" eb="9">
      <t>カンリ</t>
    </rPh>
    <rPh sb="10" eb="12">
      <t>ザイリョウ</t>
    </rPh>
    <rPh sb="12" eb="14">
      <t>カンリ</t>
    </rPh>
    <rPh sb="15" eb="17">
      <t>エイセイ</t>
    </rPh>
    <rPh sb="17" eb="19">
      <t>カンリ</t>
    </rPh>
    <rPh sb="19" eb="20">
      <t>トウ</t>
    </rPh>
    <rPh sb="21" eb="22">
      <t>オコナ</t>
    </rPh>
    <rPh sb="24" eb="26">
      <t>ショクジ</t>
    </rPh>
    <rPh sb="27" eb="29">
      <t>テイキョウ</t>
    </rPh>
    <phoneticPr fontId="3"/>
  </si>
  <si>
    <t>６　入退所</t>
    <rPh sb="2" eb="5">
      <t>ニュウタイショ</t>
    </rPh>
    <phoneticPr fontId="3"/>
  </si>
  <si>
    <t>９　保険給付の請求のための証明書の交付</t>
    <rPh sb="2" eb="4">
      <t>ホケン</t>
    </rPh>
    <rPh sb="4" eb="6">
      <t>キュウフ</t>
    </rPh>
    <rPh sb="7" eb="9">
      <t>セイキュウ</t>
    </rPh>
    <rPh sb="13" eb="16">
      <t>ショウメイショ</t>
    </rPh>
    <rPh sb="17" eb="19">
      <t>コウフ</t>
    </rPh>
    <phoneticPr fontId="3"/>
  </si>
  <si>
    <t>１０　指定地域密着型介護老人福祉施設入所者生活介護の取扱方針</t>
    <rPh sb="3" eb="5">
      <t>シテイ</t>
    </rPh>
    <rPh sb="5" eb="7">
      <t>チイキ</t>
    </rPh>
    <rPh sb="7" eb="10">
      <t>ミッチャクガタ</t>
    </rPh>
    <rPh sb="10" eb="12">
      <t>カイゴ</t>
    </rPh>
    <rPh sb="12" eb="14">
      <t>ロウジン</t>
    </rPh>
    <rPh sb="14" eb="16">
      <t>フクシ</t>
    </rPh>
    <rPh sb="16" eb="18">
      <t>シセツ</t>
    </rPh>
    <rPh sb="18" eb="21">
      <t>ニュウショシャ</t>
    </rPh>
    <rPh sb="21" eb="23">
      <t>セイカツ</t>
    </rPh>
    <rPh sb="23" eb="25">
      <t>カイゴ</t>
    </rPh>
    <rPh sb="26" eb="28">
      <t>トリアツカイ</t>
    </rPh>
    <rPh sb="28" eb="30">
      <t>ホウシン</t>
    </rPh>
    <phoneticPr fontId="3"/>
  </si>
  <si>
    <t>１１　地域密着型施設サービス計画の作成</t>
    <rPh sb="3" eb="5">
      <t>チイキ</t>
    </rPh>
    <rPh sb="5" eb="8">
      <t>ミッチャクガタ</t>
    </rPh>
    <rPh sb="8" eb="10">
      <t>シセツ</t>
    </rPh>
    <rPh sb="14" eb="16">
      <t>ケイカク</t>
    </rPh>
    <rPh sb="17" eb="19">
      <t>サクセイ</t>
    </rPh>
    <phoneticPr fontId="3"/>
  </si>
  <si>
    <t>１２　介護</t>
    <rPh sb="3" eb="5">
      <t>カイゴ</t>
    </rPh>
    <phoneticPr fontId="3"/>
  </si>
  <si>
    <t>１３　食事</t>
    <rPh sb="3" eb="5">
      <t>ショクジ</t>
    </rPh>
    <phoneticPr fontId="3"/>
  </si>
  <si>
    <t>１４　相談及び援助</t>
    <rPh sb="3" eb="5">
      <t>ソウダン</t>
    </rPh>
    <rPh sb="5" eb="6">
      <t>オヨ</t>
    </rPh>
    <rPh sb="7" eb="9">
      <t>エンジョ</t>
    </rPh>
    <phoneticPr fontId="3"/>
  </si>
  <si>
    <t>１５　社会生活上の便宜の提供等</t>
    <rPh sb="3" eb="5">
      <t>シャカイ</t>
    </rPh>
    <rPh sb="5" eb="8">
      <t>セイカツジョウ</t>
    </rPh>
    <rPh sb="9" eb="11">
      <t>ベンギ</t>
    </rPh>
    <rPh sb="12" eb="14">
      <t>テイキョウ</t>
    </rPh>
    <rPh sb="14" eb="15">
      <t>トウ</t>
    </rPh>
    <phoneticPr fontId="3"/>
  </si>
  <si>
    <t>１６　機能訓練</t>
    <rPh sb="3" eb="5">
      <t>キノウ</t>
    </rPh>
    <rPh sb="5" eb="7">
      <t>クンレン</t>
    </rPh>
    <phoneticPr fontId="3"/>
  </si>
  <si>
    <t>７　サービス提供の記録</t>
    <rPh sb="6" eb="8">
      <t>テイキョウ</t>
    </rPh>
    <rPh sb="9" eb="11">
      <t>キロク</t>
    </rPh>
    <phoneticPr fontId="3"/>
  </si>
  <si>
    <t>８　利用料等の受領</t>
    <rPh sb="2" eb="5">
      <t>リヨウリョウ</t>
    </rPh>
    <rPh sb="5" eb="6">
      <t>トウ</t>
    </rPh>
    <rPh sb="7" eb="9">
      <t>ジュリョウ</t>
    </rPh>
    <phoneticPr fontId="3"/>
  </si>
  <si>
    <t>５　要介護認定の申請に係る援助</t>
    <rPh sb="2" eb="5">
      <t>ヨウカイゴ</t>
    </rPh>
    <rPh sb="5" eb="7">
      <t>ニンテイ</t>
    </rPh>
    <rPh sb="8" eb="10">
      <t>シンセイ</t>
    </rPh>
    <rPh sb="11" eb="12">
      <t>カカ</t>
    </rPh>
    <rPh sb="13" eb="15">
      <t>エンジョ</t>
    </rPh>
    <phoneticPr fontId="3"/>
  </si>
  <si>
    <t>　</t>
    <phoneticPr fontId="3"/>
  </si>
  <si>
    <t>↓</t>
    <phoneticPr fontId="3"/>
  </si>
  <si>
    <t>１　内容及び手続きの説明及び同意</t>
    <rPh sb="2" eb="4">
      <t>ナイヨウ</t>
    </rPh>
    <rPh sb="4" eb="5">
      <t>オヨ</t>
    </rPh>
    <rPh sb="6" eb="8">
      <t>テツヅ</t>
    </rPh>
    <rPh sb="10" eb="12">
      <t>セツメイ</t>
    </rPh>
    <rPh sb="12" eb="13">
      <t>オヨ</t>
    </rPh>
    <rPh sb="14" eb="16">
      <t>ドウイ</t>
    </rPh>
    <phoneticPr fontId="3"/>
  </si>
  <si>
    <t>【具体的に記入してください】</t>
    <rPh sb="1" eb="4">
      <t>グタイテキ</t>
    </rPh>
    <rPh sb="5" eb="7">
      <t>キニュウ</t>
    </rPh>
    <phoneticPr fontId="3"/>
  </si>
  <si>
    <t>　運営規程に規定されている項目の（　　）内に○印をつけてください。</t>
    <rPh sb="1" eb="3">
      <t>ウンエイ</t>
    </rPh>
    <rPh sb="3" eb="5">
      <t>キテイ</t>
    </rPh>
    <rPh sb="6" eb="8">
      <t>キテイ</t>
    </rPh>
    <rPh sb="13" eb="15">
      <t>コウモク</t>
    </rPh>
    <rPh sb="20" eb="21">
      <t>ナイ</t>
    </rPh>
    <rPh sb="23" eb="24">
      <t>シルシ</t>
    </rPh>
    <phoneticPr fontId="3"/>
  </si>
  <si>
    <t>　（　　　）従業者の職種、員数及び職務の内容</t>
    <rPh sb="6" eb="9">
      <t>ジュウギョウシャ</t>
    </rPh>
    <rPh sb="10" eb="12">
      <t>ショクシュ</t>
    </rPh>
    <rPh sb="13" eb="15">
      <t>インズウ</t>
    </rPh>
    <rPh sb="15" eb="16">
      <t>オヨ</t>
    </rPh>
    <rPh sb="17" eb="19">
      <t>ショクム</t>
    </rPh>
    <rPh sb="20" eb="22">
      <t>ナイヨウ</t>
    </rPh>
    <phoneticPr fontId="3"/>
  </si>
  <si>
    <t>　（　　　）非常災害対策</t>
    <rPh sb="6" eb="8">
      <t>ヒジョウ</t>
    </rPh>
    <rPh sb="8" eb="10">
      <t>サイガイ</t>
    </rPh>
    <rPh sb="10" eb="12">
      <t>タイサク</t>
    </rPh>
    <phoneticPr fontId="3"/>
  </si>
  <si>
    <t>実施年月日</t>
    <rPh sb="0" eb="2">
      <t>ジッシ</t>
    </rPh>
    <rPh sb="2" eb="5">
      <t>ネンガッピ</t>
    </rPh>
    <phoneticPr fontId="3"/>
  </si>
  <si>
    <t>出席者</t>
    <rPh sb="0" eb="3">
      <t>シュッセキシャ</t>
    </rPh>
    <phoneticPr fontId="3"/>
  </si>
  <si>
    <t>研　修　内　容</t>
    <rPh sb="0" eb="1">
      <t>ケン</t>
    </rPh>
    <rPh sb="2" eb="3">
      <t>オサム</t>
    </rPh>
    <rPh sb="4" eb="5">
      <t>ナイ</t>
    </rPh>
    <rPh sb="6" eb="7">
      <t>カタチ</t>
    </rPh>
    <phoneticPr fontId="3"/>
  </si>
  <si>
    <t>※</t>
    <phoneticPr fontId="3"/>
  </si>
  <si>
    <t>出席者欄には、氏名と職種を記入してください。</t>
    <rPh sb="0" eb="3">
      <t>シュッセキシャ</t>
    </rPh>
    <rPh sb="3" eb="4">
      <t>ラン</t>
    </rPh>
    <rPh sb="7" eb="9">
      <t>シメイ</t>
    </rPh>
    <rPh sb="10" eb="12">
      <t>ショクシュ</t>
    </rPh>
    <rPh sb="13" eb="15">
      <t>キニュウ</t>
    </rPh>
    <phoneticPr fontId="3"/>
  </si>
  <si>
    <t>協力歯科医療機関</t>
    <rPh sb="0" eb="2">
      <t>キョウリョク</t>
    </rPh>
    <rPh sb="2" eb="4">
      <t>シカ</t>
    </rPh>
    <rPh sb="4" eb="6">
      <t>イリョウ</t>
    </rPh>
    <rPh sb="6" eb="8">
      <t>キカン</t>
    </rPh>
    <phoneticPr fontId="3"/>
  </si>
  <si>
    <t>年</t>
    <rPh sb="0" eb="1">
      <t>ネン</t>
    </rPh>
    <phoneticPr fontId="3"/>
  </si>
  <si>
    <t>月</t>
    <rPh sb="0" eb="1">
      <t>ツキ</t>
    </rPh>
    <phoneticPr fontId="3"/>
  </si>
  <si>
    <t>日</t>
    <rPh sb="0" eb="1">
      <t>ヒ</t>
    </rPh>
    <phoneticPr fontId="3"/>
  </si>
  <si>
    <t>介護保険事業所番号</t>
    <rPh sb="0" eb="2">
      <t>カイゴ</t>
    </rPh>
    <rPh sb="2" eb="4">
      <t>ホケン</t>
    </rPh>
    <rPh sb="4" eb="7">
      <t>ジギョウショ</t>
    </rPh>
    <rPh sb="7" eb="9">
      <t>バンゴウ</t>
    </rPh>
    <phoneticPr fontId="3"/>
  </si>
  <si>
    <t>名　　称</t>
    <rPh sb="0" eb="1">
      <t>ナ</t>
    </rPh>
    <rPh sb="3" eb="4">
      <t>ショウ</t>
    </rPh>
    <phoneticPr fontId="3"/>
  </si>
  <si>
    <t>住　　所</t>
    <rPh sb="0" eb="1">
      <t>ジュウ</t>
    </rPh>
    <rPh sb="3" eb="4">
      <t>ショ</t>
    </rPh>
    <phoneticPr fontId="3"/>
  </si>
  <si>
    <t>（</t>
    <phoneticPr fontId="3"/>
  </si>
  <si>
    <t>ｰ</t>
    <phoneticPr fontId="3"/>
  </si>
  <si>
    <t>）</t>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</si>
  <si>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</si>
  <si>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</si>
  <si>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</si>
  <si>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開設年月日</t>
    <rPh sb="0" eb="2">
      <t>カイセツ</t>
    </rPh>
    <rPh sb="2" eb="5">
      <t>ネンガッピ</t>
    </rPh>
    <phoneticPr fontId="3"/>
  </si>
  <si>
    <t>人</t>
    <rPh sb="0" eb="1">
      <t>ヒト</t>
    </rPh>
    <phoneticPr fontId="3"/>
  </si>
  <si>
    <t>事　業　所</t>
    <rPh sb="0" eb="1">
      <t>コト</t>
    </rPh>
    <rPh sb="2" eb="3">
      <t>ギョウ</t>
    </rPh>
    <rPh sb="4" eb="5">
      <t>ショ</t>
    </rPh>
    <phoneticPr fontId="3"/>
  </si>
  <si>
    <t>　</t>
    <phoneticPr fontId="3"/>
  </si>
  <si>
    <t>氏　名</t>
    <rPh sb="0" eb="1">
      <t>シ</t>
    </rPh>
    <rPh sb="2" eb="3">
      <t>メイ</t>
    </rPh>
    <phoneticPr fontId="3"/>
  </si>
  <si>
    <t>事業所名</t>
    <rPh sb="0" eb="3">
      <t>ジギョウショ</t>
    </rPh>
    <rPh sb="3" eb="4">
      <t>ナ</t>
    </rPh>
    <phoneticPr fontId="3"/>
  </si>
  <si>
    <t>時間</t>
    <rPh sb="0" eb="2">
      <t>ジカン</t>
    </rPh>
    <phoneticPr fontId="3"/>
  </si>
  <si>
    <t>）</t>
    <phoneticPr fontId="3"/>
  </si>
  <si>
    <t>　人員に関する報告</t>
    <rPh sb="1" eb="3">
      <t>ジンイン</t>
    </rPh>
    <rPh sb="4" eb="5">
      <t>カン</t>
    </rPh>
    <rPh sb="7" eb="9">
      <t>ホウコク</t>
    </rPh>
    <phoneticPr fontId="3"/>
  </si>
  <si>
    <t>　</t>
    <phoneticPr fontId="3"/>
  </si>
  <si>
    <t>管理者の氏名を記入してください。</t>
    <rPh sb="0" eb="2">
      <t>カンリ</t>
    </rPh>
    <rPh sb="2" eb="3">
      <t>シャ</t>
    </rPh>
    <rPh sb="4" eb="6">
      <t>シメイ</t>
    </rPh>
    <rPh sb="7" eb="9">
      <t>キニュウ</t>
    </rPh>
    <phoneticPr fontId="3"/>
  </si>
  <si>
    <t>兼務する職種を記入してください。</t>
    <rPh sb="0" eb="2">
      <t>ケンム</t>
    </rPh>
    <rPh sb="4" eb="6">
      <t>ショクシュ</t>
    </rPh>
    <rPh sb="7" eb="9">
      <t>キニュウ</t>
    </rPh>
    <phoneticPr fontId="3"/>
  </si>
  <si>
    <t>　</t>
    <phoneticPr fontId="3"/>
  </si>
  <si>
    <t>Ⅱ</t>
    <phoneticPr fontId="3"/>
  </si>
  <si>
    <t>　運営に関する報告</t>
    <rPh sb="1" eb="3">
      <t>ウンエイ</t>
    </rPh>
    <rPh sb="4" eb="5">
      <t>カン</t>
    </rPh>
    <rPh sb="7" eb="9">
      <t>ホウコク</t>
    </rPh>
    <phoneticPr fontId="3"/>
  </si>
  <si>
    <t>（氏名）</t>
    <rPh sb="1" eb="3">
      <t>シメイ</t>
    </rPh>
    <phoneticPr fontId="3"/>
  </si>
  <si>
    <t>避難訓練</t>
    <rPh sb="0" eb="2">
      <t>ヒナン</t>
    </rPh>
    <rPh sb="2" eb="4">
      <t>クンレン</t>
    </rPh>
    <phoneticPr fontId="3"/>
  </si>
  <si>
    <t>救出訓練</t>
    <rPh sb="0" eb="2">
      <t>キュウシュツ</t>
    </rPh>
    <rPh sb="2" eb="4">
      <t>クンレン</t>
    </rPh>
    <phoneticPr fontId="3"/>
  </si>
  <si>
    <t>その他</t>
    <rPh sb="2" eb="3">
      <t>タ</t>
    </rPh>
    <phoneticPr fontId="3"/>
  </si>
  <si>
    <t>訓練</t>
    <rPh sb="0" eb="2">
      <t>クンレン</t>
    </rPh>
    <phoneticPr fontId="3"/>
  </si>
  <si>
    <t>　</t>
    <phoneticPr fontId="3"/>
  </si>
  <si>
    <t>所内研修</t>
    <rPh sb="0" eb="2">
      <t>ショナイ</t>
    </rPh>
    <rPh sb="2" eb="4">
      <t>ケンシュウ</t>
    </rPh>
    <phoneticPr fontId="3"/>
  </si>
  <si>
    <t>所外研修</t>
    <rPh sb="0" eb="1">
      <t>ショ</t>
    </rPh>
    <rPh sb="1" eb="2">
      <t>ガイ</t>
    </rPh>
    <rPh sb="2" eb="4">
      <t>ケンシュウ</t>
    </rPh>
    <phoneticPr fontId="3"/>
  </si>
  <si>
    <t>　※欄が足りない場合は、別紙を作成し、添付してください。</t>
    <rPh sb="2" eb="3">
      <t>ラン</t>
    </rPh>
    <rPh sb="4" eb="5">
      <t>タ</t>
    </rPh>
    <rPh sb="8" eb="10">
      <t>バアイ</t>
    </rPh>
    <rPh sb="12" eb="14">
      <t>ベッシ</t>
    </rPh>
    <rPh sb="15" eb="17">
      <t>サクセイ</t>
    </rPh>
    <rPh sb="19" eb="21">
      <t>テンプ</t>
    </rPh>
    <phoneticPr fontId="3"/>
  </si>
  <si>
    <t>　※研修出席者には、対象とする職種（管理者、計画作成担当者等）を記載してください。</t>
    <rPh sb="2" eb="4">
      <t>ケンシュウ</t>
    </rPh>
    <rPh sb="4" eb="7">
      <t>シュッセキシャ</t>
    </rPh>
    <rPh sb="10" eb="12">
      <t>タイショウ</t>
    </rPh>
    <rPh sb="15" eb="17">
      <t>ショクシュ</t>
    </rPh>
    <rPh sb="18" eb="21">
      <t>カンリシャ</t>
    </rPh>
    <rPh sb="22" eb="24">
      <t>ケイカク</t>
    </rPh>
    <rPh sb="24" eb="26">
      <t>サクセイ</t>
    </rPh>
    <rPh sb="26" eb="29">
      <t>タントウシャ</t>
    </rPh>
    <rPh sb="29" eb="30">
      <t>トウ</t>
    </rPh>
    <rPh sb="32" eb="34">
      <t>キサイ</t>
    </rPh>
    <phoneticPr fontId="3"/>
  </si>
  <si>
    <t>　※研修を行っていない場合は、研修内容欄に”実施なし”又は”実施予定なし”と記載してください。</t>
    <rPh sb="2" eb="4">
      <t>ケンシュウ</t>
    </rPh>
    <rPh sb="5" eb="6">
      <t>オコナ</t>
    </rPh>
    <rPh sb="11" eb="13">
      <t>バアイ</t>
    </rPh>
    <rPh sb="15" eb="17">
      <t>ケンシュウ</t>
    </rPh>
    <rPh sb="17" eb="19">
      <t>ナイヨウ</t>
    </rPh>
    <rPh sb="19" eb="20">
      <t>ラン</t>
    </rPh>
    <rPh sb="22" eb="24">
      <t>ジッシ</t>
    </rPh>
    <rPh sb="27" eb="28">
      <t>マタ</t>
    </rPh>
    <rPh sb="30" eb="32">
      <t>ジッシ</t>
    </rPh>
    <rPh sb="32" eb="34">
      <t>ヨテイ</t>
    </rPh>
    <rPh sb="38" eb="40">
      <t>キサイ</t>
    </rPh>
    <phoneticPr fontId="3"/>
  </si>
  <si>
    <t>はい　・　いいえ</t>
    <phoneticPr fontId="3"/>
  </si>
  <si>
    <t>Ⅲ</t>
    <phoneticPr fontId="3"/>
  </si>
  <si>
    <t>○×を記入</t>
    <rPh sb="3" eb="5">
      <t>キニュウ</t>
    </rPh>
    <phoneticPr fontId="3"/>
  </si>
  <si>
    <t>４　受給資格等の確認</t>
    <rPh sb="2" eb="4">
      <t>ジュキュウ</t>
    </rPh>
    <rPh sb="4" eb="6">
      <t>シカク</t>
    </rPh>
    <rPh sb="6" eb="7">
      <t>トウ</t>
    </rPh>
    <rPh sb="8" eb="10">
      <t>カクニン</t>
    </rPh>
    <phoneticPr fontId="3"/>
  </si>
  <si>
    <t>　</t>
    <phoneticPr fontId="3"/>
  </si>
  <si>
    <t>事業所内で兼務する職種</t>
    <rPh sb="0" eb="3">
      <t>ジギョウショ</t>
    </rPh>
    <rPh sb="3" eb="4">
      <t>ナイ</t>
    </rPh>
    <rPh sb="5" eb="7">
      <t>ケンム</t>
    </rPh>
    <rPh sb="9" eb="11">
      <t>ショクシュ</t>
    </rPh>
    <phoneticPr fontId="3"/>
  </si>
  <si>
    <t>　</t>
    <phoneticPr fontId="3"/>
  </si>
  <si>
    <t>サービス種類</t>
    <rPh sb="4" eb="6">
      <t>シュルイ</t>
    </rPh>
    <phoneticPr fontId="3"/>
  </si>
  <si>
    <t>職種</t>
    <rPh sb="0" eb="2">
      <t>ショクシュ</t>
    </rPh>
    <phoneticPr fontId="3"/>
  </si>
  <si>
    <t>1週あたりの
時間数</t>
    <phoneticPr fontId="3"/>
  </si>
  <si>
    <t>３　生活相談員について</t>
    <rPh sb="2" eb="4">
      <t>セイカツ</t>
    </rPh>
    <rPh sb="4" eb="7">
      <t>ソウダンイン</t>
    </rPh>
    <phoneticPr fontId="3"/>
  </si>
  <si>
    <t>　ア．社会福祉法第19条第1項各号のいずれかに該当する</t>
    <rPh sb="3" eb="5">
      <t>シャカイ</t>
    </rPh>
    <rPh sb="5" eb="7">
      <t>フクシ</t>
    </rPh>
    <rPh sb="7" eb="8">
      <t>ホウ</t>
    </rPh>
    <rPh sb="8" eb="9">
      <t>ダイ</t>
    </rPh>
    <rPh sb="11" eb="12">
      <t>ジョウ</t>
    </rPh>
    <rPh sb="12" eb="13">
      <t>ダイ</t>
    </rPh>
    <rPh sb="14" eb="15">
      <t>コウ</t>
    </rPh>
    <rPh sb="15" eb="17">
      <t>カクゴウ</t>
    </rPh>
    <rPh sb="23" eb="25">
      <t>ガイトウ</t>
    </rPh>
    <phoneticPr fontId="3"/>
  </si>
  <si>
    <t>４　介護職員と看護職員について</t>
    <rPh sb="2" eb="4">
      <t>カイゴ</t>
    </rPh>
    <rPh sb="4" eb="6">
      <t>ショクイン</t>
    </rPh>
    <rPh sb="7" eb="9">
      <t>カンゴ</t>
    </rPh>
    <rPh sb="9" eb="11">
      <t>ショクイン</t>
    </rPh>
    <phoneticPr fontId="3"/>
  </si>
  <si>
    <t>（地域密着型介護老人福祉施設入所者生活介護　サテライト型）</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rPh sb="27" eb="28">
      <t>カタ</t>
    </rPh>
    <phoneticPr fontId="3"/>
  </si>
  <si>
    <t>・同一敷地内にある他の事業所の職務と兼務する場合
・事業所がサテライト型居住施設であり、本体施設の職務と兼務する場合</t>
    <rPh sb="1" eb="3">
      <t>ドウイツ</t>
    </rPh>
    <rPh sb="3" eb="5">
      <t>シキチ</t>
    </rPh>
    <rPh sb="5" eb="6">
      <t>ナイ</t>
    </rPh>
    <rPh sb="9" eb="10">
      <t>ホカ</t>
    </rPh>
    <rPh sb="11" eb="14">
      <t>ジギョウショ</t>
    </rPh>
    <rPh sb="15" eb="17">
      <t>ショクム</t>
    </rPh>
    <rPh sb="18" eb="20">
      <t>ケンム</t>
    </rPh>
    <rPh sb="22" eb="24">
      <t>バアイ</t>
    </rPh>
    <rPh sb="26" eb="29">
      <t>ジギョウショ</t>
    </rPh>
    <rPh sb="35" eb="36">
      <t>ガタ</t>
    </rPh>
    <rPh sb="36" eb="38">
      <t>キョジュウ</t>
    </rPh>
    <rPh sb="38" eb="40">
      <t>シセツ</t>
    </rPh>
    <rPh sb="44" eb="46">
      <t>ホンタイ</t>
    </rPh>
    <rPh sb="46" eb="48">
      <t>シセツ</t>
    </rPh>
    <rPh sb="49" eb="51">
      <t>ショクム</t>
    </rPh>
    <rPh sb="52" eb="54">
      <t>ケンム</t>
    </rPh>
    <rPh sb="56" eb="58">
      <t>バアイ</t>
    </rPh>
    <phoneticPr fontId="3"/>
  </si>
  <si>
    <t>※機能訓練指導員は、日常生活を営むのに必要な機能を改善し、又はその減退を防止するための訓練を行なう能力を有すると認められる者（理学療法士、作業療法士、言語聴覚士、看護職員、柔道整復師又はあんまマッサージ指圧師の資格を有する者）でなければなりません。ただし、入所者の日常生活やレクリエーション、行事等を通じて行なう機能訓練指導については、生活相談員又は介護職員が兼務して行なっても差し支えありません。</t>
    <rPh sb="101" eb="103">
      <t>シアツ</t>
    </rPh>
    <rPh sb="103" eb="104">
      <t>シ</t>
    </rPh>
    <rPh sb="128" eb="131">
      <t>ニュウショシャ</t>
    </rPh>
    <rPh sb="132" eb="134">
      <t>ニチジョウ</t>
    </rPh>
    <rPh sb="134" eb="136">
      <t>セイカツ</t>
    </rPh>
    <rPh sb="146" eb="148">
      <t>ギョウジ</t>
    </rPh>
    <rPh sb="148" eb="149">
      <t>トウ</t>
    </rPh>
    <rPh sb="150" eb="151">
      <t>ツウ</t>
    </rPh>
    <rPh sb="153" eb="154">
      <t>オコ</t>
    </rPh>
    <rPh sb="156" eb="158">
      <t>キノウ</t>
    </rPh>
    <rPh sb="158" eb="160">
      <t>クンレン</t>
    </rPh>
    <rPh sb="160" eb="162">
      <t>シドウ</t>
    </rPh>
    <rPh sb="168" eb="170">
      <t>セイカツ</t>
    </rPh>
    <rPh sb="170" eb="173">
      <t>ソウダンイン</t>
    </rPh>
    <rPh sb="173" eb="174">
      <t>マタ</t>
    </rPh>
    <rPh sb="175" eb="177">
      <t>カイゴ</t>
    </rPh>
    <rPh sb="177" eb="179">
      <t>ショクイン</t>
    </rPh>
    <rPh sb="180" eb="182">
      <t>ケンム</t>
    </rPh>
    <rPh sb="184" eb="185">
      <t>オコ</t>
    </rPh>
    <rPh sb="189" eb="190">
      <t>サ</t>
    </rPh>
    <rPh sb="191" eb="192">
      <t>ツカ</t>
    </rPh>
    <phoneticPr fontId="3"/>
  </si>
  <si>
    <t>※介護支援専門員は常勤専従である必要があります。ただし、入所者の処遇に支障がない場合には、事業所内の他の職務と兼務ができます。この場合、兼務を行なう当該介護支援専門員の配置により、介護支援専門員の配置基準を満たすこととなると同時に、兼務を行なう他の職務に係る常勤換算上も、当該介護支援専門員の勤務時間の全体を当該他の職務に係る勤務時間として算入することができます。
なお、居宅介護支援事業者の介護支援専門員との兼務は認められません。ただし、増員に係る非常勤の介護支援専門員については、この限りではありません。</t>
    <rPh sb="1" eb="3">
      <t>カイゴ</t>
    </rPh>
    <rPh sb="3" eb="5">
      <t>シエン</t>
    </rPh>
    <rPh sb="5" eb="8">
      <t>センモンイン</t>
    </rPh>
    <rPh sb="9" eb="11">
      <t>ジョウキン</t>
    </rPh>
    <rPh sb="11" eb="13">
      <t>センジュウ</t>
    </rPh>
    <rPh sb="16" eb="18">
      <t>ヒツヨウ</t>
    </rPh>
    <rPh sb="28" eb="31">
      <t>ニュウショシャ</t>
    </rPh>
    <rPh sb="32" eb="34">
      <t>ショグウ</t>
    </rPh>
    <rPh sb="35" eb="37">
      <t>シショウ</t>
    </rPh>
    <rPh sb="40" eb="42">
      <t>バアイ</t>
    </rPh>
    <rPh sb="45" eb="48">
      <t>ジギョウショ</t>
    </rPh>
    <rPh sb="48" eb="49">
      <t>ナイ</t>
    </rPh>
    <rPh sb="50" eb="51">
      <t>タ</t>
    </rPh>
    <rPh sb="52" eb="54">
      <t>ショクム</t>
    </rPh>
    <rPh sb="55" eb="57">
      <t>ケンム</t>
    </rPh>
    <rPh sb="65" eb="67">
      <t>バアイ</t>
    </rPh>
    <rPh sb="68" eb="70">
      <t>ケンム</t>
    </rPh>
    <rPh sb="71" eb="72">
      <t>オコ</t>
    </rPh>
    <rPh sb="74" eb="76">
      <t>トウガイ</t>
    </rPh>
    <rPh sb="76" eb="78">
      <t>カイゴ</t>
    </rPh>
    <rPh sb="78" eb="80">
      <t>シエン</t>
    </rPh>
    <rPh sb="80" eb="83">
      <t>センモンイン</t>
    </rPh>
    <rPh sb="84" eb="86">
      <t>ハイチ</t>
    </rPh>
    <rPh sb="90" eb="92">
      <t>カイゴ</t>
    </rPh>
    <rPh sb="92" eb="94">
      <t>シエン</t>
    </rPh>
    <rPh sb="94" eb="97">
      <t>センモンイン</t>
    </rPh>
    <rPh sb="98" eb="100">
      <t>ハイチ</t>
    </rPh>
    <rPh sb="100" eb="102">
      <t>キジュン</t>
    </rPh>
    <rPh sb="103" eb="104">
      <t>ミ</t>
    </rPh>
    <rPh sb="112" eb="114">
      <t>ドウジ</t>
    </rPh>
    <rPh sb="116" eb="118">
      <t>ケンム</t>
    </rPh>
    <rPh sb="119" eb="120">
      <t>オコ</t>
    </rPh>
    <rPh sb="122" eb="123">
      <t>タ</t>
    </rPh>
    <rPh sb="124" eb="126">
      <t>ショクム</t>
    </rPh>
    <rPh sb="127" eb="128">
      <t>カカ</t>
    </rPh>
    <rPh sb="129" eb="131">
      <t>ジョウキン</t>
    </rPh>
    <rPh sb="131" eb="133">
      <t>カンサン</t>
    </rPh>
    <rPh sb="133" eb="134">
      <t>ウエ</t>
    </rPh>
    <rPh sb="136" eb="138">
      <t>トウガイ</t>
    </rPh>
    <rPh sb="138" eb="140">
      <t>カイゴ</t>
    </rPh>
    <rPh sb="140" eb="142">
      <t>シエン</t>
    </rPh>
    <rPh sb="142" eb="145">
      <t>センモンイン</t>
    </rPh>
    <rPh sb="146" eb="148">
      <t>キンム</t>
    </rPh>
    <rPh sb="148" eb="150">
      <t>ジカン</t>
    </rPh>
    <rPh sb="151" eb="153">
      <t>ゼンタイ</t>
    </rPh>
    <rPh sb="154" eb="156">
      <t>トウガイ</t>
    </rPh>
    <rPh sb="156" eb="157">
      <t>タ</t>
    </rPh>
    <rPh sb="158" eb="160">
      <t>ショクム</t>
    </rPh>
    <rPh sb="161" eb="162">
      <t>カカ</t>
    </rPh>
    <rPh sb="163" eb="165">
      <t>キンム</t>
    </rPh>
    <rPh sb="165" eb="167">
      <t>ジカン</t>
    </rPh>
    <rPh sb="170" eb="172">
      <t>サンニュウ</t>
    </rPh>
    <rPh sb="186" eb="188">
      <t>キョタク</t>
    </rPh>
    <rPh sb="188" eb="190">
      <t>カイゴ</t>
    </rPh>
    <rPh sb="190" eb="192">
      <t>シエン</t>
    </rPh>
    <rPh sb="192" eb="195">
      <t>ジギョウシャ</t>
    </rPh>
    <rPh sb="196" eb="198">
      <t>カイゴ</t>
    </rPh>
    <rPh sb="198" eb="200">
      <t>シエン</t>
    </rPh>
    <rPh sb="200" eb="203">
      <t>センモンイン</t>
    </rPh>
    <rPh sb="205" eb="207">
      <t>ケンム</t>
    </rPh>
    <rPh sb="208" eb="209">
      <t>ミト</t>
    </rPh>
    <rPh sb="220" eb="222">
      <t>ゾウイン</t>
    </rPh>
    <rPh sb="223" eb="224">
      <t>カカ</t>
    </rPh>
    <rPh sb="225" eb="228">
      <t>ヒジョウキン</t>
    </rPh>
    <rPh sb="229" eb="231">
      <t>カイゴ</t>
    </rPh>
    <rPh sb="231" eb="233">
      <t>シエン</t>
    </rPh>
    <rPh sb="233" eb="236">
      <t>センモンイン</t>
    </rPh>
    <rPh sb="244" eb="245">
      <t>カギ</t>
    </rPh>
    <phoneticPr fontId="3"/>
  </si>
  <si>
    <t>２　医師について</t>
    <rPh sb="2" eb="4">
      <t>イシ</t>
    </rPh>
    <phoneticPr fontId="3"/>
  </si>
  <si>
    <t>５　栄養士について</t>
    <rPh sb="2" eb="5">
      <t>エイヨウシ</t>
    </rPh>
    <phoneticPr fontId="3"/>
  </si>
  <si>
    <t>６　機能訓練指導員について</t>
    <rPh sb="2" eb="4">
      <t>キノウ</t>
    </rPh>
    <rPh sb="4" eb="6">
      <t>クンレン</t>
    </rPh>
    <rPh sb="6" eb="8">
      <t>シドウ</t>
    </rPh>
    <rPh sb="8" eb="9">
      <t>イン</t>
    </rPh>
    <phoneticPr fontId="3"/>
  </si>
  <si>
    <t>７　介護支援専門員について</t>
    <rPh sb="2" eb="4">
      <t>カイゴ</t>
    </rPh>
    <rPh sb="4" eb="6">
      <t>シエン</t>
    </rPh>
    <rPh sb="6" eb="9">
      <t>センモンイン</t>
    </rPh>
    <phoneticPr fontId="3"/>
  </si>
  <si>
    <t>（　　　）</t>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</si>
  <si>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</si>
  <si>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</si>
  <si>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</si>
  <si>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</si>
  <si>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医師</t>
    <rPh sb="0" eb="2">
      <t>イシ</t>
    </rPh>
    <phoneticPr fontId="3"/>
  </si>
  <si>
    <t>機能訓練指導員</t>
    <rPh sb="0" eb="2">
      <t>キノウ</t>
    </rPh>
    <rPh sb="2" eb="4">
      <t>クンレン</t>
    </rPh>
    <rPh sb="4" eb="7">
      <t>シドウイン</t>
    </rPh>
    <phoneticPr fontId="3"/>
  </si>
  <si>
    <t>介護支援専門員</t>
    <rPh sb="0" eb="2">
      <t>カイゴ</t>
    </rPh>
    <rPh sb="2" eb="4">
      <t>シエン</t>
    </rPh>
    <rPh sb="4" eb="7">
      <t>センモンイン</t>
    </rPh>
    <phoneticPr fontId="3"/>
  </si>
  <si>
    <t>※本体施設が指定介護老人福祉施設である場合は、医務室を必要とせず、入所者を診療するために必要な医薬品及び医療機器を備えるほか、必要に応じて臨床検査設備を設けることで設備基準を満たします。</t>
    <rPh sb="1" eb="3">
      <t>ホンタイ</t>
    </rPh>
    <rPh sb="3" eb="5">
      <t>シセツ</t>
    </rPh>
    <rPh sb="6" eb="8">
      <t>シテイ</t>
    </rPh>
    <rPh sb="8" eb="10">
      <t>カイゴ</t>
    </rPh>
    <rPh sb="10" eb="12">
      <t>ロウジン</t>
    </rPh>
    <rPh sb="12" eb="14">
      <t>フクシ</t>
    </rPh>
    <rPh sb="14" eb="16">
      <t>シセツ</t>
    </rPh>
    <rPh sb="19" eb="21">
      <t>バアイ</t>
    </rPh>
    <rPh sb="23" eb="26">
      <t>イムシツ</t>
    </rPh>
    <rPh sb="27" eb="29">
      <t>ヒツヨウ</t>
    </rPh>
    <rPh sb="33" eb="36">
      <t>ニュウショシャ</t>
    </rPh>
    <rPh sb="37" eb="39">
      <t>シンリョウ</t>
    </rPh>
    <rPh sb="44" eb="46">
      <t>ヒツヨウ</t>
    </rPh>
    <rPh sb="47" eb="50">
      <t>イヤクヒン</t>
    </rPh>
    <rPh sb="50" eb="51">
      <t>オヨ</t>
    </rPh>
    <rPh sb="52" eb="54">
      <t>イリョウ</t>
    </rPh>
    <rPh sb="54" eb="56">
      <t>キキ</t>
    </rPh>
    <rPh sb="57" eb="58">
      <t>ソナ</t>
    </rPh>
    <rPh sb="63" eb="65">
      <t>ヒツヨウ</t>
    </rPh>
    <rPh sb="66" eb="67">
      <t>オウ</t>
    </rPh>
    <rPh sb="69" eb="71">
      <t>リンショウ</t>
    </rPh>
    <rPh sb="71" eb="73">
      <t>ケンサ</t>
    </rPh>
    <rPh sb="73" eb="75">
      <t>セツビ</t>
    </rPh>
    <rPh sb="76" eb="77">
      <t>モウ</t>
    </rPh>
    <phoneticPr fontId="3"/>
  </si>
  <si>
    <t>　施設内に設置している消火設備その他非常災害に際しての必要な設備を記入してください。</t>
    <rPh sb="1" eb="3">
      <t>シセツ</t>
    </rPh>
    <rPh sb="3" eb="4">
      <t>ナイ</t>
    </rPh>
    <rPh sb="5" eb="7">
      <t>セッチ</t>
    </rPh>
    <rPh sb="11" eb="13">
      <t>ショウカ</t>
    </rPh>
    <rPh sb="13" eb="15">
      <t>セツビ</t>
    </rPh>
    <rPh sb="17" eb="18">
      <t>タ</t>
    </rPh>
    <rPh sb="18" eb="20">
      <t>ヒジョウ</t>
    </rPh>
    <rPh sb="20" eb="22">
      <t>サイガイ</t>
    </rPh>
    <rPh sb="23" eb="24">
      <t>サイ</t>
    </rPh>
    <rPh sb="27" eb="29">
      <t>ヒツヨウ</t>
    </rPh>
    <rPh sb="30" eb="32">
      <t>セツビ</t>
    </rPh>
    <rPh sb="33" eb="35">
      <t>キニュウ</t>
    </rPh>
    <phoneticPr fontId="3"/>
  </si>
  <si>
    <t>【記入欄】</t>
    <rPh sb="1" eb="4">
      <t>キニュウラン</t>
    </rPh>
    <phoneticPr fontId="3"/>
  </si>
  <si>
    <t>↓</t>
    <phoneticPr fontId="3"/>
  </si>
  <si>
    <t>ある</t>
    <phoneticPr fontId="3"/>
  </si>
  <si>
    <t>ない</t>
    <phoneticPr fontId="3"/>
  </si>
  <si>
    <t>※課題分析とは、入所者の有する日常生活上の能力や入所者を取り巻く環境等の評価を通じて、入所者が生活の質を維持・向上させていく上で生じている問題点を明らかにし、入所者が自立した日常生活を営むことができるように支援する上で解決すべき課題を把握することです。</t>
    <rPh sb="8" eb="11">
      <t>ニュウショシャ</t>
    </rPh>
    <rPh sb="12" eb="13">
      <t>ユウ</t>
    </rPh>
    <rPh sb="15" eb="17">
      <t>ニチジョウ</t>
    </rPh>
    <rPh sb="17" eb="20">
      <t>セイカツジョウ</t>
    </rPh>
    <rPh sb="21" eb="23">
      <t>ノウリョク</t>
    </rPh>
    <rPh sb="24" eb="27">
      <t>ニュウショシャ</t>
    </rPh>
    <rPh sb="28" eb="29">
      <t>ト</t>
    </rPh>
    <rPh sb="30" eb="31">
      <t>マ</t>
    </rPh>
    <rPh sb="32" eb="34">
      <t>カンキョウ</t>
    </rPh>
    <rPh sb="34" eb="35">
      <t>トウ</t>
    </rPh>
    <rPh sb="36" eb="38">
      <t>ヒョウカ</t>
    </rPh>
    <rPh sb="39" eb="40">
      <t>ツウ</t>
    </rPh>
    <rPh sb="43" eb="46">
      <t>ニュウショシャ</t>
    </rPh>
    <rPh sb="47" eb="49">
      <t>セイカツ</t>
    </rPh>
    <rPh sb="50" eb="51">
      <t>シツ</t>
    </rPh>
    <rPh sb="52" eb="54">
      <t>イジ</t>
    </rPh>
    <rPh sb="55" eb="57">
      <t>コウジョウ</t>
    </rPh>
    <rPh sb="62" eb="63">
      <t>ウエ</t>
    </rPh>
    <rPh sb="64" eb="65">
      <t>ショウ</t>
    </rPh>
    <rPh sb="69" eb="72">
      <t>モンダイテン</t>
    </rPh>
    <rPh sb="73" eb="74">
      <t>アキ</t>
    </rPh>
    <rPh sb="79" eb="82">
      <t>ニュウショシャ</t>
    </rPh>
    <rPh sb="83" eb="85">
      <t>ジリツ</t>
    </rPh>
    <rPh sb="87" eb="89">
      <t>ニチジョウ</t>
    </rPh>
    <rPh sb="89" eb="91">
      <t>セイカツ</t>
    </rPh>
    <rPh sb="92" eb="93">
      <t>イトナ</t>
    </rPh>
    <rPh sb="103" eb="105">
      <t>シエン</t>
    </rPh>
    <rPh sb="107" eb="108">
      <t>ウエ</t>
    </rPh>
    <rPh sb="109" eb="111">
      <t>カイケツ</t>
    </rPh>
    <rPh sb="114" eb="116">
      <t>カダイ</t>
    </rPh>
    <rPh sb="117" eb="119">
      <t>ハアク</t>
    </rPh>
    <phoneticPr fontId="3"/>
  </si>
  <si>
    <t>週１回</t>
    <rPh sb="0" eb="1">
      <t>シュウ</t>
    </rPh>
    <rPh sb="2" eb="3">
      <t>カイ</t>
    </rPh>
    <phoneticPr fontId="3"/>
  </si>
  <si>
    <t>週２回</t>
    <rPh sb="0" eb="1">
      <t>シュウ</t>
    </rPh>
    <rPh sb="2" eb="3">
      <t>カイ</t>
    </rPh>
    <phoneticPr fontId="3"/>
  </si>
  <si>
    <t>（　　　）</t>
    <phoneticPr fontId="3"/>
  </si>
  <si>
    <t xml:space="preserve">専任の施設内褥瘡予防対策を担当する者を決めておく                                   </t>
    <phoneticPr fontId="3"/>
  </si>
  <si>
    <t xml:space="preserve">介護職員等に対し、褥瘡対策に関する施設内職員継続教育を実施する                                  </t>
    <phoneticPr fontId="3"/>
  </si>
  <si>
    <t>施設外の専門家による相談、指導を積極的に活用する</t>
    <phoneticPr fontId="3"/>
  </si>
  <si>
    <t>【記入欄】</t>
    <rPh sb="1" eb="3">
      <t>キニュウ</t>
    </rPh>
    <rPh sb="3" eb="4">
      <t>ラン</t>
    </rPh>
    <phoneticPr fontId="3"/>
  </si>
  <si>
    <t>　（　　　）入所者に対する指定地域密着型介護老人福祉施設入所者生活介護の内容及び利用料
　　　　　その他の費用の額</t>
    <rPh sb="6" eb="9">
      <t>ニュウショシャ</t>
    </rPh>
    <rPh sb="10" eb="11">
      <t>タイ</t>
    </rPh>
    <rPh sb="13" eb="15">
      <t>シテイ</t>
    </rPh>
    <rPh sb="15" eb="17">
      <t>チイキ</t>
    </rPh>
    <rPh sb="17" eb="20">
      <t>ミッチャクガタ</t>
    </rPh>
    <rPh sb="20" eb="22">
      <t>カイゴ</t>
    </rPh>
    <rPh sb="22" eb="24">
      <t>ロウジン</t>
    </rPh>
    <rPh sb="24" eb="26">
      <t>フクシ</t>
    </rPh>
    <rPh sb="26" eb="28">
      <t>シセツ</t>
    </rPh>
    <rPh sb="28" eb="31">
      <t>ニュウショシャ</t>
    </rPh>
    <rPh sb="31" eb="33">
      <t>セイカツ</t>
    </rPh>
    <rPh sb="33" eb="35">
      <t>カイゴ</t>
    </rPh>
    <rPh sb="36" eb="38">
      <t>ナイヨウ</t>
    </rPh>
    <rPh sb="38" eb="39">
      <t>オヨ</t>
    </rPh>
    <rPh sb="40" eb="43">
      <t>リヨウリョウ</t>
    </rPh>
    <rPh sb="51" eb="52">
      <t>タ</t>
    </rPh>
    <rPh sb="53" eb="55">
      <t>ヒヨウ</t>
    </rPh>
    <rPh sb="56" eb="57">
      <t>ガク</t>
    </rPh>
    <phoneticPr fontId="3"/>
  </si>
  <si>
    <t>　防火管理者（又は責任者）の氏名を記入してください。</t>
    <rPh sb="1" eb="3">
      <t>ボウカ</t>
    </rPh>
    <rPh sb="3" eb="6">
      <t>カンリシャ</t>
    </rPh>
    <rPh sb="7" eb="8">
      <t>マタ</t>
    </rPh>
    <rPh sb="9" eb="11">
      <t>セキニン</t>
    </rPh>
    <rPh sb="11" eb="12">
      <t>シャ</t>
    </rPh>
    <rPh sb="14" eb="16">
      <t>シメイ</t>
    </rPh>
    <rPh sb="17" eb="19">
      <t>キニュウ</t>
    </rPh>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</si>
  <si>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</si>
  <si>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６月</t>
  </si>
  <si>
    <t>７月</t>
  </si>
  <si>
    <t>８月</t>
  </si>
  <si>
    <t>１０月</t>
  </si>
  <si>
    <t>１１月</t>
  </si>
  <si>
    <t>１２月</t>
  </si>
  <si>
    <t>初期加算</t>
    <rPh sb="0" eb="2">
      <t>ショキ</t>
    </rPh>
    <rPh sb="2" eb="4">
      <t>カサン</t>
    </rPh>
    <phoneticPr fontId="3"/>
  </si>
  <si>
    <t>口腔衛生管理加算</t>
    <rPh sb="0" eb="2">
      <t>コウクウ</t>
    </rPh>
    <rPh sb="2" eb="4">
      <t>エイセイ</t>
    </rPh>
    <rPh sb="4" eb="6">
      <t>カンリ</t>
    </rPh>
    <rPh sb="6" eb="8">
      <t>カサン</t>
    </rPh>
    <phoneticPr fontId="3"/>
  </si>
  <si>
    <t>在宅復帰支援機能加算</t>
    <rPh sb="0" eb="2">
      <t>ザイタク</t>
    </rPh>
    <rPh sb="2" eb="4">
      <t>フッキ</t>
    </rPh>
    <rPh sb="4" eb="6">
      <t>シエン</t>
    </rPh>
    <rPh sb="6" eb="8">
      <t>キノウ</t>
    </rPh>
    <rPh sb="8" eb="10">
      <t>カサン</t>
    </rPh>
    <phoneticPr fontId="3"/>
  </si>
  <si>
    <t>※退院見込みの判断については、入院先の主治医に確認するなどの方法があります。入院後おおむね３か月以内の退院が見込まれる場合は、入所者及び家族の希望等を勘案し、必要に応じて必要な便宜を供与することが必要です。（入所者及び家族の同意の上での入退院の手続きや、その他の個々の状況に応じた便宜を図ること等）</t>
    <rPh sb="1" eb="3">
      <t>タイイン</t>
    </rPh>
    <rPh sb="3" eb="5">
      <t>ミコ</t>
    </rPh>
    <rPh sb="7" eb="9">
      <t>ハンダン</t>
    </rPh>
    <rPh sb="15" eb="18">
      <t>ニュウインサキ</t>
    </rPh>
    <rPh sb="19" eb="22">
      <t>シュジイ</t>
    </rPh>
    <rPh sb="23" eb="25">
      <t>カクニン</t>
    </rPh>
    <rPh sb="30" eb="32">
      <t>ホウホウ</t>
    </rPh>
    <rPh sb="38" eb="41">
      <t>ニュウインゴ</t>
    </rPh>
    <rPh sb="47" eb="48">
      <t>ゲツ</t>
    </rPh>
    <rPh sb="48" eb="50">
      <t>イナイ</t>
    </rPh>
    <rPh sb="51" eb="53">
      <t>タイイン</t>
    </rPh>
    <rPh sb="54" eb="56">
      <t>ミコ</t>
    </rPh>
    <rPh sb="59" eb="61">
      <t>バアイ</t>
    </rPh>
    <rPh sb="63" eb="66">
      <t>ニュウショシャ</t>
    </rPh>
    <rPh sb="66" eb="67">
      <t>オヨ</t>
    </rPh>
    <rPh sb="68" eb="70">
      <t>カゾク</t>
    </rPh>
    <rPh sb="71" eb="73">
      <t>キボウ</t>
    </rPh>
    <rPh sb="73" eb="74">
      <t>トウ</t>
    </rPh>
    <rPh sb="75" eb="77">
      <t>カンアン</t>
    </rPh>
    <rPh sb="79" eb="81">
      <t>ヒツヨウ</t>
    </rPh>
    <rPh sb="82" eb="83">
      <t>オウ</t>
    </rPh>
    <rPh sb="85" eb="87">
      <t>ヒツヨウ</t>
    </rPh>
    <rPh sb="88" eb="90">
      <t>ベンギ</t>
    </rPh>
    <rPh sb="91" eb="93">
      <t>キョウヨ</t>
    </rPh>
    <rPh sb="98" eb="100">
      <t>ヒツヨウ</t>
    </rPh>
    <rPh sb="104" eb="107">
      <t>ニュウショシャ</t>
    </rPh>
    <rPh sb="107" eb="108">
      <t>オヨ</t>
    </rPh>
    <rPh sb="109" eb="111">
      <t>カゾク</t>
    </rPh>
    <rPh sb="112" eb="114">
      <t>ドウイ</t>
    </rPh>
    <rPh sb="115" eb="116">
      <t>ウエ</t>
    </rPh>
    <rPh sb="118" eb="121">
      <t>ニュウタイイン</t>
    </rPh>
    <rPh sb="122" eb="124">
      <t>テツヅ</t>
    </rPh>
    <rPh sb="129" eb="130">
      <t>タ</t>
    </rPh>
    <rPh sb="131" eb="133">
      <t>ココ</t>
    </rPh>
    <rPh sb="134" eb="136">
      <t>ジョウキョウ</t>
    </rPh>
    <rPh sb="137" eb="138">
      <t>オウ</t>
    </rPh>
    <rPh sb="140" eb="142">
      <t>ベンギ</t>
    </rPh>
    <rPh sb="143" eb="144">
      <t>ハカ</t>
    </rPh>
    <rPh sb="147" eb="148">
      <t>トウ</t>
    </rPh>
    <phoneticPr fontId="3"/>
  </si>
  <si>
    <t>※事故報告書は、http://www.city.fujisawa.kanagawa.jp/kaigo-j/kenko/fukushi/kaigohoken/jigyosha/jikohokoku.html からダウンロードしてください。</t>
    <rPh sb="1" eb="3">
      <t>ジコ</t>
    </rPh>
    <rPh sb="3" eb="6">
      <t>ホウコクショ</t>
    </rPh>
    <phoneticPr fontId="3"/>
  </si>
  <si>
    <t>※市町村に届け出ている管理者氏名と相違している場合は、変更届を提出してください</t>
    <rPh sb="1" eb="2">
      <t>シ</t>
    </rPh>
    <rPh sb="2" eb="3">
      <t>マチ</t>
    </rPh>
    <rPh sb="3" eb="4">
      <t>ムラ</t>
    </rPh>
    <rPh sb="5" eb="6">
      <t>トド</t>
    </rPh>
    <rPh sb="7" eb="8">
      <t>デ</t>
    </rPh>
    <rPh sb="11" eb="14">
      <t>カンリシャ</t>
    </rPh>
    <rPh sb="14" eb="16">
      <t>シメイ</t>
    </rPh>
    <rPh sb="17" eb="19">
      <t>ソウイ</t>
    </rPh>
    <rPh sb="23" eb="25">
      <t>バアイ</t>
    </rPh>
    <rPh sb="27" eb="30">
      <t>ヘンコウトドケ</t>
    </rPh>
    <rPh sb="31" eb="33">
      <t>テイシュツ</t>
    </rPh>
    <phoneticPr fontId="3"/>
  </si>
  <si>
    <t>　医師を、入所者に対し健康管理及び療養上の指導を行うために必要な数配置していますか。</t>
    <rPh sb="1" eb="3">
      <t>イシ</t>
    </rPh>
    <rPh sb="5" eb="8">
      <t>ニュウショシャ</t>
    </rPh>
    <rPh sb="9" eb="10">
      <t>タイ</t>
    </rPh>
    <rPh sb="11" eb="13">
      <t>ケンコウ</t>
    </rPh>
    <rPh sb="13" eb="15">
      <t>カンリ</t>
    </rPh>
    <rPh sb="15" eb="16">
      <t>オヨ</t>
    </rPh>
    <rPh sb="17" eb="19">
      <t>リョウヨウ</t>
    </rPh>
    <rPh sb="19" eb="20">
      <t>ウエ</t>
    </rPh>
    <rPh sb="21" eb="23">
      <t>シドウ</t>
    </rPh>
    <rPh sb="24" eb="25">
      <t>オコナ</t>
    </rPh>
    <rPh sb="29" eb="31">
      <t>ヒツヨウ</t>
    </rPh>
    <rPh sb="32" eb="33">
      <t>スウ</t>
    </rPh>
    <rPh sb="33" eb="35">
      <t>ハイチ</t>
    </rPh>
    <phoneticPr fontId="3"/>
  </si>
  <si>
    <t>　生活相談員を常勤換算法で１以上配置していますか。</t>
    <rPh sb="1" eb="3">
      <t>セイカツ</t>
    </rPh>
    <rPh sb="3" eb="6">
      <t>ソウダンイン</t>
    </rPh>
    <rPh sb="7" eb="9">
      <t>ジョウキン</t>
    </rPh>
    <rPh sb="9" eb="11">
      <t>カンサン</t>
    </rPh>
    <rPh sb="11" eb="12">
      <t>ホウ</t>
    </rPh>
    <rPh sb="16" eb="18">
      <t>ハイチ</t>
    </rPh>
    <phoneticPr fontId="3"/>
  </si>
  <si>
    <t>　生活相談員は以下のいずれかに該当しますか。</t>
    <rPh sb="1" eb="3">
      <t>セイカツ</t>
    </rPh>
    <rPh sb="3" eb="6">
      <t>ソウダンイン</t>
    </rPh>
    <rPh sb="7" eb="9">
      <t>イカ</t>
    </rPh>
    <rPh sb="15" eb="17">
      <t>ガイトウ</t>
    </rPh>
    <phoneticPr fontId="3"/>
  </si>
  <si>
    <t>　常勤の介護職員を１人以上配置していますか。</t>
    <rPh sb="1" eb="3">
      <t>ジョウキン</t>
    </rPh>
    <rPh sb="4" eb="6">
      <t>カイゴ</t>
    </rPh>
    <rPh sb="6" eb="8">
      <t>ショクイン</t>
    </rPh>
    <rPh sb="10" eb="13">
      <t>ニンイジョウ</t>
    </rPh>
    <rPh sb="13" eb="15">
      <t>ハイチ</t>
    </rPh>
    <phoneticPr fontId="3"/>
  </si>
  <si>
    <t>　機能訓練指導員の有する資格は何ですか。</t>
    <rPh sb="1" eb="3">
      <t>キノウ</t>
    </rPh>
    <rPh sb="3" eb="5">
      <t>クンレン</t>
    </rPh>
    <rPh sb="5" eb="8">
      <t>シドウイン</t>
    </rPh>
    <rPh sb="9" eb="10">
      <t>ユウ</t>
    </rPh>
    <rPh sb="12" eb="14">
      <t>シカク</t>
    </rPh>
    <rPh sb="15" eb="16">
      <t>ナン</t>
    </rPh>
    <phoneticPr fontId="3"/>
  </si>
  <si>
    <t>　介護支援専門員の勤務形態は次のどれですか。</t>
    <rPh sb="1" eb="3">
      <t>カイゴ</t>
    </rPh>
    <rPh sb="3" eb="5">
      <t>シエン</t>
    </rPh>
    <rPh sb="5" eb="8">
      <t>センモンイン</t>
    </rPh>
    <rPh sb="9" eb="11">
      <t>キンム</t>
    </rPh>
    <rPh sb="11" eb="13">
      <t>ケイタイ</t>
    </rPh>
    <rPh sb="14" eb="15">
      <t>ツギ</t>
    </rPh>
    <phoneticPr fontId="3"/>
  </si>
  <si>
    <t>　居室の定員は１人ですか。</t>
    <rPh sb="1" eb="3">
      <t>キョシツ</t>
    </rPh>
    <rPh sb="4" eb="6">
      <t>テイイン</t>
    </rPh>
    <rPh sb="8" eb="9">
      <t>ニン</t>
    </rPh>
    <phoneticPr fontId="3"/>
  </si>
  <si>
    <t>　居室には、ブザー又はこれに代わる設備を設けていますか。</t>
    <rPh sb="1" eb="3">
      <t>キョシツ</t>
    </rPh>
    <rPh sb="9" eb="10">
      <t>マタ</t>
    </rPh>
    <rPh sb="14" eb="15">
      <t>カ</t>
    </rPh>
    <rPh sb="17" eb="19">
      <t>セツビ</t>
    </rPh>
    <rPh sb="20" eb="21">
      <t>モウ</t>
    </rPh>
    <phoneticPr fontId="3"/>
  </si>
  <si>
    <t>　静養室は、介護職員室又は看護職員室に近接して設けられていますか。</t>
    <rPh sb="1" eb="3">
      <t>セイヨウ</t>
    </rPh>
    <rPh sb="3" eb="4">
      <t>シツ</t>
    </rPh>
    <rPh sb="6" eb="8">
      <t>カイゴ</t>
    </rPh>
    <rPh sb="8" eb="10">
      <t>ショクイン</t>
    </rPh>
    <rPh sb="10" eb="11">
      <t>シツ</t>
    </rPh>
    <rPh sb="11" eb="12">
      <t>マタ</t>
    </rPh>
    <rPh sb="13" eb="15">
      <t>カンゴ</t>
    </rPh>
    <rPh sb="15" eb="18">
      <t>ショクインシツ</t>
    </rPh>
    <rPh sb="19" eb="21">
      <t>キンセツ</t>
    </rPh>
    <rPh sb="23" eb="24">
      <t>モウ</t>
    </rPh>
    <phoneticPr fontId="3"/>
  </si>
  <si>
    <t>　浴室は、要介護者が入浴するのに適したものとなっていますか。また、浴室にある要介護者のための設備は何ですか。</t>
    <rPh sb="1" eb="3">
      <t>ヨクシツ</t>
    </rPh>
    <rPh sb="5" eb="9">
      <t>ヨウカイゴシャ</t>
    </rPh>
    <rPh sb="10" eb="12">
      <t>ニュウヨク</t>
    </rPh>
    <rPh sb="16" eb="17">
      <t>テキ</t>
    </rPh>
    <rPh sb="33" eb="35">
      <t>ヨクシツ</t>
    </rPh>
    <rPh sb="38" eb="42">
      <t>ヨウカイゴシャ</t>
    </rPh>
    <rPh sb="46" eb="48">
      <t>セツビ</t>
    </rPh>
    <rPh sb="49" eb="50">
      <t>ナン</t>
    </rPh>
    <phoneticPr fontId="3"/>
  </si>
  <si>
    <t>　便所は居室のある階ごとに居室に近接して設けられ、ブザー又はこれに代わる設備が設けられていますか。</t>
    <rPh sb="1" eb="3">
      <t>ベンジョ</t>
    </rPh>
    <rPh sb="4" eb="6">
      <t>キョシツ</t>
    </rPh>
    <rPh sb="9" eb="10">
      <t>カイ</t>
    </rPh>
    <rPh sb="13" eb="15">
      <t>キョシツ</t>
    </rPh>
    <rPh sb="16" eb="18">
      <t>キンセツ</t>
    </rPh>
    <rPh sb="20" eb="21">
      <t>モウ</t>
    </rPh>
    <rPh sb="28" eb="29">
      <t>マタ</t>
    </rPh>
    <rPh sb="33" eb="34">
      <t>カ</t>
    </rPh>
    <rPh sb="36" eb="38">
      <t>セツビ</t>
    </rPh>
    <rPh sb="39" eb="40">
      <t>モウ</t>
    </rPh>
    <phoneticPr fontId="3"/>
  </si>
  <si>
    <t>　医務室には、入所者を診療するために必要な医薬品及び医療機器を備えるほか、必要に応じて臨床検査設備を設けていますか。</t>
    <rPh sb="1" eb="4">
      <t>イムシツ</t>
    </rPh>
    <rPh sb="7" eb="10">
      <t>ニュウショシャ</t>
    </rPh>
    <rPh sb="11" eb="13">
      <t>シンリョウ</t>
    </rPh>
    <rPh sb="18" eb="20">
      <t>ヒツヨウ</t>
    </rPh>
    <rPh sb="21" eb="24">
      <t>イヤクヒン</t>
    </rPh>
    <rPh sb="24" eb="25">
      <t>オヨ</t>
    </rPh>
    <rPh sb="26" eb="28">
      <t>イリョウ</t>
    </rPh>
    <rPh sb="28" eb="30">
      <t>キキ</t>
    </rPh>
    <rPh sb="31" eb="32">
      <t>ソナ</t>
    </rPh>
    <rPh sb="37" eb="39">
      <t>ヒツヨウ</t>
    </rPh>
    <rPh sb="40" eb="41">
      <t>オウ</t>
    </rPh>
    <rPh sb="43" eb="45">
      <t>リンショウ</t>
    </rPh>
    <rPh sb="45" eb="47">
      <t>ケンサ</t>
    </rPh>
    <rPh sb="47" eb="49">
      <t>セツビ</t>
    </rPh>
    <rPh sb="50" eb="51">
      <t>モウ</t>
    </rPh>
    <phoneticPr fontId="3"/>
  </si>
  <si>
    <t>　食堂及び機能訓練室はそれぞれ必要な広さを有し、合計面積は３㎡に入所定員を乗じて得た面積以上ありますか。</t>
    <rPh sb="1" eb="3">
      <t>ショクドウ</t>
    </rPh>
    <rPh sb="3" eb="4">
      <t>オヨ</t>
    </rPh>
    <rPh sb="5" eb="7">
      <t>キノウ</t>
    </rPh>
    <rPh sb="7" eb="9">
      <t>クンレン</t>
    </rPh>
    <rPh sb="9" eb="10">
      <t>シツ</t>
    </rPh>
    <rPh sb="15" eb="17">
      <t>ヒツヨウ</t>
    </rPh>
    <rPh sb="18" eb="19">
      <t>ヒロ</t>
    </rPh>
    <rPh sb="21" eb="22">
      <t>ユウ</t>
    </rPh>
    <rPh sb="24" eb="26">
      <t>ゴウケイ</t>
    </rPh>
    <rPh sb="26" eb="28">
      <t>メンセキ</t>
    </rPh>
    <rPh sb="32" eb="34">
      <t>ニュウショ</t>
    </rPh>
    <rPh sb="34" eb="36">
      <t>テイイン</t>
    </rPh>
    <rPh sb="37" eb="38">
      <t>ジョウ</t>
    </rPh>
    <rPh sb="40" eb="41">
      <t>エ</t>
    </rPh>
    <rPh sb="42" eb="44">
      <t>メンセキ</t>
    </rPh>
    <rPh sb="44" eb="46">
      <t>イジョウ</t>
    </rPh>
    <phoneticPr fontId="3"/>
  </si>
  <si>
    <t>　片廊下の幅は１．５ｍ、中廊下の幅は１．８ｍ以上ありますか。</t>
    <rPh sb="1" eb="2">
      <t>カタ</t>
    </rPh>
    <rPh sb="2" eb="4">
      <t>ロウカ</t>
    </rPh>
    <rPh sb="5" eb="6">
      <t>ハバ</t>
    </rPh>
    <rPh sb="12" eb="13">
      <t>ナカ</t>
    </rPh>
    <rPh sb="13" eb="15">
      <t>ロウカ</t>
    </rPh>
    <rPh sb="16" eb="17">
      <t>ハバ</t>
    </rPh>
    <rPh sb="22" eb="24">
      <t>イジョウ</t>
    </rPh>
    <phoneticPr fontId="3"/>
  </si>
  <si>
    <t>　敷地内及び施設内の安全管理等、利用者の動線が確保されていますか。</t>
    <rPh sb="1" eb="3">
      <t>シキチ</t>
    </rPh>
    <rPh sb="3" eb="4">
      <t>ナイ</t>
    </rPh>
    <rPh sb="4" eb="5">
      <t>オヨ</t>
    </rPh>
    <rPh sb="6" eb="8">
      <t>シセツ</t>
    </rPh>
    <rPh sb="8" eb="9">
      <t>ナイ</t>
    </rPh>
    <rPh sb="10" eb="12">
      <t>アンゼン</t>
    </rPh>
    <rPh sb="12" eb="15">
      <t>カンリトウ</t>
    </rPh>
    <rPh sb="16" eb="19">
      <t>リヨウシャ</t>
    </rPh>
    <rPh sb="20" eb="22">
      <t>ドウセン</t>
    </rPh>
    <rPh sb="23" eb="25">
      <t>カクホ</t>
    </rPh>
    <phoneticPr fontId="3"/>
  </si>
  <si>
    <t>　食材の管理は適正にできていますか。</t>
    <rPh sb="1" eb="3">
      <t>ショクザイ</t>
    </rPh>
    <rPh sb="4" eb="6">
      <t>カンリ</t>
    </rPh>
    <rPh sb="7" eb="9">
      <t>テキセイ</t>
    </rPh>
    <phoneticPr fontId="3"/>
  </si>
  <si>
    <t>　調理器具等は清潔に保たれていますか。</t>
    <rPh sb="1" eb="3">
      <t>チョウリ</t>
    </rPh>
    <rPh sb="3" eb="5">
      <t>キグ</t>
    </rPh>
    <rPh sb="5" eb="6">
      <t>トウ</t>
    </rPh>
    <rPh sb="7" eb="9">
      <t>セイケツ</t>
    </rPh>
    <rPh sb="10" eb="11">
      <t>タモ</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</si>
  <si>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</si>
  <si>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サービスの提供の開始に際し、あらかじめ利用者やその家族等に対して重要事項説明書等を交付して説明を行っていますか。（利用者全員に行っていなければ×）</t>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0" eb="41">
      <t>トウ</t>
    </rPh>
    <rPh sb="42" eb="44">
      <t>コウフ</t>
    </rPh>
    <rPh sb="46" eb="48">
      <t>セツメイ</t>
    </rPh>
    <rPh sb="49" eb="50">
      <t>オコナ</t>
    </rPh>
    <rPh sb="58" eb="61">
      <t>リヨウシャ</t>
    </rPh>
    <rPh sb="61" eb="63">
      <t>ゼンイン</t>
    </rPh>
    <rPh sb="64" eb="65">
      <t>オコナ</t>
    </rPh>
    <phoneticPr fontId="3"/>
  </si>
  <si>
    <t>　説明後、内容を確認した旨の同意を文書で得ていますか。（利用者全員から同意がなければ×）</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3"/>
  </si>
  <si>
    <t>　正当な理由なくサービスの提供を拒んでいませんか。（拒んでいなければ○）</t>
    <rPh sb="1" eb="3">
      <t>セイトウ</t>
    </rPh>
    <rPh sb="4" eb="6">
      <t>リユウ</t>
    </rPh>
    <rPh sb="13" eb="15">
      <t>テイキョウ</t>
    </rPh>
    <rPh sb="16" eb="17">
      <t>コバ</t>
    </rPh>
    <rPh sb="26" eb="27">
      <t>コバ</t>
    </rPh>
    <phoneticPr fontId="3"/>
  </si>
  <si>
    <t>　サービスの提供を求められた場合は、被保険者証によって被保険者資格、要介護認定等の有無及び有効期間を確認していますか。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39" eb="40">
      <t>トウ</t>
    </rPh>
    <rPh sb="41" eb="43">
      <t>ウム</t>
    </rPh>
    <rPh sb="43" eb="44">
      <t>オヨ</t>
    </rPh>
    <rPh sb="45" eb="47">
      <t>ユウコウ</t>
    </rPh>
    <rPh sb="47" eb="49">
      <t>キカン</t>
    </rPh>
    <rPh sb="50" eb="52">
      <t>カクニン</t>
    </rPh>
    <phoneticPr fontId="3"/>
  </si>
  <si>
    <t>　利用者の要介護認定の更新の申請が、遅くとも当該利用者が受けている要介護認定の有効期間が終了する日の３０日前になされるよう、必要な援助を行っていますか。</t>
    <rPh sb="1" eb="4">
      <t>リヨウシャ</t>
    </rPh>
    <rPh sb="5" eb="8">
      <t>ヨウカイゴ</t>
    </rPh>
    <rPh sb="8" eb="10">
      <t>ニンテイ</t>
    </rPh>
    <rPh sb="11" eb="13">
      <t>コウシン</t>
    </rPh>
    <rPh sb="14" eb="16">
      <t>シンセイ</t>
    </rPh>
    <rPh sb="18" eb="19">
      <t>オソ</t>
    </rPh>
    <rPh sb="22" eb="24">
      <t>トウガイ</t>
    </rPh>
    <rPh sb="24" eb="27">
      <t>リヨウシャ</t>
    </rPh>
    <rPh sb="28" eb="29">
      <t>ウ</t>
    </rPh>
    <rPh sb="33" eb="36">
      <t>ヨウカイゴ</t>
    </rPh>
    <rPh sb="36" eb="38">
      <t>ニンテイ</t>
    </rPh>
    <rPh sb="39" eb="41">
      <t>ユウコウ</t>
    </rPh>
    <rPh sb="41" eb="43">
      <t>キカン</t>
    </rPh>
    <rPh sb="44" eb="46">
      <t>シュウリョウ</t>
    </rPh>
    <rPh sb="48" eb="49">
      <t>ヒ</t>
    </rPh>
    <rPh sb="52" eb="53">
      <t>ヒ</t>
    </rPh>
    <rPh sb="53" eb="54">
      <t>マエ</t>
    </rPh>
    <rPh sb="62" eb="64">
      <t>ヒツヨウ</t>
    </rPh>
    <rPh sb="65" eb="67">
      <t>エンジョ</t>
    </rPh>
    <rPh sb="68" eb="69">
      <t>オコナ</t>
    </rPh>
    <phoneticPr fontId="3"/>
  </si>
  <si>
    <t>　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ますか。</t>
    <rPh sb="1" eb="3">
      <t>ニュウショ</t>
    </rPh>
    <rPh sb="3" eb="5">
      <t>モウシコ</t>
    </rPh>
    <rPh sb="5" eb="6">
      <t>シャ</t>
    </rPh>
    <rPh sb="7" eb="8">
      <t>カズ</t>
    </rPh>
    <rPh sb="9" eb="11">
      <t>ニュウショ</t>
    </rPh>
    <rPh sb="11" eb="13">
      <t>テイイン</t>
    </rPh>
    <rPh sb="15" eb="18">
      <t>ニュウショシャ</t>
    </rPh>
    <rPh sb="19" eb="20">
      <t>スウ</t>
    </rPh>
    <rPh sb="21" eb="22">
      <t>サ</t>
    </rPh>
    <rPh sb="23" eb="24">
      <t>ヒ</t>
    </rPh>
    <rPh sb="26" eb="27">
      <t>カズ</t>
    </rPh>
    <rPh sb="28" eb="29">
      <t>コ</t>
    </rPh>
    <rPh sb="33" eb="35">
      <t>バアイ</t>
    </rPh>
    <rPh sb="38" eb="40">
      <t>カイゴ</t>
    </rPh>
    <rPh sb="41" eb="43">
      <t>ヒツヨウ</t>
    </rPh>
    <rPh sb="44" eb="46">
      <t>テイド</t>
    </rPh>
    <rPh sb="46" eb="47">
      <t>オヨ</t>
    </rPh>
    <rPh sb="48" eb="50">
      <t>カゾク</t>
    </rPh>
    <rPh sb="50" eb="51">
      <t>トウ</t>
    </rPh>
    <rPh sb="52" eb="54">
      <t>ジョウキョウ</t>
    </rPh>
    <rPh sb="55" eb="57">
      <t>カンアン</t>
    </rPh>
    <rPh sb="64" eb="65">
      <t>ウ</t>
    </rPh>
    <rPh sb="67" eb="70">
      <t>ヒツヨウセイ</t>
    </rPh>
    <rPh sb="71" eb="72">
      <t>タカ</t>
    </rPh>
    <rPh sb="74" eb="75">
      <t>ミト</t>
    </rPh>
    <rPh sb="79" eb="81">
      <t>ニュウショ</t>
    </rPh>
    <rPh sb="81" eb="84">
      <t>モウシコミシャ</t>
    </rPh>
    <rPh sb="85" eb="88">
      <t>ユウセンテキ</t>
    </rPh>
    <rPh sb="89" eb="91">
      <t>ニュウショ</t>
    </rPh>
    <rPh sb="96" eb="97">
      <t>ツト</t>
    </rPh>
    <phoneticPr fontId="3"/>
  </si>
  <si>
    <t>　入所申込者の入所に際しては、その者に係る指定居宅介護支援事業者に対する照会等により、心身の状況、生活歴、病歴、指定居宅サービス等の利用状況等の把握に努めていますか。</t>
    <rPh sb="1" eb="3">
      <t>ニュウショ</t>
    </rPh>
    <rPh sb="3" eb="6">
      <t>モウシコミシャ</t>
    </rPh>
    <rPh sb="7" eb="9">
      <t>ニュウショ</t>
    </rPh>
    <rPh sb="10" eb="11">
      <t>サイ</t>
    </rPh>
    <rPh sb="17" eb="18">
      <t>シャ</t>
    </rPh>
    <rPh sb="19" eb="20">
      <t>カカ</t>
    </rPh>
    <rPh sb="21" eb="23">
      <t>シテイ</t>
    </rPh>
    <rPh sb="23" eb="25">
      <t>キョタク</t>
    </rPh>
    <rPh sb="25" eb="27">
      <t>カイゴ</t>
    </rPh>
    <rPh sb="27" eb="29">
      <t>シエン</t>
    </rPh>
    <rPh sb="29" eb="32">
      <t>ジギョウシャ</t>
    </rPh>
    <rPh sb="33" eb="34">
      <t>タイ</t>
    </rPh>
    <rPh sb="36" eb="38">
      <t>ショウカイ</t>
    </rPh>
    <rPh sb="38" eb="39">
      <t>トウ</t>
    </rPh>
    <rPh sb="43" eb="45">
      <t>シンシン</t>
    </rPh>
    <rPh sb="46" eb="48">
      <t>ジョウキョウ</t>
    </rPh>
    <rPh sb="49" eb="51">
      <t>セイカツ</t>
    </rPh>
    <rPh sb="51" eb="52">
      <t>レキ</t>
    </rPh>
    <rPh sb="53" eb="55">
      <t>ビョウレキ</t>
    </rPh>
    <rPh sb="56" eb="58">
      <t>シテイ</t>
    </rPh>
    <rPh sb="58" eb="60">
      <t>キョタク</t>
    </rPh>
    <rPh sb="64" eb="65">
      <t>トウ</t>
    </rPh>
    <rPh sb="66" eb="68">
      <t>リヨウ</t>
    </rPh>
    <rPh sb="68" eb="70">
      <t>ジョウキョウ</t>
    </rPh>
    <rPh sb="70" eb="71">
      <t>トウ</t>
    </rPh>
    <rPh sb="72" eb="74">
      <t>ハアク</t>
    </rPh>
    <rPh sb="75" eb="76">
      <t>ツト</t>
    </rPh>
    <phoneticPr fontId="3"/>
  </si>
  <si>
    <t>　入所者の心身の状況、その置かれている環境等に照らし、その者が退所して居宅において日常生活を営むことができるかどうかについて定期的に検討していますか。</t>
    <rPh sb="1" eb="4">
      <t>ニュウショシャ</t>
    </rPh>
    <rPh sb="5" eb="7">
      <t>シンシン</t>
    </rPh>
    <rPh sb="8" eb="10">
      <t>ジョウキョウ</t>
    </rPh>
    <rPh sb="13" eb="14">
      <t>オ</t>
    </rPh>
    <rPh sb="19" eb="21">
      <t>カンキョウ</t>
    </rPh>
    <rPh sb="21" eb="22">
      <t>トウ</t>
    </rPh>
    <rPh sb="23" eb="24">
      <t>テ</t>
    </rPh>
    <rPh sb="29" eb="30">
      <t>シャ</t>
    </rPh>
    <rPh sb="31" eb="33">
      <t>タイショ</t>
    </rPh>
    <rPh sb="35" eb="37">
      <t>キョタク</t>
    </rPh>
    <rPh sb="41" eb="43">
      <t>ニチジョウ</t>
    </rPh>
    <rPh sb="43" eb="45">
      <t>セイカツ</t>
    </rPh>
    <rPh sb="46" eb="47">
      <t>イトナ</t>
    </rPh>
    <rPh sb="62" eb="65">
      <t>テイキテキ</t>
    </rPh>
    <rPh sb="66" eb="68">
      <t>ケントウ</t>
    </rPh>
    <phoneticPr fontId="3"/>
  </si>
  <si>
    <t>　入所に際しては入所の年月日並びに入所している介護保険施設の種類及び名称を、退所に際しては退所の年月日を、当該者の被保険者証に記載していますか。</t>
    <rPh sb="1" eb="3">
      <t>ニュウショ</t>
    </rPh>
    <rPh sb="4" eb="5">
      <t>サイ</t>
    </rPh>
    <rPh sb="8" eb="10">
      <t>ニュウショ</t>
    </rPh>
    <rPh sb="11" eb="14">
      <t>ネンガッピ</t>
    </rPh>
    <rPh sb="14" eb="15">
      <t>ナラ</t>
    </rPh>
    <rPh sb="17" eb="19">
      <t>ニュウショ</t>
    </rPh>
    <rPh sb="23" eb="25">
      <t>カイゴ</t>
    </rPh>
    <rPh sb="25" eb="27">
      <t>ホケン</t>
    </rPh>
    <rPh sb="27" eb="29">
      <t>シセツ</t>
    </rPh>
    <rPh sb="30" eb="32">
      <t>シュルイ</t>
    </rPh>
    <rPh sb="32" eb="33">
      <t>オヨ</t>
    </rPh>
    <rPh sb="34" eb="36">
      <t>メイショウ</t>
    </rPh>
    <rPh sb="38" eb="40">
      <t>タイショ</t>
    </rPh>
    <rPh sb="41" eb="42">
      <t>サイ</t>
    </rPh>
    <rPh sb="45" eb="47">
      <t>タイショ</t>
    </rPh>
    <rPh sb="48" eb="51">
      <t>ネンガッピ</t>
    </rPh>
    <rPh sb="53" eb="55">
      <t>トウガイ</t>
    </rPh>
    <rPh sb="55" eb="56">
      <t>シャ</t>
    </rPh>
    <rPh sb="57" eb="61">
      <t>ヒホケンシャ</t>
    </rPh>
    <rPh sb="61" eb="62">
      <t>ショウ</t>
    </rPh>
    <rPh sb="63" eb="65">
      <t>キサイ</t>
    </rPh>
    <phoneticPr fontId="3"/>
  </si>
  <si>
    <t>　介護保険負担割合証によって利用者の負担割合を確認していますか。</t>
    <rPh sb="1" eb="3">
      <t>カイゴ</t>
    </rPh>
    <rPh sb="3" eb="5">
      <t>ホケン</t>
    </rPh>
    <rPh sb="5" eb="7">
      <t>フタン</t>
    </rPh>
    <rPh sb="7" eb="9">
      <t>ワリアイ</t>
    </rPh>
    <rPh sb="9" eb="10">
      <t>アカシ</t>
    </rPh>
    <rPh sb="14" eb="17">
      <t>リヨウシャ</t>
    </rPh>
    <rPh sb="18" eb="20">
      <t>フタン</t>
    </rPh>
    <rPh sb="20" eb="22">
      <t>ワリアイ</t>
    </rPh>
    <rPh sb="23" eb="25">
      <t>カクニン</t>
    </rPh>
    <phoneticPr fontId="3"/>
  </si>
  <si>
    <t>　法定代理受領サービスに該当するサービスを提供した際には、その入所者から利用料の一部として、当該サービスに係る地域密着型介護サービス費用基準額から当該指定地域密着型介護老人福祉施設入所者生活介護事業者に支払われる地域密着型介護サービス費の額を控除して得た額の支払を受けていますか。</t>
    <rPh sb="31" eb="34">
      <t>ニュウショシャ</t>
    </rPh>
    <rPh sb="73" eb="75">
      <t>トウガイ</t>
    </rPh>
    <rPh sb="75" eb="77">
      <t>シテイ</t>
    </rPh>
    <rPh sb="77" eb="79">
      <t>チイキ</t>
    </rPh>
    <rPh sb="79" eb="82">
      <t>ミッチャクガタ</t>
    </rPh>
    <rPh sb="82" eb="84">
      <t>カイゴ</t>
    </rPh>
    <rPh sb="84" eb="86">
      <t>ロウジン</t>
    </rPh>
    <rPh sb="86" eb="88">
      <t>フクシ</t>
    </rPh>
    <rPh sb="88" eb="90">
      <t>シセツ</t>
    </rPh>
    <rPh sb="90" eb="93">
      <t>ニュウショシャ</t>
    </rPh>
    <rPh sb="93" eb="95">
      <t>セイカツ</t>
    </rPh>
    <rPh sb="95" eb="97">
      <t>カイゴ</t>
    </rPh>
    <phoneticPr fontId="3"/>
  </si>
  <si>
    <t>　地域密着型施設サービス計画に基づき、入所者の要介護状態の軽減又は悪化の防止に資するよう、その者の心身の状況等に応じて、その者の処遇を妥当適切に行なっていますか。</t>
    <rPh sb="1" eb="3">
      <t>チイキ</t>
    </rPh>
    <rPh sb="3" eb="6">
      <t>ミッチャクガタ</t>
    </rPh>
    <rPh sb="6" eb="8">
      <t>シセツ</t>
    </rPh>
    <rPh sb="12" eb="14">
      <t>ケイカク</t>
    </rPh>
    <rPh sb="15" eb="16">
      <t>モト</t>
    </rPh>
    <rPh sb="19" eb="22">
      <t>ニュウショシャ</t>
    </rPh>
    <rPh sb="23" eb="26">
      <t>ヨウカイゴ</t>
    </rPh>
    <rPh sb="26" eb="28">
      <t>ジョウタイ</t>
    </rPh>
    <rPh sb="29" eb="31">
      <t>ケイゲン</t>
    </rPh>
    <rPh sb="31" eb="32">
      <t>マタ</t>
    </rPh>
    <rPh sb="33" eb="35">
      <t>アッカ</t>
    </rPh>
    <rPh sb="36" eb="38">
      <t>ボウシ</t>
    </rPh>
    <rPh sb="39" eb="40">
      <t>シ</t>
    </rPh>
    <rPh sb="47" eb="48">
      <t>モノ</t>
    </rPh>
    <rPh sb="49" eb="51">
      <t>シンシン</t>
    </rPh>
    <rPh sb="52" eb="54">
      <t>ジョウキョウ</t>
    </rPh>
    <rPh sb="54" eb="55">
      <t>トウ</t>
    </rPh>
    <rPh sb="56" eb="57">
      <t>オウ</t>
    </rPh>
    <rPh sb="62" eb="63">
      <t>モノ</t>
    </rPh>
    <rPh sb="64" eb="66">
      <t>ショグウ</t>
    </rPh>
    <rPh sb="67" eb="69">
      <t>ダトウ</t>
    </rPh>
    <rPh sb="69" eb="71">
      <t>テキセツ</t>
    </rPh>
    <rPh sb="72" eb="73">
      <t>オコ</t>
    </rPh>
    <phoneticPr fontId="3"/>
  </si>
  <si>
    <t>　運営規程及び重要事項説明書で身体的拘束等の廃止について規定していますか。</t>
    <rPh sb="1" eb="3">
      <t>ウンエイ</t>
    </rPh>
    <rPh sb="3" eb="5">
      <t>キテイ</t>
    </rPh>
    <rPh sb="5" eb="6">
      <t>オヨ</t>
    </rPh>
    <rPh sb="7" eb="9">
      <t>ジュウヨウ</t>
    </rPh>
    <rPh sb="9" eb="11">
      <t>ジコウ</t>
    </rPh>
    <rPh sb="11" eb="14">
      <t>セツメイショ</t>
    </rPh>
    <rPh sb="15" eb="18">
      <t>シンタイテキ</t>
    </rPh>
    <rPh sb="18" eb="20">
      <t>コウソク</t>
    </rPh>
    <rPh sb="20" eb="21">
      <t>トウ</t>
    </rPh>
    <rPh sb="22" eb="24">
      <t>ハイシ</t>
    </rPh>
    <rPh sb="28" eb="30">
      <t>キテイ</t>
    </rPh>
    <phoneticPr fontId="3"/>
  </si>
  <si>
    <t>　やむを得ず身体的拘束等を行う場合の手続き等を定めていますか。</t>
    <rPh sb="4" eb="5">
      <t>エ</t>
    </rPh>
    <rPh sb="6" eb="9">
      <t>シンタイテキ</t>
    </rPh>
    <rPh sb="9" eb="11">
      <t>コウソク</t>
    </rPh>
    <rPh sb="11" eb="12">
      <t>トウ</t>
    </rPh>
    <rPh sb="13" eb="14">
      <t>オコナ</t>
    </rPh>
    <rPh sb="15" eb="17">
      <t>バアイ</t>
    </rPh>
    <rPh sb="18" eb="20">
      <t>テツヅ</t>
    </rPh>
    <rPh sb="21" eb="22">
      <t>トウ</t>
    </rPh>
    <rPh sb="23" eb="24">
      <t>サダ</t>
    </rPh>
    <phoneticPr fontId="3"/>
  </si>
  <si>
    <t>　自ら提供するサービスの質の評価を行い、常にその改善を図っていますか。</t>
    <rPh sb="1" eb="2">
      <t>ミズカ</t>
    </rPh>
    <rPh sb="3" eb="5">
      <t>テイキョウ</t>
    </rPh>
    <rPh sb="12" eb="13">
      <t>シツ</t>
    </rPh>
    <rPh sb="14" eb="16">
      <t>ヒョウカ</t>
    </rPh>
    <rPh sb="17" eb="18">
      <t>オコナ</t>
    </rPh>
    <rPh sb="20" eb="21">
      <t>ツネ</t>
    </rPh>
    <rPh sb="24" eb="26">
      <t>カイゼン</t>
    </rPh>
    <rPh sb="27" eb="28">
      <t>ハカ</t>
    </rPh>
    <phoneticPr fontId="3"/>
  </si>
  <si>
    <t>　高齢者虐待の防止に関して、以下のことがらを職員に周知していますか。
　・高齢者虐待防止法による高齢者虐待の定義
　・要介護施設従事者等は、高齢者虐待を発見しやすい立場にあることを自覚し、高齢者虐待の早期発見に努めなければならないこと
　・虐待を受けたと思われる高齢者を発見した者は、速やかに市町村へ通報するよう努めなければならないこと
　・上記の通報等を行なった従業者等が、通報等をしたことを理由に解雇その他不利益な取扱を受けないこと
　・上記の通報等については、刑法の秘密保持罪その他守秘義務に関する法律の規定により妨げられるものではないこと</t>
    <rPh sb="1" eb="4">
      <t>コウレイシャ</t>
    </rPh>
    <rPh sb="4" eb="6">
      <t>ギャクタイ</t>
    </rPh>
    <rPh sb="7" eb="9">
      <t>ボウシ</t>
    </rPh>
    <rPh sb="10" eb="11">
      <t>カン</t>
    </rPh>
    <rPh sb="14" eb="16">
      <t>イカ</t>
    </rPh>
    <rPh sb="22" eb="24">
      <t>ショクイン</t>
    </rPh>
    <rPh sb="25" eb="27">
      <t>シュウチ</t>
    </rPh>
    <rPh sb="38" eb="41">
      <t>コウレイシャ</t>
    </rPh>
    <rPh sb="41" eb="43">
      <t>ギャクタイ</t>
    </rPh>
    <rPh sb="43" eb="46">
      <t>ボウシホウ</t>
    </rPh>
    <rPh sb="49" eb="52">
      <t>コウレイシャ</t>
    </rPh>
    <rPh sb="52" eb="54">
      <t>ギャクタイ</t>
    </rPh>
    <rPh sb="55" eb="57">
      <t>テイギ</t>
    </rPh>
    <rPh sb="60" eb="63">
      <t>ヨウカイゴ</t>
    </rPh>
    <rPh sb="63" eb="65">
      <t>シセツ</t>
    </rPh>
    <rPh sb="65" eb="68">
      <t>ジュウジシャ</t>
    </rPh>
    <rPh sb="68" eb="69">
      <t>トウ</t>
    </rPh>
    <rPh sb="121" eb="123">
      <t>ギャクタイ</t>
    </rPh>
    <rPh sb="124" eb="125">
      <t>ウ</t>
    </rPh>
    <rPh sb="128" eb="129">
      <t>オモ</t>
    </rPh>
    <rPh sb="132" eb="135">
      <t>コウレイシャ</t>
    </rPh>
    <rPh sb="136" eb="138">
      <t>ハッケン</t>
    </rPh>
    <rPh sb="140" eb="141">
      <t>モノ</t>
    </rPh>
    <rPh sb="143" eb="144">
      <t>スミ</t>
    </rPh>
    <rPh sb="147" eb="150">
      <t>シチョウソン</t>
    </rPh>
    <rPh sb="151" eb="153">
      <t>ツウホウ</t>
    </rPh>
    <rPh sb="157" eb="158">
      <t>ツト</t>
    </rPh>
    <rPh sb="172" eb="174">
      <t>ジョウキ</t>
    </rPh>
    <rPh sb="175" eb="177">
      <t>ツウホウ</t>
    </rPh>
    <rPh sb="177" eb="178">
      <t>トウ</t>
    </rPh>
    <rPh sb="179" eb="180">
      <t>オコ</t>
    </rPh>
    <rPh sb="183" eb="186">
      <t>ジュウギョウシャ</t>
    </rPh>
    <rPh sb="186" eb="187">
      <t>トウ</t>
    </rPh>
    <rPh sb="189" eb="191">
      <t>ツウホウ</t>
    </rPh>
    <rPh sb="191" eb="192">
      <t>トウ</t>
    </rPh>
    <rPh sb="198" eb="200">
      <t>リユウ</t>
    </rPh>
    <rPh sb="201" eb="203">
      <t>カイコ</t>
    </rPh>
    <rPh sb="205" eb="206">
      <t>タ</t>
    </rPh>
    <rPh sb="206" eb="209">
      <t>フリエキ</t>
    </rPh>
    <rPh sb="210" eb="212">
      <t>トリアツカイ</t>
    </rPh>
    <rPh sb="213" eb="214">
      <t>ウ</t>
    </rPh>
    <rPh sb="222" eb="224">
      <t>ジョウキ</t>
    </rPh>
    <rPh sb="225" eb="227">
      <t>ツウホウ</t>
    </rPh>
    <rPh sb="227" eb="228">
      <t>トウ</t>
    </rPh>
    <rPh sb="234" eb="236">
      <t>ケイホウ</t>
    </rPh>
    <rPh sb="237" eb="239">
      <t>ヒミツ</t>
    </rPh>
    <rPh sb="239" eb="241">
      <t>ホジ</t>
    </rPh>
    <rPh sb="241" eb="242">
      <t>ザイ</t>
    </rPh>
    <rPh sb="244" eb="245">
      <t>タ</t>
    </rPh>
    <rPh sb="245" eb="247">
      <t>シュヒ</t>
    </rPh>
    <rPh sb="247" eb="249">
      <t>ギム</t>
    </rPh>
    <rPh sb="250" eb="251">
      <t>カン</t>
    </rPh>
    <rPh sb="253" eb="255">
      <t>ホウリツ</t>
    </rPh>
    <rPh sb="256" eb="258">
      <t>キテイ</t>
    </rPh>
    <rPh sb="261" eb="262">
      <t>サマタ</t>
    </rPh>
    <phoneticPr fontId="3"/>
  </si>
  <si>
    <t>　高齢者虐待の防止に関して、職員に対する研修実施のほか、利用者や家族からの苦情処理体制の整備等の措置を講じていますか。</t>
    <rPh sb="1" eb="4">
      <t>コウレイシャ</t>
    </rPh>
    <rPh sb="4" eb="6">
      <t>ギャクタイ</t>
    </rPh>
    <rPh sb="7" eb="9">
      <t>ボウシ</t>
    </rPh>
    <rPh sb="10" eb="11">
      <t>カン</t>
    </rPh>
    <rPh sb="14" eb="16">
      <t>ショクイン</t>
    </rPh>
    <rPh sb="17" eb="18">
      <t>タイ</t>
    </rPh>
    <rPh sb="20" eb="22">
      <t>ケンシュウ</t>
    </rPh>
    <rPh sb="22" eb="24">
      <t>ジッシ</t>
    </rPh>
    <rPh sb="28" eb="31">
      <t>リヨウシャ</t>
    </rPh>
    <rPh sb="32" eb="34">
      <t>カゾク</t>
    </rPh>
    <rPh sb="37" eb="39">
      <t>クジョウ</t>
    </rPh>
    <rPh sb="39" eb="41">
      <t>ショリ</t>
    </rPh>
    <rPh sb="41" eb="43">
      <t>タイセイ</t>
    </rPh>
    <rPh sb="44" eb="46">
      <t>セイビ</t>
    </rPh>
    <rPh sb="46" eb="47">
      <t>トウ</t>
    </rPh>
    <rPh sb="48" eb="50">
      <t>ソチ</t>
    </rPh>
    <rPh sb="51" eb="52">
      <t>コウ</t>
    </rPh>
    <phoneticPr fontId="3"/>
  </si>
  <si>
    <t>　管理者は、地域密着型施設サービス計画の作成に関する業務の主要な過程を、計画担当介護支援専門員に担当させていますか。</t>
    <rPh sb="1" eb="4">
      <t>カンリシャ</t>
    </rPh>
    <rPh sb="6" eb="8">
      <t>チイキ</t>
    </rPh>
    <rPh sb="8" eb="11">
      <t>ミッチャクガタ</t>
    </rPh>
    <rPh sb="11" eb="13">
      <t>シセツ</t>
    </rPh>
    <rPh sb="17" eb="19">
      <t>ケイカク</t>
    </rPh>
    <rPh sb="20" eb="22">
      <t>サクセイ</t>
    </rPh>
    <rPh sb="23" eb="24">
      <t>カン</t>
    </rPh>
    <rPh sb="26" eb="28">
      <t>ギョウム</t>
    </rPh>
    <rPh sb="29" eb="31">
      <t>シュヨウ</t>
    </rPh>
    <rPh sb="32" eb="34">
      <t>カテイ</t>
    </rPh>
    <rPh sb="36" eb="38">
      <t>ケイカク</t>
    </rPh>
    <rPh sb="38" eb="40">
      <t>タントウ</t>
    </rPh>
    <rPh sb="40" eb="42">
      <t>カイゴ</t>
    </rPh>
    <rPh sb="42" eb="44">
      <t>シエン</t>
    </rPh>
    <rPh sb="44" eb="47">
      <t>センモンイン</t>
    </rPh>
    <rPh sb="48" eb="50">
      <t>タントウ</t>
    </rPh>
    <phoneticPr fontId="3"/>
  </si>
  <si>
    <t>　計画担当介護支援専門員は、地域密着型施設サービス計画の作成に先立ち、適切な方法によって入所者の課題分析を行なっていますか。　</t>
    <rPh sb="1" eb="3">
      <t>ケイカク</t>
    </rPh>
    <rPh sb="3" eb="5">
      <t>タントウ</t>
    </rPh>
    <rPh sb="5" eb="7">
      <t>カイゴ</t>
    </rPh>
    <rPh sb="7" eb="9">
      <t>シエン</t>
    </rPh>
    <rPh sb="9" eb="12">
      <t>センモンイン</t>
    </rPh>
    <rPh sb="14" eb="16">
      <t>チイキ</t>
    </rPh>
    <rPh sb="16" eb="19">
      <t>ミッチャクガタ</t>
    </rPh>
    <rPh sb="19" eb="21">
      <t>シセツ</t>
    </rPh>
    <rPh sb="25" eb="27">
      <t>ケイカク</t>
    </rPh>
    <rPh sb="28" eb="30">
      <t>サクセイ</t>
    </rPh>
    <rPh sb="31" eb="33">
      <t>サキダ</t>
    </rPh>
    <rPh sb="35" eb="37">
      <t>テキセツ</t>
    </rPh>
    <rPh sb="38" eb="40">
      <t>ホウホウ</t>
    </rPh>
    <rPh sb="44" eb="47">
      <t>ニュウショシャ</t>
    </rPh>
    <rPh sb="48" eb="50">
      <t>カダイ</t>
    </rPh>
    <rPh sb="50" eb="52">
      <t>ブンセキ</t>
    </rPh>
    <rPh sb="53" eb="54">
      <t>オコ</t>
    </rPh>
    <phoneticPr fontId="3"/>
  </si>
  <si>
    <t>　計画担当介護支援専門員は、解決すべき課題の把握（アセスメント）に当たっては、入所者及びその家族に面接を行なっていますか。また、面接の趣旨を入所者及びその家族に対して十分に説明し、理解を得ていますか。</t>
    <rPh sb="1" eb="3">
      <t>ケイカク</t>
    </rPh>
    <rPh sb="3" eb="5">
      <t>タントウ</t>
    </rPh>
    <rPh sb="5" eb="7">
      <t>カイゴ</t>
    </rPh>
    <rPh sb="7" eb="9">
      <t>シエン</t>
    </rPh>
    <rPh sb="9" eb="12">
      <t>センモンイン</t>
    </rPh>
    <rPh sb="14" eb="16">
      <t>カイケツ</t>
    </rPh>
    <rPh sb="19" eb="21">
      <t>カダイ</t>
    </rPh>
    <rPh sb="22" eb="24">
      <t>ハアク</t>
    </rPh>
    <rPh sb="33" eb="34">
      <t>ア</t>
    </rPh>
    <rPh sb="39" eb="42">
      <t>ニュウショシャ</t>
    </rPh>
    <rPh sb="42" eb="43">
      <t>オヨ</t>
    </rPh>
    <rPh sb="46" eb="48">
      <t>カゾク</t>
    </rPh>
    <rPh sb="49" eb="51">
      <t>メンセツ</t>
    </rPh>
    <rPh sb="52" eb="53">
      <t>オコ</t>
    </rPh>
    <rPh sb="64" eb="66">
      <t>メンセツ</t>
    </rPh>
    <rPh sb="67" eb="69">
      <t>シュシ</t>
    </rPh>
    <rPh sb="70" eb="73">
      <t>ニュウショシャ</t>
    </rPh>
    <rPh sb="73" eb="74">
      <t>オヨ</t>
    </rPh>
    <rPh sb="77" eb="79">
      <t>カゾク</t>
    </rPh>
    <rPh sb="80" eb="81">
      <t>タイ</t>
    </rPh>
    <rPh sb="83" eb="85">
      <t>ジュウブン</t>
    </rPh>
    <rPh sb="86" eb="88">
      <t>セツメイ</t>
    </rPh>
    <rPh sb="90" eb="92">
      <t>リカイ</t>
    </rPh>
    <rPh sb="93" eb="94">
      <t>エ</t>
    </rPh>
    <phoneticPr fontId="3"/>
  </si>
  <si>
    <t>　計画担当介護支援専門員は、入所者の希望及びアセスメント結果に基づき、入所者の家族の希望を勘案して、以下の事項を記載した地域密着型施設サービス計画の原案を作成していますか。</t>
    <rPh sb="1" eb="3">
      <t>ケイカク</t>
    </rPh>
    <rPh sb="3" eb="5">
      <t>タントウ</t>
    </rPh>
    <rPh sb="5" eb="7">
      <t>カイゴ</t>
    </rPh>
    <rPh sb="7" eb="9">
      <t>シエン</t>
    </rPh>
    <rPh sb="9" eb="12">
      <t>センモンイン</t>
    </rPh>
    <rPh sb="14" eb="17">
      <t>ニュウショシャ</t>
    </rPh>
    <rPh sb="18" eb="20">
      <t>キボウ</t>
    </rPh>
    <rPh sb="20" eb="21">
      <t>オヨ</t>
    </rPh>
    <rPh sb="28" eb="30">
      <t>ケッカ</t>
    </rPh>
    <rPh sb="31" eb="32">
      <t>モト</t>
    </rPh>
    <rPh sb="35" eb="38">
      <t>ニュウショシャ</t>
    </rPh>
    <rPh sb="39" eb="41">
      <t>カゾク</t>
    </rPh>
    <rPh sb="42" eb="44">
      <t>キボウ</t>
    </rPh>
    <rPh sb="45" eb="47">
      <t>カンアン</t>
    </rPh>
    <rPh sb="50" eb="52">
      <t>イカ</t>
    </rPh>
    <rPh sb="53" eb="55">
      <t>ジコウ</t>
    </rPh>
    <rPh sb="56" eb="58">
      <t>キサイ</t>
    </rPh>
    <rPh sb="60" eb="62">
      <t>チイキ</t>
    </rPh>
    <rPh sb="62" eb="65">
      <t>ミッチャクガタ</t>
    </rPh>
    <rPh sb="65" eb="67">
      <t>シセツ</t>
    </rPh>
    <rPh sb="71" eb="73">
      <t>ケイカク</t>
    </rPh>
    <rPh sb="74" eb="76">
      <t>ゲンアン</t>
    </rPh>
    <rPh sb="77" eb="79">
      <t>サクセイ</t>
    </rPh>
    <phoneticPr fontId="3"/>
  </si>
  <si>
    <t>　計画担当介護支援専門員は、地域密着型施設サービス計画の原案の内容について入所者又はその家族に対して説明し、文書により同意を得ていますか。</t>
    <rPh sb="1" eb="3">
      <t>ケイカク</t>
    </rPh>
    <rPh sb="5" eb="7">
      <t>カイゴ</t>
    </rPh>
    <rPh sb="7" eb="9">
      <t>シエン</t>
    </rPh>
    <rPh sb="9" eb="12">
      <t>センモンイン</t>
    </rPh>
    <rPh sb="14" eb="16">
      <t>チイキ</t>
    </rPh>
    <rPh sb="16" eb="19">
      <t>ミッチャクガタ</t>
    </rPh>
    <rPh sb="19" eb="21">
      <t>シセツ</t>
    </rPh>
    <rPh sb="25" eb="27">
      <t>ケイカク</t>
    </rPh>
    <rPh sb="28" eb="30">
      <t>ゲンアン</t>
    </rPh>
    <rPh sb="31" eb="33">
      <t>ナイヨウ</t>
    </rPh>
    <rPh sb="37" eb="40">
      <t>ニュウショシャ</t>
    </rPh>
    <rPh sb="40" eb="41">
      <t>マタ</t>
    </rPh>
    <rPh sb="44" eb="46">
      <t>カゾク</t>
    </rPh>
    <rPh sb="47" eb="48">
      <t>タイ</t>
    </rPh>
    <rPh sb="50" eb="52">
      <t>セツメイ</t>
    </rPh>
    <rPh sb="54" eb="56">
      <t>ブンショ</t>
    </rPh>
    <rPh sb="59" eb="61">
      <t>ドウイ</t>
    </rPh>
    <rPh sb="62" eb="63">
      <t>エ</t>
    </rPh>
    <phoneticPr fontId="3"/>
  </si>
  <si>
    <t>　計画担当介護支援専門員は、地域密着型施設サービス計画を作成した際には、当該計画を入所者に交付していますか。</t>
    <rPh sb="1" eb="3">
      <t>ケイカク</t>
    </rPh>
    <rPh sb="5" eb="7">
      <t>カイゴ</t>
    </rPh>
    <rPh sb="7" eb="9">
      <t>シエン</t>
    </rPh>
    <rPh sb="9" eb="12">
      <t>センモンイン</t>
    </rPh>
    <rPh sb="14" eb="16">
      <t>チイキ</t>
    </rPh>
    <rPh sb="16" eb="19">
      <t>ミッチャクガタ</t>
    </rPh>
    <rPh sb="19" eb="21">
      <t>シセツ</t>
    </rPh>
    <rPh sb="25" eb="27">
      <t>ケイカク</t>
    </rPh>
    <rPh sb="28" eb="30">
      <t>サクセイ</t>
    </rPh>
    <rPh sb="32" eb="33">
      <t>サイ</t>
    </rPh>
    <rPh sb="36" eb="38">
      <t>トウガイ</t>
    </rPh>
    <rPh sb="38" eb="40">
      <t>ケイカク</t>
    </rPh>
    <rPh sb="41" eb="44">
      <t>ニュウショシャ</t>
    </rPh>
    <rPh sb="45" eb="47">
      <t>コウフ</t>
    </rPh>
    <phoneticPr fontId="3"/>
  </si>
  <si>
    <t>　計画担当介護支援専門員は、地域密着型施設サービス計画を作成後、当該計画の実施状況の把握（モニタリング）を行い、必要に応じて当該計画を変更していますか。</t>
    <rPh sb="1" eb="3">
      <t>ケイカク</t>
    </rPh>
    <rPh sb="5" eb="7">
      <t>カイゴ</t>
    </rPh>
    <rPh sb="7" eb="9">
      <t>シエン</t>
    </rPh>
    <rPh sb="9" eb="12">
      <t>センモンイン</t>
    </rPh>
    <rPh sb="14" eb="16">
      <t>チイキ</t>
    </rPh>
    <rPh sb="16" eb="19">
      <t>ミッチャクガタ</t>
    </rPh>
    <rPh sb="19" eb="21">
      <t>シセツ</t>
    </rPh>
    <rPh sb="25" eb="27">
      <t>ケイカク</t>
    </rPh>
    <rPh sb="28" eb="30">
      <t>サクセイ</t>
    </rPh>
    <rPh sb="30" eb="31">
      <t>ゴ</t>
    </rPh>
    <rPh sb="32" eb="34">
      <t>トウガイ</t>
    </rPh>
    <rPh sb="34" eb="36">
      <t>ケイカク</t>
    </rPh>
    <rPh sb="37" eb="39">
      <t>ジッシ</t>
    </rPh>
    <rPh sb="39" eb="41">
      <t>ジョウキョウ</t>
    </rPh>
    <rPh sb="42" eb="44">
      <t>ハアク</t>
    </rPh>
    <rPh sb="53" eb="54">
      <t>オコナ</t>
    </rPh>
    <rPh sb="56" eb="58">
      <t>ヒツヨウ</t>
    </rPh>
    <rPh sb="59" eb="60">
      <t>オウ</t>
    </rPh>
    <rPh sb="62" eb="64">
      <t>トウガイ</t>
    </rPh>
    <rPh sb="64" eb="66">
      <t>ケイカク</t>
    </rPh>
    <rPh sb="67" eb="69">
      <t>ヘンコウ</t>
    </rPh>
    <phoneticPr fontId="3"/>
  </si>
  <si>
    <t>　入浴に関する援助は、具体的にどのように行っていますか。</t>
    <rPh sb="1" eb="3">
      <t>ニュウヨク</t>
    </rPh>
    <rPh sb="4" eb="5">
      <t>カン</t>
    </rPh>
    <rPh sb="7" eb="9">
      <t>エンジョ</t>
    </rPh>
    <rPh sb="11" eb="14">
      <t>グタイテキ</t>
    </rPh>
    <rPh sb="20" eb="21">
      <t>オコナ</t>
    </rPh>
    <phoneticPr fontId="3"/>
  </si>
  <si>
    <t>　排せつの自立についての必要な援助は、具体的にどのように行っていますか。</t>
    <rPh sb="1" eb="2">
      <t>ハイ</t>
    </rPh>
    <rPh sb="5" eb="7">
      <t>ジリツ</t>
    </rPh>
    <rPh sb="12" eb="14">
      <t>ヒツヨウ</t>
    </rPh>
    <rPh sb="15" eb="17">
      <t>エンジョ</t>
    </rPh>
    <rPh sb="19" eb="22">
      <t>グタイテキ</t>
    </rPh>
    <rPh sb="28" eb="29">
      <t>オコナ</t>
    </rPh>
    <phoneticPr fontId="3"/>
  </si>
  <si>
    <t>　おむつを使用せざるを得ない入所者については、排せつの自立を図りつつ適切に取り替えが行われていますか。</t>
    <rPh sb="5" eb="7">
      <t>シヨウ</t>
    </rPh>
    <rPh sb="11" eb="12">
      <t>エ</t>
    </rPh>
    <rPh sb="14" eb="17">
      <t>ニュウショシャ</t>
    </rPh>
    <rPh sb="23" eb="24">
      <t>ハイ</t>
    </rPh>
    <rPh sb="27" eb="29">
      <t>ジリツ</t>
    </rPh>
    <rPh sb="30" eb="31">
      <t>ハカ</t>
    </rPh>
    <rPh sb="34" eb="36">
      <t>テキセツ</t>
    </rPh>
    <rPh sb="37" eb="38">
      <t>ト</t>
    </rPh>
    <rPh sb="39" eb="40">
      <t>カ</t>
    </rPh>
    <rPh sb="42" eb="43">
      <t>オコナ</t>
    </rPh>
    <phoneticPr fontId="3"/>
  </si>
  <si>
    <t>　褥瘡の予防のための体制を整備するとともに、褥瘡発生の予防効果を向上させるために、実施していることは何ですか。（　）内に○を記入してください。</t>
    <rPh sb="1" eb="3">
      <t>ジョクソウ</t>
    </rPh>
    <rPh sb="4" eb="6">
      <t>ヨボウ</t>
    </rPh>
    <rPh sb="10" eb="12">
      <t>タイセイ</t>
    </rPh>
    <rPh sb="13" eb="15">
      <t>セイビ</t>
    </rPh>
    <rPh sb="22" eb="24">
      <t>ジョクソウ</t>
    </rPh>
    <rPh sb="24" eb="26">
      <t>ハッセイ</t>
    </rPh>
    <rPh sb="27" eb="29">
      <t>ヨボウ</t>
    </rPh>
    <rPh sb="29" eb="31">
      <t>コウカ</t>
    </rPh>
    <rPh sb="32" eb="34">
      <t>コウジョウ</t>
    </rPh>
    <rPh sb="41" eb="43">
      <t>ジッシ</t>
    </rPh>
    <rPh sb="50" eb="51">
      <t>ナニ</t>
    </rPh>
    <rPh sb="58" eb="59">
      <t>ナイ</t>
    </rPh>
    <rPh sb="62" eb="64">
      <t>キニュウ</t>
    </rPh>
    <phoneticPr fontId="3"/>
  </si>
  <si>
    <t>　服薬に関する援助は、具体的にどのように行っていますか。</t>
    <rPh sb="1" eb="3">
      <t>フクヤク</t>
    </rPh>
    <rPh sb="4" eb="5">
      <t>カン</t>
    </rPh>
    <rPh sb="7" eb="9">
      <t>エンジョ</t>
    </rPh>
    <rPh sb="11" eb="14">
      <t>グタイテキ</t>
    </rPh>
    <rPh sb="20" eb="21">
      <t>オコナ</t>
    </rPh>
    <phoneticPr fontId="3"/>
  </si>
  <si>
    <t>　常時１人以上の介護職員（非常勤も可）を介護に従事させていますか。</t>
    <rPh sb="1" eb="3">
      <t>ジョウジ</t>
    </rPh>
    <rPh sb="4" eb="7">
      <t>ニンイジョウ</t>
    </rPh>
    <rPh sb="8" eb="10">
      <t>カイゴ</t>
    </rPh>
    <rPh sb="10" eb="12">
      <t>ショクイン</t>
    </rPh>
    <rPh sb="20" eb="22">
      <t>カイゴ</t>
    </rPh>
    <rPh sb="23" eb="25">
      <t>ジュウジ</t>
    </rPh>
    <phoneticPr fontId="3"/>
  </si>
  <si>
    <t>　入所者が可能な限り離床して、食堂で食事を摂ることを支援していますか。</t>
    <rPh sb="1" eb="3">
      <t>ニュウショ</t>
    </rPh>
    <rPh sb="3" eb="4">
      <t>シャ</t>
    </rPh>
    <rPh sb="5" eb="7">
      <t>カノウ</t>
    </rPh>
    <rPh sb="8" eb="9">
      <t>カギ</t>
    </rPh>
    <rPh sb="10" eb="12">
      <t>リショウ</t>
    </rPh>
    <rPh sb="15" eb="17">
      <t>ショクドウ</t>
    </rPh>
    <rPh sb="18" eb="20">
      <t>ショクジ</t>
    </rPh>
    <rPh sb="21" eb="22">
      <t>ト</t>
    </rPh>
    <rPh sb="26" eb="28">
      <t>シエン</t>
    </rPh>
    <phoneticPr fontId="3"/>
  </si>
  <si>
    <t>　食事の提供体制は次のどちらですか。（　）内に○を記入してください。</t>
    <rPh sb="1" eb="3">
      <t>ショクジ</t>
    </rPh>
    <rPh sb="4" eb="6">
      <t>テイキョウ</t>
    </rPh>
    <rPh sb="6" eb="8">
      <t>タイセイ</t>
    </rPh>
    <rPh sb="9" eb="10">
      <t>ツギ</t>
    </rPh>
    <rPh sb="21" eb="22">
      <t>ナイ</t>
    </rPh>
    <rPh sb="25" eb="27">
      <t>キニュウ</t>
    </rPh>
    <phoneticPr fontId="3"/>
  </si>
  <si>
    <t>　入所者の嚥下や咀嚼の状況、食欲など心身の状態等を食事に的確に反映させるため、居室関係部門と食事関係部門との連絡が十分にとられていますか。</t>
    <rPh sb="1" eb="4">
      <t>ニュウショシャ</t>
    </rPh>
    <rPh sb="5" eb="7">
      <t>エンゲ</t>
    </rPh>
    <rPh sb="8" eb="10">
      <t>ソシャク</t>
    </rPh>
    <rPh sb="11" eb="13">
      <t>ジョウキョウ</t>
    </rPh>
    <rPh sb="14" eb="16">
      <t>ショクヨク</t>
    </rPh>
    <rPh sb="18" eb="20">
      <t>シンシン</t>
    </rPh>
    <rPh sb="21" eb="23">
      <t>ジョウタイ</t>
    </rPh>
    <rPh sb="23" eb="24">
      <t>トウ</t>
    </rPh>
    <rPh sb="25" eb="27">
      <t>ショクジ</t>
    </rPh>
    <rPh sb="28" eb="30">
      <t>テキカク</t>
    </rPh>
    <rPh sb="31" eb="33">
      <t>ハンエイ</t>
    </rPh>
    <rPh sb="39" eb="41">
      <t>キョシツ</t>
    </rPh>
    <rPh sb="41" eb="43">
      <t>カンケイ</t>
    </rPh>
    <rPh sb="43" eb="45">
      <t>ブモン</t>
    </rPh>
    <rPh sb="46" eb="48">
      <t>ショクジ</t>
    </rPh>
    <rPh sb="48" eb="50">
      <t>カンケイ</t>
    </rPh>
    <rPh sb="50" eb="52">
      <t>ブモン</t>
    </rPh>
    <rPh sb="54" eb="56">
      <t>レンラク</t>
    </rPh>
    <rPh sb="57" eb="59">
      <t>ジュウブン</t>
    </rPh>
    <phoneticPr fontId="3"/>
  </si>
  <si>
    <t>　入所者に対して適切な栄養食事相談を行っていますか。</t>
    <rPh sb="1" eb="4">
      <t>ニュウショシャ</t>
    </rPh>
    <rPh sb="5" eb="6">
      <t>タイ</t>
    </rPh>
    <rPh sb="8" eb="10">
      <t>テキセツ</t>
    </rPh>
    <rPh sb="11" eb="13">
      <t>エイヨウ</t>
    </rPh>
    <rPh sb="13" eb="15">
      <t>ショクジ</t>
    </rPh>
    <rPh sb="15" eb="17">
      <t>ソウダン</t>
    </rPh>
    <rPh sb="18" eb="19">
      <t>オコナ</t>
    </rPh>
    <phoneticPr fontId="3"/>
  </si>
  <si>
    <t>　積極的に入所者の生活の向上を図ることを趣旨として、常に入所者の心身の状況、その置かれている環境等の的確な把握に努め、入所者又はその家族に対し、その相談に適切に応じるとともに、必要な助言その他の援助を行っていますか。</t>
    <rPh sb="1" eb="4">
      <t>セッキョクテキ</t>
    </rPh>
    <rPh sb="5" eb="8">
      <t>ニュウショシャ</t>
    </rPh>
    <rPh sb="9" eb="11">
      <t>セイカツ</t>
    </rPh>
    <rPh sb="12" eb="14">
      <t>コウジョウ</t>
    </rPh>
    <rPh sb="15" eb="16">
      <t>ハカ</t>
    </rPh>
    <rPh sb="20" eb="22">
      <t>シュシ</t>
    </rPh>
    <rPh sb="26" eb="27">
      <t>ツネ</t>
    </rPh>
    <rPh sb="28" eb="30">
      <t>ニュウショ</t>
    </rPh>
    <rPh sb="30" eb="31">
      <t>シャ</t>
    </rPh>
    <rPh sb="32" eb="34">
      <t>シンシン</t>
    </rPh>
    <rPh sb="35" eb="37">
      <t>ジョウキョウ</t>
    </rPh>
    <rPh sb="40" eb="41">
      <t>オ</t>
    </rPh>
    <rPh sb="46" eb="48">
      <t>カンキョウ</t>
    </rPh>
    <rPh sb="48" eb="49">
      <t>トウ</t>
    </rPh>
    <rPh sb="50" eb="52">
      <t>テキカク</t>
    </rPh>
    <rPh sb="53" eb="55">
      <t>ハアク</t>
    </rPh>
    <rPh sb="56" eb="57">
      <t>ツト</t>
    </rPh>
    <rPh sb="59" eb="62">
      <t>ニュウショシャ</t>
    </rPh>
    <rPh sb="62" eb="63">
      <t>マタ</t>
    </rPh>
    <rPh sb="66" eb="68">
      <t>カゾク</t>
    </rPh>
    <rPh sb="69" eb="70">
      <t>タイ</t>
    </rPh>
    <rPh sb="74" eb="76">
      <t>ソウダン</t>
    </rPh>
    <rPh sb="77" eb="79">
      <t>テキセツ</t>
    </rPh>
    <rPh sb="80" eb="81">
      <t>オウ</t>
    </rPh>
    <rPh sb="88" eb="90">
      <t>ヒツヨウ</t>
    </rPh>
    <rPh sb="91" eb="93">
      <t>ジョゲン</t>
    </rPh>
    <rPh sb="95" eb="96">
      <t>タ</t>
    </rPh>
    <rPh sb="97" eb="99">
      <t>エンジョ</t>
    </rPh>
    <rPh sb="100" eb="101">
      <t>オコナ</t>
    </rPh>
    <phoneticPr fontId="3"/>
  </si>
  <si>
    <t>　入所者が日常生活を営む上で必要な行政機関等に対する手続きについて、入所者又はその家族が行うことが困難である場合は、入所者の同意を得て、代わって行っていますか。</t>
    <rPh sb="1" eb="4">
      <t>ニュウショシャ</t>
    </rPh>
    <rPh sb="5" eb="7">
      <t>ニチジョウ</t>
    </rPh>
    <rPh sb="7" eb="9">
      <t>セイカツ</t>
    </rPh>
    <rPh sb="10" eb="11">
      <t>イトナ</t>
    </rPh>
    <rPh sb="12" eb="13">
      <t>ウエ</t>
    </rPh>
    <rPh sb="14" eb="16">
      <t>ヒツヨウ</t>
    </rPh>
    <rPh sb="17" eb="19">
      <t>ギョウセイ</t>
    </rPh>
    <rPh sb="19" eb="21">
      <t>キカン</t>
    </rPh>
    <rPh sb="21" eb="22">
      <t>トウ</t>
    </rPh>
    <rPh sb="23" eb="24">
      <t>タイ</t>
    </rPh>
    <rPh sb="26" eb="28">
      <t>テツヅ</t>
    </rPh>
    <rPh sb="34" eb="37">
      <t>ニュウショシャ</t>
    </rPh>
    <rPh sb="37" eb="38">
      <t>マタ</t>
    </rPh>
    <rPh sb="41" eb="43">
      <t>カゾク</t>
    </rPh>
    <rPh sb="44" eb="45">
      <t>オコナ</t>
    </rPh>
    <rPh sb="49" eb="51">
      <t>コンナン</t>
    </rPh>
    <rPh sb="54" eb="56">
      <t>バアイ</t>
    </rPh>
    <rPh sb="58" eb="61">
      <t>ニュウショシャ</t>
    </rPh>
    <rPh sb="62" eb="64">
      <t>ドウイ</t>
    </rPh>
    <rPh sb="65" eb="66">
      <t>エ</t>
    </rPh>
    <rPh sb="68" eb="69">
      <t>カ</t>
    </rPh>
    <rPh sb="72" eb="73">
      <t>オコナ</t>
    </rPh>
    <phoneticPr fontId="3"/>
  </si>
  <si>
    <t>　入居者の希望や心身の状況を踏まえながら、多様な外出の機会を確保するよう努めていますか。</t>
    <rPh sb="1" eb="4">
      <t>ニュウキョシャ</t>
    </rPh>
    <rPh sb="5" eb="7">
      <t>キボウ</t>
    </rPh>
    <rPh sb="8" eb="10">
      <t>シンシン</t>
    </rPh>
    <rPh sb="11" eb="13">
      <t>ジョウキョウ</t>
    </rPh>
    <rPh sb="14" eb="15">
      <t>フ</t>
    </rPh>
    <rPh sb="21" eb="23">
      <t>タヨウ</t>
    </rPh>
    <rPh sb="24" eb="26">
      <t>ガイシュツ</t>
    </rPh>
    <rPh sb="27" eb="29">
      <t>キカイ</t>
    </rPh>
    <rPh sb="30" eb="32">
      <t>カクホ</t>
    </rPh>
    <rPh sb="36" eb="37">
      <t>ツト</t>
    </rPh>
    <phoneticPr fontId="3"/>
  </si>
  <si>
    <t>　入所者が病院又は診療所に入院する必要が生じた場合で、入院後おおむね３月以内に退院することが明らかに見込まれるときは、やむを得ない事情がある場合を除き、退院後再び施設に円滑に入所することができるようにしていますか。</t>
    <rPh sb="1" eb="3">
      <t>ニュウショ</t>
    </rPh>
    <rPh sb="3" eb="4">
      <t>シャ</t>
    </rPh>
    <rPh sb="5" eb="7">
      <t>ビョウイン</t>
    </rPh>
    <rPh sb="7" eb="8">
      <t>マタ</t>
    </rPh>
    <rPh sb="9" eb="12">
      <t>シンリョウジョ</t>
    </rPh>
    <rPh sb="13" eb="15">
      <t>ニュウイン</t>
    </rPh>
    <rPh sb="17" eb="19">
      <t>ヒツヨウ</t>
    </rPh>
    <rPh sb="20" eb="21">
      <t>ショウ</t>
    </rPh>
    <rPh sb="23" eb="25">
      <t>バアイ</t>
    </rPh>
    <rPh sb="27" eb="30">
      <t>ニュウインゴ</t>
    </rPh>
    <rPh sb="35" eb="36">
      <t>ツキ</t>
    </rPh>
    <rPh sb="36" eb="38">
      <t>イナイ</t>
    </rPh>
    <rPh sb="39" eb="41">
      <t>タイイン</t>
    </rPh>
    <rPh sb="46" eb="47">
      <t>アキ</t>
    </rPh>
    <rPh sb="50" eb="52">
      <t>ミコ</t>
    </rPh>
    <rPh sb="62" eb="63">
      <t>エ</t>
    </rPh>
    <rPh sb="65" eb="67">
      <t>ジジョウ</t>
    </rPh>
    <rPh sb="70" eb="72">
      <t>バアイ</t>
    </rPh>
    <rPh sb="73" eb="74">
      <t>ノゾ</t>
    </rPh>
    <rPh sb="76" eb="79">
      <t>タイインゴ</t>
    </rPh>
    <rPh sb="79" eb="80">
      <t>フタタ</t>
    </rPh>
    <rPh sb="81" eb="83">
      <t>シセツ</t>
    </rPh>
    <rPh sb="84" eb="86">
      <t>エンカツ</t>
    </rPh>
    <rPh sb="87" eb="89">
      <t>ニュウショ</t>
    </rPh>
    <phoneticPr fontId="3"/>
  </si>
  <si>
    <t>　管理者は、従業者の勤務体制表（ローテーション表）を作成していますか。</t>
    <rPh sb="1" eb="4">
      <t>カンリシャ</t>
    </rPh>
    <rPh sb="6" eb="9">
      <t>ジュウギョウシャ</t>
    </rPh>
    <rPh sb="10" eb="12">
      <t>キンム</t>
    </rPh>
    <rPh sb="12" eb="14">
      <t>タイセイ</t>
    </rPh>
    <rPh sb="14" eb="15">
      <t>ヒョウ</t>
    </rPh>
    <rPh sb="23" eb="24">
      <t>ヒョウ</t>
    </rPh>
    <rPh sb="26" eb="28">
      <t>サクセイ</t>
    </rPh>
    <phoneticPr fontId="3"/>
  </si>
  <si>
    <t>　管理者は、全職員について、タイムカード等により勤務実績がわかるようにしていますか。</t>
    <rPh sb="1" eb="4">
      <t>カンリシャ</t>
    </rPh>
    <rPh sb="6" eb="9">
      <t>ゼンショクイン</t>
    </rPh>
    <rPh sb="20" eb="21">
      <t>トウ</t>
    </rPh>
    <rPh sb="24" eb="26">
      <t>キンム</t>
    </rPh>
    <rPh sb="26" eb="28">
      <t>ジッセキ</t>
    </rPh>
    <phoneticPr fontId="3"/>
  </si>
  <si>
    <t>　計画担当介護支援専門員は、以下の業務を行なっていますか。</t>
    <rPh sb="1" eb="3">
      <t>ケイカク</t>
    </rPh>
    <rPh sb="3" eb="5">
      <t>タントウ</t>
    </rPh>
    <rPh sb="5" eb="7">
      <t>カイゴ</t>
    </rPh>
    <rPh sb="7" eb="9">
      <t>シエン</t>
    </rPh>
    <rPh sb="9" eb="12">
      <t>センモンイン</t>
    </rPh>
    <rPh sb="14" eb="16">
      <t>イカ</t>
    </rPh>
    <rPh sb="17" eb="19">
      <t>ギョウム</t>
    </rPh>
    <rPh sb="20" eb="21">
      <t>オコ</t>
    </rPh>
    <phoneticPr fontId="3"/>
  </si>
  <si>
    <t>　運営規程の内容は、常に実態を反映したものを整備していますか。また、変更があった場合は、別に市長が定める様式で届出をしていますか。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5">
      <t>ベツ</t>
    </rPh>
    <rPh sb="46" eb="48">
      <t>シチョウ</t>
    </rPh>
    <rPh sb="49" eb="50">
      <t>サダ</t>
    </rPh>
    <rPh sb="52" eb="54">
      <t>ヨウシキ</t>
    </rPh>
    <rPh sb="55" eb="56">
      <t>トドケ</t>
    </rPh>
    <rPh sb="56" eb="57">
      <t>デ</t>
    </rPh>
    <phoneticPr fontId="3"/>
  </si>
  <si>
    <t>　災害、虐待その他のやむを得ない事情がある場合を除き、入所定員及び居室の定員を超えて入所させてはいませんか。（させていなければ○）</t>
    <rPh sb="1" eb="3">
      <t>サイガイ</t>
    </rPh>
    <rPh sb="4" eb="6">
      <t>ギャクタイ</t>
    </rPh>
    <rPh sb="8" eb="9">
      <t>タ</t>
    </rPh>
    <rPh sb="13" eb="14">
      <t>エ</t>
    </rPh>
    <rPh sb="16" eb="18">
      <t>ジジョウ</t>
    </rPh>
    <rPh sb="21" eb="23">
      <t>バアイ</t>
    </rPh>
    <rPh sb="24" eb="25">
      <t>ノゾ</t>
    </rPh>
    <rPh sb="27" eb="29">
      <t>ニュウショ</t>
    </rPh>
    <rPh sb="29" eb="31">
      <t>テイイン</t>
    </rPh>
    <rPh sb="31" eb="32">
      <t>オヨ</t>
    </rPh>
    <rPh sb="33" eb="35">
      <t>キョシツ</t>
    </rPh>
    <rPh sb="36" eb="38">
      <t>テイイン</t>
    </rPh>
    <rPh sb="39" eb="40">
      <t>コ</t>
    </rPh>
    <rPh sb="42" eb="44">
      <t>ニュウショ</t>
    </rPh>
    <phoneticPr fontId="3"/>
  </si>
  <si>
    <t>　消防法施行規則に規定する消防計画等、非常災害に関する具体的な計画を立てていますか。</t>
    <rPh sb="1" eb="3">
      <t>ショウボウ</t>
    </rPh>
    <rPh sb="3" eb="4">
      <t>ホウ</t>
    </rPh>
    <rPh sb="4" eb="6">
      <t>セコウ</t>
    </rPh>
    <rPh sb="6" eb="8">
      <t>キソク</t>
    </rPh>
    <rPh sb="9" eb="11">
      <t>キテイ</t>
    </rPh>
    <rPh sb="13" eb="15">
      <t>ショウボウ</t>
    </rPh>
    <rPh sb="15" eb="17">
      <t>ケイカク</t>
    </rPh>
    <rPh sb="17" eb="18">
      <t>トウ</t>
    </rPh>
    <rPh sb="19" eb="21">
      <t>ヒジョウ</t>
    </rPh>
    <rPh sb="21" eb="23">
      <t>サイガイ</t>
    </rPh>
    <rPh sb="24" eb="25">
      <t>カン</t>
    </rPh>
    <rPh sb="27" eb="30">
      <t>グタイテキ</t>
    </rPh>
    <rPh sb="31" eb="33">
      <t>ケイカク</t>
    </rPh>
    <rPh sb="34" eb="35">
      <t>タ</t>
    </rPh>
    <phoneticPr fontId="3"/>
  </si>
  <si>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3"/>
  </si>
  <si>
    <t>　消防法その他の法令等に規定された必要な消火設備、非常災害用設備について定期的に設備点検を行っていますか。</t>
    <rPh sb="1" eb="3">
      <t>ショウボウ</t>
    </rPh>
    <rPh sb="3" eb="4">
      <t>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3"/>
  </si>
  <si>
    <t>　入所者の使用する食器その他の設備又は飲用に供する水について、衛生的な管理に努め、又は衛生上必要な措置を講じていますか。</t>
    <rPh sb="1" eb="4">
      <t>ニュウショシャ</t>
    </rPh>
    <rPh sb="5" eb="7">
      <t>シヨウ</t>
    </rPh>
    <rPh sb="9" eb="11">
      <t>ショッキ</t>
    </rPh>
    <rPh sb="13" eb="14">
      <t>タ</t>
    </rPh>
    <rPh sb="15" eb="17">
      <t>セツビ</t>
    </rPh>
    <rPh sb="17" eb="18">
      <t>マタ</t>
    </rPh>
    <rPh sb="19" eb="21">
      <t>インヨウ</t>
    </rPh>
    <rPh sb="22" eb="23">
      <t>キョウ</t>
    </rPh>
    <rPh sb="25" eb="26">
      <t>ミズ</t>
    </rPh>
    <rPh sb="31" eb="34">
      <t>エイセイテキ</t>
    </rPh>
    <rPh sb="35" eb="37">
      <t>カンリ</t>
    </rPh>
    <rPh sb="38" eb="39">
      <t>ツト</t>
    </rPh>
    <rPh sb="41" eb="42">
      <t>マタ</t>
    </rPh>
    <rPh sb="43" eb="46">
      <t>エイセイジョウ</t>
    </rPh>
    <rPh sb="46" eb="48">
      <t>ヒツヨウ</t>
    </rPh>
    <rPh sb="49" eb="51">
      <t>ソチ</t>
    </rPh>
    <rPh sb="52" eb="53">
      <t>コウ</t>
    </rPh>
    <phoneticPr fontId="3"/>
  </si>
  <si>
    <t>　調理及び配膳に伴う衛生は、食品衛生法等の関係法規に準じて行われていますか。</t>
    <rPh sb="1" eb="3">
      <t>チョウリ</t>
    </rPh>
    <rPh sb="3" eb="4">
      <t>オヨ</t>
    </rPh>
    <rPh sb="5" eb="7">
      <t>ハイゼン</t>
    </rPh>
    <rPh sb="8" eb="9">
      <t>トモナ</t>
    </rPh>
    <rPh sb="10" eb="12">
      <t>エイセイ</t>
    </rPh>
    <rPh sb="14" eb="16">
      <t>ショクヒン</t>
    </rPh>
    <rPh sb="16" eb="19">
      <t>エイセイホウ</t>
    </rPh>
    <rPh sb="19" eb="20">
      <t>トウ</t>
    </rPh>
    <rPh sb="21" eb="23">
      <t>カンケイ</t>
    </rPh>
    <rPh sb="23" eb="25">
      <t>ホウキ</t>
    </rPh>
    <rPh sb="26" eb="27">
      <t>ジュン</t>
    </rPh>
    <rPh sb="29" eb="30">
      <t>オコナ</t>
    </rPh>
    <phoneticPr fontId="3"/>
  </si>
  <si>
    <t>　空調設備等により施設内の適温の確保に努めていますか。</t>
    <rPh sb="1" eb="3">
      <t>クウチョウ</t>
    </rPh>
    <rPh sb="3" eb="5">
      <t>セツビ</t>
    </rPh>
    <rPh sb="5" eb="6">
      <t>トウ</t>
    </rPh>
    <rPh sb="9" eb="12">
      <t>シセツナイ</t>
    </rPh>
    <rPh sb="13" eb="15">
      <t>テキオン</t>
    </rPh>
    <rPh sb="16" eb="18">
      <t>カクホ</t>
    </rPh>
    <rPh sb="19" eb="20">
      <t>ツト</t>
    </rPh>
    <phoneticPr fontId="3"/>
  </si>
  <si>
    <t>　感染症又は食中毒が発生し、又はまん延しないように、以下の措置を講じていますか。</t>
    <rPh sb="1" eb="4">
      <t>カンセンショウ</t>
    </rPh>
    <rPh sb="4" eb="5">
      <t>マタ</t>
    </rPh>
    <rPh sb="6" eb="9">
      <t>ショクチュウドク</t>
    </rPh>
    <rPh sb="10" eb="12">
      <t>ハッセイ</t>
    </rPh>
    <rPh sb="14" eb="15">
      <t>マタ</t>
    </rPh>
    <rPh sb="18" eb="19">
      <t>エン</t>
    </rPh>
    <rPh sb="26" eb="28">
      <t>イカ</t>
    </rPh>
    <rPh sb="29" eb="31">
      <t>ソチ</t>
    </rPh>
    <rPh sb="32" eb="33">
      <t>コウ</t>
    </rPh>
    <phoneticPr fontId="3"/>
  </si>
  <si>
    <t>※参考：高齢者介護施設における感染対策マニュアルhttp://www.mhlw.go.jp/topics/kaigo/osirase/tp0628-1/
※参考：介護情報サービスかながわ（書式ライブラリー＞安全衛生管理・事故関連＞感染症関係）
http://www.rakuraku.or.jp/kaigo2/60/lib-list.asp。id=599&amp;topid=22</t>
    <rPh sb="1" eb="3">
      <t>サンコウ</t>
    </rPh>
    <rPh sb="4" eb="7">
      <t>コウレイシャ</t>
    </rPh>
    <rPh sb="7" eb="9">
      <t>カイゴ</t>
    </rPh>
    <rPh sb="9" eb="11">
      <t>シセツ</t>
    </rPh>
    <rPh sb="15" eb="17">
      <t>カンセン</t>
    </rPh>
    <rPh sb="17" eb="19">
      <t>タイサク</t>
    </rPh>
    <rPh sb="78" eb="80">
      <t>サンコウ</t>
    </rPh>
    <rPh sb="81" eb="83">
      <t>カイゴ</t>
    </rPh>
    <rPh sb="83" eb="85">
      <t>ジョウホウ</t>
    </rPh>
    <rPh sb="94" eb="96">
      <t>ショシキ</t>
    </rPh>
    <phoneticPr fontId="3"/>
  </si>
  <si>
    <t>　就業規則、雇用契約書等に従業者及び退職した者が業務上知り得た入所者又はその家族の秘密を漏らすことを禁止する記載がありますか。</t>
    <rPh sb="1" eb="3">
      <t>シュウギョウ</t>
    </rPh>
    <rPh sb="3" eb="5">
      <t>キソク</t>
    </rPh>
    <rPh sb="6" eb="8">
      <t>コヨウ</t>
    </rPh>
    <rPh sb="8" eb="11">
      <t>ケイヤクショ</t>
    </rPh>
    <rPh sb="11" eb="12">
      <t>トウ</t>
    </rPh>
    <rPh sb="13" eb="16">
      <t>ジュウギョウシャ</t>
    </rPh>
    <rPh sb="16" eb="17">
      <t>オヨ</t>
    </rPh>
    <rPh sb="18" eb="20">
      <t>タイショク</t>
    </rPh>
    <rPh sb="22" eb="23">
      <t>シャ</t>
    </rPh>
    <rPh sb="24" eb="27">
      <t>ギョウムジョウ</t>
    </rPh>
    <rPh sb="27" eb="28">
      <t>シ</t>
    </rPh>
    <rPh sb="29" eb="30">
      <t>エ</t>
    </rPh>
    <rPh sb="31" eb="34">
      <t>ニュウショシャ</t>
    </rPh>
    <rPh sb="34" eb="35">
      <t>マタ</t>
    </rPh>
    <rPh sb="38" eb="40">
      <t>カゾク</t>
    </rPh>
    <rPh sb="41" eb="43">
      <t>ヒミツ</t>
    </rPh>
    <rPh sb="44" eb="45">
      <t>モ</t>
    </rPh>
    <rPh sb="50" eb="52">
      <t>キンシ</t>
    </rPh>
    <rPh sb="54" eb="56">
      <t>キサイ</t>
    </rPh>
    <phoneticPr fontId="3"/>
  </si>
  <si>
    <t>　入所者全員から個人情報使用同意書等で利用者等やその家族の個人情報をサービス担当者会議等で用いることについて同意を得ていますか。（一部の入所者のみの場合は×）</t>
    <rPh sb="1" eb="4">
      <t>ニュウショシャ</t>
    </rPh>
    <rPh sb="4" eb="6">
      <t>ゼンイン</t>
    </rPh>
    <rPh sb="8" eb="10">
      <t>コジン</t>
    </rPh>
    <rPh sb="10" eb="12">
      <t>ジョウホウ</t>
    </rPh>
    <rPh sb="12" eb="14">
      <t>シヨウ</t>
    </rPh>
    <rPh sb="14" eb="17">
      <t>ドウイショ</t>
    </rPh>
    <rPh sb="17" eb="18">
      <t>トウ</t>
    </rPh>
    <rPh sb="19" eb="22">
      <t>リヨウシャ</t>
    </rPh>
    <rPh sb="22" eb="23">
      <t>トウ</t>
    </rPh>
    <rPh sb="26" eb="28">
      <t>カゾク</t>
    </rPh>
    <rPh sb="29" eb="31">
      <t>コジン</t>
    </rPh>
    <rPh sb="31" eb="33">
      <t>ジョウホウ</t>
    </rPh>
    <rPh sb="38" eb="41">
      <t>タントウシャ</t>
    </rPh>
    <rPh sb="41" eb="43">
      <t>カイギ</t>
    </rPh>
    <rPh sb="43" eb="44">
      <t>トウ</t>
    </rPh>
    <rPh sb="45" eb="46">
      <t>モチ</t>
    </rPh>
    <rPh sb="54" eb="56">
      <t>ドウイ</t>
    </rPh>
    <rPh sb="57" eb="58">
      <t>エ</t>
    </rPh>
    <rPh sb="65" eb="67">
      <t>イチブ</t>
    </rPh>
    <rPh sb="68" eb="71">
      <t>ニュウショシャ</t>
    </rPh>
    <rPh sb="74" eb="76">
      <t>バアイ</t>
    </rPh>
    <phoneticPr fontId="3"/>
  </si>
  <si>
    <t>　指定居宅介護支援事業者又はその従業者から、施設からの退所者を紹介することの対償として、金品その他の財産上の利益を収受していませんか。（収受していなければ○）</t>
    <rPh sb="1" eb="3">
      <t>シテイ</t>
    </rPh>
    <rPh sb="3" eb="5">
      <t>キョタク</t>
    </rPh>
    <rPh sb="5" eb="7">
      <t>カイゴ</t>
    </rPh>
    <rPh sb="7" eb="9">
      <t>シエン</t>
    </rPh>
    <rPh sb="9" eb="12">
      <t>ジギョウシャ</t>
    </rPh>
    <rPh sb="12" eb="13">
      <t>マタ</t>
    </rPh>
    <rPh sb="16" eb="19">
      <t>ジュウギョウシャ</t>
    </rPh>
    <rPh sb="22" eb="24">
      <t>シセツ</t>
    </rPh>
    <rPh sb="27" eb="30">
      <t>タイショシャ</t>
    </rPh>
    <rPh sb="31" eb="33">
      <t>ショウカイ</t>
    </rPh>
    <rPh sb="38" eb="40">
      <t>タイショウ</t>
    </rPh>
    <rPh sb="44" eb="46">
      <t>キンピン</t>
    </rPh>
    <rPh sb="48" eb="49">
      <t>タ</t>
    </rPh>
    <rPh sb="50" eb="52">
      <t>ザイサン</t>
    </rPh>
    <rPh sb="52" eb="53">
      <t>ジョウ</t>
    </rPh>
    <rPh sb="54" eb="56">
      <t>リエキ</t>
    </rPh>
    <rPh sb="57" eb="59">
      <t>シュウジュ</t>
    </rPh>
    <rPh sb="68" eb="70">
      <t>シュウジュ</t>
    </rPh>
    <phoneticPr fontId="3"/>
  </si>
  <si>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3"/>
  </si>
  <si>
    <t>　サービスの提供により事故が発生した場合の対応方法についてあらかじめ定めていますか。</t>
    <rPh sb="6" eb="8">
      <t>テイキョウ</t>
    </rPh>
    <rPh sb="11" eb="13">
      <t>ジコ</t>
    </rPh>
    <rPh sb="14" eb="16">
      <t>ハッセイ</t>
    </rPh>
    <rPh sb="18" eb="20">
      <t>バアイ</t>
    </rPh>
    <rPh sb="21" eb="23">
      <t>タイオウ</t>
    </rPh>
    <rPh sb="23" eb="25">
      <t>ホウホウ</t>
    </rPh>
    <rPh sb="34" eb="35">
      <t>サダ</t>
    </rPh>
    <phoneticPr fontId="3"/>
  </si>
  <si>
    <t>　事故報告の様式、手順等を知っていますか。</t>
    <rPh sb="1" eb="3">
      <t>ジコ</t>
    </rPh>
    <rPh sb="3" eb="5">
      <t>ホウコク</t>
    </rPh>
    <rPh sb="6" eb="8">
      <t>ヨウシキ</t>
    </rPh>
    <rPh sb="9" eb="11">
      <t>テジュン</t>
    </rPh>
    <rPh sb="11" eb="12">
      <t>トウ</t>
    </rPh>
    <rPh sb="13" eb="14">
      <t>シ</t>
    </rPh>
    <phoneticPr fontId="3"/>
  </si>
  <si>
    <t>　利用者に対するサービスの提供により賠償すべき事故が発生した場合は、損害賠償を速やかに行っていますか。（賠償すべき事故が発生したことがない場合、損害賠償を速やかに行える体制を整えていますか。）</t>
    <rPh sb="1" eb="4">
      <t>リヨウシャ</t>
    </rPh>
    <rPh sb="5" eb="6">
      <t>タイ</t>
    </rPh>
    <rPh sb="13" eb="15">
      <t>テイキョウ</t>
    </rPh>
    <rPh sb="18" eb="20">
      <t>バイショウ</t>
    </rPh>
    <rPh sb="23" eb="25">
      <t>ジコ</t>
    </rPh>
    <rPh sb="26" eb="28">
      <t>ハッセイ</t>
    </rPh>
    <rPh sb="30" eb="32">
      <t>バアイ</t>
    </rPh>
    <rPh sb="34" eb="36">
      <t>ソンガイ</t>
    </rPh>
    <rPh sb="36" eb="38">
      <t>バイショウ</t>
    </rPh>
    <rPh sb="39" eb="40">
      <t>スミ</t>
    </rPh>
    <rPh sb="43" eb="44">
      <t>オコナ</t>
    </rPh>
    <rPh sb="52" eb="54">
      <t>バイショウ</t>
    </rPh>
    <rPh sb="57" eb="59">
      <t>ジコ</t>
    </rPh>
    <rPh sb="60" eb="62">
      <t>ハッセイ</t>
    </rPh>
    <rPh sb="69" eb="71">
      <t>バアイ</t>
    </rPh>
    <rPh sb="72" eb="74">
      <t>ソンガイ</t>
    </rPh>
    <rPh sb="74" eb="76">
      <t>バイショウ</t>
    </rPh>
    <rPh sb="77" eb="78">
      <t>スミ</t>
    </rPh>
    <rPh sb="81" eb="82">
      <t>オコナ</t>
    </rPh>
    <rPh sb="84" eb="86">
      <t>タイセイ</t>
    </rPh>
    <rPh sb="87" eb="88">
      <t>トトノ</t>
    </rPh>
    <phoneticPr fontId="3"/>
  </si>
  <si>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3"/>
  </si>
  <si>
    <t>　事故発生の防止のための委員会（事故防止検討委員会）を設置していますか。（感染症対策委員会との一体的な設置・運営も可）</t>
    <rPh sb="1" eb="3">
      <t>ジコ</t>
    </rPh>
    <rPh sb="3" eb="5">
      <t>ハッセイ</t>
    </rPh>
    <rPh sb="6" eb="8">
      <t>ボウシ</t>
    </rPh>
    <rPh sb="12" eb="15">
      <t>イインカイ</t>
    </rPh>
    <rPh sb="16" eb="18">
      <t>ジコ</t>
    </rPh>
    <rPh sb="18" eb="20">
      <t>ボウシ</t>
    </rPh>
    <rPh sb="20" eb="22">
      <t>ケントウ</t>
    </rPh>
    <rPh sb="22" eb="25">
      <t>イインカイ</t>
    </rPh>
    <rPh sb="27" eb="29">
      <t>セッチ</t>
    </rPh>
    <rPh sb="37" eb="40">
      <t>カンセンショウ</t>
    </rPh>
    <rPh sb="40" eb="42">
      <t>タイサク</t>
    </rPh>
    <rPh sb="42" eb="45">
      <t>イインカイ</t>
    </rPh>
    <rPh sb="47" eb="50">
      <t>イッタイテキ</t>
    </rPh>
    <rPh sb="51" eb="53">
      <t>セッチ</t>
    </rPh>
    <rPh sb="54" eb="56">
      <t>ウンエイ</t>
    </rPh>
    <rPh sb="57" eb="58">
      <t>カ</t>
    </rPh>
    <phoneticPr fontId="3"/>
  </si>
  <si>
    <t>経口移行加算</t>
    <rPh sb="0" eb="2">
      <t>ケイコウ</t>
    </rPh>
    <rPh sb="2" eb="4">
      <t>イコウ</t>
    </rPh>
    <rPh sb="4" eb="6">
      <t>カサン</t>
    </rPh>
    <phoneticPr fontId="3"/>
  </si>
  <si>
    <t>経口維持加算</t>
    <rPh sb="0" eb="2">
      <t>ケイコウ</t>
    </rPh>
    <rPh sb="2" eb="4">
      <t>イジ</t>
    </rPh>
    <rPh sb="4" eb="6">
      <t>カサン</t>
    </rPh>
    <phoneticPr fontId="3"/>
  </si>
  <si>
    <t>　（　　　）緊急時等における対応方法</t>
    <rPh sb="6" eb="9">
      <t>キンキュウジ</t>
    </rPh>
    <rPh sb="9" eb="10">
      <t>トウ</t>
    </rPh>
    <rPh sb="14" eb="16">
      <t>タイオウ</t>
    </rPh>
    <rPh sb="16" eb="18">
      <t>ホウホウ</t>
    </rPh>
    <phoneticPr fontId="3"/>
  </si>
  <si>
    <t>　準ユニットごとに、常勤のユニットリーダーを配置していますか。</t>
    <rPh sb="1" eb="2">
      <t>ジュン</t>
    </rPh>
    <rPh sb="10" eb="12">
      <t>ジョウキン</t>
    </rPh>
    <rPh sb="22" eb="24">
      <t>ハイチ</t>
    </rPh>
    <phoneticPr fontId="3"/>
  </si>
  <si>
    <t>　身体的拘束等の適正化のための指針を整備していますか。</t>
    <rPh sb="1" eb="7">
      <t>シンタイテキコウソクトウ</t>
    </rPh>
    <rPh sb="8" eb="11">
      <t>テキセイカ</t>
    </rPh>
    <rPh sb="15" eb="17">
      <t>シシン</t>
    </rPh>
    <rPh sb="18" eb="20">
      <t>セイビ</t>
    </rPh>
    <phoneticPr fontId="3"/>
  </si>
  <si>
    <t>　入所の際に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rPh sb="1" eb="3">
      <t>ニュウショ</t>
    </rPh>
    <rPh sb="4" eb="5">
      <t>サイ</t>
    </rPh>
    <rPh sb="6" eb="7">
      <t>ヨウ</t>
    </rPh>
    <rPh sb="7" eb="9">
      <t>カイゴ</t>
    </rPh>
    <rPh sb="9" eb="11">
      <t>ニンテイ</t>
    </rPh>
    <rPh sb="12" eb="13">
      <t>ウ</t>
    </rPh>
    <rPh sb="18" eb="20">
      <t>リヨウ</t>
    </rPh>
    <rPh sb="20" eb="22">
      <t>モウシコミ</t>
    </rPh>
    <rPh sb="22" eb="23">
      <t>シャ</t>
    </rPh>
    <rPh sb="29" eb="30">
      <t>ヨウ</t>
    </rPh>
    <rPh sb="30" eb="32">
      <t>カイゴ</t>
    </rPh>
    <rPh sb="32" eb="34">
      <t>ニンテイ</t>
    </rPh>
    <rPh sb="35" eb="37">
      <t>シンセイ</t>
    </rPh>
    <rPh sb="38" eb="39">
      <t>スデ</t>
    </rPh>
    <rPh sb="40" eb="41">
      <t>オコナ</t>
    </rPh>
    <rPh sb="51" eb="53">
      <t>カクニン</t>
    </rPh>
    <rPh sb="55" eb="57">
      <t>シンセイ</t>
    </rPh>
    <rPh sb="58" eb="59">
      <t>オコナ</t>
    </rPh>
    <rPh sb="65" eb="67">
      <t>バアイ</t>
    </rPh>
    <rPh sb="69" eb="71">
      <t>トウガイ</t>
    </rPh>
    <rPh sb="71" eb="73">
      <t>リヨウ</t>
    </rPh>
    <rPh sb="73" eb="75">
      <t>モウシコミ</t>
    </rPh>
    <rPh sb="75" eb="76">
      <t>シャ</t>
    </rPh>
    <rPh sb="77" eb="79">
      <t>イシ</t>
    </rPh>
    <rPh sb="80" eb="81">
      <t>フ</t>
    </rPh>
    <rPh sb="84" eb="85">
      <t>スミ</t>
    </rPh>
    <rPh sb="88" eb="90">
      <t>トウガイ</t>
    </rPh>
    <rPh sb="90" eb="92">
      <t>シンセイ</t>
    </rPh>
    <rPh sb="93" eb="94">
      <t>オコナ</t>
    </rPh>
    <rPh sb="100" eb="102">
      <t>ヒツヨウ</t>
    </rPh>
    <rPh sb="103" eb="105">
      <t>エンジョ</t>
    </rPh>
    <rPh sb="106" eb="107">
      <t>オコナ</t>
    </rPh>
    <phoneticPr fontId="3"/>
  </si>
  <si>
    <t>　従業者は、サービス提供に当たっては、懇切丁寧に行うことを旨とし、入所者又はその家族に対して、地域密着型施設サービス計画の目標及び内容並びに行事及び日課等の処遇上必要な事項について、理解しやすいように説明していますか。</t>
    <phoneticPr fontId="3"/>
  </si>
  <si>
    <t>施設における褥瘡対策のための指針を整備する</t>
    <rPh sb="8" eb="10">
      <t>タイサク</t>
    </rPh>
    <rPh sb="14" eb="16">
      <t>シシン</t>
    </rPh>
    <rPh sb="17" eb="19">
      <t>セイビ</t>
    </rPh>
    <phoneticPr fontId="3"/>
  </si>
  <si>
    <t xml:space="preserve">施設における褥瘡のハイリスク者に対し、褥瘡予防のための計画の作成、実践並びに評価を行う                               </t>
    <phoneticPr fontId="3"/>
  </si>
  <si>
    <t>　栄養並びに入所者の心身の状況及び嗜好を考慮した食事を、適切な時間に提供していますか。</t>
    <rPh sb="1" eb="3">
      <t>エイヨウ</t>
    </rPh>
    <rPh sb="3" eb="4">
      <t>ナラ</t>
    </rPh>
    <rPh sb="6" eb="9">
      <t>ニュウショシャ</t>
    </rPh>
    <rPh sb="10" eb="12">
      <t>シンシン</t>
    </rPh>
    <rPh sb="13" eb="15">
      <t>ジョウキョウ</t>
    </rPh>
    <rPh sb="15" eb="16">
      <t>オヨ</t>
    </rPh>
    <rPh sb="17" eb="19">
      <t>シコウ</t>
    </rPh>
    <rPh sb="20" eb="22">
      <t>コウリョ</t>
    </rPh>
    <rPh sb="24" eb="26">
      <t>ショクジ</t>
    </rPh>
    <rPh sb="28" eb="30">
      <t>テキセツ</t>
    </rPh>
    <rPh sb="31" eb="33">
      <t>ジカン</t>
    </rPh>
    <rPh sb="34" eb="36">
      <t>テイキョウ</t>
    </rPh>
    <phoneticPr fontId="3"/>
  </si>
  <si>
    <t>　入所者の心身の状況等に応じて、日常生活を営む上で必要な機能を改善し、又はその減退を防止するために機能訓練を行っていますか。</t>
    <rPh sb="1" eb="4">
      <t>ニュウショシャ</t>
    </rPh>
    <rPh sb="5" eb="7">
      <t>シンシン</t>
    </rPh>
    <rPh sb="8" eb="10">
      <t>ジョウキョウ</t>
    </rPh>
    <rPh sb="10" eb="11">
      <t>トウ</t>
    </rPh>
    <rPh sb="12" eb="13">
      <t>オウ</t>
    </rPh>
    <rPh sb="16" eb="18">
      <t>ニチジョウ</t>
    </rPh>
    <rPh sb="18" eb="20">
      <t>セイカツ</t>
    </rPh>
    <rPh sb="21" eb="22">
      <t>イトナ</t>
    </rPh>
    <rPh sb="23" eb="24">
      <t>ウエ</t>
    </rPh>
    <rPh sb="25" eb="27">
      <t>ヒツヨウ</t>
    </rPh>
    <rPh sb="28" eb="30">
      <t>キノウ</t>
    </rPh>
    <rPh sb="31" eb="33">
      <t>カイゼン</t>
    </rPh>
    <rPh sb="35" eb="36">
      <t>マタ</t>
    </rPh>
    <rPh sb="39" eb="41">
      <t>ゲンタイ</t>
    </rPh>
    <rPh sb="42" eb="44">
      <t>ボウシ</t>
    </rPh>
    <rPh sb="49" eb="51">
      <t>キノウ</t>
    </rPh>
    <rPh sb="51" eb="53">
      <t>クンレン</t>
    </rPh>
    <rPh sb="54" eb="55">
      <t>オコ</t>
    </rPh>
    <phoneticPr fontId="3"/>
  </si>
  <si>
    <t>　現にサービスの提供を行っているときに入所者の病状の急変が生じた場合その他必要な場合のため、あらかじめ配置医師による対応その他の方法による対応方針を定めていますか。</t>
    <rPh sb="1" eb="2">
      <t>ゲン</t>
    </rPh>
    <rPh sb="8" eb="10">
      <t>テイキョウ</t>
    </rPh>
    <rPh sb="11" eb="12">
      <t>オコナ</t>
    </rPh>
    <rPh sb="19" eb="22">
      <t>ニュウショシャ</t>
    </rPh>
    <rPh sb="23" eb="25">
      <t>ビョウジョウ</t>
    </rPh>
    <rPh sb="26" eb="28">
      <t>キュウヘン</t>
    </rPh>
    <rPh sb="29" eb="30">
      <t>ショウ</t>
    </rPh>
    <rPh sb="32" eb="34">
      <t>バアイ</t>
    </rPh>
    <rPh sb="36" eb="37">
      <t>タ</t>
    </rPh>
    <rPh sb="37" eb="39">
      <t>ヒツヨウ</t>
    </rPh>
    <rPh sb="40" eb="42">
      <t>バアイ</t>
    </rPh>
    <rPh sb="51" eb="53">
      <t>ハイチ</t>
    </rPh>
    <rPh sb="53" eb="55">
      <t>イシ</t>
    </rPh>
    <rPh sb="58" eb="60">
      <t>タイオウ</t>
    </rPh>
    <rPh sb="62" eb="63">
      <t>タ</t>
    </rPh>
    <rPh sb="64" eb="66">
      <t>ホウホウ</t>
    </rPh>
    <rPh sb="69" eb="71">
      <t>タイオウ</t>
    </rPh>
    <rPh sb="71" eb="73">
      <t>ホウシン</t>
    </rPh>
    <rPh sb="74" eb="75">
      <t>サダ</t>
    </rPh>
    <phoneticPr fontId="3"/>
  </si>
  <si>
    <t>　　　　　　　年　　　　月　　　　日</t>
    <rPh sb="7" eb="8">
      <t>ネン</t>
    </rPh>
    <rPh sb="12" eb="13">
      <t>ツキ</t>
    </rPh>
    <rPh sb="17" eb="18">
      <t>ヒ</t>
    </rPh>
    <phoneticPr fontId="3"/>
  </si>
  <si>
    <t>　医薬品及び医療機器の管理を適正に行っていますか。</t>
    <rPh sb="1" eb="4">
      <t>イヤクヒン</t>
    </rPh>
    <rPh sb="4" eb="5">
      <t>オヨ</t>
    </rPh>
    <rPh sb="6" eb="8">
      <t>イリョウ</t>
    </rPh>
    <rPh sb="8" eb="10">
      <t>キキ</t>
    </rPh>
    <rPh sb="11" eb="13">
      <t>カンリ</t>
    </rPh>
    <rPh sb="14" eb="16">
      <t>テキセイ</t>
    </rPh>
    <rPh sb="17" eb="18">
      <t>オコ</t>
    </rPh>
    <phoneticPr fontId="3"/>
  </si>
  <si>
    <t>　・施設における感染症及び食中毒の予防及び蔓延の防止のための対策を検討する委員会（感染対策委員会）をおおむね３月に１回以上開催するとともに、その結果について、介護職員その他の従業者に周知徹底を図る
　・感染症及び食中毒の予防及び蔓延の防止のための指針を整備し、平常時の対策及び発生時の対応を規定する
　・介護職員その他の従業者に対し、感染症及び食中毒の予防及び蔓延の防止のための研修を定期的に実施する
　・「厚生労働大臣が定める感染症又は食中毒が疑われる際の対処等に関する手順（平成18年3月31日　厚生労働省告示第268号）」に沿った対応を行う</t>
    <rPh sb="2" eb="4">
      <t>シセツ</t>
    </rPh>
    <rPh sb="8" eb="11">
      <t>カンセンショウ</t>
    </rPh>
    <rPh sb="11" eb="12">
      <t>オヨ</t>
    </rPh>
    <rPh sb="13" eb="16">
      <t>ショクチュウドク</t>
    </rPh>
    <rPh sb="17" eb="19">
      <t>ヨボウ</t>
    </rPh>
    <rPh sb="19" eb="20">
      <t>オヨ</t>
    </rPh>
    <rPh sb="21" eb="23">
      <t>マンエン</t>
    </rPh>
    <rPh sb="24" eb="26">
      <t>ボウシ</t>
    </rPh>
    <rPh sb="30" eb="32">
      <t>タイサク</t>
    </rPh>
    <rPh sb="33" eb="35">
      <t>ケントウ</t>
    </rPh>
    <rPh sb="37" eb="40">
      <t>イインカイ</t>
    </rPh>
    <rPh sb="41" eb="43">
      <t>カンセン</t>
    </rPh>
    <rPh sb="43" eb="45">
      <t>タイサク</t>
    </rPh>
    <rPh sb="45" eb="48">
      <t>イインカイ</t>
    </rPh>
    <rPh sb="55" eb="56">
      <t>ツキ</t>
    </rPh>
    <rPh sb="58" eb="61">
      <t>カイイジョウ</t>
    </rPh>
    <rPh sb="61" eb="63">
      <t>カイサイ</t>
    </rPh>
    <rPh sb="72" eb="74">
      <t>ケッカ</t>
    </rPh>
    <rPh sb="79" eb="81">
      <t>カイゴ</t>
    </rPh>
    <rPh sb="81" eb="83">
      <t>ショクイン</t>
    </rPh>
    <rPh sb="85" eb="86">
      <t>タ</t>
    </rPh>
    <rPh sb="87" eb="90">
      <t>ジュウギョウシャ</t>
    </rPh>
    <rPh sb="91" eb="93">
      <t>シュウチ</t>
    </rPh>
    <rPh sb="93" eb="95">
      <t>テッテイ</t>
    </rPh>
    <rPh sb="96" eb="97">
      <t>ハカ</t>
    </rPh>
    <rPh sb="101" eb="104">
      <t>カンセンショウ</t>
    </rPh>
    <rPh sb="104" eb="105">
      <t>オヨ</t>
    </rPh>
    <rPh sb="106" eb="109">
      <t>ショクチュウドク</t>
    </rPh>
    <rPh sb="110" eb="112">
      <t>ヨボウ</t>
    </rPh>
    <rPh sb="112" eb="113">
      <t>オヨ</t>
    </rPh>
    <rPh sb="114" eb="116">
      <t>マンエン</t>
    </rPh>
    <rPh sb="117" eb="119">
      <t>ボウシ</t>
    </rPh>
    <rPh sb="123" eb="125">
      <t>シシン</t>
    </rPh>
    <rPh sb="126" eb="128">
      <t>セイビ</t>
    </rPh>
    <rPh sb="130" eb="133">
      <t>ヘイジョウジ</t>
    </rPh>
    <rPh sb="134" eb="136">
      <t>タイサク</t>
    </rPh>
    <rPh sb="136" eb="137">
      <t>オヨ</t>
    </rPh>
    <rPh sb="152" eb="154">
      <t>カイゴ</t>
    </rPh>
    <rPh sb="154" eb="156">
      <t>ショクイン</t>
    </rPh>
    <rPh sb="158" eb="159">
      <t>タ</t>
    </rPh>
    <rPh sb="160" eb="163">
      <t>ジュウギョウシャ</t>
    </rPh>
    <rPh sb="164" eb="165">
      <t>タイ</t>
    </rPh>
    <rPh sb="167" eb="170">
      <t>カンセンショウ</t>
    </rPh>
    <rPh sb="170" eb="171">
      <t>オヨ</t>
    </rPh>
    <rPh sb="172" eb="175">
      <t>ショクチュウドク</t>
    </rPh>
    <rPh sb="176" eb="178">
      <t>ヨボウ</t>
    </rPh>
    <rPh sb="178" eb="179">
      <t>オヨ</t>
    </rPh>
    <rPh sb="180" eb="182">
      <t>マンエン</t>
    </rPh>
    <rPh sb="183" eb="185">
      <t>ボウシ</t>
    </rPh>
    <rPh sb="189" eb="191">
      <t>ケンシュウ</t>
    </rPh>
    <rPh sb="192" eb="195">
      <t>テイキテキ</t>
    </rPh>
    <rPh sb="196" eb="198">
      <t>ジッシ</t>
    </rPh>
    <rPh sb="204" eb="206">
      <t>コウセイ</t>
    </rPh>
    <rPh sb="206" eb="208">
      <t>ロウドウ</t>
    </rPh>
    <rPh sb="208" eb="210">
      <t>ダイジン</t>
    </rPh>
    <rPh sb="211" eb="212">
      <t>サダ</t>
    </rPh>
    <rPh sb="214" eb="217">
      <t>カンセンショウ</t>
    </rPh>
    <rPh sb="217" eb="218">
      <t>マタ</t>
    </rPh>
    <rPh sb="219" eb="222">
      <t>ショクチュウドク</t>
    </rPh>
    <rPh sb="223" eb="224">
      <t>ウタガ</t>
    </rPh>
    <rPh sb="227" eb="228">
      <t>サイ</t>
    </rPh>
    <rPh sb="229" eb="231">
      <t>タイショ</t>
    </rPh>
    <rPh sb="231" eb="232">
      <t>トウ</t>
    </rPh>
    <rPh sb="233" eb="234">
      <t>カン</t>
    </rPh>
    <rPh sb="236" eb="238">
      <t>テジュン</t>
    </rPh>
    <rPh sb="239" eb="241">
      <t>ヘイセイ</t>
    </rPh>
    <rPh sb="243" eb="244">
      <t>ネン</t>
    </rPh>
    <rPh sb="245" eb="246">
      <t>ガツ</t>
    </rPh>
    <rPh sb="248" eb="249">
      <t>ニチ</t>
    </rPh>
    <rPh sb="250" eb="252">
      <t>コウセイ</t>
    </rPh>
    <rPh sb="252" eb="255">
      <t>ロウドウショウ</t>
    </rPh>
    <rPh sb="255" eb="257">
      <t>コクジ</t>
    </rPh>
    <rPh sb="257" eb="258">
      <t>ダイ</t>
    </rPh>
    <rPh sb="261" eb="262">
      <t>ゴウ</t>
    </rPh>
    <rPh sb="265" eb="266">
      <t>ソ</t>
    </rPh>
    <rPh sb="268" eb="270">
      <t>タイオウ</t>
    </rPh>
    <rPh sb="271" eb="272">
      <t>オコ</t>
    </rPh>
    <phoneticPr fontId="3"/>
  </si>
  <si>
    <t>協力病院</t>
    <rPh sb="0" eb="2">
      <t>キョウリョク</t>
    </rPh>
    <rPh sb="2" eb="4">
      <t>ビョウイン</t>
    </rPh>
    <phoneticPr fontId="3"/>
  </si>
  <si>
    <t>　利用者及びその家族からの苦情に迅速かつ適切に対応するために、必要な措置を講じていますか。</t>
    <rPh sb="1" eb="4">
      <t>リヨウシャ</t>
    </rPh>
    <rPh sb="4" eb="5">
      <t>オヨ</t>
    </rPh>
    <rPh sb="8" eb="10">
      <t>カゾク</t>
    </rPh>
    <rPh sb="13" eb="15">
      <t>クジョウ</t>
    </rPh>
    <rPh sb="16" eb="18">
      <t>ジンソク</t>
    </rPh>
    <rPh sb="20" eb="22">
      <t>テキセツ</t>
    </rPh>
    <rPh sb="23" eb="25">
      <t>タイオウ</t>
    </rPh>
    <rPh sb="31" eb="33">
      <t>ヒツヨウ</t>
    </rPh>
    <rPh sb="34" eb="36">
      <t>ソチ</t>
    </rPh>
    <rPh sb="37" eb="38">
      <t>コウ</t>
    </rPh>
    <phoneticPr fontId="3"/>
  </si>
  <si>
    <t>※「必要な措置」とは、相談窓口、苦情処理の体制及び手順等当該事業所における苦情を処理するために講ずる措置の概要について明らかにし、利用申込者又はその家族にサービスの内容を説明する文書（重要事項説明書等）に苦情に対する対応の内容についても併せて記載するとともに、事業所に掲示すること等を指します。</t>
    <rPh sb="2" eb="4">
      <t>ヒツヨウ</t>
    </rPh>
    <rPh sb="5" eb="7">
      <t>ソチ</t>
    </rPh>
    <rPh sb="11" eb="13">
      <t>ソウダン</t>
    </rPh>
    <rPh sb="13" eb="15">
      <t>マドグチ</t>
    </rPh>
    <rPh sb="16" eb="18">
      <t>クジョウ</t>
    </rPh>
    <rPh sb="18" eb="20">
      <t>ショリ</t>
    </rPh>
    <rPh sb="21" eb="23">
      <t>タイセイ</t>
    </rPh>
    <rPh sb="23" eb="24">
      <t>オヨ</t>
    </rPh>
    <rPh sb="25" eb="27">
      <t>テジュン</t>
    </rPh>
    <rPh sb="27" eb="28">
      <t>トウ</t>
    </rPh>
    <rPh sb="28" eb="30">
      <t>トウガイ</t>
    </rPh>
    <rPh sb="30" eb="33">
      <t>ジギョウショ</t>
    </rPh>
    <rPh sb="37" eb="39">
      <t>クジョウ</t>
    </rPh>
    <rPh sb="40" eb="42">
      <t>ショリ</t>
    </rPh>
    <rPh sb="47" eb="48">
      <t>コウ</t>
    </rPh>
    <rPh sb="50" eb="52">
      <t>ソチ</t>
    </rPh>
    <rPh sb="53" eb="55">
      <t>ガイヨウ</t>
    </rPh>
    <rPh sb="59" eb="60">
      <t>アキ</t>
    </rPh>
    <rPh sb="65" eb="67">
      <t>リヨウ</t>
    </rPh>
    <rPh sb="67" eb="69">
      <t>モウシコミ</t>
    </rPh>
    <rPh sb="69" eb="70">
      <t>シャ</t>
    </rPh>
    <rPh sb="70" eb="71">
      <t>マタ</t>
    </rPh>
    <rPh sb="74" eb="76">
      <t>カゾク</t>
    </rPh>
    <rPh sb="82" eb="84">
      <t>ナイヨウ</t>
    </rPh>
    <rPh sb="85" eb="87">
      <t>セツメイ</t>
    </rPh>
    <rPh sb="89" eb="91">
      <t>ブンショ</t>
    </rPh>
    <rPh sb="92" eb="94">
      <t>ジュウヨウ</t>
    </rPh>
    <rPh sb="94" eb="96">
      <t>ジコウ</t>
    </rPh>
    <rPh sb="96" eb="99">
      <t>セツメイショ</t>
    </rPh>
    <rPh sb="99" eb="100">
      <t>トウ</t>
    </rPh>
    <rPh sb="102" eb="104">
      <t>クジョウ</t>
    </rPh>
    <rPh sb="105" eb="106">
      <t>タイ</t>
    </rPh>
    <rPh sb="108" eb="110">
      <t>タイオウ</t>
    </rPh>
    <rPh sb="111" eb="113">
      <t>ナイヨウ</t>
    </rPh>
    <rPh sb="118" eb="119">
      <t>アワ</t>
    </rPh>
    <rPh sb="121" eb="123">
      <t>キサイ</t>
    </rPh>
    <rPh sb="130" eb="133">
      <t>ジギョウショ</t>
    </rPh>
    <rPh sb="134" eb="136">
      <t>ケイジ</t>
    </rPh>
    <rPh sb="140" eb="141">
      <t>トウ</t>
    </rPh>
    <rPh sb="142" eb="143">
      <t>サ</t>
    </rPh>
    <phoneticPr fontId="3"/>
  </si>
  <si>
    <t>　提供したサービスに係る利用者からの苦情に関して国民健康保険団体連合会が行う調査に協力するとともに、国民健康保険団体連合会から指導又は助言を受けた場合には、当該指導又は助言に従って必要な改善を行っていますか。（事例がない場合は「事例なし」と記入してください。）</t>
    <rPh sb="10" eb="11">
      <t>カカ</t>
    </rPh>
    <rPh sb="12" eb="15">
      <t>リヨウシャ</t>
    </rPh>
    <rPh sb="18" eb="20">
      <t>クジョウ</t>
    </rPh>
    <rPh sb="21" eb="22">
      <t>カン</t>
    </rPh>
    <rPh sb="24" eb="26">
      <t>コクミン</t>
    </rPh>
    <rPh sb="26" eb="28">
      <t>ケンコウ</t>
    </rPh>
    <rPh sb="28" eb="30">
      <t>ホケン</t>
    </rPh>
    <rPh sb="30" eb="32">
      <t>ダンタイ</t>
    </rPh>
    <rPh sb="32" eb="35">
      <t>レンゴウカイ</t>
    </rPh>
    <rPh sb="36" eb="37">
      <t>オコナ</t>
    </rPh>
    <rPh sb="38" eb="40">
      <t>チョウサ</t>
    </rPh>
    <rPh sb="41" eb="43">
      <t>キョウリョク</t>
    </rPh>
    <rPh sb="50" eb="52">
      <t>コクミン</t>
    </rPh>
    <rPh sb="52" eb="54">
      <t>ケンコウ</t>
    </rPh>
    <rPh sb="54" eb="56">
      <t>ホケン</t>
    </rPh>
    <rPh sb="56" eb="58">
      <t>ダンタイ</t>
    </rPh>
    <rPh sb="58" eb="61">
      <t>レンゴウカイ</t>
    </rPh>
    <rPh sb="63" eb="65">
      <t>シドウ</t>
    </rPh>
    <rPh sb="65" eb="66">
      <t>マタ</t>
    </rPh>
    <rPh sb="67" eb="69">
      <t>ジョゲン</t>
    </rPh>
    <rPh sb="70" eb="71">
      <t>ウ</t>
    </rPh>
    <rPh sb="73" eb="75">
      <t>バアイ</t>
    </rPh>
    <rPh sb="78" eb="80">
      <t>トウガイ</t>
    </rPh>
    <rPh sb="80" eb="82">
      <t>シドウ</t>
    </rPh>
    <rPh sb="82" eb="83">
      <t>マタ</t>
    </rPh>
    <rPh sb="84" eb="86">
      <t>ジョゲン</t>
    </rPh>
    <rPh sb="87" eb="88">
      <t>シタガ</t>
    </rPh>
    <rPh sb="90" eb="92">
      <t>ヒツヨウ</t>
    </rPh>
    <rPh sb="93" eb="95">
      <t>カイゼン</t>
    </rPh>
    <rPh sb="96" eb="97">
      <t>オコナ</t>
    </rPh>
    <phoneticPr fontId="3"/>
  </si>
  <si>
    <t>　機能訓練指導員（※）を１人以上配置していますか。</t>
    <rPh sb="1" eb="3">
      <t>キノウ</t>
    </rPh>
    <rPh sb="3" eb="5">
      <t>クンレン</t>
    </rPh>
    <rPh sb="5" eb="8">
      <t>シドウイン</t>
    </rPh>
    <rPh sb="13" eb="14">
      <t>ヒト</t>
    </rPh>
    <rPh sb="14" eb="16">
      <t>イジョウ</t>
    </rPh>
    <rPh sb="16" eb="18">
      <t>ハイチ</t>
    </rPh>
    <phoneticPr fontId="3"/>
  </si>
  <si>
    <t>　介護支援専門員（※）を１人以上配置していますか。</t>
    <phoneticPr fontId="3"/>
  </si>
  <si>
    <t>　従業者・設備・備品及び会計に関する諸記録を整備していますか。</t>
    <rPh sb="1" eb="4">
      <t>ジュウギョウシャ</t>
    </rPh>
    <rPh sb="5" eb="7">
      <t>セツビ</t>
    </rPh>
    <rPh sb="8" eb="10">
      <t>ビヒン</t>
    </rPh>
    <rPh sb="10" eb="11">
      <t>オヨ</t>
    </rPh>
    <rPh sb="12" eb="14">
      <t>カイケイ</t>
    </rPh>
    <rPh sb="15" eb="16">
      <t>カン</t>
    </rPh>
    <rPh sb="18" eb="19">
      <t>ショ</t>
    </rPh>
    <rPh sb="19" eb="21">
      <t>キロク</t>
    </rPh>
    <rPh sb="22" eb="24">
      <t>セイビ</t>
    </rPh>
    <phoneticPr fontId="3"/>
  </si>
  <si>
    <t>　人員基準、設備基準、運営基準などの基準は、適正なサービスを提供するという目的を達成するために必要となる基準です。　この基準を満たせない場合には、地域密着型サービス等の指定や更新が受けられなくなる場合があります。指定権者は、この基準に違反していることが明らかな場合に基準を遵守するよう勧告を行い、この勧告に従わない場合には事業所名等を公表し、勧告に従うよう命令することになります。　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60" eb="62">
      <t>キジュン</t>
    </rPh>
    <rPh sb="63" eb="64">
      <t>ミ</t>
    </rPh>
    <rPh sb="68" eb="70">
      <t>バアイ</t>
    </rPh>
    <rPh sb="73" eb="75">
      <t>チイキ</t>
    </rPh>
    <rPh sb="75" eb="77">
      <t>ミッチャク</t>
    </rPh>
    <rPh sb="77" eb="78">
      <t>ガタ</t>
    </rPh>
    <rPh sb="82" eb="83">
      <t>トウ</t>
    </rPh>
    <rPh sb="84" eb="86">
      <t>シテイ</t>
    </rPh>
    <rPh sb="87" eb="89">
      <t>コウシン</t>
    </rPh>
    <rPh sb="90" eb="91">
      <t>ウ</t>
    </rPh>
    <rPh sb="98" eb="100">
      <t>バアイ</t>
    </rPh>
    <rPh sb="114" eb="116">
      <t>キジュン</t>
    </rPh>
    <rPh sb="117" eb="119">
      <t>イハン</t>
    </rPh>
    <rPh sb="126" eb="127">
      <t>アキ</t>
    </rPh>
    <rPh sb="130" eb="132">
      <t>バアイ</t>
    </rPh>
    <rPh sb="133" eb="135">
      <t>キジュン</t>
    </rPh>
    <rPh sb="136" eb="138">
      <t>ジュンシュ</t>
    </rPh>
    <rPh sb="142" eb="144">
      <t>カンコク</t>
    </rPh>
    <rPh sb="145" eb="146">
      <t>オコナ</t>
    </rPh>
    <rPh sb="150" eb="152">
      <t>カンコク</t>
    </rPh>
    <rPh sb="153" eb="154">
      <t>シタガ</t>
    </rPh>
    <rPh sb="157" eb="159">
      <t>バアイ</t>
    </rPh>
    <rPh sb="161" eb="164">
      <t>ジギョウショ</t>
    </rPh>
    <rPh sb="164" eb="165">
      <t>ナ</t>
    </rPh>
    <rPh sb="165" eb="166">
      <t>トウ</t>
    </rPh>
    <rPh sb="167" eb="169">
      <t>コウヒョウ</t>
    </rPh>
    <rPh sb="171" eb="173">
      <t>カンコク</t>
    </rPh>
    <rPh sb="174" eb="175">
      <t>シタガ</t>
    </rPh>
    <rPh sb="178" eb="180">
      <t>メイレイ</t>
    </rPh>
    <rPh sb="191" eb="193">
      <t>メイレイ</t>
    </rPh>
    <rPh sb="194" eb="195">
      <t>シタガ</t>
    </rPh>
    <rPh sb="198" eb="200">
      <t>バアイ</t>
    </rPh>
    <rPh sb="203" eb="205">
      <t>シテイ</t>
    </rPh>
    <rPh sb="206" eb="207">
      <t>ト</t>
    </rPh>
    <rPh sb="208" eb="209">
      <t>ケ</t>
    </rPh>
    <phoneticPr fontId="3"/>
  </si>
  <si>
    <t>　介護職員及び看護職員の総数について、常勤換算方法で、入所者の数が３又はその端数を増すごとに１以上配置していますか。</t>
    <rPh sb="1" eb="3">
      <t>カイゴ</t>
    </rPh>
    <rPh sb="3" eb="5">
      <t>ショクイン</t>
    </rPh>
    <rPh sb="5" eb="6">
      <t>オヨ</t>
    </rPh>
    <rPh sb="7" eb="9">
      <t>カンゴ</t>
    </rPh>
    <rPh sb="9" eb="11">
      <t>ショクイン</t>
    </rPh>
    <rPh sb="12" eb="14">
      <t>ソウスウ</t>
    </rPh>
    <rPh sb="19" eb="21">
      <t>ジョウキン</t>
    </rPh>
    <rPh sb="21" eb="23">
      <t>カンサン</t>
    </rPh>
    <rPh sb="23" eb="25">
      <t>ホウホウ</t>
    </rPh>
    <rPh sb="27" eb="30">
      <t>ニュウショシャ</t>
    </rPh>
    <rPh sb="31" eb="32">
      <t>カズ</t>
    </rPh>
    <rPh sb="34" eb="35">
      <t>マタ</t>
    </rPh>
    <rPh sb="38" eb="40">
      <t>ハスウ</t>
    </rPh>
    <rPh sb="41" eb="42">
      <t>マ</t>
    </rPh>
    <rPh sb="47" eb="49">
      <t>イジョウ</t>
    </rPh>
    <rPh sb="49" eb="51">
      <t>ハイチ</t>
    </rPh>
    <phoneticPr fontId="3"/>
  </si>
  <si>
    <t>（　　　）　理学療法士</t>
    <rPh sb="6" eb="8">
      <t>リガク</t>
    </rPh>
    <rPh sb="8" eb="11">
      <t>リョウホウシ</t>
    </rPh>
    <phoneticPr fontId="3"/>
  </si>
  <si>
    <t>（　　　）　作業療法士</t>
    <rPh sb="6" eb="8">
      <t>サギョウ</t>
    </rPh>
    <rPh sb="8" eb="11">
      <t>リョウホウシ</t>
    </rPh>
    <phoneticPr fontId="3"/>
  </si>
  <si>
    <t>（　　　）　言語聴覚士</t>
    <rPh sb="6" eb="8">
      <t>ゲンゴ</t>
    </rPh>
    <rPh sb="8" eb="11">
      <t>チョウカクシ</t>
    </rPh>
    <phoneticPr fontId="3"/>
  </si>
  <si>
    <t>（　　　）　看護職員</t>
    <rPh sb="6" eb="8">
      <t>カンゴ</t>
    </rPh>
    <rPh sb="8" eb="10">
      <t>ショクイン</t>
    </rPh>
    <phoneticPr fontId="3"/>
  </si>
  <si>
    <t>（　　　）　柔道整復師</t>
    <rPh sb="6" eb="8">
      <t>ジュウドウ</t>
    </rPh>
    <rPh sb="8" eb="11">
      <t>セイフクシ</t>
    </rPh>
    <phoneticPr fontId="3"/>
  </si>
  <si>
    <t>（　　　）　あん摩マッサージ指圧師</t>
    <rPh sb="8" eb="9">
      <t>マ</t>
    </rPh>
    <rPh sb="14" eb="16">
      <t>シアツ</t>
    </rPh>
    <rPh sb="16" eb="17">
      <t>シ</t>
    </rPh>
    <phoneticPr fontId="3"/>
  </si>
  <si>
    <t>　本体施設（介護老人福祉施設）との密接な連携が図られ、入所者に対する処遇等が適切に行われることを理由として、サテライト型居住施設（地域密着型介護老人福祉施設）に配置していない職種は次のどれですか。</t>
    <rPh sb="1" eb="3">
      <t>ホンタイ</t>
    </rPh>
    <rPh sb="3" eb="5">
      <t>シセツ</t>
    </rPh>
    <rPh sb="6" eb="8">
      <t>カイゴ</t>
    </rPh>
    <rPh sb="8" eb="10">
      <t>ロウジン</t>
    </rPh>
    <rPh sb="10" eb="12">
      <t>フクシ</t>
    </rPh>
    <rPh sb="12" eb="14">
      <t>シセツ</t>
    </rPh>
    <rPh sb="17" eb="19">
      <t>ミッセツ</t>
    </rPh>
    <rPh sb="20" eb="22">
      <t>レンケイ</t>
    </rPh>
    <rPh sb="23" eb="24">
      <t>ハカ</t>
    </rPh>
    <rPh sb="27" eb="30">
      <t>ニュウショシャ</t>
    </rPh>
    <rPh sb="31" eb="32">
      <t>タイ</t>
    </rPh>
    <rPh sb="34" eb="36">
      <t>ショグウ</t>
    </rPh>
    <rPh sb="36" eb="37">
      <t>トウ</t>
    </rPh>
    <rPh sb="38" eb="40">
      <t>テキセツ</t>
    </rPh>
    <rPh sb="41" eb="42">
      <t>オコナ</t>
    </rPh>
    <rPh sb="48" eb="50">
      <t>リユウ</t>
    </rPh>
    <rPh sb="59" eb="60">
      <t>ガタ</t>
    </rPh>
    <rPh sb="60" eb="62">
      <t>キョジュウ</t>
    </rPh>
    <rPh sb="62" eb="64">
      <t>シセツ</t>
    </rPh>
    <rPh sb="65" eb="67">
      <t>チイキ</t>
    </rPh>
    <rPh sb="67" eb="70">
      <t>ミッチャクガタ</t>
    </rPh>
    <rPh sb="70" eb="72">
      <t>カイゴ</t>
    </rPh>
    <rPh sb="72" eb="74">
      <t>ロウジン</t>
    </rPh>
    <rPh sb="74" eb="76">
      <t>フクシ</t>
    </rPh>
    <rPh sb="76" eb="78">
      <t>シセツ</t>
    </rPh>
    <rPh sb="80" eb="82">
      <t>ハイチ</t>
    </rPh>
    <rPh sb="87" eb="89">
      <t>ショクシュ</t>
    </rPh>
    <rPh sb="90" eb="91">
      <t>ツギ</t>
    </rPh>
    <phoneticPr fontId="3"/>
  </si>
  <si>
    <t>　入所者１人当たりの居室の床面積は、１０．６５㎡以上ですか。</t>
    <rPh sb="1" eb="4">
      <t>ニュウショシャ</t>
    </rPh>
    <rPh sb="5" eb="6">
      <t>ニン</t>
    </rPh>
    <rPh sb="6" eb="7">
      <t>ア</t>
    </rPh>
    <rPh sb="13" eb="16">
      <t>ユカメンセキ</t>
    </rPh>
    <rPh sb="24" eb="26">
      <t>イジョウ</t>
    </rPh>
    <phoneticPr fontId="3"/>
  </si>
  <si>
    <t>　洗面設備は居室のある階ごとに設けられ、要介護者が使用するのに適したものとしていますか。</t>
    <rPh sb="1" eb="3">
      <t>センメン</t>
    </rPh>
    <rPh sb="3" eb="5">
      <t>セツビ</t>
    </rPh>
    <rPh sb="6" eb="8">
      <t>キョシツ</t>
    </rPh>
    <rPh sb="11" eb="12">
      <t>カイ</t>
    </rPh>
    <rPh sb="15" eb="16">
      <t>モウ</t>
    </rPh>
    <rPh sb="20" eb="21">
      <t>ヨウ</t>
    </rPh>
    <rPh sb="21" eb="23">
      <t>カイゴ</t>
    </rPh>
    <rPh sb="23" eb="24">
      <t>シャ</t>
    </rPh>
    <rPh sb="25" eb="27">
      <t>シヨウ</t>
    </rPh>
    <rPh sb="31" eb="32">
      <t>テキ</t>
    </rPh>
    <phoneticPr fontId="3"/>
  </si>
  <si>
    <t>　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t>
    <rPh sb="1" eb="3">
      <t>ニュウショ</t>
    </rPh>
    <rPh sb="3" eb="6">
      <t>モウシコミシャ</t>
    </rPh>
    <rPh sb="7" eb="9">
      <t>ニュウイン</t>
    </rPh>
    <rPh sb="9" eb="11">
      <t>チリョウ</t>
    </rPh>
    <rPh sb="28" eb="29">
      <t>タイ</t>
    </rPh>
    <rPh sb="54" eb="56">
      <t>テキセツ</t>
    </rPh>
    <rPh sb="57" eb="59">
      <t>ビョウイン</t>
    </rPh>
    <rPh sb="59" eb="60">
      <t>モ</t>
    </rPh>
    <rPh sb="63" eb="66">
      <t>シンリョウジョ</t>
    </rPh>
    <rPh sb="66" eb="67">
      <t>マタ</t>
    </rPh>
    <rPh sb="68" eb="70">
      <t>カイゴ</t>
    </rPh>
    <rPh sb="70" eb="72">
      <t>ロウジン</t>
    </rPh>
    <rPh sb="72" eb="74">
      <t>ホケン</t>
    </rPh>
    <rPh sb="74" eb="76">
      <t>シセツ</t>
    </rPh>
    <rPh sb="76" eb="77">
      <t>モ</t>
    </rPh>
    <rPh sb="80" eb="82">
      <t>カイゴ</t>
    </rPh>
    <rPh sb="82" eb="84">
      <t>イリョウ</t>
    </rPh>
    <rPh sb="84" eb="85">
      <t>イン</t>
    </rPh>
    <rPh sb="86" eb="88">
      <t>ショウカイ</t>
    </rPh>
    <rPh sb="90" eb="91">
      <t>トウ</t>
    </rPh>
    <rPh sb="92" eb="94">
      <t>テキセツ</t>
    </rPh>
    <rPh sb="95" eb="97">
      <t>ソチ</t>
    </rPh>
    <rPh sb="98" eb="99">
      <t>スミ</t>
    </rPh>
    <rPh sb="102" eb="103">
      <t>コウ</t>
    </rPh>
    <phoneticPr fontId="3"/>
  </si>
  <si>
    <t>　サービスの対象としているのは、身体上又は精神上著しい障がいがあるために常時の介護を必要とし、かつ、居宅においてこれを受けることが困難な者ですか。</t>
    <rPh sb="6" eb="8">
      <t>タイショウ</t>
    </rPh>
    <rPh sb="16" eb="18">
      <t>シンタイ</t>
    </rPh>
    <rPh sb="18" eb="19">
      <t>ジョウ</t>
    </rPh>
    <rPh sb="19" eb="20">
      <t>マタ</t>
    </rPh>
    <rPh sb="21" eb="24">
      <t>セイシンジョウ</t>
    </rPh>
    <rPh sb="24" eb="25">
      <t>イチヂル</t>
    </rPh>
    <rPh sb="27" eb="28">
      <t>ショウ</t>
    </rPh>
    <rPh sb="36" eb="38">
      <t>ジョウジ</t>
    </rPh>
    <rPh sb="39" eb="41">
      <t>カイゴ</t>
    </rPh>
    <rPh sb="42" eb="44">
      <t>ヒツヨウ</t>
    </rPh>
    <rPh sb="50" eb="52">
      <t>キョタク</t>
    </rPh>
    <rPh sb="59" eb="60">
      <t>ウ</t>
    </rPh>
    <rPh sb="65" eb="67">
      <t>コンナン</t>
    </rPh>
    <rPh sb="68" eb="69">
      <t>シャ</t>
    </rPh>
    <phoneticPr fontId="3"/>
  </si>
  <si>
    <t>　１２の検討は、生活相談員、介護職員、看護職員、介護支援専門員等の従業者の協議によって行っていますか。</t>
    <rPh sb="4" eb="6">
      <t>ケントウ</t>
    </rPh>
    <rPh sb="8" eb="10">
      <t>セイカツ</t>
    </rPh>
    <rPh sb="10" eb="13">
      <t>ソウダンイン</t>
    </rPh>
    <rPh sb="14" eb="16">
      <t>カイゴ</t>
    </rPh>
    <rPh sb="16" eb="18">
      <t>ショクイン</t>
    </rPh>
    <rPh sb="19" eb="21">
      <t>カンゴ</t>
    </rPh>
    <rPh sb="21" eb="23">
      <t>ショクイン</t>
    </rPh>
    <rPh sb="24" eb="26">
      <t>カイゴ</t>
    </rPh>
    <rPh sb="26" eb="28">
      <t>シエン</t>
    </rPh>
    <rPh sb="28" eb="31">
      <t>センモンイン</t>
    </rPh>
    <rPh sb="31" eb="32">
      <t>トウ</t>
    </rPh>
    <rPh sb="33" eb="36">
      <t>ジュウギョウシャ</t>
    </rPh>
    <rPh sb="37" eb="39">
      <t>キョウギ</t>
    </rPh>
    <rPh sb="43" eb="44">
      <t>オコ</t>
    </rPh>
    <phoneticPr fontId="3"/>
  </si>
  <si>
    <t>　１２の検討の結果、居宅において日常生活を営むことができると認められる入所者に対し、その者及びその家族の希望、その者が退所後に置かれることとなる環境等を勘案し、その者の円滑な退所のために必要な援助を行っていますか。</t>
    <rPh sb="4" eb="6">
      <t>ケントウ</t>
    </rPh>
    <rPh sb="7" eb="9">
      <t>ケッカ</t>
    </rPh>
    <rPh sb="10" eb="12">
      <t>キョタク</t>
    </rPh>
    <rPh sb="16" eb="18">
      <t>ニチジョウ</t>
    </rPh>
    <rPh sb="18" eb="20">
      <t>セイカツ</t>
    </rPh>
    <rPh sb="21" eb="22">
      <t>イトナ</t>
    </rPh>
    <rPh sb="30" eb="31">
      <t>ミト</t>
    </rPh>
    <rPh sb="35" eb="38">
      <t>ニュウショシャ</t>
    </rPh>
    <rPh sb="39" eb="40">
      <t>タイ</t>
    </rPh>
    <rPh sb="44" eb="45">
      <t>モノ</t>
    </rPh>
    <rPh sb="45" eb="46">
      <t>オヨ</t>
    </rPh>
    <rPh sb="49" eb="51">
      <t>カゾク</t>
    </rPh>
    <rPh sb="52" eb="54">
      <t>キボウ</t>
    </rPh>
    <rPh sb="57" eb="58">
      <t>モノ</t>
    </rPh>
    <rPh sb="59" eb="61">
      <t>タイショ</t>
    </rPh>
    <rPh sb="61" eb="62">
      <t>ゴ</t>
    </rPh>
    <rPh sb="63" eb="64">
      <t>オ</t>
    </rPh>
    <rPh sb="72" eb="74">
      <t>カンキョウ</t>
    </rPh>
    <rPh sb="74" eb="75">
      <t>トウ</t>
    </rPh>
    <rPh sb="76" eb="78">
      <t>カンアン</t>
    </rPh>
    <rPh sb="82" eb="83">
      <t>モノ</t>
    </rPh>
    <rPh sb="84" eb="86">
      <t>エンカツ</t>
    </rPh>
    <rPh sb="87" eb="89">
      <t>タイショ</t>
    </rPh>
    <rPh sb="93" eb="95">
      <t>ヒツヨウ</t>
    </rPh>
    <rPh sb="96" eb="98">
      <t>エンジョ</t>
    </rPh>
    <rPh sb="99" eb="100">
      <t>オコナ</t>
    </rPh>
    <phoneticPr fontId="3"/>
  </si>
  <si>
    <t>　入所者の退所に際しては、居宅サービス計画の作成等の援助に資するため、指定居宅介護支援事業者に対する情報の提供に努めるほか、保健医療サービス又は福祉サービスを提供する者との密接な連携に努めていますか。</t>
    <rPh sb="1" eb="4">
      <t>ニュウショシャ</t>
    </rPh>
    <rPh sb="5" eb="7">
      <t>タイショ</t>
    </rPh>
    <rPh sb="8" eb="9">
      <t>サイ</t>
    </rPh>
    <rPh sb="13" eb="15">
      <t>キョタク</t>
    </rPh>
    <rPh sb="19" eb="21">
      <t>ケイカク</t>
    </rPh>
    <rPh sb="22" eb="24">
      <t>サクセイ</t>
    </rPh>
    <rPh sb="24" eb="25">
      <t>トウ</t>
    </rPh>
    <rPh sb="26" eb="28">
      <t>エンジョ</t>
    </rPh>
    <rPh sb="29" eb="30">
      <t>シ</t>
    </rPh>
    <rPh sb="35" eb="37">
      <t>シテイ</t>
    </rPh>
    <rPh sb="37" eb="39">
      <t>キョタク</t>
    </rPh>
    <rPh sb="39" eb="41">
      <t>カイゴ</t>
    </rPh>
    <rPh sb="41" eb="43">
      <t>シエン</t>
    </rPh>
    <rPh sb="43" eb="46">
      <t>ジギョウシャ</t>
    </rPh>
    <rPh sb="47" eb="48">
      <t>タイ</t>
    </rPh>
    <rPh sb="50" eb="52">
      <t>ジョウホウ</t>
    </rPh>
    <rPh sb="53" eb="55">
      <t>テイキョウ</t>
    </rPh>
    <rPh sb="56" eb="57">
      <t>ツト</t>
    </rPh>
    <rPh sb="62" eb="64">
      <t>ホケン</t>
    </rPh>
    <rPh sb="64" eb="66">
      <t>イリョウ</t>
    </rPh>
    <rPh sb="70" eb="71">
      <t>マタ</t>
    </rPh>
    <rPh sb="72" eb="74">
      <t>フクシ</t>
    </rPh>
    <rPh sb="79" eb="81">
      <t>テイキョウ</t>
    </rPh>
    <rPh sb="83" eb="84">
      <t>モノ</t>
    </rPh>
    <rPh sb="86" eb="88">
      <t>ミッセツ</t>
    </rPh>
    <rPh sb="89" eb="91">
      <t>レンケイ</t>
    </rPh>
    <rPh sb="92" eb="93">
      <t>ツト</t>
    </rPh>
    <phoneticPr fontId="3"/>
  </si>
  <si>
    <t>　法定代理受領サービスに該当しないサービスを提供した際には、その入所者から支払を受ける利用料の額と、指定地域密着型介護老人福祉施設入所者生活介護に係る地域密着型介護サービス費用基準額との間に、不合理な差額が生じないようにしていますか。（事例がない場合は「事例なし」と記入してください。）</t>
    <rPh sb="32" eb="35">
      <t>ニュウショシャ</t>
    </rPh>
    <rPh sb="52" eb="54">
      <t>チイキ</t>
    </rPh>
    <rPh sb="54" eb="57">
      <t>ミッチャクガタ</t>
    </rPh>
    <rPh sb="57" eb="59">
      <t>カイゴ</t>
    </rPh>
    <rPh sb="59" eb="61">
      <t>ロウジン</t>
    </rPh>
    <rPh sb="61" eb="63">
      <t>フクシ</t>
    </rPh>
    <rPh sb="63" eb="65">
      <t>シセツ</t>
    </rPh>
    <rPh sb="65" eb="68">
      <t>ニュウショシャ</t>
    </rPh>
    <rPh sb="68" eb="70">
      <t>セイカツ</t>
    </rPh>
    <rPh sb="70" eb="72">
      <t>カイゴ</t>
    </rPh>
    <phoneticPr fontId="3"/>
  </si>
  <si>
    <t>　入所者に対して、食材料費、居住費、理美容代等の内訳が記載されている領収証を発行していますか。</t>
    <rPh sb="1" eb="4">
      <t>ニュウショシャ</t>
    </rPh>
    <rPh sb="5" eb="6">
      <t>タイ</t>
    </rPh>
    <rPh sb="14" eb="16">
      <t>キョジュウ</t>
    </rPh>
    <rPh sb="16" eb="17">
      <t>ヒ</t>
    </rPh>
    <rPh sb="34" eb="37">
      <t>リョウシュウショウ</t>
    </rPh>
    <rPh sb="38" eb="40">
      <t>ハッコウ</t>
    </rPh>
    <phoneticPr fontId="3"/>
  </si>
  <si>
    <t>　食材料費、居住費、理美容代等の費用の額にかかるサービスの提供に当たっては、あらかじめ、入所者又はその家族に対し、サービスの内容及び費用を記した文書を交付して説明を行い、入所者の同意を得ていますか。</t>
    <rPh sb="1" eb="2">
      <t>ショク</t>
    </rPh>
    <rPh sb="2" eb="5">
      <t>ザイリョウヒ</t>
    </rPh>
    <rPh sb="6" eb="8">
      <t>キョジュウ</t>
    </rPh>
    <rPh sb="8" eb="9">
      <t>ヒ</t>
    </rPh>
    <rPh sb="10" eb="13">
      <t>リビヨウ</t>
    </rPh>
    <rPh sb="13" eb="14">
      <t>ダイ</t>
    </rPh>
    <rPh sb="14" eb="15">
      <t>トウ</t>
    </rPh>
    <rPh sb="16" eb="18">
      <t>ヒヨウ</t>
    </rPh>
    <rPh sb="19" eb="20">
      <t>ガク</t>
    </rPh>
    <rPh sb="29" eb="31">
      <t>テイキョウ</t>
    </rPh>
    <rPh sb="32" eb="33">
      <t>ア</t>
    </rPh>
    <rPh sb="44" eb="47">
      <t>ニュウショシャ</t>
    </rPh>
    <rPh sb="47" eb="48">
      <t>マタ</t>
    </rPh>
    <rPh sb="51" eb="53">
      <t>カゾク</t>
    </rPh>
    <rPh sb="54" eb="55">
      <t>タイ</t>
    </rPh>
    <rPh sb="62" eb="64">
      <t>ナイヨウ</t>
    </rPh>
    <rPh sb="64" eb="65">
      <t>オヨ</t>
    </rPh>
    <rPh sb="66" eb="68">
      <t>ヒヨウ</t>
    </rPh>
    <rPh sb="69" eb="70">
      <t>シル</t>
    </rPh>
    <rPh sb="72" eb="74">
      <t>ブンショ</t>
    </rPh>
    <rPh sb="75" eb="77">
      <t>コウフ</t>
    </rPh>
    <rPh sb="79" eb="81">
      <t>セツメイ</t>
    </rPh>
    <rPh sb="82" eb="83">
      <t>オコナ</t>
    </rPh>
    <rPh sb="85" eb="88">
      <t>ニュウショシャ</t>
    </rPh>
    <rPh sb="89" eb="91">
      <t>ドウイ</t>
    </rPh>
    <rPh sb="92" eb="93">
      <t>エ</t>
    </rPh>
    <phoneticPr fontId="3"/>
  </si>
  <si>
    <t>※２１又は２２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3" eb="4">
      <t>マタ</t>
    </rPh>
    <rPh sb="10" eb="12">
      <t>キニュウ</t>
    </rPh>
    <rPh sb="14" eb="17">
      <t>ジギョウショ</t>
    </rPh>
    <rPh sb="19" eb="21">
      <t>ニチジョウ</t>
    </rPh>
    <rPh sb="21" eb="23">
      <t>セイカツ</t>
    </rPh>
    <rPh sb="24" eb="25">
      <t>ヨウ</t>
    </rPh>
    <rPh sb="27" eb="29">
      <t>ヒヨウ</t>
    </rPh>
    <rPh sb="30" eb="32">
      <t>トリアツカ</t>
    </rPh>
    <rPh sb="34" eb="37">
      <t>フテキセツ</t>
    </rPh>
    <rPh sb="38" eb="41">
      <t>カノウセイ</t>
    </rPh>
    <rPh sb="48" eb="50">
      <t>ツウショ</t>
    </rPh>
    <rPh sb="50" eb="52">
      <t>カイゴ</t>
    </rPh>
    <rPh sb="52" eb="53">
      <t>トウ</t>
    </rPh>
    <rPh sb="57" eb="59">
      <t>ニチジョウ</t>
    </rPh>
    <rPh sb="59" eb="61">
      <t>セイカツ</t>
    </rPh>
    <rPh sb="62" eb="63">
      <t>ヨウ</t>
    </rPh>
    <rPh sb="65" eb="67">
      <t>ヒヨウ</t>
    </rPh>
    <rPh sb="68" eb="70">
      <t>トリアツカイ</t>
    </rPh>
    <rPh sb="77" eb="79">
      <t>ヘイセイ</t>
    </rPh>
    <rPh sb="81" eb="82">
      <t>ネン</t>
    </rPh>
    <rPh sb="83" eb="84">
      <t>ツキ</t>
    </rPh>
    <rPh sb="86" eb="87">
      <t>ヒ</t>
    </rPh>
    <phoneticPr fontId="3"/>
  </si>
  <si>
    <t>　法定代理受領サービスでないサービス提供に係る利用料の支払いを受けた場合は、サービスの内容、費用の額その他利用者が保険給付を請求する上で必要と認められる事項を記載したサービス提供証明書を利用者に対して交付していますか。（事例がない場合は「事例なし」と記入してください。）</t>
    <rPh sb="1" eb="3">
      <t>ホウテイ</t>
    </rPh>
    <rPh sb="3" eb="5">
      <t>ダイリ</t>
    </rPh>
    <rPh sb="5" eb="7">
      <t>ジュリョウ</t>
    </rPh>
    <rPh sb="18" eb="20">
      <t>テイキョウ</t>
    </rPh>
    <rPh sb="21" eb="22">
      <t>カカ</t>
    </rPh>
    <rPh sb="23" eb="26">
      <t>リヨウリョウ</t>
    </rPh>
    <rPh sb="27" eb="29">
      <t>シハラ</t>
    </rPh>
    <rPh sb="31" eb="32">
      <t>ウ</t>
    </rPh>
    <rPh sb="34" eb="36">
      <t>バアイ</t>
    </rPh>
    <rPh sb="43" eb="45">
      <t>ナイヨウ</t>
    </rPh>
    <rPh sb="46" eb="48">
      <t>ヒヨウ</t>
    </rPh>
    <rPh sb="49" eb="50">
      <t>ガク</t>
    </rPh>
    <rPh sb="52" eb="53">
      <t>タ</t>
    </rPh>
    <rPh sb="53" eb="56">
      <t>リヨウシャ</t>
    </rPh>
    <rPh sb="57" eb="59">
      <t>ホケン</t>
    </rPh>
    <rPh sb="59" eb="61">
      <t>キュウフ</t>
    </rPh>
    <rPh sb="62" eb="64">
      <t>セイキュウ</t>
    </rPh>
    <rPh sb="66" eb="67">
      <t>ウエ</t>
    </rPh>
    <rPh sb="68" eb="70">
      <t>ヒツヨウ</t>
    </rPh>
    <rPh sb="71" eb="72">
      <t>ミト</t>
    </rPh>
    <rPh sb="76" eb="78">
      <t>ジコウ</t>
    </rPh>
    <rPh sb="79" eb="81">
      <t>キサイ</t>
    </rPh>
    <rPh sb="87" eb="89">
      <t>テイキョウ</t>
    </rPh>
    <rPh sb="89" eb="92">
      <t>ショウメイショ</t>
    </rPh>
    <rPh sb="93" eb="96">
      <t>リヨウシャ</t>
    </rPh>
    <rPh sb="97" eb="98">
      <t>タイ</t>
    </rPh>
    <rPh sb="100" eb="102">
      <t>コウフ</t>
    </rPh>
    <phoneticPr fontId="3"/>
  </si>
  <si>
    <t>　地域密着型施設サービス計画に基づき、サービスが漫然かつ画一的なものとならないよう配慮していますか。</t>
    <rPh sb="1" eb="3">
      <t>チイキ</t>
    </rPh>
    <rPh sb="3" eb="6">
      <t>ミッチャクガタ</t>
    </rPh>
    <rPh sb="6" eb="8">
      <t>シセツ</t>
    </rPh>
    <rPh sb="12" eb="14">
      <t>ケイカク</t>
    </rPh>
    <rPh sb="15" eb="16">
      <t>モト</t>
    </rPh>
    <rPh sb="24" eb="26">
      <t>マンゼン</t>
    </rPh>
    <rPh sb="28" eb="31">
      <t>カクイツテキ</t>
    </rPh>
    <rPh sb="41" eb="43">
      <t>ハイリョ</t>
    </rPh>
    <phoneticPr fontId="3"/>
  </si>
  <si>
    <t>　サービス提供に当たっては、入所者又は他の入所者等の生命又は身体を保護するため緊急やむを得ない場合を除き、身体的拘束等行っていませんか。（行っていなければ○）</t>
    <rPh sb="5" eb="7">
      <t>テイキョウ</t>
    </rPh>
    <rPh sb="8" eb="9">
      <t>ア</t>
    </rPh>
    <rPh sb="14" eb="17">
      <t>ニュウショシャ</t>
    </rPh>
    <rPh sb="17" eb="18">
      <t>マタ</t>
    </rPh>
    <rPh sb="19" eb="20">
      <t>ホカ</t>
    </rPh>
    <rPh sb="21" eb="24">
      <t>ニュウショシャ</t>
    </rPh>
    <rPh sb="24" eb="25">
      <t>トウ</t>
    </rPh>
    <rPh sb="26" eb="28">
      <t>セイメイ</t>
    </rPh>
    <rPh sb="28" eb="29">
      <t>マタ</t>
    </rPh>
    <rPh sb="30" eb="32">
      <t>シンタイ</t>
    </rPh>
    <rPh sb="33" eb="35">
      <t>ホゴ</t>
    </rPh>
    <rPh sb="39" eb="41">
      <t>キンキュウ</t>
    </rPh>
    <rPh sb="44" eb="45">
      <t>エ</t>
    </rPh>
    <rPh sb="47" eb="49">
      <t>バアイ</t>
    </rPh>
    <rPh sb="50" eb="51">
      <t>ノゾ</t>
    </rPh>
    <rPh sb="53" eb="56">
      <t>シンタイテキ</t>
    </rPh>
    <rPh sb="56" eb="58">
      <t>コウソク</t>
    </rPh>
    <rPh sb="58" eb="59">
      <t>トウ</t>
    </rPh>
    <rPh sb="59" eb="60">
      <t>オコナ</t>
    </rPh>
    <rPh sb="69" eb="70">
      <t>オコナ</t>
    </rPh>
    <phoneticPr fontId="3"/>
  </si>
  <si>
    <t>　契約書に身体的拘束等の廃止についての項目がありますか。</t>
    <rPh sb="1" eb="4">
      <t>ケイヤクショ</t>
    </rPh>
    <rPh sb="5" eb="8">
      <t>シンタイテキ</t>
    </rPh>
    <rPh sb="8" eb="10">
      <t>コウソク</t>
    </rPh>
    <rPh sb="10" eb="11">
      <t>トウ</t>
    </rPh>
    <rPh sb="12" eb="14">
      <t>ハイシ</t>
    </rPh>
    <rPh sb="19" eb="21">
      <t>コウモク</t>
    </rPh>
    <phoneticPr fontId="3"/>
  </si>
  <si>
    <t>　身体的拘束等を行った事例がありますか。</t>
    <rPh sb="1" eb="4">
      <t>シンタイテキ</t>
    </rPh>
    <rPh sb="4" eb="6">
      <t>コウソク</t>
    </rPh>
    <rPh sb="6" eb="7">
      <t>トウ</t>
    </rPh>
    <rPh sb="8" eb="9">
      <t>オコナ</t>
    </rPh>
    <rPh sb="11" eb="13">
      <t>ジレイ</t>
    </rPh>
    <phoneticPr fontId="3"/>
  </si>
  <si>
    <t>　（31で事例ありの場合）「切迫性」・「非代替性」・「一時性」のすべてを満たしていますか。</t>
    <rPh sb="5" eb="7">
      <t>ジレイ</t>
    </rPh>
    <rPh sb="10" eb="12">
      <t>バアイ</t>
    </rPh>
    <rPh sb="14" eb="17">
      <t>セッパクセイ</t>
    </rPh>
    <rPh sb="20" eb="21">
      <t>ヒ</t>
    </rPh>
    <rPh sb="21" eb="23">
      <t>ダイガ</t>
    </rPh>
    <rPh sb="23" eb="24">
      <t>セイ</t>
    </rPh>
    <rPh sb="27" eb="29">
      <t>イチジ</t>
    </rPh>
    <rPh sb="29" eb="30">
      <t>セイ</t>
    </rPh>
    <rPh sb="36" eb="37">
      <t>ミ</t>
    </rPh>
    <phoneticPr fontId="3"/>
  </si>
  <si>
    <t>　（31で事例ありの場合）入所者本人や家族に対し、身体的拘束等の内容、目的、理由、拘束の時間、時間帯、期間等を詳細に説明し、理解を得ていますか。</t>
    <rPh sb="13" eb="15">
      <t>ニュウショ</t>
    </rPh>
    <rPh sb="30" eb="31">
      <t>トウ</t>
    </rPh>
    <phoneticPr fontId="3"/>
  </si>
  <si>
    <t>　（31で事例ありの場合）身体的拘束等の態様及び時間、その際の入所者の心身の状況、緊急やむを得なかった理由を記録し、５年間保存していますか。</t>
    <rPh sb="13" eb="15">
      <t>シンタイ</t>
    </rPh>
    <rPh sb="15" eb="16">
      <t>テキ</t>
    </rPh>
    <rPh sb="16" eb="18">
      <t>コウソク</t>
    </rPh>
    <rPh sb="18" eb="19">
      <t>トウ</t>
    </rPh>
    <rPh sb="20" eb="22">
      <t>タイヨウ</t>
    </rPh>
    <rPh sb="22" eb="23">
      <t>オヨ</t>
    </rPh>
    <rPh sb="24" eb="26">
      <t>ジカン</t>
    </rPh>
    <rPh sb="29" eb="30">
      <t>サイ</t>
    </rPh>
    <rPh sb="31" eb="34">
      <t>ニュウショシャ</t>
    </rPh>
    <rPh sb="35" eb="37">
      <t>シンシン</t>
    </rPh>
    <rPh sb="38" eb="40">
      <t>ジョウキョウ</t>
    </rPh>
    <rPh sb="41" eb="43">
      <t>キンキュウ</t>
    </rPh>
    <rPh sb="46" eb="47">
      <t>エ</t>
    </rPh>
    <rPh sb="51" eb="53">
      <t>リユウ</t>
    </rPh>
    <rPh sb="54" eb="56">
      <t>キロク</t>
    </rPh>
    <rPh sb="59" eb="61">
      <t>ネンカン</t>
    </rPh>
    <rPh sb="61" eb="63">
      <t>ホゾン</t>
    </rPh>
    <phoneticPr fontId="3"/>
  </si>
  <si>
    <t>　（31で事例ありの場合）常に観察、再検討、改善を行っていますか。</t>
    <rPh sb="13" eb="14">
      <t>ツネ</t>
    </rPh>
    <rPh sb="15" eb="17">
      <t>カンサツ</t>
    </rPh>
    <rPh sb="18" eb="21">
      <t>サイケントウ</t>
    </rPh>
    <rPh sb="22" eb="24">
      <t>カイゼン</t>
    </rPh>
    <rPh sb="25" eb="26">
      <t>オコナ</t>
    </rPh>
    <phoneticPr fontId="3"/>
  </si>
  <si>
    <t>　（31で事例ありの場合）身体的拘束等の必要がなくなった場合、すみやかに拘束を解除していますか。</t>
    <rPh sb="13" eb="16">
      <t>シンタイテキ</t>
    </rPh>
    <rPh sb="16" eb="18">
      <t>コウソク</t>
    </rPh>
    <rPh sb="18" eb="19">
      <t>トウ</t>
    </rPh>
    <rPh sb="20" eb="22">
      <t>ヒツヨウ</t>
    </rPh>
    <rPh sb="28" eb="30">
      <t>バアイ</t>
    </rPh>
    <rPh sb="36" eb="38">
      <t>コウソク</t>
    </rPh>
    <rPh sb="39" eb="41">
      <t>カイジョ</t>
    </rPh>
    <phoneticPr fontId="3"/>
  </si>
  <si>
    <t>　計画担当介護支援専門員は、入所者の日常生活全般を支援する観点から、入所者の希望や課題分析の結果に基づき、介護給付等対象サービス以外のサービス等も含めて地域密着型施設サービス計画に位置づけることで、総合的な計画となるよう努めていますか。（例：地域の住民による入所者の話し相手、会食などの自発的な活動）</t>
    <rPh sb="1" eb="3">
      <t>ケイカク</t>
    </rPh>
    <rPh sb="3" eb="5">
      <t>タントウ</t>
    </rPh>
    <rPh sb="5" eb="7">
      <t>カイゴ</t>
    </rPh>
    <rPh sb="7" eb="9">
      <t>シエン</t>
    </rPh>
    <rPh sb="9" eb="12">
      <t>センモンイン</t>
    </rPh>
    <rPh sb="14" eb="17">
      <t>ニュウショシャ</t>
    </rPh>
    <rPh sb="18" eb="20">
      <t>ニチジョウ</t>
    </rPh>
    <rPh sb="20" eb="22">
      <t>セイカツ</t>
    </rPh>
    <rPh sb="22" eb="24">
      <t>ゼンパン</t>
    </rPh>
    <rPh sb="25" eb="27">
      <t>シエン</t>
    </rPh>
    <rPh sb="29" eb="31">
      <t>カンテン</t>
    </rPh>
    <rPh sb="34" eb="37">
      <t>ニュウショシャ</t>
    </rPh>
    <rPh sb="38" eb="40">
      <t>キボウ</t>
    </rPh>
    <rPh sb="41" eb="43">
      <t>カダイ</t>
    </rPh>
    <rPh sb="43" eb="45">
      <t>ブンセキ</t>
    </rPh>
    <rPh sb="46" eb="48">
      <t>ケッカ</t>
    </rPh>
    <rPh sb="49" eb="50">
      <t>モト</t>
    </rPh>
    <rPh sb="53" eb="55">
      <t>カイゴ</t>
    </rPh>
    <rPh sb="55" eb="57">
      <t>キュウフ</t>
    </rPh>
    <rPh sb="64" eb="66">
      <t>イガイ</t>
    </rPh>
    <rPh sb="71" eb="72">
      <t>トウ</t>
    </rPh>
    <rPh sb="73" eb="74">
      <t>フク</t>
    </rPh>
    <rPh sb="76" eb="78">
      <t>チイキ</t>
    </rPh>
    <rPh sb="78" eb="81">
      <t>ミッチャクガタ</t>
    </rPh>
    <rPh sb="81" eb="83">
      <t>シセツ</t>
    </rPh>
    <rPh sb="87" eb="89">
      <t>ケイカク</t>
    </rPh>
    <rPh sb="90" eb="92">
      <t>イチ</t>
    </rPh>
    <rPh sb="99" eb="102">
      <t>ソウゴウテキ</t>
    </rPh>
    <rPh sb="103" eb="105">
      <t>ケイカク</t>
    </rPh>
    <rPh sb="110" eb="111">
      <t>ツト</t>
    </rPh>
    <rPh sb="119" eb="120">
      <t>レイ</t>
    </rPh>
    <rPh sb="129" eb="132">
      <t>ニュウショシャ</t>
    </rPh>
    <rPh sb="133" eb="134">
      <t>ハナ</t>
    </rPh>
    <rPh sb="135" eb="137">
      <t>アイテ</t>
    </rPh>
    <rPh sb="138" eb="140">
      <t>カイショク</t>
    </rPh>
    <rPh sb="143" eb="146">
      <t>ジハツテキ</t>
    </rPh>
    <rPh sb="147" eb="149">
      <t>カツドウ</t>
    </rPh>
    <phoneticPr fontId="3"/>
  </si>
  <si>
    <t>　　・入所者及びその家族の生活に対する意向
　　・総合的な援助の方針
　　・生活全般の解決すべき課題
　　・サービスの目標及びその達成時期
　　・サービスの内容（行事及び日課等も含む）
　　・サービスを提供する上での留意事項　等</t>
    <rPh sb="61" eb="62">
      <t>オヨ</t>
    </rPh>
    <rPh sb="81" eb="83">
      <t>ギョウジ</t>
    </rPh>
    <rPh sb="83" eb="84">
      <t>オヨ</t>
    </rPh>
    <rPh sb="85" eb="87">
      <t>ニッカ</t>
    </rPh>
    <rPh sb="87" eb="88">
      <t>トウ</t>
    </rPh>
    <rPh sb="89" eb="90">
      <t>フク</t>
    </rPh>
    <rPh sb="113" eb="114">
      <t>トウ</t>
    </rPh>
    <phoneticPr fontId="3"/>
  </si>
  <si>
    <t>　計画担当介護支援専門員は、モニタリングに当たっては、入所者及びその家族並びに担当者との連絡を継続的に行い、「定期的な入所者に対する面接」及び「定期的なモニタリングの結果の記録」を行っていますか。</t>
    <rPh sb="1" eb="3">
      <t>ケイカク</t>
    </rPh>
    <rPh sb="5" eb="7">
      <t>カイゴ</t>
    </rPh>
    <rPh sb="7" eb="9">
      <t>シエン</t>
    </rPh>
    <rPh sb="9" eb="12">
      <t>センモンイン</t>
    </rPh>
    <rPh sb="21" eb="22">
      <t>ア</t>
    </rPh>
    <rPh sb="27" eb="30">
      <t>ニュウショシャ</t>
    </rPh>
    <rPh sb="30" eb="31">
      <t>オヨ</t>
    </rPh>
    <rPh sb="34" eb="36">
      <t>カゾク</t>
    </rPh>
    <rPh sb="36" eb="37">
      <t>ナラ</t>
    </rPh>
    <rPh sb="39" eb="42">
      <t>タントウシャ</t>
    </rPh>
    <rPh sb="44" eb="46">
      <t>レンラク</t>
    </rPh>
    <rPh sb="47" eb="49">
      <t>ケイゾク</t>
    </rPh>
    <rPh sb="49" eb="50">
      <t>テキ</t>
    </rPh>
    <rPh sb="51" eb="52">
      <t>オコナ</t>
    </rPh>
    <rPh sb="69" eb="70">
      <t>オヨ</t>
    </rPh>
    <phoneticPr fontId="3"/>
  </si>
  <si>
    <t>　計画担当介護支援専門員は、入所者が要介護更新認定を受けた場合又は要介護状態区分の変更の認定を受けた場合には、サービス担当者会議の開催、担当者に対する照会等により、地域密着型施設サービス計画の変更の必要性について担当者から専門的な見地から意見を求めていますか。</t>
    <rPh sb="1" eb="3">
      <t>ケイカク</t>
    </rPh>
    <rPh sb="5" eb="7">
      <t>カイゴ</t>
    </rPh>
    <rPh sb="7" eb="9">
      <t>シエン</t>
    </rPh>
    <rPh sb="9" eb="12">
      <t>センモンイン</t>
    </rPh>
    <rPh sb="14" eb="17">
      <t>ニュウショシャ</t>
    </rPh>
    <rPh sb="18" eb="21">
      <t>ヨウカイゴ</t>
    </rPh>
    <rPh sb="21" eb="23">
      <t>コウシン</t>
    </rPh>
    <rPh sb="23" eb="25">
      <t>ニンテイ</t>
    </rPh>
    <rPh sb="26" eb="27">
      <t>ウ</t>
    </rPh>
    <rPh sb="29" eb="31">
      <t>バアイ</t>
    </rPh>
    <rPh sb="31" eb="32">
      <t>マタ</t>
    </rPh>
    <rPh sb="33" eb="36">
      <t>ヨウカイゴ</t>
    </rPh>
    <rPh sb="36" eb="38">
      <t>ジョウタイ</t>
    </rPh>
    <rPh sb="38" eb="40">
      <t>クブン</t>
    </rPh>
    <rPh sb="41" eb="43">
      <t>ヘンコウ</t>
    </rPh>
    <rPh sb="44" eb="46">
      <t>ニンテイ</t>
    </rPh>
    <rPh sb="47" eb="48">
      <t>ウ</t>
    </rPh>
    <rPh sb="50" eb="52">
      <t>バアイ</t>
    </rPh>
    <rPh sb="59" eb="62">
      <t>タントウシャ</t>
    </rPh>
    <rPh sb="62" eb="64">
      <t>カイギ</t>
    </rPh>
    <rPh sb="65" eb="67">
      <t>カイサイ</t>
    </rPh>
    <rPh sb="68" eb="71">
      <t>タントウシャ</t>
    </rPh>
    <rPh sb="72" eb="73">
      <t>タイ</t>
    </rPh>
    <rPh sb="75" eb="77">
      <t>ショウカイ</t>
    </rPh>
    <rPh sb="77" eb="78">
      <t>トウ</t>
    </rPh>
    <rPh sb="82" eb="84">
      <t>チイキ</t>
    </rPh>
    <rPh sb="84" eb="87">
      <t>ミッチャクガタ</t>
    </rPh>
    <rPh sb="87" eb="89">
      <t>シセツ</t>
    </rPh>
    <rPh sb="93" eb="95">
      <t>ケイカク</t>
    </rPh>
    <rPh sb="96" eb="98">
      <t>ヘンコウ</t>
    </rPh>
    <rPh sb="99" eb="101">
      <t>ヒツヨウ</t>
    </rPh>
    <rPh sb="101" eb="102">
      <t>セイ</t>
    </rPh>
    <rPh sb="106" eb="109">
      <t>タントウシャ</t>
    </rPh>
    <rPh sb="111" eb="114">
      <t>センモンテキ</t>
    </rPh>
    <rPh sb="115" eb="117">
      <t>ケンチ</t>
    </rPh>
    <rPh sb="119" eb="121">
      <t>イケン</t>
    </rPh>
    <rPh sb="122" eb="123">
      <t>モト</t>
    </rPh>
    <phoneticPr fontId="3"/>
  </si>
  <si>
    <t>　利用者の心身の状況に応じ、利用者の自立の支援と日常生活の充実に資するよう適切な技術をもって介護を行っていますか。</t>
    <rPh sb="1" eb="4">
      <t>リヨウシャ</t>
    </rPh>
    <rPh sb="5" eb="7">
      <t>シンシン</t>
    </rPh>
    <rPh sb="8" eb="10">
      <t>ジョウキョウ</t>
    </rPh>
    <rPh sb="11" eb="12">
      <t>オウ</t>
    </rPh>
    <rPh sb="14" eb="17">
      <t>リヨウシャ</t>
    </rPh>
    <rPh sb="18" eb="20">
      <t>ジリツ</t>
    </rPh>
    <rPh sb="21" eb="23">
      <t>シエン</t>
    </rPh>
    <rPh sb="24" eb="26">
      <t>ニチジョウ</t>
    </rPh>
    <rPh sb="26" eb="28">
      <t>セイカツ</t>
    </rPh>
    <rPh sb="29" eb="31">
      <t>ジュウジツ</t>
    </rPh>
    <rPh sb="32" eb="33">
      <t>シ</t>
    </rPh>
    <rPh sb="37" eb="39">
      <t>テキセツ</t>
    </rPh>
    <rPh sb="40" eb="42">
      <t>ギジュツ</t>
    </rPh>
    <rPh sb="46" eb="48">
      <t>カイゴ</t>
    </rPh>
    <rPh sb="49" eb="50">
      <t>オコナ</t>
    </rPh>
    <phoneticPr fontId="3"/>
  </si>
  <si>
    <t>週３回以上</t>
    <rPh sb="0" eb="1">
      <t>シュウ</t>
    </rPh>
    <rPh sb="2" eb="3">
      <t>カイ</t>
    </rPh>
    <rPh sb="3" eb="5">
      <t>イジョウ</t>
    </rPh>
    <phoneticPr fontId="3"/>
  </si>
  <si>
    <t>　離床、着替え、整容等の日常生活上の世話を通常の一日の生活の流れに沿って適切に行っていますか。</t>
    <rPh sb="1" eb="3">
      <t>リショウ</t>
    </rPh>
    <rPh sb="4" eb="6">
      <t>キガ</t>
    </rPh>
    <rPh sb="8" eb="11">
      <t>セイヨウナド</t>
    </rPh>
    <rPh sb="12" eb="14">
      <t>ニチジョウ</t>
    </rPh>
    <rPh sb="14" eb="16">
      <t>セイカツ</t>
    </rPh>
    <rPh sb="16" eb="17">
      <t>ジョウ</t>
    </rPh>
    <rPh sb="18" eb="20">
      <t>セワ</t>
    </rPh>
    <rPh sb="21" eb="23">
      <t>ツウジョウ</t>
    </rPh>
    <rPh sb="24" eb="26">
      <t>イチニチ</t>
    </rPh>
    <rPh sb="27" eb="29">
      <t>セイカツ</t>
    </rPh>
    <rPh sb="30" eb="31">
      <t>ナガ</t>
    </rPh>
    <rPh sb="33" eb="34">
      <t>ソ</t>
    </rPh>
    <rPh sb="36" eb="38">
      <t>テキセツ</t>
    </rPh>
    <rPh sb="39" eb="40">
      <t>オコナ</t>
    </rPh>
    <phoneticPr fontId="3"/>
  </si>
  <si>
    <t>施設自らが栄養管理、材料管理、衛生管理等を行う体制が確保される契約内容により、第三者に委託して食事を提供している。</t>
    <rPh sb="0" eb="2">
      <t>シセツ</t>
    </rPh>
    <rPh sb="2" eb="3">
      <t>ミズカ</t>
    </rPh>
    <rPh sb="5" eb="7">
      <t>エイヨウ</t>
    </rPh>
    <rPh sb="7" eb="9">
      <t>カンリ</t>
    </rPh>
    <rPh sb="10" eb="12">
      <t>ザイリョウ</t>
    </rPh>
    <rPh sb="12" eb="14">
      <t>カンリ</t>
    </rPh>
    <rPh sb="15" eb="17">
      <t>エイセイ</t>
    </rPh>
    <rPh sb="17" eb="19">
      <t>カンリ</t>
    </rPh>
    <rPh sb="19" eb="20">
      <t>トウ</t>
    </rPh>
    <rPh sb="21" eb="22">
      <t>オコナ</t>
    </rPh>
    <rPh sb="23" eb="25">
      <t>タイセイ</t>
    </rPh>
    <rPh sb="26" eb="28">
      <t>カクホ</t>
    </rPh>
    <rPh sb="31" eb="33">
      <t>ケイヤク</t>
    </rPh>
    <rPh sb="33" eb="35">
      <t>ナイヨウ</t>
    </rPh>
    <rPh sb="39" eb="40">
      <t>ダイ</t>
    </rPh>
    <rPh sb="40" eb="42">
      <t>３シャ</t>
    </rPh>
    <rPh sb="43" eb="45">
      <t>イタク</t>
    </rPh>
    <rPh sb="47" eb="49">
      <t>ショクジ</t>
    </rPh>
    <rPh sb="50" eb="52">
      <t>テイキョウ</t>
    </rPh>
    <phoneticPr fontId="3"/>
  </si>
  <si>
    <t>　入所者の家族との連携を図るため、また、入所者とその家族との交流の機会を確保するために、どのようなことを行っていますか。　
【記入欄】</t>
    <rPh sb="1" eb="4">
      <t>ニュウショシャ</t>
    </rPh>
    <rPh sb="5" eb="7">
      <t>カゾク</t>
    </rPh>
    <rPh sb="9" eb="11">
      <t>レンケイ</t>
    </rPh>
    <rPh sb="12" eb="13">
      <t>ハカ</t>
    </rPh>
    <rPh sb="20" eb="23">
      <t>ニュウショシャ</t>
    </rPh>
    <rPh sb="26" eb="28">
      <t>カゾク</t>
    </rPh>
    <rPh sb="30" eb="32">
      <t>コウリュウ</t>
    </rPh>
    <rPh sb="33" eb="35">
      <t>キカイ</t>
    </rPh>
    <rPh sb="36" eb="38">
      <t>カクホ</t>
    </rPh>
    <rPh sb="52" eb="53">
      <t>オコナ</t>
    </rPh>
    <rPh sb="63" eb="66">
      <t>キニュウラン</t>
    </rPh>
    <phoneticPr fontId="3"/>
  </si>
  <si>
    <t>　医師又は看護職員は、常に入所者の健康の状況に注意するとともに、必要に応じて健康保持のために適切な措置を講じていますか。</t>
    <rPh sb="1" eb="3">
      <t>イシ</t>
    </rPh>
    <rPh sb="3" eb="4">
      <t>マタ</t>
    </rPh>
    <rPh sb="5" eb="7">
      <t>カンゴ</t>
    </rPh>
    <rPh sb="7" eb="9">
      <t>ショクイン</t>
    </rPh>
    <rPh sb="11" eb="12">
      <t>ツネ</t>
    </rPh>
    <rPh sb="13" eb="16">
      <t>ニュウショシャ</t>
    </rPh>
    <rPh sb="17" eb="19">
      <t>ケンコウ</t>
    </rPh>
    <rPh sb="20" eb="22">
      <t>ジョウキョウ</t>
    </rPh>
    <rPh sb="23" eb="25">
      <t>チュウイ</t>
    </rPh>
    <rPh sb="32" eb="34">
      <t>ヒツヨウ</t>
    </rPh>
    <rPh sb="35" eb="36">
      <t>オウ</t>
    </rPh>
    <rPh sb="38" eb="40">
      <t>ケンコウ</t>
    </rPh>
    <rPh sb="40" eb="42">
      <t>ホジ</t>
    </rPh>
    <rPh sb="46" eb="48">
      <t>テキセツ</t>
    </rPh>
    <rPh sb="49" eb="51">
      <t>ソチ</t>
    </rPh>
    <rPh sb="52" eb="53">
      <t>コウ</t>
    </rPh>
    <phoneticPr fontId="3"/>
  </si>
  <si>
    <t>　サービスを受けている利用者が正当な理由なしにサービスの利用に関する指示に従わず要介護状態の程度を増進させたとき、又は、偽りその他不正な行為によって保険給付を受ける若しくは受けようとしたときは、遅滞なく意見を付してその旨を市に通知していますか。（事例がない場合は「事例なし」と記入してください。）</t>
    <rPh sb="6" eb="7">
      <t>ウ</t>
    </rPh>
    <rPh sb="11" eb="14">
      <t>リヨウシャ</t>
    </rPh>
    <rPh sb="15" eb="17">
      <t>セイトウ</t>
    </rPh>
    <rPh sb="18" eb="20">
      <t>リユウ</t>
    </rPh>
    <rPh sb="28" eb="30">
      <t>リヨウ</t>
    </rPh>
    <rPh sb="31" eb="32">
      <t>カン</t>
    </rPh>
    <rPh sb="34" eb="36">
      <t>シジ</t>
    </rPh>
    <rPh sb="37" eb="38">
      <t>シタガ</t>
    </rPh>
    <rPh sb="40" eb="43">
      <t>ヨウカイゴ</t>
    </rPh>
    <rPh sb="43" eb="45">
      <t>ジョウタイ</t>
    </rPh>
    <rPh sb="46" eb="48">
      <t>テイド</t>
    </rPh>
    <rPh sb="49" eb="51">
      <t>ゾウシン</t>
    </rPh>
    <rPh sb="57" eb="58">
      <t>マタ</t>
    </rPh>
    <rPh sb="60" eb="61">
      <t>イツワ</t>
    </rPh>
    <rPh sb="64" eb="65">
      <t>タ</t>
    </rPh>
    <rPh sb="65" eb="67">
      <t>フセイ</t>
    </rPh>
    <rPh sb="68" eb="70">
      <t>コウイ</t>
    </rPh>
    <rPh sb="74" eb="76">
      <t>ホケン</t>
    </rPh>
    <rPh sb="76" eb="78">
      <t>キュウフ</t>
    </rPh>
    <rPh sb="79" eb="80">
      <t>ウ</t>
    </rPh>
    <rPh sb="82" eb="83">
      <t>モ</t>
    </rPh>
    <rPh sb="86" eb="87">
      <t>ウ</t>
    </rPh>
    <rPh sb="97" eb="99">
      <t>チタイ</t>
    </rPh>
    <rPh sb="101" eb="103">
      <t>イケン</t>
    </rPh>
    <rPh sb="104" eb="105">
      <t>フ</t>
    </rPh>
    <rPh sb="109" eb="110">
      <t>ムネ</t>
    </rPh>
    <rPh sb="111" eb="112">
      <t>シ</t>
    </rPh>
    <rPh sb="113" eb="115">
      <t>ツウチ</t>
    </rPh>
    <phoneticPr fontId="3"/>
  </si>
  <si>
    <t>　管理者は、サービスの利用の申込みに係る調整、業務の実施状況の把握その他の管理を一元的に行い、従業者に運営基準を遵守させるための必要な指揮命令を行っていますか。</t>
    <rPh sb="1" eb="4">
      <t>カンリシャ</t>
    </rPh>
    <rPh sb="11" eb="13">
      <t>リヨウ</t>
    </rPh>
    <rPh sb="14" eb="16">
      <t>モウシコ</t>
    </rPh>
    <rPh sb="18" eb="19">
      <t>カカ</t>
    </rPh>
    <rPh sb="20" eb="22">
      <t>チョウセイ</t>
    </rPh>
    <rPh sb="23" eb="25">
      <t>ギョウム</t>
    </rPh>
    <rPh sb="26" eb="28">
      <t>ジッシ</t>
    </rPh>
    <rPh sb="28" eb="30">
      <t>ジョウキョウ</t>
    </rPh>
    <rPh sb="31" eb="33">
      <t>ハアク</t>
    </rPh>
    <rPh sb="35" eb="36">
      <t>タ</t>
    </rPh>
    <rPh sb="37" eb="39">
      <t>カンリ</t>
    </rPh>
    <rPh sb="40" eb="43">
      <t>イチゲンテキ</t>
    </rPh>
    <rPh sb="44" eb="45">
      <t>オコナ</t>
    </rPh>
    <rPh sb="47" eb="50">
      <t>ジュウギョウシャ</t>
    </rPh>
    <rPh sb="51" eb="53">
      <t>ウンエイ</t>
    </rPh>
    <rPh sb="53" eb="55">
      <t>キジュン</t>
    </rPh>
    <rPh sb="56" eb="58">
      <t>ジュンシュ</t>
    </rPh>
    <rPh sb="64" eb="66">
      <t>ヒツヨウ</t>
    </rPh>
    <rPh sb="67" eb="69">
      <t>シキ</t>
    </rPh>
    <rPh sb="69" eb="71">
      <t>メイレイ</t>
    </rPh>
    <rPh sb="72" eb="73">
      <t>オコナ</t>
    </rPh>
    <phoneticPr fontId="3"/>
  </si>
  <si>
    <t>　・入所申込者の入所に際し、その者に係る指定居宅介護支援事業者に対する照会等により、その者の心身の状況、生活暦、病歴、指定居宅サービス等の利用状況等を把握する
　・入所者の心身の状況、その置かれている環境等に照らし、その者が居宅において日常生活を営むことができるかどうかについて定期的に検討する
　・その心身の状況、その置かれている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う
　・入所者の退所に際し、居宅サービス計画の作成等の援助に資するため、指定居宅介護支援事業者に対して情報を提供するほか、保健医療サービス又は福祉サービスを提供する者と密接に連携する
　・身体拘束等の態様及び時間、その際の入所者の心身の状況並びに緊急やむを得ない理由を記録する
　・苦情の内容等を記録する
　・事故の状況及び事故に際して取った処置について記録する</t>
    <rPh sb="2" eb="4">
      <t>ニュウショ</t>
    </rPh>
    <rPh sb="4" eb="7">
      <t>モウシコミシャ</t>
    </rPh>
    <rPh sb="8" eb="10">
      <t>ニュウショ</t>
    </rPh>
    <rPh sb="11" eb="12">
      <t>サイ</t>
    </rPh>
    <rPh sb="16" eb="17">
      <t>モノ</t>
    </rPh>
    <rPh sb="18" eb="19">
      <t>カカ</t>
    </rPh>
    <rPh sb="20" eb="22">
      <t>シテイ</t>
    </rPh>
    <rPh sb="22" eb="24">
      <t>キョタク</t>
    </rPh>
    <rPh sb="24" eb="26">
      <t>カイゴ</t>
    </rPh>
    <rPh sb="26" eb="28">
      <t>シエン</t>
    </rPh>
    <rPh sb="28" eb="31">
      <t>ジギョウシャ</t>
    </rPh>
    <rPh sb="32" eb="33">
      <t>タイ</t>
    </rPh>
    <rPh sb="35" eb="37">
      <t>ショウカイ</t>
    </rPh>
    <rPh sb="37" eb="38">
      <t>トウ</t>
    </rPh>
    <rPh sb="44" eb="45">
      <t>モノ</t>
    </rPh>
    <rPh sb="46" eb="48">
      <t>シンシン</t>
    </rPh>
    <rPh sb="49" eb="51">
      <t>ジョウキョウ</t>
    </rPh>
    <rPh sb="52" eb="54">
      <t>セイカツ</t>
    </rPh>
    <rPh sb="54" eb="55">
      <t>レキ</t>
    </rPh>
    <rPh sb="56" eb="58">
      <t>ビョウレキ</t>
    </rPh>
    <rPh sb="59" eb="61">
      <t>シテイ</t>
    </rPh>
    <rPh sb="61" eb="63">
      <t>キョタク</t>
    </rPh>
    <rPh sb="67" eb="68">
      <t>トウ</t>
    </rPh>
    <rPh sb="69" eb="71">
      <t>リヨウ</t>
    </rPh>
    <rPh sb="71" eb="73">
      <t>ジョウキョウ</t>
    </rPh>
    <rPh sb="73" eb="74">
      <t>トウ</t>
    </rPh>
    <rPh sb="75" eb="77">
      <t>ハアク</t>
    </rPh>
    <rPh sb="82" eb="85">
      <t>ニュウショシャ</t>
    </rPh>
    <rPh sb="86" eb="88">
      <t>シンシン</t>
    </rPh>
    <rPh sb="89" eb="91">
      <t>ジョウキョウ</t>
    </rPh>
    <rPh sb="94" eb="95">
      <t>オ</t>
    </rPh>
    <rPh sb="100" eb="102">
      <t>カンキョウ</t>
    </rPh>
    <rPh sb="102" eb="103">
      <t>トウ</t>
    </rPh>
    <rPh sb="112" eb="114">
      <t>キョタク</t>
    </rPh>
    <rPh sb="118" eb="120">
      <t>ニチジョウ</t>
    </rPh>
    <rPh sb="120" eb="122">
      <t>セイカツ</t>
    </rPh>
    <rPh sb="123" eb="124">
      <t>イトナ</t>
    </rPh>
    <rPh sb="139" eb="142">
      <t>テイキテキ</t>
    </rPh>
    <rPh sb="143" eb="145">
      <t>ケントウ</t>
    </rPh>
    <rPh sb="152" eb="154">
      <t>シンシン</t>
    </rPh>
    <rPh sb="155" eb="157">
      <t>ジョウキョウ</t>
    </rPh>
    <rPh sb="160" eb="161">
      <t>オ</t>
    </rPh>
    <rPh sb="166" eb="168">
      <t>カンキョウ</t>
    </rPh>
    <rPh sb="168" eb="169">
      <t>トウ</t>
    </rPh>
    <rPh sb="170" eb="171">
      <t>テ</t>
    </rPh>
    <rPh sb="174" eb="176">
      <t>キョタク</t>
    </rPh>
    <rPh sb="180" eb="182">
      <t>ニチジョウ</t>
    </rPh>
    <rPh sb="182" eb="184">
      <t>セイカツ</t>
    </rPh>
    <rPh sb="185" eb="186">
      <t>イトナ</t>
    </rPh>
    <rPh sb="194" eb="195">
      <t>ミト</t>
    </rPh>
    <rPh sb="199" eb="202">
      <t>ニュウショシャ</t>
    </rPh>
    <rPh sb="203" eb="204">
      <t>タイ</t>
    </rPh>
    <rPh sb="208" eb="209">
      <t>モノ</t>
    </rPh>
    <rPh sb="209" eb="210">
      <t>オヨ</t>
    </rPh>
    <rPh sb="213" eb="215">
      <t>カゾク</t>
    </rPh>
    <rPh sb="216" eb="218">
      <t>キボウ</t>
    </rPh>
    <rPh sb="221" eb="222">
      <t>モノ</t>
    </rPh>
    <rPh sb="223" eb="225">
      <t>タイショ</t>
    </rPh>
    <rPh sb="225" eb="226">
      <t>ゴ</t>
    </rPh>
    <rPh sb="227" eb="228">
      <t>オ</t>
    </rPh>
    <rPh sb="236" eb="238">
      <t>カンキョウ</t>
    </rPh>
    <rPh sb="238" eb="239">
      <t>トウ</t>
    </rPh>
    <rPh sb="240" eb="242">
      <t>カンアン</t>
    </rPh>
    <rPh sb="246" eb="247">
      <t>モノ</t>
    </rPh>
    <rPh sb="248" eb="250">
      <t>エンカツ</t>
    </rPh>
    <rPh sb="251" eb="253">
      <t>タイショ</t>
    </rPh>
    <rPh sb="257" eb="259">
      <t>ヒツヨウ</t>
    </rPh>
    <rPh sb="260" eb="262">
      <t>エンジョ</t>
    </rPh>
    <rPh sb="263" eb="264">
      <t>オコ</t>
    </rPh>
    <rPh sb="268" eb="271">
      <t>ニュウショシャ</t>
    </rPh>
    <rPh sb="272" eb="274">
      <t>タイショ</t>
    </rPh>
    <rPh sb="275" eb="276">
      <t>サイ</t>
    </rPh>
    <rPh sb="278" eb="280">
      <t>キョタク</t>
    </rPh>
    <rPh sb="284" eb="286">
      <t>ケイカク</t>
    </rPh>
    <rPh sb="287" eb="289">
      <t>サクセイ</t>
    </rPh>
    <rPh sb="289" eb="290">
      <t>トウ</t>
    </rPh>
    <rPh sb="291" eb="293">
      <t>エンジョ</t>
    </rPh>
    <rPh sb="294" eb="295">
      <t>シ</t>
    </rPh>
    <rPh sb="300" eb="302">
      <t>シテイ</t>
    </rPh>
    <rPh sb="302" eb="304">
      <t>キョタク</t>
    </rPh>
    <rPh sb="304" eb="306">
      <t>カイゴ</t>
    </rPh>
    <rPh sb="306" eb="308">
      <t>シエン</t>
    </rPh>
    <rPh sb="308" eb="311">
      <t>ジギョウシャ</t>
    </rPh>
    <rPh sb="312" eb="313">
      <t>タイ</t>
    </rPh>
    <rPh sb="315" eb="317">
      <t>ジョウホウ</t>
    </rPh>
    <rPh sb="318" eb="320">
      <t>テイキョウ</t>
    </rPh>
    <rPh sb="325" eb="327">
      <t>ホケン</t>
    </rPh>
    <rPh sb="327" eb="329">
      <t>イリョウ</t>
    </rPh>
    <rPh sb="333" eb="334">
      <t>マタ</t>
    </rPh>
    <rPh sb="335" eb="337">
      <t>フクシ</t>
    </rPh>
    <rPh sb="342" eb="344">
      <t>テイキョウ</t>
    </rPh>
    <rPh sb="346" eb="347">
      <t>モノ</t>
    </rPh>
    <rPh sb="348" eb="350">
      <t>ミッセツ</t>
    </rPh>
    <rPh sb="351" eb="353">
      <t>レンケイ</t>
    </rPh>
    <rPh sb="358" eb="360">
      <t>シンタイ</t>
    </rPh>
    <rPh sb="360" eb="362">
      <t>コウソク</t>
    </rPh>
    <rPh sb="362" eb="363">
      <t>トウ</t>
    </rPh>
    <rPh sb="364" eb="366">
      <t>タイヨウ</t>
    </rPh>
    <rPh sb="366" eb="367">
      <t>オヨ</t>
    </rPh>
    <rPh sb="368" eb="370">
      <t>ジカン</t>
    </rPh>
    <rPh sb="373" eb="374">
      <t>サイ</t>
    </rPh>
    <rPh sb="375" eb="378">
      <t>ニュウショシャ</t>
    </rPh>
    <rPh sb="379" eb="381">
      <t>シンシン</t>
    </rPh>
    <rPh sb="382" eb="384">
      <t>ジョウキョウ</t>
    </rPh>
    <rPh sb="384" eb="385">
      <t>ナラ</t>
    </rPh>
    <rPh sb="387" eb="389">
      <t>キンキュウ</t>
    </rPh>
    <rPh sb="392" eb="393">
      <t>エ</t>
    </rPh>
    <rPh sb="395" eb="397">
      <t>リユウ</t>
    </rPh>
    <rPh sb="398" eb="400">
      <t>キロク</t>
    </rPh>
    <rPh sb="405" eb="407">
      <t>クジョウ</t>
    </rPh>
    <rPh sb="408" eb="410">
      <t>ナイヨウ</t>
    </rPh>
    <rPh sb="410" eb="411">
      <t>トウ</t>
    </rPh>
    <rPh sb="412" eb="414">
      <t>キロク</t>
    </rPh>
    <rPh sb="419" eb="421">
      <t>ジコ</t>
    </rPh>
    <rPh sb="422" eb="424">
      <t>ジョウキョウ</t>
    </rPh>
    <rPh sb="424" eb="425">
      <t>オヨ</t>
    </rPh>
    <rPh sb="426" eb="428">
      <t>ジコ</t>
    </rPh>
    <rPh sb="429" eb="430">
      <t>サイ</t>
    </rPh>
    <rPh sb="432" eb="433">
      <t>ト</t>
    </rPh>
    <rPh sb="435" eb="437">
      <t>ショチ</t>
    </rPh>
    <rPh sb="441" eb="443">
      <t>キロク</t>
    </rPh>
    <phoneticPr fontId="3"/>
  </si>
  <si>
    <t>　適切なサービスを提供することができるよう、従業者の日々の勤務時間、常勤・非常勤の別、各職員の配置、管理者との兼務関係等を明確にした勤務表を作成していますか。</t>
    <rPh sb="1" eb="3">
      <t>テキセツ</t>
    </rPh>
    <rPh sb="9" eb="11">
      <t>テイキョウ</t>
    </rPh>
    <rPh sb="22" eb="25">
      <t>ジュウギョウシャ</t>
    </rPh>
    <rPh sb="26" eb="28">
      <t>ヒビ</t>
    </rPh>
    <rPh sb="29" eb="31">
      <t>キンム</t>
    </rPh>
    <rPh sb="31" eb="33">
      <t>ジカン</t>
    </rPh>
    <rPh sb="34" eb="36">
      <t>ジョウキン</t>
    </rPh>
    <rPh sb="37" eb="40">
      <t>ヒジョウキン</t>
    </rPh>
    <rPh sb="41" eb="42">
      <t>ベツ</t>
    </rPh>
    <rPh sb="43" eb="44">
      <t>カク</t>
    </rPh>
    <rPh sb="44" eb="46">
      <t>ショクイン</t>
    </rPh>
    <rPh sb="47" eb="49">
      <t>ハイチ</t>
    </rPh>
    <rPh sb="50" eb="53">
      <t>カンリシャ</t>
    </rPh>
    <rPh sb="55" eb="57">
      <t>ケンム</t>
    </rPh>
    <rPh sb="57" eb="59">
      <t>カンケイ</t>
    </rPh>
    <rPh sb="59" eb="60">
      <t>トウ</t>
    </rPh>
    <rPh sb="61" eb="63">
      <t>メイカク</t>
    </rPh>
    <rPh sb="66" eb="69">
      <t>キンムヒョウ</t>
    </rPh>
    <rPh sb="70" eb="72">
      <t>サクセイ</t>
    </rPh>
    <phoneticPr fontId="3"/>
  </si>
  <si>
    <t>　従業者の資質の向上のために、研修の機会を確保していますか。</t>
    <rPh sb="1" eb="4">
      <t>ジュウギョウシャ</t>
    </rPh>
    <rPh sb="5" eb="7">
      <t>シシツ</t>
    </rPh>
    <rPh sb="8" eb="10">
      <t>コウジョウ</t>
    </rPh>
    <rPh sb="15" eb="17">
      <t>ケンシュウ</t>
    </rPh>
    <rPh sb="18" eb="20">
      <t>キカイ</t>
    </rPh>
    <rPh sb="21" eb="23">
      <t>カクホ</t>
    </rPh>
    <phoneticPr fontId="3"/>
  </si>
  <si>
    <t>　本年４月以降の研修の実施日又は実施予定日はいつですか。</t>
    <rPh sb="1" eb="3">
      <t>ホンネン</t>
    </rPh>
    <rPh sb="4" eb="5">
      <t>ツキ</t>
    </rPh>
    <rPh sb="5" eb="7">
      <t>イコウ</t>
    </rPh>
    <rPh sb="8" eb="10">
      <t>ケンシュウ</t>
    </rPh>
    <rPh sb="11" eb="14">
      <t>ジッシビ</t>
    </rPh>
    <rPh sb="14" eb="15">
      <t>マタ</t>
    </rPh>
    <rPh sb="16" eb="18">
      <t>ジッシ</t>
    </rPh>
    <rPh sb="18" eb="20">
      <t>ヨテイ</t>
    </rPh>
    <rPh sb="20" eb="21">
      <t>ヒ</t>
    </rPh>
    <phoneticPr fontId="3"/>
  </si>
  <si>
    <t>　本年４月以降の非常災害訓練の実施日又は実施予定日はいつですか。</t>
    <rPh sb="1" eb="3">
      <t>ホンネン</t>
    </rPh>
    <rPh sb="4" eb="5">
      <t>ツキ</t>
    </rPh>
    <rPh sb="5" eb="7">
      <t>イコウ</t>
    </rPh>
    <rPh sb="8" eb="10">
      <t>ヒジョウ</t>
    </rPh>
    <rPh sb="10" eb="12">
      <t>サイガイ</t>
    </rPh>
    <rPh sb="12" eb="14">
      <t>クンレン</t>
    </rPh>
    <rPh sb="15" eb="18">
      <t>ジッシビ</t>
    </rPh>
    <rPh sb="18" eb="19">
      <t>マタ</t>
    </rPh>
    <rPh sb="20" eb="22">
      <t>ジッシ</t>
    </rPh>
    <rPh sb="22" eb="24">
      <t>ヨテイ</t>
    </rPh>
    <rPh sb="24" eb="25">
      <t>ヒ</t>
    </rPh>
    <phoneticPr fontId="3"/>
  </si>
  <si>
    <t>　日ごろから消防団や地域住民との連携を図り、火災等の際に消火・避難等に協力してもらえる体制をとっていますか。</t>
    <rPh sb="1" eb="2">
      <t>ヒ</t>
    </rPh>
    <rPh sb="6" eb="9">
      <t>ショウボウダン</t>
    </rPh>
    <rPh sb="10" eb="12">
      <t>チイキ</t>
    </rPh>
    <rPh sb="12" eb="14">
      <t>ジュウミン</t>
    </rPh>
    <rPh sb="16" eb="18">
      <t>レンケイ</t>
    </rPh>
    <rPh sb="19" eb="20">
      <t>ハカ</t>
    </rPh>
    <rPh sb="22" eb="24">
      <t>カサイ</t>
    </rPh>
    <rPh sb="24" eb="25">
      <t>トウ</t>
    </rPh>
    <rPh sb="26" eb="27">
      <t>サイ</t>
    </rPh>
    <rPh sb="28" eb="30">
      <t>ショウカ</t>
    </rPh>
    <rPh sb="31" eb="33">
      <t>ヒナン</t>
    </rPh>
    <rPh sb="33" eb="34">
      <t>トウ</t>
    </rPh>
    <rPh sb="35" eb="37">
      <t>キョウリョク</t>
    </rPh>
    <rPh sb="43" eb="45">
      <t>タイセイ</t>
    </rPh>
    <phoneticPr fontId="3"/>
  </si>
  <si>
    <t>※防火管理者の責務（消防法施行令）
第3条の２　防火管理者は、総務省令で定めるところにより、当該防火対象物についての防火管理に係る消防計画を作成し、所轄消防長又は消防署長に届け出なければならない。
２　防火管理者は、前項の消防計画に基づいて、当該防火対象物について消火、通報及び避難の訓練の実施、消防の用に供する設備、消防用水又は消火活動上必要な施設の点検及び整備、火気の使用又は取扱いに関する監督、避難又は防火上必要な構造及び設備の維持管理並びに収容人員の管理その他防火管理上必要な業務を行わなければならない。
３　防火管理者は、防火管理上必要な業務を行うときは、必要に応じて当該防火対象物の管理について権原を有する者の指示を求め、誠実にその職務を遂行しなければならない。
４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t>
    <rPh sb="18" eb="19">
      <t>ダイ</t>
    </rPh>
    <rPh sb="20" eb="21">
      <t>ジョウ</t>
    </rPh>
    <rPh sb="24" eb="26">
      <t>ボウカ</t>
    </rPh>
    <rPh sb="26" eb="29">
      <t>カンリシャ</t>
    </rPh>
    <rPh sb="31" eb="33">
      <t>ソウム</t>
    </rPh>
    <rPh sb="33" eb="35">
      <t>ショウレイ</t>
    </rPh>
    <rPh sb="36" eb="37">
      <t>サダ</t>
    </rPh>
    <rPh sb="46" eb="48">
      <t>トウガイ</t>
    </rPh>
    <rPh sb="48" eb="50">
      <t>ボウカ</t>
    </rPh>
    <rPh sb="50" eb="53">
      <t>タイショウブツ</t>
    </rPh>
    <rPh sb="58" eb="60">
      <t>ボウカ</t>
    </rPh>
    <rPh sb="60" eb="62">
      <t>カンリ</t>
    </rPh>
    <rPh sb="63" eb="64">
      <t>カカワ</t>
    </rPh>
    <rPh sb="65" eb="67">
      <t>ショウボウ</t>
    </rPh>
    <rPh sb="67" eb="69">
      <t>ケイカク</t>
    </rPh>
    <rPh sb="70" eb="72">
      <t>サクセイ</t>
    </rPh>
    <rPh sb="74" eb="76">
      <t>ショカツ</t>
    </rPh>
    <rPh sb="76" eb="79">
      <t>ショウボウチョウ</t>
    </rPh>
    <rPh sb="79" eb="80">
      <t>マタ</t>
    </rPh>
    <rPh sb="81" eb="84">
      <t>ショウボウショ</t>
    </rPh>
    <rPh sb="84" eb="85">
      <t>チョウ</t>
    </rPh>
    <rPh sb="86" eb="87">
      <t>トド</t>
    </rPh>
    <rPh sb="88" eb="89">
      <t>デ</t>
    </rPh>
    <phoneticPr fontId="3"/>
  </si>
  <si>
    <t>　施設の協力病院等の名称を記入してください。</t>
    <rPh sb="1" eb="3">
      <t>シセツ</t>
    </rPh>
    <rPh sb="4" eb="6">
      <t>キョウリョク</t>
    </rPh>
    <rPh sb="6" eb="8">
      <t>ビョウイン</t>
    </rPh>
    <rPh sb="8" eb="9">
      <t>トウ</t>
    </rPh>
    <rPh sb="10" eb="12">
      <t>メイショウ</t>
    </rPh>
    <rPh sb="13" eb="15">
      <t>キニュウ</t>
    </rPh>
    <phoneticPr fontId="3"/>
  </si>
  <si>
    <t>　施設の見やすい場所に、運営規程の概要、従業者の勤務の体制その他の利用申込者のサービスの選択に資すると認められる重要事項を掲示していますか。</t>
    <rPh sb="1" eb="3">
      <t>シセツ</t>
    </rPh>
    <rPh sb="4" eb="5">
      <t>ミ</t>
    </rPh>
    <rPh sb="8" eb="10">
      <t>バショ</t>
    </rPh>
    <rPh sb="12" eb="14">
      <t>ウンエイ</t>
    </rPh>
    <rPh sb="14" eb="16">
      <t>キテイ</t>
    </rPh>
    <rPh sb="17" eb="19">
      <t>ガイヨウ</t>
    </rPh>
    <rPh sb="20" eb="23">
      <t>ジュウギョウシャ</t>
    </rPh>
    <rPh sb="24" eb="26">
      <t>キンム</t>
    </rPh>
    <rPh sb="27" eb="29">
      <t>タイセイ</t>
    </rPh>
    <rPh sb="31" eb="32">
      <t>タ</t>
    </rPh>
    <rPh sb="33" eb="35">
      <t>リヨウ</t>
    </rPh>
    <rPh sb="35" eb="38">
      <t>モウシコミシャ</t>
    </rPh>
    <rPh sb="44" eb="46">
      <t>センタク</t>
    </rPh>
    <rPh sb="47" eb="48">
      <t>シ</t>
    </rPh>
    <rPh sb="51" eb="52">
      <t>ミト</t>
    </rPh>
    <rPh sb="56" eb="58">
      <t>ジュウヨウ</t>
    </rPh>
    <rPh sb="58" eb="60">
      <t>ジコウ</t>
    </rPh>
    <rPh sb="61" eb="63">
      <t>ケイジ</t>
    </rPh>
    <phoneticPr fontId="3"/>
  </si>
  <si>
    <t>　施設について広告する場合は、その内容が虚偽又は誇大なものとならないようにしていますか。</t>
    <rPh sb="1" eb="3">
      <t>シセツ</t>
    </rPh>
    <rPh sb="7" eb="9">
      <t>コウコク</t>
    </rPh>
    <rPh sb="11" eb="13">
      <t>バアイ</t>
    </rPh>
    <rPh sb="17" eb="19">
      <t>ナイヨウ</t>
    </rPh>
    <rPh sb="20" eb="22">
      <t>キョギ</t>
    </rPh>
    <rPh sb="22" eb="23">
      <t>マタ</t>
    </rPh>
    <rPh sb="24" eb="26">
      <t>コダイ</t>
    </rPh>
    <phoneticPr fontId="3"/>
  </si>
  <si>
    <t>　指定居宅介護支援事業者又はその従業者に対し、要介護被保険者に地域密着型介護老人福祉施設を紹介することの対償として、金品その他の財産上の利益を供与していませんか。（供与していなければ○）</t>
    <rPh sb="1" eb="3">
      <t>シテイ</t>
    </rPh>
    <rPh sb="3" eb="5">
      <t>キョタク</t>
    </rPh>
    <rPh sb="5" eb="7">
      <t>カイゴ</t>
    </rPh>
    <rPh sb="7" eb="9">
      <t>シエン</t>
    </rPh>
    <rPh sb="9" eb="12">
      <t>ジギョウシャ</t>
    </rPh>
    <rPh sb="12" eb="13">
      <t>マタ</t>
    </rPh>
    <rPh sb="16" eb="19">
      <t>ジュウギョウシャ</t>
    </rPh>
    <rPh sb="20" eb="21">
      <t>タイ</t>
    </rPh>
    <rPh sb="23" eb="26">
      <t>ヨウカイゴ</t>
    </rPh>
    <rPh sb="26" eb="30">
      <t>ヒホケンシャ</t>
    </rPh>
    <rPh sb="31" eb="33">
      <t>チイキ</t>
    </rPh>
    <rPh sb="33" eb="36">
      <t>ミッチャクガタ</t>
    </rPh>
    <rPh sb="36" eb="38">
      <t>カイゴ</t>
    </rPh>
    <rPh sb="38" eb="40">
      <t>ロウジン</t>
    </rPh>
    <rPh sb="40" eb="42">
      <t>フクシ</t>
    </rPh>
    <rPh sb="42" eb="44">
      <t>シセツ</t>
    </rPh>
    <rPh sb="45" eb="47">
      <t>ショウカイ</t>
    </rPh>
    <rPh sb="52" eb="53">
      <t>タイ</t>
    </rPh>
    <rPh sb="53" eb="54">
      <t>ショウ</t>
    </rPh>
    <rPh sb="58" eb="60">
      <t>キンピン</t>
    </rPh>
    <rPh sb="62" eb="63">
      <t>タ</t>
    </rPh>
    <rPh sb="64" eb="66">
      <t>ザイサン</t>
    </rPh>
    <rPh sb="66" eb="67">
      <t>ジョウ</t>
    </rPh>
    <rPh sb="68" eb="70">
      <t>リエキ</t>
    </rPh>
    <rPh sb="71" eb="73">
      <t>キョウヨ</t>
    </rPh>
    <rPh sb="82" eb="84">
      <t>キョウヨ</t>
    </rPh>
    <phoneticPr fontId="3"/>
  </si>
  <si>
    <t>　苦情の受付日、その内容等を記録し、５年間保管していますか。</t>
    <rPh sb="1" eb="3">
      <t>クジョウ</t>
    </rPh>
    <rPh sb="4" eb="6">
      <t>ウケツケ</t>
    </rPh>
    <rPh sb="6" eb="7">
      <t>ヒ</t>
    </rPh>
    <rPh sb="10" eb="12">
      <t>ナイヨウ</t>
    </rPh>
    <rPh sb="12" eb="13">
      <t>トウ</t>
    </rPh>
    <rPh sb="14" eb="16">
      <t>キロク</t>
    </rPh>
    <rPh sb="19" eb="21">
      <t>ネンカン</t>
    </rPh>
    <rPh sb="21" eb="23">
      <t>ホカン</t>
    </rPh>
    <phoneticPr fontId="3"/>
  </si>
  <si>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事例がない場合は「事例なし」と記入してください。）</t>
    <phoneticPr fontId="3"/>
  </si>
  <si>
    <t>　本年４月以降の運営推進会議の実施日又は実施予定日はいつですか。</t>
    <rPh sb="1" eb="3">
      <t>ホンネン</t>
    </rPh>
    <rPh sb="4" eb="5">
      <t>ツキ</t>
    </rPh>
    <rPh sb="5" eb="7">
      <t>イコウ</t>
    </rPh>
    <rPh sb="8" eb="10">
      <t>ウンエイ</t>
    </rPh>
    <rPh sb="10" eb="12">
      <t>スイシン</t>
    </rPh>
    <rPh sb="12" eb="14">
      <t>カイギ</t>
    </rPh>
    <rPh sb="15" eb="18">
      <t>ジッシビ</t>
    </rPh>
    <rPh sb="18" eb="19">
      <t>マタ</t>
    </rPh>
    <rPh sb="20" eb="22">
      <t>ジッシ</t>
    </rPh>
    <rPh sb="22" eb="24">
      <t>ヨテイ</t>
    </rPh>
    <rPh sb="24" eb="25">
      <t>ヒ</t>
    </rPh>
    <phoneticPr fontId="3"/>
  </si>
  <si>
    <t>　サービス事業所ごとに経理を区分し、指定地域密着型介護老人福祉施設入所者生活介護の事業の会計とその他の事業の会計を区分していますか。</t>
    <rPh sb="5" eb="8">
      <t>ジギョウショ</t>
    </rPh>
    <rPh sb="11" eb="13">
      <t>ケイリ</t>
    </rPh>
    <rPh sb="14" eb="16">
      <t>クブン</t>
    </rPh>
    <rPh sb="18" eb="20">
      <t>シテイ</t>
    </rPh>
    <rPh sb="20" eb="22">
      <t>チイキ</t>
    </rPh>
    <rPh sb="22" eb="25">
      <t>ミッチャクガタ</t>
    </rPh>
    <rPh sb="25" eb="27">
      <t>カイゴ</t>
    </rPh>
    <rPh sb="27" eb="29">
      <t>ロウジン</t>
    </rPh>
    <rPh sb="29" eb="31">
      <t>フクシ</t>
    </rPh>
    <rPh sb="31" eb="33">
      <t>シセツ</t>
    </rPh>
    <rPh sb="33" eb="36">
      <t>ニュウショシャ</t>
    </rPh>
    <rPh sb="36" eb="38">
      <t>セイカツ</t>
    </rPh>
    <rPh sb="38" eb="40">
      <t>カイゴ</t>
    </rPh>
    <rPh sb="41" eb="43">
      <t>ジギョウ</t>
    </rPh>
    <rPh sb="44" eb="46">
      <t>カイケイ</t>
    </rPh>
    <rPh sb="49" eb="50">
      <t>タ</t>
    </rPh>
    <rPh sb="51" eb="53">
      <t>ジギョウ</t>
    </rPh>
    <rPh sb="54" eb="56">
      <t>カイケイ</t>
    </rPh>
    <rPh sb="57" eb="58">
      <t>ク</t>
    </rPh>
    <rPh sb="58" eb="59">
      <t>ワ</t>
    </rPh>
    <phoneticPr fontId="3"/>
  </si>
  <si>
    <t>生活相談員</t>
    <rPh sb="0" eb="2">
      <t>セイカツ</t>
    </rPh>
    <rPh sb="2" eb="5">
      <t>ソウダンイン</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</si>
  <si>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</si>
  <si>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</si>
  <si>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</si>
  <si>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</si>
  <si>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</si>
  <si>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</si>
  <si>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</si>
  <si>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なし</t>
    <phoneticPr fontId="3"/>
  </si>
  <si>
    <t>　（例）</t>
    <rPh sb="2" eb="3">
      <t>レイ</t>
    </rPh>
    <phoneticPr fontId="3"/>
  </si>
  <si>
    <t>○○○加算</t>
    <rPh sb="3" eb="5">
      <t>カサン</t>
    </rPh>
    <phoneticPr fontId="3"/>
  </si>
  <si>
    <t>○</t>
    <phoneticPr fontId="3"/>
  </si>
  <si>
    <t>日常生活継続支援体制加算(Ⅰ・Ⅱ)　算定チェック表</t>
    <rPh sb="0" eb="2">
      <t>ニチジョウ</t>
    </rPh>
    <rPh sb="2" eb="4">
      <t>セイカツ</t>
    </rPh>
    <rPh sb="4" eb="6">
      <t>ケイゾク</t>
    </rPh>
    <rPh sb="6" eb="8">
      <t>シエン</t>
    </rPh>
    <rPh sb="8" eb="10">
      <t>タイセイ</t>
    </rPh>
    <rPh sb="10" eb="12">
      <t>カサン</t>
    </rPh>
    <rPh sb="18" eb="20">
      <t>サンテイ</t>
    </rPh>
    <rPh sb="24" eb="25">
      <t>ヒョウ</t>
    </rPh>
    <phoneticPr fontId="3"/>
  </si>
  <si>
    <t>項目（算定要件）</t>
    <rPh sb="0" eb="2">
      <t>コウモク</t>
    </rPh>
    <rPh sb="3" eb="5">
      <t>サンテイ</t>
    </rPh>
    <rPh sb="5" eb="7">
      <t>ヨウケン</t>
    </rPh>
    <phoneticPr fontId="3"/>
  </si>
  <si>
    <t>適否</t>
    <rPh sb="0" eb="2">
      <t>テキヒ</t>
    </rPh>
    <phoneticPr fontId="3"/>
  </si>
  <si>
    <t>はい・いいえ</t>
    <phoneticPr fontId="3"/>
  </si>
  <si>
    <t>はい・いいえ</t>
    <phoneticPr fontId="3"/>
  </si>
  <si>
    <t>（１）算定日の属する月の前６月間又は前１２月間における新規入所者の総数のうち、要介護状態区分が要介護４又は要介護５の者の占める割合が１００分の７０以上であること。</t>
    <rPh sb="3" eb="5">
      <t>サンテイ</t>
    </rPh>
    <rPh sb="5" eb="6">
      <t>ヒ</t>
    </rPh>
    <rPh sb="7" eb="8">
      <t>ゾク</t>
    </rPh>
    <rPh sb="10" eb="11">
      <t>ツキ</t>
    </rPh>
    <rPh sb="12" eb="13">
      <t>ゼン</t>
    </rPh>
    <rPh sb="14" eb="15">
      <t>ガツ</t>
    </rPh>
    <rPh sb="15" eb="16">
      <t>カン</t>
    </rPh>
    <rPh sb="16" eb="17">
      <t>マタ</t>
    </rPh>
    <rPh sb="18" eb="19">
      <t>ゼン</t>
    </rPh>
    <rPh sb="21" eb="22">
      <t>ガツ</t>
    </rPh>
    <rPh sb="22" eb="23">
      <t>カン</t>
    </rPh>
    <rPh sb="27" eb="29">
      <t>シンキ</t>
    </rPh>
    <rPh sb="29" eb="32">
      <t>ニュウショシャ</t>
    </rPh>
    <rPh sb="33" eb="35">
      <t>ソウスウ</t>
    </rPh>
    <rPh sb="39" eb="42">
      <t>ヨウカイゴ</t>
    </rPh>
    <rPh sb="42" eb="44">
      <t>ジョウタイ</t>
    </rPh>
    <rPh sb="44" eb="46">
      <t>クブン</t>
    </rPh>
    <rPh sb="47" eb="50">
      <t>ヨウカイゴ</t>
    </rPh>
    <rPh sb="51" eb="52">
      <t>マタ</t>
    </rPh>
    <rPh sb="53" eb="56">
      <t>ヨウカイゴ</t>
    </rPh>
    <rPh sb="58" eb="59">
      <t>モノ</t>
    </rPh>
    <rPh sb="60" eb="61">
      <t>シ</t>
    </rPh>
    <rPh sb="63" eb="65">
      <t>ワリアイ</t>
    </rPh>
    <rPh sb="69" eb="70">
      <t>ブン</t>
    </rPh>
    <rPh sb="73" eb="75">
      <t>イジョウ</t>
    </rPh>
    <phoneticPr fontId="3"/>
  </si>
  <si>
    <t>（２）算定日の属する月の前６月間又は前１２月間における新規入所者の総数のうち、日常生活に支障を来すおそれのある症状又は行動が認められることから介護を必要とする認知症である者（日常生活自立度のランクⅢ、Ⅳ又はＭに該当する者）の占める割合が１００分の６５以上であること。</t>
    <phoneticPr fontId="3"/>
  </si>
  <si>
    <t>（３）社会福祉士及び介護福祉士法施行規則第１条各号に掲げる行為（口腔内の喀痰吸引、鼻腔内の喀痰吸引、気管カニューレ内部の喀痰吸引、胃ろう又は腸ろうによる経管栄養 、経鼻経管栄養）を必要とする者の占める割合が入所者の１００分の１５以上であること。</t>
    <phoneticPr fontId="3"/>
  </si>
  <si>
    <t>はい・いいえ</t>
    <phoneticPr fontId="3"/>
  </si>
  <si>
    <t>はい・いいえ</t>
  </si>
  <si>
    <t>看護体制加算　算定チェック表</t>
    <rPh sb="0" eb="2">
      <t>カンゴ</t>
    </rPh>
    <rPh sb="2" eb="4">
      <t>タイセイ</t>
    </rPh>
    <rPh sb="4" eb="6">
      <t>カサン</t>
    </rPh>
    <rPh sb="7" eb="9">
      <t>サンテイ</t>
    </rPh>
    <rPh sb="13" eb="14">
      <t>ヒョウ</t>
    </rPh>
    <phoneticPr fontId="3"/>
  </si>
  <si>
    <t>【看護体制加算（Ⅰ）イ又は（Ⅱ）イの場合】
経過的地域密着型介護老人福祉施設入所者生活介護費又は経過的ユニット型経過的地域密着型介護老人福祉施設入所者生活介護費を算定していますか。</t>
    <rPh sb="22" eb="25">
      <t>ケイカテキ</t>
    </rPh>
    <rPh sb="25" eb="27">
      <t>チイキ</t>
    </rPh>
    <rPh sb="27" eb="30">
      <t>ミッチャクガタ</t>
    </rPh>
    <rPh sb="30" eb="32">
      <t>カイゴ</t>
    </rPh>
    <rPh sb="32" eb="34">
      <t>ロウジン</t>
    </rPh>
    <rPh sb="34" eb="36">
      <t>フクシ</t>
    </rPh>
    <rPh sb="36" eb="38">
      <t>シセツ</t>
    </rPh>
    <rPh sb="38" eb="41">
      <t>ニュウショシャ</t>
    </rPh>
    <rPh sb="41" eb="43">
      <t>セイカツ</t>
    </rPh>
    <rPh sb="43" eb="45">
      <t>カイゴ</t>
    </rPh>
    <rPh sb="45" eb="46">
      <t>ヒ</t>
    </rPh>
    <rPh sb="46" eb="47">
      <t>マタ</t>
    </rPh>
    <rPh sb="48" eb="51">
      <t>ケイカテキ</t>
    </rPh>
    <rPh sb="55" eb="56">
      <t>ガタ</t>
    </rPh>
    <rPh sb="56" eb="59">
      <t>ケイカテキ</t>
    </rPh>
    <rPh sb="59" eb="61">
      <t>チイキ</t>
    </rPh>
    <rPh sb="61" eb="64">
      <t>ミッチャクガタ</t>
    </rPh>
    <rPh sb="64" eb="66">
      <t>カイゴ</t>
    </rPh>
    <rPh sb="66" eb="68">
      <t>ロウジン</t>
    </rPh>
    <rPh sb="68" eb="70">
      <t>フクシ</t>
    </rPh>
    <rPh sb="70" eb="72">
      <t>シセツ</t>
    </rPh>
    <rPh sb="72" eb="75">
      <t>ニュウショシャ</t>
    </rPh>
    <rPh sb="75" eb="77">
      <t>セイカツ</t>
    </rPh>
    <rPh sb="77" eb="79">
      <t>カイゴ</t>
    </rPh>
    <rPh sb="79" eb="80">
      <t>ヒ</t>
    </rPh>
    <rPh sb="81" eb="83">
      <t>サンテイ</t>
    </rPh>
    <phoneticPr fontId="3"/>
  </si>
  <si>
    <t>はい・いいえ</t>
    <phoneticPr fontId="3"/>
  </si>
  <si>
    <t>夜勤職員配置加算　算定チェック表</t>
    <rPh sb="0" eb="2">
      <t>ヤキン</t>
    </rPh>
    <rPh sb="2" eb="4">
      <t>ショクイン</t>
    </rPh>
    <rPh sb="4" eb="6">
      <t>ハイチ</t>
    </rPh>
    <rPh sb="6" eb="8">
      <t>カサン</t>
    </rPh>
    <rPh sb="9" eb="11">
      <t>サンテイ</t>
    </rPh>
    <rPh sb="15" eb="16">
      <t>ヒョウ</t>
    </rPh>
    <phoneticPr fontId="3"/>
  </si>
  <si>
    <t>解釈通知の内容を理解し、当該通知内容に沿った加算サービスの提供を行っていますか。</t>
    <phoneticPr fontId="3"/>
  </si>
  <si>
    <t>準ユニットケア加算　算定チェック表</t>
    <rPh sb="0" eb="1">
      <t>ジュン</t>
    </rPh>
    <rPh sb="7" eb="9">
      <t>カサン</t>
    </rPh>
    <rPh sb="10" eb="12">
      <t>サンテイ</t>
    </rPh>
    <rPh sb="16" eb="17">
      <t>ヒョウ</t>
    </rPh>
    <phoneticPr fontId="3"/>
  </si>
  <si>
    <t>はい・いいえ</t>
    <phoneticPr fontId="3"/>
  </si>
  <si>
    <t>解釈通知の内容を理解し、当該通知内容に沿った加算サービスの提供を行っていますか。</t>
    <phoneticPr fontId="3"/>
  </si>
  <si>
    <t>【加算Ⅱを算定する場合】</t>
    <rPh sb="1" eb="3">
      <t>カサン</t>
    </rPh>
    <rPh sb="5" eb="7">
      <t>サンテイ</t>
    </rPh>
    <rPh sb="9" eb="11">
      <t>バアイ</t>
    </rPh>
    <phoneticPr fontId="3"/>
  </si>
  <si>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</si>
  <si>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　　　</t>
    <phoneticPr fontId="3"/>
  </si>
  <si>
    <t>　　　</t>
    <phoneticPr fontId="3"/>
  </si>
  <si>
    <t>障害者生活支援体制加算（　Ⅰ　・　Ⅱ　）　算定チェック表</t>
    <rPh sb="0" eb="3">
      <t>ショウガイシャ</t>
    </rPh>
    <rPh sb="3" eb="5">
      <t>セイカツ</t>
    </rPh>
    <rPh sb="5" eb="7">
      <t>シエン</t>
    </rPh>
    <rPh sb="7" eb="9">
      <t>タイセイ</t>
    </rPh>
    <rPh sb="9" eb="11">
      <t>カサン</t>
    </rPh>
    <rPh sb="21" eb="23">
      <t>サンテイ</t>
    </rPh>
    <rPh sb="27" eb="28">
      <t>ヒョウ</t>
    </rPh>
    <phoneticPr fontId="3"/>
  </si>
  <si>
    <t>加算Ⅰ（算定要件）</t>
    <rPh sb="0" eb="2">
      <t>カサン</t>
    </rPh>
    <rPh sb="4" eb="6">
      <t>サンテイ</t>
    </rPh>
    <rPh sb="6" eb="8">
      <t>ヨウケン</t>
    </rPh>
    <phoneticPr fontId="3"/>
  </si>
  <si>
    <t>はい・いいえ</t>
    <phoneticPr fontId="3"/>
  </si>
  <si>
    <t>視覚障害者等に対する生活支援に関し専門性を有する者として別に厚生労働大臣が定める者の資格証等の写しを添付していますか。</t>
    <rPh sb="0" eb="2">
      <t>シカク</t>
    </rPh>
    <rPh sb="2" eb="6">
      <t>ショウガイシャナド</t>
    </rPh>
    <rPh sb="7" eb="8">
      <t>タイ</t>
    </rPh>
    <rPh sb="10" eb="12">
      <t>セイカツ</t>
    </rPh>
    <rPh sb="12" eb="14">
      <t>シエン</t>
    </rPh>
    <rPh sb="15" eb="16">
      <t>カン</t>
    </rPh>
    <rPh sb="17" eb="20">
      <t>センモンセイ</t>
    </rPh>
    <rPh sb="21" eb="22">
      <t>ユウ</t>
    </rPh>
    <rPh sb="24" eb="25">
      <t>モノ</t>
    </rPh>
    <rPh sb="28" eb="29">
      <t>ベツ</t>
    </rPh>
    <rPh sb="30" eb="32">
      <t>コウセイ</t>
    </rPh>
    <rPh sb="32" eb="34">
      <t>ロウドウ</t>
    </rPh>
    <rPh sb="34" eb="36">
      <t>ダイジン</t>
    </rPh>
    <rPh sb="37" eb="38">
      <t>サダ</t>
    </rPh>
    <rPh sb="40" eb="41">
      <t>モノ</t>
    </rPh>
    <rPh sb="42" eb="45">
      <t>シカクショウ</t>
    </rPh>
    <rPh sb="45" eb="46">
      <t>ナド</t>
    </rPh>
    <rPh sb="47" eb="48">
      <t>ウツ</t>
    </rPh>
    <rPh sb="50" eb="52">
      <t>テンプ</t>
    </rPh>
    <phoneticPr fontId="3"/>
  </si>
  <si>
    <t>加算Ⅱ（算定要件）</t>
    <rPh sb="0" eb="2">
      <t>カサン</t>
    </rPh>
    <rPh sb="4" eb="6">
      <t>サンテイ</t>
    </rPh>
    <rPh sb="6" eb="8">
      <t>ヨウケン</t>
    </rPh>
    <phoneticPr fontId="3"/>
  </si>
  <si>
    <t>事業所における入所者の総数のうち、視覚障害者等（視覚、聴覚若しくは言語機能に重度の障害のある者又は重度の知的障害者若しくは精神障害者）である入所者の占める割合が１００分の５０以上ですか。</t>
    <rPh sb="7" eb="10">
      <t>ニュウショシャ</t>
    </rPh>
    <rPh sb="17" eb="19">
      <t>シカク</t>
    </rPh>
    <rPh sb="19" eb="22">
      <t>ショウガイシャ</t>
    </rPh>
    <rPh sb="22" eb="23">
      <t>ナド</t>
    </rPh>
    <rPh sb="24" eb="26">
      <t>シカク</t>
    </rPh>
    <rPh sb="27" eb="29">
      <t>チョウカク</t>
    </rPh>
    <rPh sb="29" eb="30">
      <t>モ</t>
    </rPh>
    <rPh sb="33" eb="35">
      <t>ゲンゴ</t>
    </rPh>
    <rPh sb="35" eb="37">
      <t>キノウ</t>
    </rPh>
    <rPh sb="38" eb="40">
      <t>ジュウド</t>
    </rPh>
    <rPh sb="41" eb="43">
      <t>ショウガイ</t>
    </rPh>
    <rPh sb="46" eb="47">
      <t>シャ</t>
    </rPh>
    <rPh sb="47" eb="48">
      <t>マタ</t>
    </rPh>
    <rPh sb="49" eb="51">
      <t>ジュウド</t>
    </rPh>
    <rPh sb="52" eb="54">
      <t>チテキ</t>
    </rPh>
    <rPh sb="54" eb="57">
      <t>ショウガイシャ</t>
    </rPh>
    <rPh sb="57" eb="58">
      <t>モ</t>
    </rPh>
    <rPh sb="61" eb="63">
      <t>セイシン</t>
    </rPh>
    <rPh sb="63" eb="66">
      <t>ショウガイシャ</t>
    </rPh>
    <rPh sb="70" eb="73">
      <t>ニュウショシャ</t>
    </rPh>
    <phoneticPr fontId="3"/>
  </si>
  <si>
    <t>視覚障害者等に対する生活支援に関し専門性を有する者として別に厚生労働大臣が定める者であって専ら障害者生活支援員としての職務に従事する常勤の職員であるものを２名以上配置していますか。</t>
    <rPh sb="0" eb="2">
      <t>シカク</t>
    </rPh>
    <rPh sb="2" eb="5">
      <t>ショウガイシャ</t>
    </rPh>
    <rPh sb="5" eb="6">
      <t>ナド</t>
    </rPh>
    <rPh sb="7" eb="8">
      <t>タイ</t>
    </rPh>
    <rPh sb="10" eb="12">
      <t>セイカツ</t>
    </rPh>
    <rPh sb="12" eb="14">
      <t>シエン</t>
    </rPh>
    <rPh sb="15" eb="16">
      <t>カン</t>
    </rPh>
    <rPh sb="17" eb="20">
      <t>センモンセイ</t>
    </rPh>
    <rPh sb="21" eb="22">
      <t>ユウ</t>
    </rPh>
    <rPh sb="24" eb="25">
      <t>モノ</t>
    </rPh>
    <rPh sb="28" eb="29">
      <t>ベツ</t>
    </rPh>
    <rPh sb="30" eb="36">
      <t>コウセイロウドウダイジン</t>
    </rPh>
    <rPh sb="37" eb="38">
      <t>サダ</t>
    </rPh>
    <rPh sb="40" eb="41">
      <t>モノ</t>
    </rPh>
    <rPh sb="45" eb="46">
      <t>モッパ</t>
    </rPh>
    <rPh sb="47" eb="50">
      <t>ショウガイシャ</t>
    </rPh>
    <rPh sb="50" eb="52">
      <t>セイカツ</t>
    </rPh>
    <rPh sb="52" eb="54">
      <t>シエン</t>
    </rPh>
    <rPh sb="54" eb="55">
      <t>イン</t>
    </rPh>
    <rPh sb="59" eb="61">
      <t>ショクム</t>
    </rPh>
    <rPh sb="62" eb="64">
      <t>ジュウジ</t>
    </rPh>
    <rPh sb="66" eb="68">
      <t>ジョウキン</t>
    </rPh>
    <rPh sb="69" eb="71">
      <t>ショクイン</t>
    </rPh>
    <rPh sb="78" eb="81">
      <t>メイイジョウ</t>
    </rPh>
    <rPh sb="81" eb="83">
      <t>ハイチ</t>
    </rPh>
    <phoneticPr fontId="3"/>
  </si>
  <si>
    <t>管理栄養士を常勤換算方法で、入所者の数を５０で除して得た数以上配置していますか。</t>
    <rPh sb="0" eb="2">
      <t>カンリ</t>
    </rPh>
    <rPh sb="2" eb="5">
      <t>エイヨウシ</t>
    </rPh>
    <rPh sb="6" eb="8">
      <t>ジョウキン</t>
    </rPh>
    <rPh sb="8" eb="10">
      <t>カンサン</t>
    </rPh>
    <rPh sb="10" eb="12">
      <t>ホウホウ</t>
    </rPh>
    <phoneticPr fontId="3"/>
  </si>
  <si>
    <t>※常勤の栄養士を１名以上配置し、当該栄養士が給食管理を行っている場合にあっては、管理栄養士を常勤換算方法で、入所者の数を７０で除して得た数以上配置していること。</t>
    <phoneticPr fontId="3"/>
  </si>
  <si>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ますか。</t>
    <phoneticPr fontId="3"/>
  </si>
  <si>
    <t>低栄養状態又は低栄養状態のおそれのある入所者以外の入所者に対しても、食事の観察の際に変化を把握し、問題があると認められる場合は、早期に対応していますか。</t>
    <rPh sb="0" eb="1">
      <t>テイ</t>
    </rPh>
    <rPh sb="1" eb="3">
      <t>エイヨウ</t>
    </rPh>
    <rPh sb="3" eb="5">
      <t>ジョウタイ</t>
    </rPh>
    <rPh sb="5" eb="6">
      <t>マタ</t>
    </rPh>
    <rPh sb="7" eb="8">
      <t>テイ</t>
    </rPh>
    <rPh sb="8" eb="10">
      <t>エイヨウ</t>
    </rPh>
    <rPh sb="10" eb="12">
      <t>ジョウタイ</t>
    </rPh>
    <rPh sb="19" eb="22">
      <t>ニュウショシャ</t>
    </rPh>
    <phoneticPr fontId="3"/>
  </si>
  <si>
    <t>入所者ごとの栄養状態等の情報を厚生労働省に提出し、継続的な栄養管理の実施に当たって、当該情報その他継続的な栄養管理の適切かつ有効な実施のために必要な情報を活用していますか。</t>
    <phoneticPr fontId="3"/>
  </si>
  <si>
    <t>厚生労働大臣が定める基準（定員超過・人員基準）に該当していませんか。</t>
    <rPh sb="0" eb="2">
      <t>コウセイ</t>
    </rPh>
    <rPh sb="2" eb="4">
      <t>ロウドウ</t>
    </rPh>
    <rPh sb="4" eb="6">
      <t>ダイジン</t>
    </rPh>
    <rPh sb="7" eb="8">
      <t>サダ</t>
    </rPh>
    <rPh sb="10" eb="12">
      <t>キジュン</t>
    </rPh>
    <rPh sb="13" eb="15">
      <t>テイイン</t>
    </rPh>
    <rPh sb="15" eb="17">
      <t>チョウカ</t>
    </rPh>
    <rPh sb="18" eb="20">
      <t>ジンイン</t>
    </rPh>
    <rPh sb="20" eb="22">
      <t>キジュン</t>
    </rPh>
    <rPh sb="24" eb="26">
      <t>ガイトウ</t>
    </rPh>
    <phoneticPr fontId="3"/>
  </si>
  <si>
    <t>解釈通知の内容を理解し、当該通知内容に沿った加算サービスの提供を行っていますか。</t>
    <phoneticPr fontId="3"/>
  </si>
  <si>
    <t>療養食加算　算定チェック表</t>
    <rPh sb="0" eb="2">
      <t>リョウヨウ</t>
    </rPh>
    <rPh sb="2" eb="3">
      <t>ショク</t>
    </rPh>
    <rPh sb="3" eb="5">
      <t>カサン</t>
    </rPh>
    <rPh sb="6" eb="8">
      <t>サンテイ</t>
    </rPh>
    <rPh sb="12" eb="13">
      <t>ヒョウ</t>
    </rPh>
    <phoneticPr fontId="3"/>
  </si>
  <si>
    <r>
      <t>利用者の病状等に応じて、主治の医師より利用者に対し疾患治療の直接手段として発行された食事箋に基づき</t>
    </r>
    <r>
      <rPr>
        <sz val="11"/>
        <rFont val="ＭＳ Ｐゴシック"/>
        <family val="3"/>
        <charset val="128"/>
      </rPr>
      <t>、</t>
    </r>
    <r>
      <rPr>
        <u/>
        <sz val="11"/>
        <rFont val="ＭＳ Ｐゴシック"/>
        <family val="3"/>
        <charset val="128"/>
      </rPr>
      <t>療養食</t>
    </r>
    <r>
      <rPr>
        <sz val="11"/>
        <rFont val="ＭＳ Ｐゴシック"/>
        <family val="3"/>
        <charset val="128"/>
      </rPr>
      <t>を提供していますか。また、提供にあたり療養食の献立表を作成していますか。
※療養食…適切な栄養量及び内容を有する糖尿病食、腎臓病食、肝臓病食、胃潰瘍食、貧血食、膵臓病食、脂質異常症食、痛風食及び特別な場合の検査食</t>
    </r>
    <rPh sb="0" eb="3">
      <t>リヨウシャ</t>
    </rPh>
    <rPh sb="4" eb="6">
      <t>ビョウジョウ</t>
    </rPh>
    <rPh sb="6" eb="7">
      <t>トウ</t>
    </rPh>
    <rPh sb="8" eb="9">
      <t>オウ</t>
    </rPh>
    <rPh sb="12" eb="13">
      <t>ヌシ</t>
    </rPh>
    <rPh sb="13" eb="14">
      <t>オサム</t>
    </rPh>
    <rPh sb="15" eb="17">
      <t>イシ</t>
    </rPh>
    <rPh sb="19" eb="22">
      <t>リヨウシャ</t>
    </rPh>
    <rPh sb="23" eb="24">
      <t>タイ</t>
    </rPh>
    <rPh sb="25" eb="27">
      <t>シッカン</t>
    </rPh>
    <rPh sb="27" eb="29">
      <t>チリョウ</t>
    </rPh>
    <rPh sb="30" eb="32">
      <t>チョクセツ</t>
    </rPh>
    <rPh sb="32" eb="34">
      <t>シュダン</t>
    </rPh>
    <rPh sb="37" eb="39">
      <t>ハッコウ</t>
    </rPh>
    <rPh sb="42" eb="44">
      <t>ショクジ</t>
    </rPh>
    <rPh sb="44" eb="45">
      <t>セン</t>
    </rPh>
    <rPh sb="46" eb="47">
      <t>モト</t>
    </rPh>
    <rPh sb="50" eb="52">
      <t>リョウヨウ</t>
    </rPh>
    <rPh sb="52" eb="53">
      <t>ショク</t>
    </rPh>
    <rPh sb="54" eb="56">
      <t>テイキョウ</t>
    </rPh>
    <rPh sb="66" eb="68">
      <t>テイキョウ</t>
    </rPh>
    <rPh sb="72" eb="74">
      <t>リョウヨウ</t>
    </rPh>
    <rPh sb="74" eb="75">
      <t>ショク</t>
    </rPh>
    <rPh sb="76" eb="79">
      <t>コンダテヒョウ</t>
    </rPh>
    <rPh sb="80" eb="82">
      <t>サクセイ</t>
    </rPh>
    <rPh sb="92" eb="94">
      <t>リョウヨウ</t>
    </rPh>
    <rPh sb="94" eb="95">
      <t>ショク</t>
    </rPh>
    <rPh sb="96" eb="98">
      <t>テキセツ</t>
    </rPh>
    <rPh sb="99" eb="101">
      <t>エイヨウ</t>
    </rPh>
    <rPh sb="101" eb="102">
      <t>リョウ</t>
    </rPh>
    <rPh sb="102" eb="103">
      <t>オヨ</t>
    </rPh>
    <rPh sb="104" eb="106">
      <t>ナイヨウ</t>
    </rPh>
    <rPh sb="107" eb="108">
      <t>ユウ</t>
    </rPh>
    <rPh sb="110" eb="113">
      <t>トウニョウビョウ</t>
    </rPh>
    <rPh sb="113" eb="114">
      <t>ショク</t>
    </rPh>
    <rPh sb="115" eb="118">
      <t>ジンゾウビョウ</t>
    </rPh>
    <rPh sb="118" eb="119">
      <t>ショク</t>
    </rPh>
    <rPh sb="120" eb="123">
      <t>カンゾウビョウ</t>
    </rPh>
    <phoneticPr fontId="3"/>
  </si>
  <si>
    <r>
      <t>入所者の年齢、心身の状況によって適切な栄養量及び内容の食事</t>
    </r>
    <r>
      <rPr>
        <sz val="11"/>
        <rFont val="ＭＳ Ｐゴシック"/>
        <family val="3"/>
        <charset val="128"/>
      </rPr>
      <t>の提供が行われていますか。また、食事の提供が管理栄養士又は栄養士によって管理されていますか。</t>
    </r>
    <rPh sb="0" eb="3">
      <t>ニュウショシャ</t>
    </rPh>
    <rPh sb="4" eb="6">
      <t>ネンレイ</t>
    </rPh>
    <rPh sb="7" eb="9">
      <t>シンシン</t>
    </rPh>
    <rPh sb="10" eb="12">
      <t>ジョウキョウ</t>
    </rPh>
    <rPh sb="16" eb="18">
      <t>テキセツ</t>
    </rPh>
    <rPh sb="19" eb="21">
      <t>エイヨウ</t>
    </rPh>
    <rPh sb="21" eb="22">
      <t>リョウ</t>
    </rPh>
    <rPh sb="22" eb="23">
      <t>オヨ</t>
    </rPh>
    <rPh sb="24" eb="26">
      <t>ナイヨウ</t>
    </rPh>
    <rPh sb="27" eb="29">
      <t>ショクジ</t>
    </rPh>
    <rPh sb="30" eb="32">
      <t>テイキョウ</t>
    </rPh>
    <rPh sb="33" eb="34">
      <t>オコナ</t>
    </rPh>
    <phoneticPr fontId="3"/>
  </si>
  <si>
    <t>定員超過利用・人員基準欠如に該当していませんか（該当していなければ「はい」）。</t>
    <phoneticPr fontId="3"/>
  </si>
  <si>
    <t>配置医師緊急時対応加算　算定チェック表</t>
    <rPh sb="0" eb="2">
      <t>ハイチ</t>
    </rPh>
    <rPh sb="2" eb="4">
      <t>イシ</t>
    </rPh>
    <rPh sb="4" eb="7">
      <t>キンキュウジ</t>
    </rPh>
    <rPh sb="7" eb="9">
      <t>タイオウ</t>
    </rPh>
    <rPh sb="9" eb="11">
      <t>カサン</t>
    </rPh>
    <rPh sb="12" eb="14">
      <t>サンテイ</t>
    </rPh>
    <rPh sb="18" eb="19">
      <t>ヒョウ</t>
    </rPh>
    <phoneticPr fontId="3"/>
  </si>
  <si>
    <t>配置医師との間で、入所者に対する注意事項や病状等についての情報共有の方法、曜日や時間帯ごとの医師との連絡方法や診療を依頼する場合の具体的状況等に関する具体的な取り決めを事前に定めていますか。</t>
    <rPh sb="0" eb="2">
      <t>ハイチ</t>
    </rPh>
    <rPh sb="2" eb="4">
      <t>イシ</t>
    </rPh>
    <rPh sb="6" eb="7">
      <t>アイダ</t>
    </rPh>
    <rPh sb="9" eb="12">
      <t>ニュウショシャ</t>
    </rPh>
    <rPh sb="13" eb="14">
      <t>タイ</t>
    </rPh>
    <rPh sb="16" eb="18">
      <t>チュウイ</t>
    </rPh>
    <rPh sb="18" eb="20">
      <t>ジコウ</t>
    </rPh>
    <rPh sb="21" eb="23">
      <t>ビョウジョウ</t>
    </rPh>
    <rPh sb="23" eb="24">
      <t>トウ</t>
    </rPh>
    <rPh sb="29" eb="31">
      <t>ジョウホウ</t>
    </rPh>
    <rPh sb="31" eb="33">
      <t>キョウユウ</t>
    </rPh>
    <rPh sb="34" eb="36">
      <t>ホウホウ</t>
    </rPh>
    <rPh sb="37" eb="39">
      <t>ヨウビ</t>
    </rPh>
    <rPh sb="40" eb="43">
      <t>ジカンタイ</t>
    </rPh>
    <rPh sb="46" eb="48">
      <t>イシ</t>
    </rPh>
    <rPh sb="50" eb="52">
      <t>レンラク</t>
    </rPh>
    <rPh sb="52" eb="54">
      <t>ホウホウ</t>
    </rPh>
    <rPh sb="55" eb="57">
      <t>シンリョウ</t>
    </rPh>
    <rPh sb="58" eb="60">
      <t>イライ</t>
    </rPh>
    <rPh sb="62" eb="64">
      <t>バアイ</t>
    </rPh>
    <rPh sb="65" eb="68">
      <t>グタイテキ</t>
    </rPh>
    <rPh sb="68" eb="70">
      <t>ジョウキョウ</t>
    </rPh>
    <rPh sb="70" eb="71">
      <t>トウ</t>
    </rPh>
    <rPh sb="72" eb="73">
      <t>カン</t>
    </rPh>
    <rPh sb="75" eb="78">
      <t>グタイテキ</t>
    </rPh>
    <rPh sb="79" eb="80">
      <t>ト</t>
    </rPh>
    <rPh sb="81" eb="82">
      <t>キ</t>
    </rPh>
    <rPh sb="84" eb="86">
      <t>ジゼン</t>
    </rPh>
    <rPh sb="87" eb="88">
      <t>サダ</t>
    </rPh>
    <phoneticPr fontId="3"/>
  </si>
  <si>
    <t>複数名の配置医師を置いている、又は配置医師と協力医療機関の医師が連携し、施設の求めに応じ２４時間対応できる体制を確保していますか。</t>
    <rPh sb="0" eb="2">
      <t>フクスウ</t>
    </rPh>
    <rPh sb="2" eb="3">
      <t>メイ</t>
    </rPh>
    <rPh sb="4" eb="6">
      <t>ハイチ</t>
    </rPh>
    <rPh sb="6" eb="8">
      <t>イシ</t>
    </rPh>
    <rPh sb="9" eb="10">
      <t>オ</t>
    </rPh>
    <rPh sb="15" eb="16">
      <t>マタ</t>
    </rPh>
    <rPh sb="17" eb="21">
      <t>ハイチイシ</t>
    </rPh>
    <rPh sb="22" eb="24">
      <t>キョウリョク</t>
    </rPh>
    <rPh sb="24" eb="26">
      <t>イリョウ</t>
    </rPh>
    <rPh sb="26" eb="28">
      <t>キカン</t>
    </rPh>
    <rPh sb="29" eb="31">
      <t>イシ</t>
    </rPh>
    <rPh sb="32" eb="34">
      <t>レンケイ</t>
    </rPh>
    <rPh sb="36" eb="38">
      <t>シセツ</t>
    </rPh>
    <rPh sb="39" eb="40">
      <t>モト</t>
    </rPh>
    <rPh sb="42" eb="43">
      <t>オウ</t>
    </rPh>
    <rPh sb="46" eb="48">
      <t>ジカン</t>
    </rPh>
    <rPh sb="48" eb="50">
      <t>タイオウ</t>
    </rPh>
    <rPh sb="53" eb="55">
      <t>タイセイ</t>
    </rPh>
    <rPh sb="56" eb="58">
      <t>カクホ</t>
    </rPh>
    <phoneticPr fontId="3"/>
  </si>
  <si>
    <t>配置医師が施設の求めに応じ、早朝(午前６時から午前８時)、夜間(午後６時から午後１０時)又は深夜(午後１０時から午前６時)に施設を訪問して入所者に対し診療を行い、かつ、診療を行った理由を記録していますか。</t>
    <rPh sb="0" eb="2">
      <t>ハイチ</t>
    </rPh>
    <rPh sb="2" eb="4">
      <t>イシ</t>
    </rPh>
    <rPh sb="5" eb="7">
      <t>シセツ</t>
    </rPh>
    <rPh sb="8" eb="9">
      <t>モト</t>
    </rPh>
    <rPh sb="11" eb="12">
      <t>オウ</t>
    </rPh>
    <phoneticPr fontId="3"/>
  </si>
  <si>
    <t>看護体制加算（Ⅱ）を算定していますか。</t>
    <rPh sb="0" eb="2">
      <t>カンゴ</t>
    </rPh>
    <rPh sb="2" eb="4">
      <t>タイセイ</t>
    </rPh>
    <rPh sb="4" eb="6">
      <t>カサン</t>
    </rPh>
    <rPh sb="10" eb="12">
      <t>サンテイ</t>
    </rPh>
    <phoneticPr fontId="3"/>
  </si>
  <si>
    <t>看取り介護加算（　Ⅰ　・　Ⅱ　）　算定チェック表</t>
    <rPh sb="0" eb="2">
      <t>ミト</t>
    </rPh>
    <rPh sb="3" eb="5">
      <t>カイゴ</t>
    </rPh>
    <rPh sb="5" eb="7">
      <t>カサン</t>
    </rPh>
    <rPh sb="17" eb="19">
      <t>サンテイ</t>
    </rPh>
    <rPh sb="23" eb="24">
      <t>ヒョウ</t>
    </rPh>
    <phoneticPr fontId="3"/>
  </si>
  <si>
    <t>Ⅰ・Ⅱ共通項目（算定要件）</t>
    <rPh sb="3" eb="5">
      <t>キョウツウ</t>
    </rPh>
    <rPh sb="5" eb="7">
      <t>コウモク</t>
    </rPh>
    <rPh sb="8" eb="10">
      <t>サンテイ</t>
    </rPh>
    <rPh sb="10" eb="12">
      <t>ヨウケン</t>
    </rPh>
    <phoneticPr fontId="3"/>
  </si>
  <si>
    <t>常勤の看護師を１名以上配置し、当該事業所の看護職員（又は病院、診療所若しくは指定訪問看護ステーションの看護職員との連携）により、２４時間連絡できる体制を確保していますか。</t>
    <rPh sb="0" eb="2">
      <t>ジョウキン</t>
    </rPh>
    <rPh sb="3" eb="6">
      <t>カンゴシ</t>
    </rPh>
    <rPh sb="8" eb="11">
      <t>メイイジョウ</t>
    </rPh>
    <rPh sb="11" eb="13">
      <t>ハイチ</t>
    </rPh>
    <rPh sb="15" eb="17">
      <t>トウガイ</t>
    </rPh>
    <rPh sb="17" eb="20">
      <t>ジギョウショ</t>
    </rPh>
    <rPh sb="21" eb="23">
      <t>カンゴ</t>
    </rPh>
    <rPh sb="23" eb="25">
      <t>ショクイン</t>
    </rPh>
    <rPh sb="26" eb="27">
      <t>マタ</t>
    </rPh>
    <rPh sb="28" eb="30">
      <t>ビョウイン</t>
    </rPh>
    <rPh sb="31" eb="34">
      <t>シンリョウジョ</t>
    </rPh>
    <rPh sb="34" eb="35">
      <t>モ</t>
    </rPh>
    <rPh sb="38" eb="40">
      <t>シテイ</t>
    </rPh>
    <rPh sb="40" eb="42">
      <t>ホウモン</t>
    </rPh>
    <rPh sb="42" eb="44">
      <t>カンゴ</t>
    </rPh>
    <rPh sb="51" eb="53">
      <t>カンゴ</t>
    </rPh>
    <rPh sb="53" eb="55">
      <t>ショクイン</t>
    </rPh>
    <rPh sb="57" eb="59">
      <t>レンケイ</t>
    </rPh>
    <rPh sb="66" eb="68">
      <t>ジカン</t>
    </rPh>
    <rPh sb="68" eb="70">
      <t>レンラク</t>
    </rPh>
    <rPh sb="73" eb="75">
      <t>タイセイ</t>
    </rPh>
    <rPh sb="76" eb="78">
      <t>カクホ</t>
    </rPh>
    <phoneticPr fontId="3"/>
  </si>
  <si>
    <t>看取りに関する指針を定め、入所の際に、入所者又はその家族等に対して、当該指針の内容を説明し、同意を得ていますか。</t>
    <rPh sb="0" eb="2">
      <t>ミト</t>
    </rPh>
    <rPh sb="4" eb="5">
      <t>カン</t>
    </rPh>
    <rPh sb="7" eb="9">
      <t>シシン</t>
    </rPh>
    <rPh sb="10" eb="11">
      <t>サダ</t>
    </rPh>
    <rPh sb="13" eb="15">
      <t>ニュウショ</t>
    </rPh>
    <rPh sb="16" eb="17">
      <t>サイ</t>
    </rPh>
    <rPh sb="19" eb="22">
      <t>ニュウショシャ</t>
    </rPh>
    <rPh sb="22" eb="23">
      <t>マタ</t>
    </rPh>
    <rPh sb="26" eb="28">
      <t>カゾク</t>
    </rPh>
    <rPh sb="28" eb="29">
      <t>ナド</t>
    </rPh>
    <rPh sb="30" eb="31">
      <t>タイ</t>
    </rPh>
    <rPh sb="34" eb="36">
      <t>トウガイ</t>
    </rPh>
    <rPh sb="36" eb="38">
      <t>シシン</t>
    </rPh>
    <rPh sb="39" eb="41">
      <t>ナイヨウ</t>
    </rPh>
    <rPh sb="42" eb="44">
      <t>セツメイ</t>
    </rPh>
    <rPh sb="46" eb="48">
      <t>ドウイ</t>
    </rPh>
    <rPh sb="49" eb="50">
      <t>エ</t>
    </rPh>
    <phoneticPr fontId="3"/>
  </si>
  <si>
    <t>医師、生活相談員、看護職員、介護職員、管理栄養士、介護支援専門員その他の職種の者による協議の上、当該事業所における看取りの実績等を踏まえ、適宜、看取りに関する指針の見直しを行っていますか。</t>
    <rPh sb="50" eb="53">
      <t>ジギョウショ</t>
    </rPh>
    <rPh sb="86" eb="87">
      <t>オコナ</t>
    </rPh>
    <phoneticPr fontId="3"/>
  </si>
  <si>
    <t>看取りに関する職員研修を行っていますか。</t>
    <rPh sb="0" eb="2">
      <t>ミト</t>
    </rPh>
    <rPh sb="4" eb="5">
      <t>カン</t>
    </rPh>
    <rPh sb="7" eb="9">
      <t>ショクイン</t>
    </rPh>
    <rPh sb="9" eb="11">
      <t>ケンシュウ</t>
    </rPh>
    <rPh sb="12" eb="13">
      <t>オコナ</t>
    </rPh>
    <phoneticPr fontId="3"/>
  </si>
  <si>
    <t>看取りを行う際に個室又は静養室の利用が可能となるよう配慮を行っていますか。</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rPh sb="29" eb="30">
      <t>オコナ</t>
    </rPh>
    <phoneticPr fontId="3"/>
  </si>
  <si>
    <t>加算算定の対象者は、次のいずれにも該当していることを確認していますか。
１．医師によって、一般に認められている医学的知見に基づき回復の見込みがないと診断された者
２．医師、看護職員、介護支援専門員その他の職種の者が共同で作成した入所者の介護に係る計画について、医師等のうちその内容に応じた適当な者から説明を受け、当該計画について同意している者（その家族等が説明を受けた上で同意している者を含む）
３．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t>
    <rPh sb="10" eb="11">
      <t>ツギ</t>
    </rPh>
    <rPh sb="26" eb="28">
      <t>カクニン</t>
    </rPh>
    <phoneticPr fontId="3"/>
  </si>
  <si>
    <t>Ⅱのみ（算定要件）</t>
    <rPh sb="4" eb="6">
      <t>サンテイ</t>
    </rPh>
    <rPh sb="6" eb="8">
      <t>ヨウケン</t>
    </rPh>
    <phoneticPr fontId="3"/>
  </si>
  <si>
    <t>配置医師緊急時対応加算の施設基準に該当していますか。</t>
    <rPh sb="0" eb="2">
      <t>ハイチ</t>
    </rPh>
    <rPh sb="2" eb="4">
      <t>イシ</t>
    </rPh>
    <rPh sb="4" eb="7">
      <t>キンキュウジ</t>
    </rPh>
    <rPh sb="7" eb="9">
      <t>タイオウ</t>
    </rPh>
    <rPh sb="9" eb="11">
      <t>カサン</t>
    </rPh>
    <rPh sb="12" eb="14">
      <t>シセツ</t>
    </rPh>
    <rPh sb="14" eb="16">
      <t>キジュン</t>
    </rPh>
    <rPh sb="17" eb="19">
      <t>ガイトウ</t>
    </rPh>
    <phoneticPr fontId="3"/>
  </si>
  <si>
    <t>入所者が死亡したのは施設内ですか。</t>
    <rPh sb="0" eb="3">
      <t>ニュウショシャ</t>
    </rPh>
    <rPh sb="4" eb="6">
      <t>シボウ</t>
    </rPh>
    <rPh sb="10" eb="12">
      <t>シセツ</t>
    </rPh>
    <rPh sb="12" eb="13">
      <t>ナイ</t>
    </rPh>
    <phoneticPr fontId="3"/>
  </si>
  <si>
    <t>認知症専門ケア加算（Ⅰ）　チェック表</t>
    <rPh sb="0" eb="3">
      <t>ニンチショウ</t>
    </rPh>
    <rPh sb="3" eb="5">
      <t>センモン</t>
    </rPh>
    <rPh sb="7" eb="9">
      <t>カサン</t>
    </rPh>
    <rPh sb="17" eb="18">
      <t>ヒョウ</t>
    </rPh>
    <phoneticPr fontId="3"/>
  </si>
  <si>
    <t>事業所における利用者の総数のうち、日常生活に支障を来すおそれのある症状若しくは行動が認められることから介護を必要とする認知症の者（以下「対象者」という。）の占める割合が２分の１以上ですか。</t>
    <rPh sb="0" eb="3">
      <t>ジギョウショ</t>
    </rPh>
    <rPh sb="7" eb="10">
      <t>リヨウシャ</t>
    </rPh>
    <rPh sb="11" eb="13">
      <t>ソウスウ</t>
    </rPh>
    <rPh sb="17" eb="19">
      <t>ニチジョウ</t>
    </rPh>
    <rPh sb="19" eb="21">
      <t>セイカツ</t>
    </rPh>
    <rPh sb="22" eb="24">
      <t>シショウ</t>
    </rPh>
    <rPh sb="25" eb="26">
      <t>キタ</t>
    </rPh>
    <rPh sb="33" eb="35">
      <t>ショウジョウ</t>
    </rPh>
    <rPh sb="35" eb="36">
      <t>モ</t>
    </rPh>
    <rPh sb="39" eb="41">
      <t>コウドウ</t>
    </rPh>
    <rPh sb="42" eb="43">
      <t>ミト</t>
    </rPh>
    <rPh sb="51" eb="53">
      <t>カイゴ</t>
    </rPh>
    <rPh sb="54" eb="56">
      <t>ヒツヨウ</t>
    </rPh>
    <rPh sb="59" eb="62">
      <t>ニンチショウ</t>
    </rPh>
    <rPh sb="63" eb="64">
      <t>モノ</t>
    </rPh>
    <rPh sb="65" eb="67">
      <t>イカ</t>
    </rPh>
    <rPh sb="68" eb="71">
      <t>タイショウシャ</t>
    </rPh>
    <rPh sb="78" eb="79">
      <t>シ</t>
    </rPh>
    <rPh sb="81" eb="83">
      <t>ワリアイ</t>
    </rPh>
    <rPh sb="85" eb="86">
      <t>ブン</t>
    </rPh>
    <rPh sb="88" eb="90">
      <t>イジョウ</t>
    </rPh>
    <phoneticPr fontId="3"/>
  </si>
  <si>
    <t>認知症介護に係る専門的な研修※を修了している者を、
　（以下のどちらか該当する方に○をつけてください。）</t>
    <rPh sb="0" eb="3">
      <t>ニンチショウ</t>
    </rPh>
    <rPh sb="3" eb="5">
      <t>カイゴ</t>
    </rPh>
    <rPh sb="6" eb="7">
      <t>カカ</t>
    </rPh>
    <rPh sb="8" eb="11">
      <t>センモンテキ</t>
    </rPh>
    <rPh sb="12" eb="14">
      <t>ケンシュウ</t>
    </rPh>
    <rPh sb="16" eb="18">
      <t>シュウリョウ</t>
    </rPh>
    <rPh sb="22" eb="23">
      <t>モノ</t>
    </rPh>
    <rPh sb="28" eb="30">
      <t>イカ</t>
    </rPh>
    <rPh sb="35" eb="37">
      <t>ガイトウ</t>
    </rPh>
    <rPh sb="39" eb="40">
      <t>ホウ</t>
    </rPh>
    <phoneticPr fontId="38"/>
  </si>
  <si>
    <t xml:space="preserve">
</t>
    <phoneticPr fontId="38"/>
  </si>
  <si>
    <t>当該対象者の数が20人未満である場合にあっては、１以上配置し、チームとして専門的な認知症ケアを実施していますか。</t>
    <rPh sb="27" eb="29">
      <t>ハイチ</t>
    </rPh>
    <rPh sb="37" eb="40">
      <t>センモンテキ</t>
    </rPh>
    <rPh sb="41" eb="44">
      <t>ニンチショウ</t>
    </rPh>
    <rPh sb="47" eb="49">
      <t>ジッシ</t>
    </rPh>
    <phoneticPr fontId="38"/>
  </si>
  <si>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38"/>
  </si>
  <si>
    <t>※認知症介護に係る専門的な研修＝認知症介護実践リーダー研修</t>
    <rPh sb="1" eb="4">
      <t>ニンチショウ</t>
    </rPh>
    <rPh sb="4" eb="6">
      <t>カイゴ</t>
    </rPh>
    <rPh sb="7" eb="8">
      <t>カカ</t>
    </rPh>
    <rPh sb="9" eb="12">
      <t>センモンテキ</t>
    </rPh>
    <rPh sb="13" eb="15">
      <t>ケンシュウ</t>
    </rPh>
    <rPh sb="16" eb="19">
      <t>ニンチショウ</t>
    </rPh>
    <rPh sb="19" eb="21">
      <t>カイゴ</t>
    </rPh>
    <rPh sb="21" eb="23">
      <t>ジッセン</t>
    </rPh>
    <rPh sb="27" eb="29">
      <t>ケンシュウ</t>
    </rPh>
    <phoneticPr fontId="38"/>
  </si>
  <si>
    <t>認知症介護実践リーダー研修修了者の修了証書を添付していますか。</t>
    <phoneticPr fontId="38"/>
  </si>
  <si>
    <t>はい・いいえ</t>
    <phoneticPr fontId="38"/>
  </si>
  <si>
    <t>当該事業所の従業者に対して、認知症ケアに関する留意事項の伝達又は技術的指導に係る会議を定期的に開催していますか。</t>
    <rPh sb="0" eb="2">
      <t>トウガイ</t>
    </rPh>
    <rPh sb="2" eb="5">
      <t>ジギョウショ</t>
    </rPh>
    <rPh sb="6" eb="9">
      <t>ジュウギョウシャ</t>
    </rPh>
    <rPh sb="10" eb="11">
      <t>タイ</t>
    </rPh>
    <rPh sb="14" eb="17">
      <t>ニンチショウ</t>
    </rPh>
    <rPh sb="20" eb="21">
      <t>カン</t>
    </rPh>
    <rPh sb="23" eb="25">
      <t>リュウイ</t>
    </rPh>
    <rPh sb="25" eb="27">
      <t>ジコウ</t>
    </rPh>
    <rPh sb="28" eb="30">
      <t>デンタツ</t>
    </rPh>
    <rPh sb="30" eb="31">
      <t>マタ</t>
    </rPh>
    <rPh sb="32" eb="35">
      <t>ギジュツテキ</t>
    </rPh>
    <rPh sb="35" eb="37">
      <t>シドウ</t>
    </rPh>
    <rPh sb="38" eb="39">
      <t>カカ</t>
    </rPh>
    <rPh sb="40" eb="42">
      <t>カイギ</t>
    </rPh>
    <rPh sb="43" eb="46">
      <t>テイキテキ</t>
    </rPh>
    <rPh sb="47" eb="49">
      <t>カイサイ</t>
    </rPh>
    <phoneticPr fontId="38"/>
  </si>
  <si>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8"/>
  </si>
  <si>
    <t>【解釈通知】</t>
    <rPh sb="1" eb="3">
      <t>カイシャク</t>
    </rPh>
    <rPh sb="3" eb="5">
      <t>ツウチ</t>
    </rPh>
    <phoneticPr fontId="3"/>
  </si>
  <si>
    <t>① 「日常生活に支障を来すおそれのある症状若しくは行動が認められることから介護を必要とする認知症の者」 とは、日常生活自立度のランクⅢ、Ⅳ又はMに該当する利用者を指すものとする。</t>
    <rPh sb="11" eb="12">
      <t>ク</t>
    </rPh>
    <phoneticPr fontId="38"/>
  </si>
  <si>
    <t>②　「認知症介護に係る専門的な研修」とは、「認知症介護実践者等養成事業の実施について」（平成18年３月31日老発第0331010号厚生労働省老健局長通知）及び「認知症介護実践者等養成事業の円滑な運営について」（平成18年３月31日老計第0331007号厚生労働省計画課長通知）に規定する「認知症介護実践リーダー研修」、認知症看護に係る適切な研修を指すものとする。</t>
    <rPh sb="3" eb="6">
      <t>ニンチショウ</t>
    </rPh>
    <rPh sb="6" eb="8">
      <t>カイゴ</t>
    </rPh>
    <rPh sb="9" eb="10">
      <t>カカ</t>
    </rPh>
    <rPh sb="11" eb="14">
      <t>センモンテキ</t>
    </rPh>
    <rPh sb="15" eb="17">
      <t>ケンシュウ</t>
    </rPh>
    <rPh sb="22" eb="25">
      <t>ニンチショウ</t>
    </rPh>
    <rPh sb="25" eb="27">
      <t>カイゴ</t>
    </rPh>
    <rPh sb="27" eb="30">
      <t>ジッセンシャ</t>
    </rPh>
    <rPh sb="30" eb="31">
      <t>トウ</t>
    </rPh>
    <rPh sb="31" eb="33">
      <t>ヨウセイ</t>
    </rPh>
    <rPh sb="33" eb="35">
      <t>ジギョウ</t>
    </rPh>
    <rPh sb="36" eb="38">
      <t>ジッシ</t>
    </rPh>
    <rPh sb="44" eb="46">
      <t>ヘイセイ</t>
    </rPh>
    <rPh sb="48" eb="49">
      <t>ネン</t>
    </rPh>
    <rPh sb="50" eb="51">
      <t>ガツ</t>
    </rPh>
    <rPh sb="53" eb="54">
      <t>ニチ</t>
    </rPh>
    <rPh sb="54" eb="55">
      <t>ロウ</t>
    </rPh>
    <rPh sb="55" eb="56">
      <t>ハツ</t>
    </rPh>
    <rPh sb="56" eb="57">
      <t>ダイ</t>
    </rPh>
    <rPh sb="64" eb="65">
      <t>ゴウ</t>
    </rPh>
    <rPh sb="65" eb="67">
      <t>コウセイ</t>
    </rPh>
    <rPh sb="67" eb="70">
      <t>ロウドウショウ</t>
    </rPh>
    <rPh sb="70" eb="72">
      <t>ロウケン</t>
    </rPh>
    <rPh sb="72" eb="73">
      <t>キョク</t>
    </rPh>
    <rPh sb="73" eb="74">
      <t>チョウ</t>
    </rPh>
    <rPh sb="74" eb="76">
      <t>ツウチ</t>
    </rPh>
    <rPh sb="77" eb="78">
      <t>オヨ</t>
    </rPh>
    <rPh sb="80" eb="83">
      <t>ニンチショウ</t>
    </rPh>
    <rPh sb="83" eb="85">
      <t>カイゴ</t>
    </rPh>
    <rPh sb="85" eb="88">
      <t>ジッセンシャ</t>
    </rPh>
    <rPh sb="88" eb="89">
      <t>トウ</t>
    </rPh>
    <rPh sb="89" eb="91">
      <t>ヨウセイ</t>
    </rPh>
    <rPh sb="91" eb="93">
      <t>ジギョウ</t>
    </rPh>
    <rPh sb="94" eb="96">
      <t>エンカツ</t>
    </rPh>
    <rPh sb="97" eb="99">
      <t>ウンエイ</t>
    </rPh>
    <rPh sb="105" eb="107">
      <t>ヘイセイ</t>
    </rPh>
    <rPh sb="109" eb="110">
      <t>ネン</t>
    </rPh>
    <rPh sb="111" eb="112">
      <t>ガツ</t>
    </rPh>
    <rPh sb="114" eb="115">
      <t>ニチ</t>
    </rPh>
    <rPh sb="115" eb="116">
      <t>ロウ</t>
    </rPh>
    <rPh sb="116" eb="117">
      <t>ケイ</t>
    </rPh>
    <rPh sb="117" eb="118">
      <t>ダイ</t>
    </rPh>
    <rPh sb="125" eb="126">
      <t>ゴウ</t>
    </rPh>
    <rPh sb="126" eb="128">
      <t>コウセイ</t>
    </rPh>
    <rPh sb="128" eb="131">
      <t>ロウドウショウ</t>
    </rPh>
    <rPh sb="131" eb="133">
      <t>ケイカク</t>
    </rPh>
    <rPh sb="133" eb="134">
      <t>カ</t>
    </rPh>
    <rPh sb="134" eb="135">
      <t>チョウ</t>
    </rPh>
    <rPh sb="135" eb="137">
      <t>ツウチ</t>
    </rPh>
    <rPh sb="139" eb="141">
      <t>キテイ</t>
    </rPh>
    <rPh sb="144" eb="147">
      <t>ニンチショウ</t>
    </rPh>
    <rPh sb="147" eb="149">
      <t>カイゴ</t>
    </rPh>
    <rPh sb="149" eb="151">
      <t>ジッセン</t>
    </rPh>
    <rPh sb="155" eb="157">
      <t>ケンシュウ</t>
    </rPh>
    <rPh sb="173" eb="174">
      <t>サ</t>
    </rPh>
    <phoneticPr fontId="38"/>
  </si>
  <si>
    <t xml:space="preserve">③　「認知症ケアに関する留意事項の伝達又は技術的指導に係る会議」は、テレビ電話装置等を活用して行うことができるものとする。なお、個人情報保護委員会・厚生労働省「医療・介護関係事業者における個人情報の適切な取扱いのためのガイダンス」、厚生労働省「医療情報システムの安全管理に関するガイドライン」等を遵守していること。
</t>
    <phoneticPr fontId="38"/>
  </si>
  <si>
    <t>④　「認知症介護の指導に係る専門的な研修」とは、「認知症介護実践者等養成事業の実施について」及び「認知症介護実践者等養成事業の円滑な運営について」に規定する「認知症介護指導者養成研修」、認知症看護に係る適切な研修を指すものとする。</t>
    <rPh sb="3" eb="6">
      <t>ニンチショウ</t>
    </rPh>
    <rPh sb="6" eb="8">
      <t>カイゴ</t>
    </rPh>
    <rPh sb="9" eb="11">
      <t>シドウ</t>
    </rPh>
    <rPh sb="12" eb="13">
      <t>カカ</t>
    </rPh>
    <rPh sb="14" eb="17">
      <t>センモンテキ</t>
    </rPh>
    <rPh sb="18" eb="20">
      <t>ケンシュウ</t>
    </rPh>
    <rPh sb="25" eb="28">
      <t>ニンチショウ</t>
    </rPh>
    <rPh sb="28" eb="30">
      <t>カイゴ</t>
    </rPh>
    <rPh sb="30" eb="33">
      <t>ジッセンシャ</t>
    </rPh>
    <rPh sb="33" eb="34">
      <t>トウ</t>
    </rPh>
    <rPh sb="34" eb="36">
      <t>ヨウセイ</t>
    </rPh>
    <rPh sb="36" eb="38">
      <t>ジギョウ</t>
    </rPh>
    <rPh sb="39" eb="41">
      <t>ジッシ</t>
    </rPh>
    <rPh sb="46" eb="47">
      <t>オヨ</t>
    </rPh>
    <rPh sb="49" eb="52">
      <t>ニンチショウ</t>
    </rPh>
    <rPh sb="52" eb="54">
      <t>カイゴ</t>
    </rPh>
    <rPh sb="54" eb="57">
      <t>ジッセンシャ</t>
    </rPh>
    <rPh sb="57" eb="58">
      <t>トウ</t>
    </rPh>
    <rPh sb="58" eb="60">
      <t>ヨウセイ</t>
    </rPh>
    <rPh sb="60" eb="62">
      <t>ジギョウ</t>
    </rPh>
    <rPh sb="63" eb="65">
      <t>エンカツ</t>
    </rPh>
    <rPh sb="66" eb="68">
      <t>ウンエイ</t>
    </rPh>
    <rPh sb="74" eb="76">
      <t>キテイ</t>
    </rPh>
    <rPh sb="79" eb="82">
      <t>ニンチショウ</t>
    </rPh>
    <rPh sb="82" eb="84">
      <t>カイゴ</t>
    </rPh>
    <rPh sb="84" eb="87">
      <t>シドウシャ</t>
    </rPh>
    <rPh sb="87" eb="89">
      <t>ヨウセイ</t>
    </rPh>
    <rPh sb="89" eb="91">
      <t>ケンシュウ</t>
    </rPh>
    <rPh sb="107" eb="108">
      <t>サ</t>
    </rPh>
    <phoneticPr fontId="38"/>
  </si>
  <si>
    <t>認知症専門ケア加算（Ⅱ）　チェック表</t>
    <rPh sb="0" eb="3">
      <t>ニンチショウ</t>
    </rPh>
    <rPh sb="3" eb="5">
      <t>センモン</t>
    </rPh>
    <rPh sb="7" eb="9">
      <t>カサン</t>
    </rPh>
    <rPh sb="17" eb="18">
      <t>ヒョウ</t>
    </rPh>
    <phoneticPr fontId="3"/>
  </si>
  <si>
    <t xml:space="preserve">
</t>
    <phoneticPr fontId="38"/>
  </si>
  <si>
    <t>当該対象者の数が20人以上である場合にあっては、１に、当該対象者の数が19を超えて10又はその端数を増すごとに１を加えて得た数以上配置し、チームとして専門的な認知症ケアを実施していますか。</t>
    <phoneticPr fontId="38"/>
  </si>
  <si>
    <t>認知症介護実践リーダー研修修了者の修了証書を添付していますか。</t>
    <rPh sb="0" eb="3">
      <t>ニンチショウ</t>
    </rPh>
    <rPh sb="3" eb="5">
      <t>カイゴ</t>
    </rPh>
    <rPh sb="5" eb="7">
      <t>ジッセン</t>
    </rPh>
    <rPh sb="11" eb="13">
      <t>ケンシュウ</t>
    </rPh>
    <rPh sb="13" eb="16">
      <t>シュウリョウシャ</t>
    </rPh>
    <rPh sb="17" eb="19">
      <t>シュウリョウ</t>
    </rPh>
    <rPh sb="19" eb="21">
      <t>ショウショ</t>
    </rPh>
    <rPh sb="22" eb="24">
      <t>テンプ</t>
    </rPh>
    <phoneticPr fontId="38"/>
  </si>
  <si>
    <t>はい・いいえ</t>
    <phoneticPr fontId="3"/>
  </si>
  <si>
    <t>認知症介護の指導に係る専門的な研修※を修了している者を１名以上配置し、事業所全体の認知症ケアの指導等を実施していますか。
※認知症介護の指導に係る専門的な研修=認知症介護指導者養成研修</t>
    <rPh sb="0" eb="3">
      <t>ニンチショウ</t>
    </rPh>
    <rPh sb="3" eb="5">
      <t>カイゴ</t>
    </rPh>
    <rPh sb="6" eb="8">
      <t>シドウ</t>
    </rPh>
    <rPh sb="9" eb="10">
      <t>カカ</t>
    </rPh>
    <rPh sb="11" eb="14">
      <t>センモンテキ</t>
    </rPh>
    <rPh sb="15" eb="17">
      <t>ケンシュウ</t>
    </rPh>
    <rPh sb="19" eb="21">
      <t>シュウリョウ</t>
    </rPh>
    <rPh sb="25" eb="26">
      <t>モノ</t>
    </rPh>
    <rPh sb="28" eb="31">
      <t>メイイジョウ</t>
    </rPh>
    <rPh sb="31" eb="33">
      <t>ハイチ</t>
    </rPh>
    <rPh sb="35" eb="38">
      <t>ジギョウショ</t>
    </rPh>
    <rPh sb="38" eb="40">
      <t>ゼンタイ</t>
    </rPh>
    <rPh sb="41" eb="44">
      <t>ニンチショウ</t>
    </rPh>
    <rPh sb="47" eb="49">
      <t>シドウ</t>
    </rPh>
    <rPh sb="49" eb="50">
      <t>トウ</t>
    </rPh>
    <rPh sb="51" eb="53">
      <t>ジッシ</t>
    </rPh>
    <rPh sb="62" eb="65">
      <t>ニンチショウ</t>
    </rPh>
    <rPh sb="65" eb="67">
      <t>カイゴ</t>
    </rPh>
    <rPh sb="68" eb="70">
      <t>シドウ</t>
    </rPh>
    <rPh sb="71" eb="72">
      <t>カカ</t>
    </rPh>
    <rPh sb="73" eb="76">
      <t>センモンテキ</t>
    </rPh>
    <rPh sb="77" eb="79">
      <t>ケンシュウ</t>
    </rPh>
    <rPh sb="80" eb="83">
      <t>ニンチショウ</t>
    </rPh>
    <rPh sb="83" eb="85">
      <t>カイゴ</t>
    </rPh>
    <rPh sb="85" eb="88">
      <t>シドウシャ</t>
    </rPh>
    <rPh sb="88" eb="90">
      <t>ヨウセイ</t>
    </rPh>
    <rPh sb="90" eb="92">
      <t>ケンシュウ</t>
    </rPh>
    <phoneticPr fontId="38"/>
  </si>
  <si>
    <t>【認知症介護指導者養成研修修了者の氏名を記載し、研修の修了証書を添付してください。】</t>
    <rPh sb="1" eb="4">
      <t>ニンチショウ</t>
    </rPh>
    <rPh sb="4" eb="6">
      <t>カイゴ</t>
    </rPh>
    <rPh sb="6" eb="9">
      <t>シドウシャ</t>
    </rPh>
    <rPh sb="9" eb="11">
      <t>ヨウセイ</t>
    </rPh>
    <rPh sb="11" eb="13">
      <t>ケンシュウ</t>
    </rPh>
    <rPh sb="13" eb="16">
      <t>シュウリョウシャ</t>
    </rPh>
    <rPh sb="17" eb="19">
      <t>シメイ</t>
    </rPh>
    <rPh sb="20" eb="22">
      <t>キサイ</t>
    </rPh>
    <rPh sb="24" eb="26">
      <t>ケンシュウ</t>
    </rPh>
    <rPh sb="27" eb="29">
      <t>シュウリョウ</t>
    </rPh>
    <rPh sb="29" eb="31">
      <t>ショウショ</t>
    </rPh>
    <rPh sb="32" eb="34">
      <t>テンプ</t>
    </rPh>
    <phoneticPr fontId="38"/>
  </si>
  <si>
    <t>氏名：</t>
    <rPh sb="0" eb="2">
      <t>シメイ</t>
    </rPh>
    <phoneticPr fontId="38"/>
  </si>
  <si>
    <t>当該事業所における介護職員、看護職員ごとの認知症ケアに関する研修計画を作成し、当該計画に従い、研修を実施又は実施を予定していますか。</t>
    <rPh sb="0" eb="2">
      <t>トウガイ</t>
    </rPh>
    <rPh sb="2" eb="5">
      <t>ジギョウショ</t>
    </rPh>
    <rPh sb="9" eb="11">
      <t>カイゴ</t>
    </rPh>
    <rPh sb="11" eb="13">
      <t>ショクイン</t>
    </rPh>
    <rPh sb="14" eb="16">
      <t>カンゴ</t>
    </rPh>
    <rPh sb="16" eb="18">
      <t>ショクイン</t>
    </rPh>
    <rPh sb="21" eb="24">
      <t>ニンチショウ</t>
    </rPh>
    <rPh sb="27" eb="28">
      <t>カン</t>
    </rPh>
    <rPh sb="30" eb="32">
      <t>ケンシュウ</t>
    </rPh>
    <rPh sb="32" eb="34">
      <t>ケイカク</t>
    </rPh>
    <rPh sb="35" eb="37">
      <t>サクセイ</t>
    </rPh>
    <rPh sb="39" eb="41">
      <t>トウガイ</t>
    </rPh>
    <rPh sb="41" eb="43">
      <t>ケイカク</t>
    </rPh>
    <rPh sb="44" eb="45">
      <t>シタガ</t>
    </rPh>
    <rPh sb="47" eb="49">
      <t>ケンシュウ</t>
    </rPh>
    <rPh sb="50" eb="52">
      <t>ジッシ</t>
    </rPh>
    <rPh sb="52" eb="53">
      <t>マタ</t>
    </rPh>
    <rPh sb="54" eb="56">
      <t>ジッシ</t>
    </rPh>
    <rPh sb="57" eb="59">
      <t>ヨテイ</t>
    </rPh>
    <phoneticPr fontId="38"/>
  </si>
  <si>
    <t>適　否</t>
    <rPh sb="0" eb="1">
      <t>テキ</t>
    </rPh>
    <rPh sb="2" eb="3">
      <t>イナ</t>
    </rPh>
    <phoneticPr fontId="3"/>
  </si>
  <si>
    <t>はい　・　いいえ</t>
    <phoneticPr fontId="3"/>
  </si>
  <si>
    <t>はい　・　いいえ</t>
    <phoneticPr fontId="3"/>
  </si>
  <si>
    <t>次のいずれか適合する方に〇をしてください。</t>
    <rPh sb="0" eb="1">
      <t>ツギ</t>
    </rPh>
    <rPh sb="6" eb="8">
      <t>テキゴウ</t>
    </rPh>
    <rPh sb="10" eb="11">
      <t>ホウ</t>
    </rPh>
    <phoneticPr fontId="3"/>
  </si>
  <si>
    <t>介護職員の総数のうち、介護福祉士の占める割合が１００分の８０以上ですか。</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3"/>
  </si>
  <si>
    <t>※介護職員の総数＝常勤換算方法により算出した総数（計画作成担当者が介護職員と兼務している場合には、計画作成担当者として従事した時間も含む）</t>
    <rPh sb="1" eb="3">
      <t>カイゴ</t>
    </rPh>
    <rPh sb="3" eb="5">
      <t>ショクイン</t>
    </rPh>
    <rPh sb="6" eb="8">
      <t>ソウスウ</t>
    </rPh>
    <rPh sb="9" eb="11">
      <t>ジョウキン</t>
    </rPh>
    <rPh sb="11" eb="13">
      <t>カンサン</t>
    </rPh>
    <rPh sb="13" eb="15">
      <t>ホウホウ</t>
    </rPh>
    <rPh sb="18" eb="20">
      <t>サンシュツ</t>
    </rPh>
    <rPh sb="22" eb="24">
      <t>ソウスウ</t>
    </rPh>
    <rPh sb="25" eb="27">
      <t>ケイカク</t>
    </rPh>
    <rPh sb="27" eb="29">
      <t>サクセイ</t>
    </rPh>
    <rPh sb="29" eb="32">
      <t>タントウシャ</t>
    </rPh>
    <rPh sb="33" eb="35">
      <t>カイゴ</t>
    </rPh>
    <rPh sb="35" eb="37">
      <t>ショクイン</t>
    </rPh>
    <rPh sb="38" eb="40">
      <t>ケンム</t>
    </rPh>
    <rPh sb="44" eb="46">
      <t>バアイ</t>
    </rPh>
    <rPh sb="49" eb="51">
      <t>ケイカク</t>
    </rPh>
    <rPh sb="51" eb="53">
      <t>サクセイ</t>
    </rPh>
    <rPh sb="53" eb="56">
      <t>タントウシャ</t>
    </rPh>
    <rPh sb="59" eb="61">
      <t>ジュウジ</t>
    </rPh>
    <rPh sb="63" eb="65">
      <t>ジカン</t>
    </rPh>
    <rPh sb="66" eb="67">
      <t>フク</t>
    </rPh>
    <phoneticPr fontId="38"/>
  </si>
  <si>
    <t>介護職員の総数のうち、勤続年数１０年以上の介護福祉士の占める割合が１００分の３５以上ですか。</t>
    <rPh sb="0" eb="2">
      <t>カイゴ</t>
    </rPh>
    <rPh sb="2" eb="4">
      <t>ショクイン</t>
    </rPh>
    <rPh sb="5" eb="7">
      <t>ソウスウ</t>
    </rPh>
    <rPh sb="11" eb="13">
      <t>キンゾク</t>
    </rPh>
    <rPh sb="13" eb="15">
      <t>ネンスウ</t>
    </rPh>
    <rPh sb="17" eb="20">
      <t>ネンイジョウ</t>
    </rPh>
    <rPh sb="21" eb="23">
      <t>カイゴ</t>
    </rPh>
    <rPh sb="23" eb="26">
      <t>フクシシ</t>
    </rPh>
    <rPh sb="27" eb="28">
      <t>シ</t>
    </rPh>
    <rPh sb="30" eb="32">
      <t>ワリアイ</t>
    </rPh>
    <rPh sb="36" eb="37">
      <t>ブン</t>
    </rPh>
    <rPh sb="40" eb="42">
      <t>イジョウ</t>
    </rPh>
    <phoneticPr fontId="3"/>
  </si>
  <si>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3"/>
  </si>
  <si>
    <t>　Ⅰ〈前年度の月平均〉常勤換算方法で算出　 e：４～２月における実績のあった月数</t>
    <phoneticPr fontId="3"/>
  </si>
  <si>
    <r>
      <t xml:space="preserve"> </t>
    </r>
    <r>
      <rPr>
        <sz val="11"/>
        <rFont val="ＭＳ Ｐゴシック"/>
        <family val="3"/>
        <charset val="128"/>
      </rPr>
      <t xml:space="preserve">  </t>
    </r>
    <r>
      <rPr>
        <sz val="11"/>
        <rFont val="ＭＳ Ｐゴシック"/>
        <family val="3"/>
        <charset val="128"/>
      </rPr>
      <t>　年度</t>
    </r>
    <rPh sb="4" eb="6">
      <t>ネンド</t>
    </rPh>
    <phoneticPr fontId="3"/>
  </si>
  <si>
    <t>４月</t>
    <rPh sb="1" eb="2">
      <t>ガツ</t>
    </rPh>
    <phoneticPr fontId="3"/>
  </si>
  <si>
    <t>５月</t>
    <rPh sb="1" eb="2">
      <t>ガツ</t>
    </rPh>
    <phoneticPr fontId="3"/>
  </si>
  <si>
    <t>９月</t>
    <phoneticPr fontId="3"/>
  </si>
  <si>
    <t>１月</t>
  </si>
  <si>
    <t>２月</t>
  </si>
  <si>
    <t>合計a</t>
    <rPh sb="0" eb="2">
      <t>ゴウケイ</t>
    </rPh>
    <phoneticPr fontId="3"/>
  </si>
  <si>
    <t>月平均
a÷e</t>
    <rPh sb="0" eb="1">
      <t>ツキ</t>
    </rPh>
    <rPh sb="1" eb="3">
      <t>ヘイキン</t>
    </rPh>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</si>
  <si>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</si>
  <si>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</si>
  <si>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常勤換算後の介護福祉士の員数</t>
    <rPh sb="0" eb="2">
      <t>ジョウキン</t>
    </rPh>
    <rPh sb="2" eb="4">
      <t>カンザン</t>
    </rPh>
    <rPh sb="4" eb="5">
      <t>ゴ</t>
    </rPh>
    <rPh sb="6" eb="8">
      <t>カイゴ</t>
    </rPh>
    <rPh sb="8" eb="11">
      <t>フクシシ</t>
    </rPh>
    <rPh sb="12" eb="14">
      <t>インスウ</t>
    </rPh>
    <phoneticPr fontId="3"/>
  </si>
  <si>
    <t>（ｄ）</t>
    <phoneticPr fontId="3"/>
  </si>
  <si>
    <r>
      <t>　　・ｄがｃに占める割合　（ｄ÷ｃ×１００）＝</t>
    </r>
    <r>
      <rPr>
        <b/>
        <u/>
        <sz val="11"/>
        <rFont val="ＭＳ Ｐゴシック"/>
        <family val="3"/>
        <charset val="128"/>
      </rPr>
      <t>　　　　　　％</t>
    </r>
    <rPh sb="7" eb="8">
      <t>シ</t>
    </rPh>
    <rPh sb="10" eb="12">
      <t>ワリアイ</t>
    </rPh>
    <phoneticPr fontId="3"/>
  </si>
  <si>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3"/>
  </si>
  <si>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</si>
  <si>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</si>
  <si>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</si>
  <si>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</si>
  <si>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利用定員超過減算・人員基準欠如減算に該当していませんか。</t>
    <phoneticPr fontId="3"/>
  </si>
  <si>
    <t>提供するサービスの質の向上に資する取組を実施していますか。</t>
    <phoneticPr fontId="3"/>
  </si>
  <si>
    <t>はい・いいえ</t>
    <phoneticPr fontId="3"/>
  </si>
  <si>
    <t>①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なお、介護福祉士又は実務者研修修了者若しくは介護職員基礎研修課程修了者については、各月の前月の末日時点で資格を取得または研修の過程を終了している者とすること。</t>
    <phoneticPr fontId="3"/>
  </si>
  <si>
    <t>②　前号ただし書の場合にあっては、届出を行った月以降においても、直近３月間の職員の割合につき、毎月継続的に所定の割合を　　維持しなければならない。なお、その割合については、毎月記録するものとし、所定の割合を下回った場合については、直ちに加算の取下げの届出を提出しなければならない。</t>
    <phoneticPr fontId="3"/>
  </si>
  <si>
    <t>③　勤続年数とは、各月の前月の末日時点における勤続年数をいうものとする。</t>
    <phoneticPr fontId="3"/>
  </si>
  <si>
    <t>④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3"/>
  </si>
  <si>
    <t>⑤　指定地域密着型特定施設入居者生活介護を入居者に直接提供する職員とは、生活相談員、介護職員、看護職員又は機能訓練指導員として勤務を行う職員を指すものとする。</t>
    <rPh sb="2" eb="13">
      <t>シテイチイキミッチャクガタトクテイシセツ</t>
    </rPh>
    <rPh sb="13" eb="16">
      <t>ニュウキョシャ</t>
    </rPh>
    <rPh sb="16" eb="18">
      <t>セイカツ</t>
    </rPh>
    <rPh sb="18" eb="20">
      <t>カイゴ</t>
    </rPh>
    <rPh sb="21" eb="24">
      <t>ニュウキョシャ</t>
    </rPh>
    <rPh sb="25" eb="27">
      <t>チョクセツ</t>
    </rPh>
    <rPh sb="27" eb="29">
      <t>テイキョウ</t>
    </rPh>
    <rPh sb="31" eb="33">
      <t>ショクイン</t>
    </rPh>
    <rPh sb="36" eb="38">
      <t>セイカツ</t>
    </rPh>
    <rPh sb="38" eb="41">
      <t>ソウダンイン</t>
    </rPh>
    <rPh sb="42" eb="44">
      <t>カイゴ</t>
    </rPh>
    <rPh sb="44" eb="46">
      <t>ショクイン</t>
    </rPh>
    <rPh sb="47" eb="49">
      <t>カンゴ</t>
    </rPh>
    <rPh sb="49" eb="51">
      <t>ショクイン</t>
    </rPh>
    <rPh sb="51" eb="52">
      <t>マタ</t>
    </rPh>
    <rPh sb="53" eb="57">
      <t>キノウクンレン</t>
    </rPh>
    <rPh sb="57" eb="60">
      <t>シドウイン</t>
    </rPh>
    <rPh sb="63" eb="65">
      <t>キンム</t>
    </rPh>
    <rPh sb="66" eb="67">
      <t>オコナ</t>
    </rPh>
    <rPh sb="68" eb="70">
      <t>ショクイン</t>
    </rPh>
    <rPh sb="71" eb="72">
      <t>サ</t>
    </rPh>
    <phoneticPr fontId="3"/>
  </si>
  <si>
    <r>
      <t>⑥　提供する指定地域密着型特定施設入居者生活介護の質の向上に資する取組については、サービスの質の向上や利用者の尊厳の保持を目的として、事業所として継続的に行う取組を指すものとする。
（例）
・ ＬＩＦＥを活用したＰＤＣＡサイクルの構築
・ ＩＣＴ・テクノロジーの活用
・</t>
    </r>
    <r>
      <rPr>
        <sz val="11"/>
        <rFont val="ＭＳ Ｐゴシック"/>
        <family val="3"/>
        <charset val="128"/>
      </rPr>
      <t xml:space="preserve"> </t>
    </r>
    <r>
      <rPr>
        <sz val="11"/>
        <rFont val="ＭＳ Ｐゴシック"/>
        <family val="3"/>
        <charset val="128"/>
      </rPr>
      <t>高齢者の活躍（居室やフロア等の掃除、食事の配膳・下膳などのほか、経理や労務、広報なども含めた介護業務以外の業務の提供）等による役割分担の明確化
・</t>
    </r>
    <r>
      <rPr>
        <sz val="11"/>
        <rFont val="ＭＳ Ｐゴシック"/>
        <family val="3"/>
        <charset val="128"/>
      </rPr>
      <t xml:space="preserve"> </t>
    </r>
    <r>
      <rPr>
        <sz val="11"/>
        <rFont val="ＭＳ Ｐゴシック"/>
        <family val="3"/>
        <charset val="128"/>
      </rPr>
      <t>ケアに当たり、居室の定員が２以上である場合、原則としてポータブルトイレを使用しない方針を立てて取組を行っていること
　実施に当たっては、当該取組の意義・目的を職員に周知するとともに、適時のフォローアップや職員間の意見交換等により、当該取組の意義・目的に則ったケアの実現に向けて継続的に取り組むものでなければならない。</t>
    </r>
    <phoneticPr fontId="3"/>
  </si>
  <si>
    <t>介護職員の総数のうち、介護福祉士の占める割合が１００分の６０以上ですか。</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3"/>
  </si>
  <si>
    <r>
      <t xml:space="preserve"> </t>
    </r>
    <r>
      <rPr>
        <sz val="11"/>
        <rFont val="ＭＳ Ｐゴシック"/>
        <family val="3"/>
        <charset val="128"/>
      </rPr>
      <t xml:space="preserve">  </t>
    </r>
    <r>
      <rPr>
        <sz val="11"/>
        <rFont val="ＭＳ Ｐゴシック"/>
        <family val="3"/>
        <charset val="128"/>
      </rPr>
      <t>　　年度</t>
    </r>
    <rPh sb="5" eb="7">
      <t>ネンド</t>
    </rPh>
    <phoneticPr fontId="3"/>
  </si>
  <si>
    <t>９月</t>
    <phoneticPr fontId="3"/>
  </si>
  <si>
    <t>（ｄ）</t>
    <phoneticPr fontId="3"/>
  </si>
  <si>
    <t>利用定員超過減算・人員基準欠如減算に該当していませんか。</t>
    <phoneticPr fontId="3"/>
  </si>
  <si>
    <t>③　勤続年数とは、各月の前月の末日時点における勤続年数をいうものとする。</t>
    <phoneticPr fontId="3"/>
  </si>
  <si>
    <t>次のいずれか適合するものに〇をしてください。</t>
    <rPh sb="0" eb="1">
      <t>ツギ</t>
    </rPh>
    <rPh sb="6" eb="8">
      <t>テキゴウ</t>
    </rPh>
    <phoneticPr fontId="3"/>
  </si>
  <si>
    <t>介護職員の総数のうち、介護福祉士の占める割合が１００分の５０以上ですか。</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3"/>
  </si>
  <si>
    <t>はい ・ いいえ</t>
    <phoneticPr fontId="3"/>
  </si>
  <si>
    <t>介護職員の総数のうち、常勤職員の占める割合が１００分の７５以上ですか。</t>
    <rPh sb="0" eb="2">
      <t>カイゴ</t>
    </rPh>
    <rPh sb="2" eb="4">
      <t>ショクイン</t>
    </rPh>
    <rPh sb="5" eb="7">
      <t>ソウスウ</t>
    </rPh>
    <rPh sb="11" eb="13">
      <t>ジョウキン</t>
    </rPh>
    <rPh sb="13" eb="15">
      <t>ショクイン</t>
    </rPh>
    <rPh sb="16" eb="17">
      <t>シ</t>
    </rPh>
    <rPh sb="19" eb="21">
      <t>ワリアイ</t>
    </rPh>
    <rPh sb="25" eb="26">
      <t>ブン</t>
    </rPh>
    <rPh sb="29" eb="31">
      <t>イジョウ</t>
    </rPh>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</si>
  <si>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</si>
  <si>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</si>
  <si>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常勤換算後の介護福祉士の員数※</t>
    <rPh sb="0" eb="2">
      <t>ジョウキン</t>
    </rPh>
    <rPh sb="2" eb="4">
      <t>カンザン</t>
    </rPh>
    <rPh sb="4" eb="5">
      <t>ゴ</t>
    </rPh>
    <rPh sb="6" eb="8">
      <t>カイゴ</t>
    </rPh>
    <rPh sb="8" eb="11">
      <t>フクシシ</t>
    </rPh>
    <rPh sb="12" eb="14">
      <t>インスウ</t>
    </rPh>
    <phoneticPr fontId="3"/>
  </si>
  <si>
    <t>　利用定員超過減算・人員基準欠如減算に該当していませんか。</t>
    <phoneticPr fontId="3"/>
  </si>
  <si>
    <t>　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</si>
  <si>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④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3"/>
  </si>
  <si>
    <t>＜科学的介護推進体制加算（Ⅰ）＞</t>
    <phoneticPr fontId="3"/>
  </si>
  <si>
    <t>①「科学的介護情報システム（LIFE）」用いて、利用者ごとのＡＤＬ値、栄養状態、口腔機能、認知症の状況その他の利用者の心身の状況等に係る基本的な情報を情報を厚生労働省へ提出していること。</t>
    <rPh sb="2" eb="5">
      <t>カガクテキ</t>
    </rPh>
    <rPh sb="5" eb="9">
      <t>カイゴジョウホウ</t>
    </rPh>
    <rPh sb="20" eb="21">
      <t>モチ</t>
    </rPh>
    <rPh sb="75" eb="77">
      <t>ジョウホウ</t>
    </rPh>
    <rPh sb="78" eb="83">
      <t>コウセイロウドウショウ</t>
    </rPh>
    <rPh sb="84" eb="86">
      <t>テイシュツ</t>
    </rPh>
    <phoneticPr fontId="38"/>
  </si>
  <si>
    <t>②必要に応じて施設サービス計画を見直すなど、サービスの提供に当たって①に規定する情報その他サービスを適切かつ有効に提供するために必要な情報を活用していること。</t>
    <phoneticPr fontId="38"/>
  </si>
  <si>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8"/>
  </si>
  <si>
    <t>＜科学的介護推進体制加算（Ⅱ）＞</t>
    <phoneticPr fontId="3"/>
  </si>
  <si>
    <t>④①に規定する情報に加えて、入所者ごとの疾病の状況等の情報を、厚生労働省に提出していること。</t>
    <phoneticPr fontId="38"/>
  </si>
  <si>
    <t>⑤必要に応じて施設サービス計画を見直すなど、サービスの提供に当たって、①に規定する情報、①に規定する情報その他サービスを適切かつ有効に提供するために必要な情報を活用していること。</t>
    <phoneticPr fontId="38"/>
  </si>
  <si>
    <t>⑥解釈通知の内容を理解し、当該通知内容に沿った加算サービスの提供を行っていますか。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8"/>
  </si>
  <si>
    <t>(1) 科学的介護推進体制加算は、原則として入所者全員を対象として、入所者ごとに大臣基準第71 号の５に掲げる要件を満たした場合に、当該施設の入所者全員に対して算定できるものであること。</t>
    <phoneticPr fontId="41"/>
  </si>
  <si>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38"/>
  </si>
  <si>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41"/>
  </si>
  <si>
    <t>(4) 提出された情報については、国民の健康の保持増進及びその有する能力の維持向上に資するため、適宜活用されるものである。</t>
    <phoneticPr fontId="41"/>
  </si>
  <si>
    <t>日常生活継続支援加算</t>
    <phoneticPr fontId="3"/>
  </si>
  <si>
    <t>看護体制加算</t>
    <phoneticPr fontId="3"/>
  </si>
  <si>
    <t>若年性認知症入所者受入加算</t>
    <phoneticPr fontId="3"/>
  </si>
  <si>
    <t>１７　栄養管理</t>
    <rPh sb="3" eb="5">
      <t>エイヨウ</t>
    </rPh>
    <rPh sb="5" eb="7">
      <t>カンリ</t>
    </rPh>
    <phoneticPr fontId="3"/>
  </si>
  <si>
    <t>　入所者の栄養状態の維持及び改善を図り、自立した日常生活を営むことができるよう、各入所者の状態に応じた栄養管理を計画的に行っていますか。</t>
    <rPh sb="1" eb="4">
      <t>ニュウショシャ</t>
    </rPh>
    <rPh sb="5" eb="7">
      <t>エイヨウ</t>
    </rPh>
    <rPh sb="7" eb="9">
      <t>ジョウタイ</t>
    </rPh>
    <rPh sb="10" eb="12">
      <t>イジ</t>
    </rPh>
    <rPh sb="12" eb="13">
      <t>オヨ</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9">
      <t>ケイカクテキ</t>
    </rPh>
    <rPh sb="60" eb="61">
      <t>オコナ</t>
    </rPh>
    <phoneticPr fontId="3"/>
  </si>
  <si>
    <t>１８　口腔衛生の管理</t>
    <rPh sb="3" eb="5">
      <t>コウクウ</t>
    </rPh>
    <rPh sb="5" eb="7">
      <t>エイセイ</t>
    </rPh>
    <rPh sb="8" eb="10">
      <t>カンリ</t>
    </rPh>
    <phoneticPr fontId="3"/>
  </si>
  <si>
    <t>　入所者の口腔の健康の保持を図り、自立した日常生活を営むことができるよう、口腔衛生の管理態勢を整備し、各入所者の状態に応じた口腔衛生の管理を計画的に行っていますか。</t>
    <rPh sb="1" eb="4">
      <t>ニュウショシャ</t>
    </rPh>
    <rPh sb="5" eb="7">
      <t>コウクウ</t>
    </rPh>
    <rPh sb="8" eb="10">
      <t>ケンコウ</t>
    </rPh>
    <rPh sb="11" eb="13">
      <t>ホジ</t>
    </rPh>
    <rPh sb="14" eb="15">
      <t>ハカ</t>
    </rPh>
    <rPh sb="17" eb="19">
      <t>ジリツ</t>
    </rPh>
    <rPh sb="21" eb="23">
      <t>ニチジョウ</t>
    </rPh>
    <rPh sb="23" eb="25">
      <t>セイカツ</t>
    </rPh>
    <rPh sb="26" eb="27">
      <t>イトナ</t>
    </rPh>
    <rPh sb="37" eb="39">
      <t>コウクウ</t>
    </rPh>
    <rPh sb="39" eb="41">
      <t>エイセイ</t>
    </rPh>
    <rPh sb="42" eb="44">
      <t>カンリ</t>
    </rPh>
    <rPh sb="44" eb="46">
      <t>タイセイ</t>
    </rPh>
    <rPh sb="47" eb="49">
      <t>セイビ</t>
    </rPh>
    <rPh sb="51" eb="52">
      <t>カク</t>
    </rPh>
    <rPh sb="52" eb="55">
      <t>ニュウショシャ</t>
    </rPh>
    <rPh sb="56" eb="58">
      <t>ジョウタイ</t>
    </rPh>
    <rPh sb="59" eb="60">
      <t>オウ</t>
    </rPh>
    <rPh sb="62" eb="64">
      <t>コウクウ</t>
    </rPh>
    <rPh sb="64" eb="66">
      <t>エイセイ</t>
    </rPh>
    <rPh sb="67" eb="69">
      <t>カンリ</t>
    </rPh>
    <rPh sb="70" eb="72">
      <t>ケイカク</t>
    </rPh>
    <rPh sb="72" eb="73">
      <t>テキ</t>
    </rPh>
    <rPh sb="74" eb="75">
      <t>オコナ</t>
    </rPh>
    <phoneticPr fontId="3"/>
  </si>
  <si>
    <t>１９　健康管理</t>
    <rPh sb="3" eb="5">
      <t>ケンコウ</t>
    </rPh>
    <rPh sb="5" eb="7">
      <t>カンリ</t>
    </rPh>
    <phoneticPr fontId="3"/>
  </si>
  <si>
    <t>２０　入所者の入院期間中の取扱い</t>
    <rPh sb="3" eb="6">
      <t>ニュウショシャ</t>
    </rPh>
    <rPh sb="7" eb="9">
      <t>ニュウイン</t>
    </rPh>
    <rPh sb="9" eb="12">
      <t>キカンチュウ</t>
    </rPh>
    <rPh sb="13" eb="15">
      <t>トリアツカイ</t>
    </rPh>
    <phoneticPr fontId="3"/>
  </si>
  <si>
    <t>２１　利用者に関する市町村への通知</t>
    <rPh sb="3" eb="6">
      <t>リヨウシャ</t>
    </rPh>
    <rPh sb="7" eb="8">
      <t>カン</t>
    </rPh>
    <rPh sb="10" eb="13">
      <t>シチョウソン</t>
    </rPh>
    <rPh sb="15" eb="17">
      <t>ツウチ</t>
    </rPh>
    <phoneticPr fontId="3"/>
  </si>
  <si>
    <t>２２　緊急時等の対応</t>
    <rPh sb="3" eb="6">
      <t>キンキュウジ</t>
    </rPh>
    <rPh sb="6" eb="7">
      <t>トウ</t>
    </rPh>
    <rPh sb="8" eb="10">
      <t>タイオウ</t>
    </rPh>
    <phoneticPr fontId="3"/>
  </si>
  <si>
    <t>２３　管理者の責務</t>
    <rPh sb="3" eb="6">
      <t>カンリシャ</t>
    </rPh>
    <rPh sb="7" eb="9">
      <t>セキム</t>
    </rPh>
    <phoneticPr fontId="3"/>
  </si>
  <si>
    <t>２４　計画担当介護支援専門員の責務</t>
    <rPh sb="3" eb="5">
      <t>ケイカク</t>
    </rPh>
    <rPh sb="5" eb="7">
      <t>タントウ</t>
    </rPh>
    <rPh sb="7" eb="9">
      <t>カイゴ</t>
    </rPh>
    <rPh sb="9" eb="11">
      <t>シエン</t>
    </rPh>
    <rPh sb="11" eb="14">
      <t>センモンイン</t>
    </rPh>
    <rPh sb="15" eb="17">
      <t>セキム</t>
    </rPh>
    <phoneticPr fontId="3"/>
  </si>
  <si>
    <t>２５　運営規程</t>
    <rPh sb="3" eb="5">
      <t>ウンエイ</t>
    </rPh>
    <rPh sb="5" eb="7">
      <t>キテイ</t>
    </rPh>
    <phoneticPr fontId="3"/>
  </si>
  <si>
    <t>２６　勤務体制の確保等</t>
    <rPh sb="3" eb="5">
      <t>キンム</t>
    </rPh>
    <rPh sb="5" eb="7">
      <t>タイセイ</t>
    </rPh>
    <rPh sb="8" eb="10">
      <t>カクホ</t>
    </rPh>
    <rPh sb="10" eb="11">
      <t>トウ</t>
    </rPh>
    <phoneticPr fontId="3"/>
  </si>
  <si>
    <t>　適切な指定地域密着型介護老人福祉施設入所者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1" eb="3">
      <t>テキセツ</t>
    </rPh>
    <rPh sb="4" eb="6">
      <t>シテイ</t>
    </rPh>
    <rPh sb="6" eb="8">
      <t>チイキ</t>
    </rPh>
    <rPh sb="8" eb="11">
      <t>ミッチャクガタ</t>
    </rPh>
    <rPh sb="11" eb="13">
      <t>カイゴ</t>
    </rPh>
    <rPh sb="13" eb="15">
      <t>ロウジン</t>
    </rPh>
    <rPh sb="15" eb="17">
      <t>フクシ</t>
    </rPh>
    <rPh sb="17" eb="19">
      <t>シセツ</t>
    </rPh>
    <rPh sb="19" eb="22">
      <t>ニュウショシャ</t>
    </rPh>
    <rPh sb="22" eb="24">
      <t>セイカツ</t>
    </rPh>
    <rPh sb="24" eb="26">
      <t>カイゴ</t>
    </rPh>
    <rPh sb="27" eb="29">
      <t>テイキョウ</t>
    </rPh>
    <rPh sb="30" eb="32">
      <t>カクホ</t>
    </rPh>
    <rPh sb="34" eb="36">
      <t>カンテン</t>
    </rPh>
    <rPh sb="39" eb="41">
      <t>ショクバ</t>
    </rPh>
    <rPh sb="45" eb="46">
      <t>オコナ</t>
    </rPh>
    <rPh sb="49" eb="51">
      <t>セイテキ</t>
    </rPh>
    <rPh sb="52" eb="54">
      <t>ゲンドウ</t>
    </rPh>
    <rPh sb="54" eb="55">
      <t>マタ</t>
    </rPh>
    <rPh sb="56" eb="58">
      <t>ユウエツ</t>
    </rPh>
    <rPh sb="58" eb="59">
      <t>テキ</t>
    </rPh>
    <rPh sb="60" eb="62">
      <t>カンケイ</t>
    </rPh>
    <rPh sb="63" eb="65">
      <t>ハイケイ</t>
    </rPh>
    <rPh sb="68" eb="70">
      <t>ゲンドウ</t>
    </rPh>
    <rPh sb="74" eb="76">
      <t>ギョウム</t>
    </rPh>
    <rPh sb="76" eb="77">
      <t>ジョウ</t>
    </rPh>
    <rPh sb="77" eb="79">
      <t>ヒツヨウ</t>
    </rPh>
    <rPh sb="81" eb="83">
      <t>ソウトウ</t>
    </rPh>
    <rPh sb="84" eb="86">
      <t>ハンイ</t>
    </rPh>
    <rPh sb="87" eb="88">
      <t>コ</t>
    </rPh>
    <rPh sb="95" eb="98">
      <t>ジュウギョウシャ</t>
    </rPh>
    <rPh sb="99" eb="101">
      <t>シュウギョウ</t>
    </rPh>
    <rPh sb="101" eb="103">
      <t>カンキョウ</t>
    </rPh>
    <rPh sb="104" eb="105">
      <t>ガイ</t>
    </rPh>
    <rPh sb="111" eb="113">
      <t>ボウシ</t>
    </rPh>
    <rPh sb="118" eb="120">
      <t>ホウシン</t>
    </rPh>
    <rPh sb="121" eb="123">
      <t>メイカク</t>
    </rPh>
    <rPh sb="123" eb="124">
      <t>カ</t>
    </rPh>
    <rPh sb="124" eb="125">
      <t>ナド</t>
    </rPh>
    <rPh sb="126" eb="128">
      <t>ヒツヨウ</t>
    </rPh>
    <rPh sb="129" eb="131">
      <t>ソチ</t>
    </rPh>
    <rPh sb="132" eb="133">
      <t>コウ</t>
    </rPh>
    <phoneticPr fontId="3"/>
  </si>
  <si>
    <t>２７　業務継続計画の策定等</t>
    <rPh sb="3" eb="5">
      <t>ギョウム</t>
    </rPh>
    <rPh sb="5" eb="7">
      <t>ケイゾク</t>
    </rPh>
    <rPh sb="7" eb="9">
      <t>ケイカク</t>
    </rPh>
    <rPh sb="10" eb="12">
      <t>サクテイ</t>
    </rPh>
    <rPh sb="12" eb="13">
      <t>ナド</t>
    </rPh>
    <phoneticPr fontId="3"/>
  </si>
  <si>
    <t>　研修の実施内容について記録していますか。</t>
    <phoneticPr fontId="3"/>
  </si>
  <si>
    <t>２８　定員の遵守</t>
    <rPh sb="3" eb="5">
      <t>テイイン</t>
    </rPh>
    <rPh sb="6" eb="8">
      <t>ジュンシュ</t>
    </rPh>
    <phoneticPr fontId="3"/>
  </si>
  <si>
    <t>２９　非常災害対策</t>
    <rPh sb="3" eb="5">
      <t>ヒジョウ</t>
    </rPh>
    <rPh sb="5" eb="7">
      <t>サイガイ</t>
    </rPh>
    <rPh sb="7" eb="9">
      <t>タイサク</t>
    </rPh>
    <phoneticPr fontId="3"/>
  </si>
  <si>
    <t>３０　衛生管理等</t>
    <rPh sb="3" eb="5">
      <t>エイセイ</t>
    </rPh>
    <rPh sb="5" eb="7">
      <t>カンリ</t>
    </rPh>
    <rPh sb="7" eb="8">
      <t>ナド</t>
    </rPh>
    <phoneticPr fontId="3"/>
  </si>
  <si>
    <t>　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phoneticPr fontId="3"/>
  </si>
  <si>
    <t>　事業所における感染症の予防及びまん延の防止のための指針を整備していますか。</t>
    <phoneticPr fontId="3"/>
  </si>
  <si>
    <t>　新規採用時に感染対策研修を実施していますか。</t>
    <phoneticPr fontId="3"/>
  </si>
  <si>
    <t>３１　協力病院等</t>
    <rPh sb="3" eb="5">
      <t>キョウリョク</t>
    </rPh>
    <rPh sb="5" eb="7">
      <t>ビョウイン</t>
    </rPh>
    <rPh sb="7" eb="8">
      <t>ナド</t>
    </rPh>
    <phoneticPr fontId="3"/>
  </si>
  <si>
    <t>３２　掲示</t>
    <rPh sb="3" eb="5">
      <t>ケイジ</t>
    </rPh>
    <phoneticPr fontId="3"/>
  </si>
  <si>
    <t>※重要事項を記載したファイル等を介護サービスの利用申込者、利用者又はその家族等が自由に閲覧可能な形で事業所内に備え付けることで規定による掲示に代えることができます。</t>
    <phoneticPr fontId="3"/>
  </si>
  <si>
    <t>３３　秘密保持等</t>
    <rPh sb="3" eb="5">
      <t>ヒミツ</t>
    </rPh>
    <rPh sb="5" eb="7">
      <t>ホジ</t>
    </rPh>
    <rPh sb="7" eb="8">
      <t>ナド</t>
    </rPh>
    <phoneticPr fontId="3"/>
  </si>
  <si>
    <t>３４　広告</t>
    <rPh sb="3" eb="5">
      <t>コウコク</t>
    </rPh>
    <phoneticPr fontId="3"/>
  </si>
  <si>
    <t>３５　指定居宅介護支援事業者に対する利益供与の禁止</t>
    <rPh sb="3" eb="5">
      <t>シテイ</t>
    </rPh>
    <rPh sb="5" eb="7">
      <t>キョタク</t>
    </rPh>
    <rPh sb="7" eb="9">
      <t>カイゴ</t>
    </rPh>
    <rPh sb="9" eb="11">
      <t>シエン</t>
    </rPh>
    <rPh sb="11" eb="14">
      <t>ジギョウシャ</t>
    </rPh>
    <rPh sb="15" eb="16">
      <t>タイ</t>
    </rPh>
    <rPh sb="18" eb="20">
      <t>リエキ</t>
    </rPh>
    <rPh sb="20" eb="22">
      <t>キョウヨ</t>
    </rPh>
    <rPh sb="23" eb="25">
      <t>キンシ</t>
    </rPh>
    <phoneticPr fontId="3"/>
  </si>
  <si>
    <t>３６　苦情処理</t>
    <rPh sb="3" eb="5">
      <t>クジョウ</t>
    </rPh>
    <rPh sb="5" eb="7">
      <t>ショリ</t>
    </rPh>
    <phoneticPr fontId="3"/>
  </si>
  <si>
    <t>３７　地域との連携等</t>
    <rPh sb="3" eb="5">
      <t>チイキ</t>
    </rPh>
    <rPh sb="7" eb="9">
      <t>レンケイ</t>
    </rPh>
    <rPh sb="9" eb="10">
      <t>ナド</t>
    </rPh>
    <phoneticPr fontId="3"/>
  </si>
  <si>
    <t>　運営推進会議を設置していますか。※テレビ電話装置等を活用して行うことができるものとする。ただし、利用者等が参加する場合にあっては、テレビ電話装置等の活用について当該利用者等の同意を得なければならない。</t>
    <rPh sb="1" eb="3">
      <t>ウンエイ</t>
    </rPh>
    <rPh sb="3" eb="5">
      <t>スイシン</t>
    </rPh>
    <rPh sb="5" eb="7">
      <t>カイギ</t>
    </rPh>
    <rPh sb="8" eb="10">
      <t>セッチ</t>
    </rPh>
    <phoneticPr fontId="3"/>
  </si>
  <si>
    <t>３８　事故発生の防止及び発生時の対応</t>
    <rPh sb="3" eb="5">
      <t>ジコ</t>
    </rPh>
    <rPh sb="5" eb="7">
      <t>ハッセイ</t>
    </rPh>
    <rPh sb="8" eb="10">
      <t>ボウシ</t>
    </rPh>
    <rPh sb="10" eb="11">
      <t>オヨ</t>
    </rPh>
    <rPh sb="12" eb="14">
      <t>ハッセイ</t>
    </rPh>
    <rPh sb="14" eb="15">
      <t>ジ</t>
    </rPh>
    <rPh sb="16" eb="18">
      <t>タイオウ</t>
    </rPh>
    <phoneticPr fontId="3"/>
  </si>
  <si>
    <t>　虐待防止検討委員会では、次の事項について検討していますか。また、その際、そこで得た結果（事業所における虐待に対する体制、虐待等の再発防止策等）を、従業者に周知徹底していますか。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
　　　方法に関すること
　ヘ 虐待等が発生した場合、その発生原因等の分析から得られる再発の確実な防止策に関すること
　ト 前号の再発の防止策を講じた際に、その効果についての評価に関すること</t>
    <phoneticPr fontId="3"/>
  </si>
  <si>
    <t>　事業所における虐待の防止のための指針を整備していますか。</t>
    <phoneticPr fontId="3"/>
  </si>
  <si>
    <t>　虐待の防止のための指針に、次のような項目を盛り込んでいますか。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3"/>
  </si>
  <si>
    <t>　　３９　虐待の防止</t>
    <rPh sb="5" eb="7">
      <t>ギャクタイ</t>
    </rPh>
    <rPh sb="8" eb="10">
      <t>ボウシ</t>
    </rPh>
    <phoneticPr fontId="3"/>
  </si>
  <si>
    <t>　　４０　会計の区分</t>
    <rPh sb="5" eb="7">
      <t>カイケイ</t>
    </rPh>
    <rPh sb="8" eb="10">
      <t>クブン</t>
    </rPh>
    <phoneticPr fontId="3"/>
  </si>
  <si>
    <t>　　４１　記録の整備</t>
    <rPh sb="5" eb="7">
      <t>キロク</t>
    </rPh>
    <rPh sb="8" eb="10">
      <t>セイビ</t>
    </rPh>
    <phoneticPr fontId="3"/>
  </si>
  <si>
    <t>適</t>
    <rPh sb="0" eb="1">
      <t>テキ</t>
    </rPh>
    <phoneticPr fontId="3"/>
  </si>
  <si>
    <t>○</t>
    <phoneticPr fontId="3"/>
  </si>
  <si>
    <t>適・否</t>
    <rPh sb="0" eb="1">
      <t>テキ</t>
    </rPh>
    <rPh sb="2" eb="3">
      <t>ヒ</t>
    </rPh>
    <phoneticPr fontId="3"/>
  </si>
  <si>
    <t>　入所者又は他の入所者等の生命又は身体を保護するため緊急やむを得ない場合を除き、身体的拘束その他入所者の行動を制限する行為を行っていませんか。</t>
    <phoneticPr fontId="3"/>
  </si>
  <si>
    <t>はい　・　いいえ</t>
    <phoneticPr fontId="3"/>
  </si>
  <si>
    <t>　やむを得ず身体的拘束等を行う場合には、その態様及び時間、その際の利用者の心身の状況並びに緊急やむを得ない理由を記録していますか。</t>
    <phoneticPr fontId="3"/>
  </si>
  <si>
    <t>はい　・　いいえ</t>
    <phoneticPr fontId="3"/>
  </si>
  <si>
    <t>　身体的拘束等の適正化のための対策を検討する委員会を３月に１回以上開催するとともに、その結果について、介護従業者その他の従業者に周知徹底を図っていますか。</t>
    <phoneticPr fontId="3"/>
  </si>
  <si>
    <t>　身体的拘束等の適正化のための指針を整備していますか。</t>
    <phoneticPr fontId="3"/>
  </si>
  <si>
    <t>はい　・　いいえ</t>
    <phoneticPr fontId="3"/>
  </si>
  <si>
    <t>　介護従業者その他の従業者に対し、身体的拘束等の適正化のための研修を定期的（年２回以上）に実施していますか。</t>
    <rPh sb="38" eb="39">
      <t>ネン</t>
    </rPh>
    <rPh sb="40" eb="41">
      <t>カイ</t>
    </rPh>
    <rPh sb="41" eb="43">
      <t>イジョウ</t>
    </rPh>
    <phoneticPr fontId="3"/>
  </si>
  <si>
    <t>【解釈通知】</t>
    <phoneticPr fontId="3"/>
  </si>
  <si>
    <t>ユニットにおける職員に係る減算について　算定チェック表</t>
    <rPh sb="8" eb="10">
      <t>ショクイン</t>
    </rPh>
    <rPh sb="11" eb="12">
      <t>カカ</t>
    </rPh>
    <rPh sb="13" eb="15">
      <t>ゲンサン</t>
    </rPh>
    <rPh sb="20" eb="22">
      <t>サンテイ</t>
    </rPh>
    <rPh sb="26" eb="27">
      <t>ヒョウ</t>
    </rPh>
    <phoneticPr fontId="3"/>
  </si>
  <si>
    <t>栄養管理に係る減算　算定チェック表</t>
    <rPh sb="0" eb="2">
      <t>エイヨウ</t>
    </rPh>
    <rPh sb="2" eb="4">
      <t>カンリ</t>
    </rPh>
    <rPh sb="5" eb="6">
      <t>カカ</t>
    </rPh>
    <rPh sb="7" eb="9">
      <t>ゲンサン</t>
    </rPh>
    <rPh sb="10" eb="12">
      <t>サンテイ</t>
    </rPh>
    <rPh sb="16" eb="17">
      <t>ヒョウ</t>
    </rPh>
    <phoneticPr fontId="3"/>
  </si>
  <si>
    <t>初期加算　算定チェック表</t>
    <rPh sb="0" eb="2">
      <t>ショキ</t>
    </rPh>
    <rPh sb="2" eb="4">
      <t>カサン</t>
    </rPh>
    <rPh sb="5" eb="7">
      <t>サンテイ</t>
    </rPh>
    <rPh sb="11" eb="12">
      <t>ヒョウ</t>
    </rPh>
    <phoneticPr fontId="3"/>
  </si>
  <si>
    <t>再入所時栄養連携加算　算定チェック表</t>
    <rPh sb="0" eb="1">
      <t>サイ</t>
    </rPh>
    <rPh sb="1" eb="3">
      <t>ニュウショ</t>
    </rPh>
    <rPh sb="3" eb="4">
      <t>ジ</t>
    </rPh>
    <rPh sb="4" eb="6">
      <t>エイヨウ</t>
    </rPh>
    <rPh sb="6" eb="8">
      <t>レンケイ</t>
    </rPh>
    <rPh sb="8" eb="10">
      <t>カサン</t>
    </rPh>
    <rPh sb="11" eb="13">
      <t>サンテイ</t>
    </rPh>
    <rPh sb="17" eb="18">
      <t>ヒョウ</t>
    </rPh>
    <phoneticPr fontId="3"/>
  </si>
  <si>
    <t>退所時等相談援助加算　算定チェック表</t>
    <rPh sb="0" eb="2">
      <t>タイショ</t>
    </rPh>
    <rPh sb="2" eb="3">
      <t>ジ</t>
    </rPh>
    <rPh sb="3" eb="4">
      <t>ナド</t>
    </rPh>
    <rPh sb="4" eb="6">
      <t>ソウダン</t>
    </rPh>
    <rPh sb="6" eb="8">
      <t>エンジョ</t>
    </rPh>
    <rPh sb="8" eb="10">
      <t>カサン</t>
    </rPh>
    <rPh sb="11" eb="13">
      <t>サンテイ</t>
    </rPh>
    <rPh sb="17" eb="18">
      <t>ヒョウ</t>
    </rPh>
    <phoneticPr fontId="3"/>
  </si>
  <si>
    <t>経口移行加算　算定チェック表</t>
    <rPh sb="0" eb="2">
      <t>ケイコウ</t>
    </rPh>
    <rPh sb="2" eb="4">
      <t>イコウ</t>
    </rPh>
    <rPh sb="4" eb="6">
      <t>カサン</t>
    </rPh>
    <rPh sb="7" eb="9">
      <t>サンテイ</t>
    </rPh>
    <rPh sb="13" eb="14">
      <t>ヒョウ</t>
    </rPh>
    <phoneticPr fontId="3"/>
  </si>
  <si>
    <t>経口維持加算Ⅰ　算定チェック表</t>
    <rPh sb="0" eb="2">
      <t>ケイコウ</t>
    </rPh>
    <rPh sb="2" eb="4">
      <t>イジ</t>
    </rPh>
    <rPh sb="4" eb="6">
      <t>カサン</t>
    </rPh>
    <rPh sb="8" eb="10">
      <t>サンテイ</t>
    </rPh>
    <rPh sb="14" eb="15">
      <t>ヒョウ</t>
    </rPh>
    <phoneticPr fontId="3"/>
  </si>
  <si>
    <t>現に経口により食事を摂取し、摂食機能障害を有し、誤嚥が認められる入所者に対して、医師又は歯科医師の指示に基づき、月１回以上医師、歯科医師、管理栄養士、看護師、介護支援専門員その他の職種の者が共同して栄養管理をするための食事の観察及び会議等を行い、入所者ごとに、経口による継続的な食事の接種を進めるための経口維持計画書を作成し、医師等の指示を受けた管理栄養士等が栄養管理を行っていますか。</t>
    <phoneticPr fontId="3"/>
  </si>
  <si>
    <t>入所者の摂食・嚥下機能が医師の診断により適切に評価されていますか。</t>
    <phoneticPr fontId="3"/>
  </si>
  <si>
    <t>誤嚥等が発生した場合の管理体制（食事の中止、十分な排痰、医師又は歯科医師との緊密な連携等が迅速に行われる体制）が整備されていますか。</t>
    <phoneticPr fontId="3"/>
  </si>
  <si>
    <t>食形態の配慮など誤嚥防止のための適切な配慮がされていますか。</t>
    <phoneticPr fontId="3"/>
  </si>
  <si>
    <t>経口移行加算を算定していませんか。(していなければ○）</t>
    <phoneticPr fontId="3"/>
  </si>
  <si>
    <t>経口維持加算Ⅱ　算定チェック表</t>
    <rPh sb="0" eb="2">
      <t>ケイコウ</t>
    </rPh>
    <rPh sb="2" eb="4">
      <t>イジ</t>
    </rPh>
    <rPh sb="4" eb="6">
      <t>カサン</t>
    </rPh>
    <rPh sb="8" eb="10">
      <t>サンテイ</t>
    </rPh>
    <rPh sb="14" eb="15">
      <t>ヒョウ</t>
    </rPh>
    <phoneticPr fontId="3"/>
  </si>
  <si>
    <t>協力歯科医療機関を定めており、かつ、経口維持加算（Ⅰ）を算定していますか。</t>
    <phoneticPr fontId="3"/>
  </si>
  <si>
    <t>経口による継続的な食事の摂取を支援するための食事の観察及び会議等に医師(指定地域密着型サービス基準第131条第1項第一号に規定する医師を除く。)、歯科医師、歯科衛生士又は言語聴覚士が加わっていますか。</t>
    <phoneticPr fontId="3"/>
  </si>
  <si>
    <t>在宅復帰支援機能加算　算定チェック表</t>
    <rPh sb="0" eb="2">
      <t>ザイタク</t>
    </rPh>
    <rPh sb="2" eb="4">
      <t>フッキ</t>
    </rPh>
    <rPh sb="4" eb="6">
      <t>シエン</t>
    </rPh>
    <rPh sb="6" eb="8">
      <t>キノウ</t>
    </rPh>
    <rPh sb="8" eb="10">
      <t>カサン</t>
    </rPh>
    <rPh sb="11" eb="13">
      <t>サンテイ</t>
    </rPh>
    <rPh sb="17" eb="18">
      <t>ヒョウ</t>
    </rPh>
    <phoneticPr fontId="3"/>
  </si>
  <si>
    <t>（算定要件）</t>
    <rPh sb="1" eb="3">
      <t>サンテイ</t>
    </rPh>
    <rPh sb="3" eb="5">
      <t>ヨウケン</t>
    </rPh>
    <phoneticPr fontId="3"/>
  </si>
  <si>
    <t>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退所者に限る。）の占める割合が１００分の２０を超えていますか。</t>
    <phoneticPr fontId="3"/>
  </si>
  <si>
    <t>入所者の家族との連絡調整を行っていますか。</t>
    <phoneticPr fontId="3"/>
  </si>
  <si>
    <t>入所者が利用を希望する指定居宅介護支援事業者に対して、入所者に係る居宅サービスに必要な情報の提供、退所後の居宅サービスの利用に関する調整を行っていますか。</t>
    <phoneticPr fontId="3"/>
  </si>
  <si>
    <t>当該加算の算定を行った場合は、その算定根拠等の関係書類を整備していますか。</t>
    <phoneticPr fontId="3"/>
  </si>
  <si>
    <t>在宅生活を継続する観点から、複数の者であらかじめ在宅期間及び入所期間（入所期間が３月を超えるときは、３月を限度とする。）を定めて、施設の居室を計画的に利用している入所者に対して算定していますか。</t>
    <phoneticPr fontId="3"/>
  </si>
  <si>
    <t>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ますか。</t>
    <phoneticPr fontId="3"/>
  </si>
  <si>
    <t>施設の介護支援専門員は、入所期間終了に当たって、運動機能及び日常生活動作能力その他の当該対象者の心身の状況についての情報を在宅の介護支援専門員に提供しながら、在宅の介護支援専門員とともに、在宅での生活継続を支援する観点から介護に関する目標及び方針を定めていますか。</t>
    <phoneticPr fontId="3"/>
  </si>
  <si>
    <t>認知症行動・心理症状緊急対応加算　チェック表</t>
    <rPh sb="0" eb="3">
      <t>ニンチショウ</t>
    </rPh>
    <rPh sb="3" eb="5">
      <t>コウドウ</t>
    </rPh>
    <rPh sb="6" eb="8">
      <t>シンリ</t>
    </rPh>
    <rPh sb="8" eb="10">
      <t>ショウジョウ</t>
    </rPh>
    <rPh sb="10" eb="12">
      <t>キンキュウ</t>
    </rPh>
    <rPh sb="12" eb="14">
      <t>タイオウ</t>
    </rPh>
    <rPh sb="14" eb="16">
      <t>カサン</t>
    </rPh>
    <rPh sb="21" eb="22">
      <t>ヒョウ</t>
    </rPh>
    <phoneticPr fontId="3"/>
  </si>
  <si>
    <t>加算算定の対象者は、認知症の行動・心理症状が認められるため、在宅での生活が困難であり、緊急に入所することが適当であると医師が判断した者ですか。</t>
    <phoneticPr fontId="3"/>
  </si>
  <si>
    <t>加算算定の対象者は、入所前１月の間に、当該施設に入所したことがなく、また、過去1月の間に本加算（他サービスも含む）を算定したことがない者ですか。</t>
    <phoneticPr fontId="3"/>
  </si>
  <si>
    <t>医師が入所者ごとに、施設入所時に自立支援に係る医学的評価を行い、その後少なくとも６月に１回医学的評価の見直しを行うとともに、その医学的評価の結果等の情報を厚生労働省に提出し、自立支援の適切かつ有効な促進のために必要な情報を提出していますか。</t>
    <rPh sb="0" eb="2">
      <t>イシ</t>
    </rPh>
    <rPh sb="3" eb="6">
      <t>ニュウショシャ</t>
    </rPh>
    <rPh sb="10" eb="12">
      <t>シセツ</t>
    </rPh>
    <rPh sb="12" eb="14">
      <t>ニュウショ</t>
    </rPh>
    <rPh sb="14" eb="15">
      <t>ジ</t>
    </rPh>
    <rPh sb="16" eb="18">
      <t>ジリツ</t>
    </rPh>
    <rPh sb="18" eb="20">
      <t>シエン</t>
    </rPh>
    <rPh sb="21" eb="22">
      <t>カカ</t>
    </rPh>
    <rPh sb="23" eb="26">
      <t>イガクテキ</t>
    </rPh>
    <rPh sb="26" eb="28">
      <t>ヒョウカ</t>
    </rPh>
    <rPh sb="29" eb="30">
      <t>オコナ</t>
    </rPh>
    <rPh sb="34" eb="35">
      <t>アト</t>
    </rPh>
    <rPh sb="35" eb="36">
      <t>スク</t>
    </rPh>
    <rPh sb="41" eb="42">
      <t>ガツ</t>
    </rPh>
    <rPh sb="44" eb="45">
      <t>カイ</t>
    </rPh>
    <rPh sb="45" eb="48">
      <t>イガクテキ</t>
    </rPh>
    <rPh sb="48" eb="50">
      <t>ヒョウカ</t>
    </rPh>
    <rPh sb="51" eb="53">
      <t>ミナオ</t>
    </rPh>
    <rPh sb="55" eb="56">
      <t>オコナ</t>
    </rPh>
    <rPh sb="64" eb="67">
      <t>イガクテキ</t>
    </rPh>
    <rPh sb="67" eb="69">
      <t>ヒョウカ</t>
    </rPh>
    <rPh sb="70" eb="72">
      <t>ケッカ</t>
    </rPh>
    <rPh sb="72" eb="73">
      <t>ナド</t>
    </rPh>
    <rPh sb="74" eb="76">
      <t>ジョウホウ</t>
    </rPh>
    <rPh sb="77" eb="79">
      <t>コウセイ</t>
    </rPh>
    <rPh sb="79" eb="82">
      <t>ロウドウショウ</t>
    </rPh>
    <rPh sb="83" eb="85">
      <t>テイシュツ</t>
    </rPh>
    <rPh sb="87" eb="89">
      <t>ジリツ</t>
    </rPh>
    <rPh sb="89" eb="91">
      <t>シエン</t>
    </rPh>
    <rPh sb="92" eb="94">
      <t>テキセツ</t>
    </rPh>
    <rPh sb="96" eb="98">
      <t>ユウコウ</t>
    </rPh>
    <rPh sb="99" eb="101">
      <t>ソクシン</t>
    </rPh>
    <rPh sb="105" eb="107">
      <t>ヒツヨウ</t>
    </rPh>
    <rPh sb="108" eb="110">
      <t>ジョウホウ</t>
    </rPh>
    <rPh sb="111" eb="113">
      <t>テイシュツ</t>
    </rPh>
    <phoneticPr fontId="3"/>
  </si>
  <si>
    <t>上記の医学的評価の結果、自立支援の促進が必要であるとされた入所者ごとに、医師、看護職員、介護支援専門員その他の職種の者が共同して、自立支援に係る支援計画を策定し、支援計画に従ったケアを実施していますか。</t>
    <rPh sb="0" eb="2">
      <t>ジョウキ</t>
    </rPh>
    <rPh sb="3" eb="5">
      <t>イガク</t>
    </rPh>
    <rPh sb="5" eb="6">
      <t>テキ</t>
    </rPh>
    <rPh sb="6" eb="8">
      <t>ヒョウカ</t>
    </rPh>
    <rPh sb="9" eb="11">
      <t>ケッカ</t>
    </rPh>
    <rPh sb="12" eb="14">
      <t>ジリツ</t>
    </rPh>
    <rPh sb="14" eb="16">
      <t>シエン</t>
    </rPh>
    <rPh sb="17" eb="19">
      <t>ソクシン</t>
    </rPh>
    <rPh sb="20" eb="22">
      <t>ヒツヨウ</t>
    </rPh>
    <rPh sb="29" eb="32">
      <t>ニュウショシャ</t>
    </rPh>
    <rPh sb="36" eb="38">
      <t>イシ</t>
    </rPh>
    <rPh sb="39" eb="41">
      <t>カンゴ</t>
    </rPh>
    <rPh sb="41" eb="43">
      <t>ショクイン</t>
    </rPh>
    <rPh sb="44" eb="46">
      <t>カイゴ</t>
    </rPh>
    <rPh sb="46" eb="48">
      <t>シエン</t>
    </rPh>
    <rPh sb="48" eb="51">
      <t>センモンイン</t>
    </rPh>
    <rPh sb="53" eb="54">
      <t>タ</t>
    </rPh>
    <rPh sb="55" eb="57">
      <t>ショクシュ</t>
    </rPh>
    <rPh sb="58" eb="59">
      <t>モノ</t>
    </rPh>
    <rPh sb="60" eb="62">
      <t>キョウドウ</t>
    </rPh>
    <rPh sb="65" eb="67">
      <t>ジリツ</t>
    </rPh>
    <rPh sb="67" eb="69">
      <t>シエン</t>
    </rPh>
    <rPh sb="70" eb="71">
      <t>カカ</t>
    </rPh>
    <rPh sb="72" eb="74">
      <t>シエン</t>
    </rPh>
    <rPh sb="74" eb="76">
      <t>ケイカク</t>
    </rPh>
    <rPh sb="77" eb="79">
      <t>サクテイ</t>
    </rPh>
    <rPh sb="81" eb="83">
      <t>シエン</t>
    </rPh>
    <rPh sb="83" eb="85">
      <t>ケイカク</t>
    </rPh>
    <rPh sb="86" eb="87">
      <t>シタガ</t>
    </rPh>
    <rPh sb="92" eb="94">
      <t>ジッシ</t>
    </rPh>
    <phoneticPr fontId="3"/>
  </si>
  <si>
    <t>上記の医学的評価に基づき、少なくとも３月に１回、入所者ごとに支援計画を見直していますか。</t>
    <rPh sb="0" eb="2">
      <t>ジョウキ</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3"/>
  </si>
  <si>
    <t>医師が自立支援に係る支援計画の策定等に参加していますか。</t>
    <rPh sb="0" eb="2">
      <t>イシ</t>
    </rPh>
    <rPh sb="3" eb="5">
      <t>ジリツ</t>
    </rPh>
    <rPh sb="5" eb="7">
      <t>シエン</t>
    </rPh>
    <rPh sb="8" eb="9">
      <t>カカ</t>
    </rPh>
    <rPh sb="10" eb="12">
      <t>シエン</t>
    </rPh>
    <rPh sb="12" eb="14">
      <t>ケイカク</t>
    </rPh>
    <rPh sb="15" eb="17">
      <t>サクテイ</t>
    </rPh>
    <rPh sb="17" eb="18">
      <t>ナド</t>
    </rPh>
    <rPh sb="19" eb="21">
      <t>サンカ</t>
    </rPh>
    <phoneticPr fontId="3"/>
  </si>
  <si>
    <t>当該指定地域密着型介護老人福祉施設内に安全管理部門を設置し、組織的に安全対策を実施する体制が整備されていますか。</t>
    <rPh sb="0" eb="2">
      <t>トウガイ</t>
    </rPh>
    <rPh sb="2" eb="4">
      <t>シテイ</t>
    </rPh>
    <rPh sb="4" eb="6">
      <t>チイキ</t>
    </rPh>
    <rPh sb="6" eb="9">
      <t>ミッチャクガタ</t>
    </rPh>
    <rPh sb="9" eb="11">
      <t>カイゴ</t>
    </rPh>
    <rPh sb="11" eb="13">
      <t>ロウジン</t>
    </rPh>
    <rPh sb="13" eb="15">
      <t>フクシ</t>
    </rPh>
    <rPh sb="15" eb="17">
      <t>シセツ</t>
    </rPh>
    <rPh sb="17" eb="18">
      <t>ナイ</t>
    </rPh>
    <rPh sb="19" eb="21">
      <t>アンゼン</t>
    </rPh>
    <rPh sb="21" eb="23">
      <t>カンリ</t>
    </rPh>
    <rPh sb="23" eb="25">
      <t>ブモン</t>
    </rPh>
    <rPh sb="26" eb="28">
      <t>セッチ</t>
    </rPh>
    <rPh sb="30" eb="33">
      <t>ソシキテキ</t>
    </rPh>
    <rPh sb="34" eb="36">
      <t>アンゼン</t>
    </rPh>
    <rPh sb="36" eb="38">
      <t>タイサク</t>
    </rPh>
    <rPh sb="39" eb="41">
      <t>ジッシ</t>
    </rPh>
    <rPh sb="43" eb="45">
      <t>タイセイ</t>
    </rPh>
    <rPh sb="46" eb="48">
      <t>セイビ</t>
    </rPh>
    <phoneticPr fontId="3"/>
  </si>
  <si>
    <t>外泊時在宅サービス利用の費用について　算定チェック表</t>
    <rPh sb="0" eb="2">
      <t>ガイハク</t>
    </rPh>
    <rPh sb="2" eb="3">
      <t>ジ</t>
    </rPh>
    <rPh sb="3" eb="5">
      <t>ザイタク</t>
    </rPh>
    <rPh sb="9" eb="11">
      <t>リヨウ</t>
    </rPh>
    <rPh sb="12" eb="14">
      <t>ヒヨウ</t>
    </rPh>
    <rPh sb="19" eb="21">
      <t>サンテイ</t>
    </rPh>
    <rPh sb="25" eb="26">
      <t>ヒョウ</t>
    </rPh>
    <phoneticPr fontId="3"/>
  </si>
  <si>
    <t>個別機能訓練加算　算定チェック表</t>
    <rPh sb="0" eb="2">
      <t>コベツ</t>
    </rPh>
    <rPh sb="2" eb="4">
      <t>キノウ</t>
    </rPh>
    <rPh sb="4" eb="6">
      <t>クンレン</t>
    </rPh>
    <rPh sb="6" eb="8">
      <t>カサン</t>
    </rPh>
    <rPh sb="9" eb="11">
      <t>サンテイ</t>
    </rPh>
    <rPh sb="15" eb="16">
      <t>ヒョウ</t>
    </rPh>
    <phoneticPr fontId="3"/>
  </si>
  <si>
    <t>口腔衛生管理加算（Ⅰ）　算定チェック表</t>
    <rPh sb="0" eb="2">
      <t>コウクウ</t>
    </rPh>
    <rPh sb="2" eb="4">
      <t>エイセイ</t>
    </rPh>
    <rPh sb="4" eb="6">
      <t>カンリ</t>
    </rPh>
    <rPh sb="6" eb="8">
      <t>カサン</t>
    </rPh>
    <rPh sb="12" eb="14">
      <t>サンテイ</t>
    </rPh>
    <rPh sb="18" eb="19">
      <t>ヒョウ</t>
    </rPh>
    <phoneticPr fontId="3"/>
  </si>
  <si>
    <t>口腔衛生管理加算（Ⅱ）　算定チェック表</t>
    <rPh sb="0" eb="2">
      <t>コウクウ</t>
    </rPh>
    <rPh sb="2" eb="4">
      <t>エイセイ</t>
    </rPh>
    <rPh sb="4" eb="6">
      <t>カンリ</t>
    </rPh>
    <rPh sb="6" eb="8">
      <t>カサン</t>
    </rPh>
    <rPh sb="12" eb="14">
      <t>サンテイ</t>
    </rPh>
    <rPh sb="18" eb="19">
      <t>ヒョウ</t>
    </rPh>
    <phoneticPr fontId="3"/>
  </si>
  <si>
    <t>※当該加算は１日につき３回を限度として算定が可能です。
※加算の対象となる療養食は、疾病治療の直接手段として、医師の発行する食事箋に基づいて提供される適切な栄養量及び内容を有する以下の治療食で、摂取方法は経口又は経管の別を問いません。
［糖尿病食、腎臓病食、肝臓病食、胃潰瘍食（流動食は除く）、貧血食、膵臓病食、脂質異常症食、痛風食、特別な場合の検査食］</t>
    <phoneticPr fontId="3"/>
  </si>
  <si>
    <t>はい・いいえ</t>
    <phoneticPr fontId="3"/>
  </si>
  <si>
    <t>はい・いいえ</t>
    <phoneticPr fontId="3"/>
  </si>
  <si>
    <t>はい・いいえ</t>
    <phoneticPr fontId="3"/>
  </si>
  <si>
    <t>定員超過利用・人員基準欠如に該当していませんか。（していなければ○）</t>
    <phoneticPr fontId="3"/>
  </si>
  <si>
    <t>同一敷地内に複数の居住単位を設けて指定地域密着介護老人福祉施設入所者生活介護を行っている場合、５人以下の居住単位に入所している入所者について算定していますか。</t>
    <rPh sb="0" eb="2">
      <t>ドウイツ</t>
    </rPh>
    <rPh sb="2" eb="4">
      <t>シキチ</t>
    </rPh>
    <rPh sb="4" eb="5">
      <t>ナイ</t>
    </rPh>
    <rPh sb="6" eb="8">
      <t>フクスウ</t>
    </rPh>
    <rPh sb="9" eb="11">
      <t>キョジュウ</t>
    </rPh>
    <rPh sb="11" eb="13">
      <t>タンイ</t>
    </rPh>
    <rPh sb="14" eb="15">
      <t>モウ</t>
    </rPh>
    <rPh sb="17" eb="19">
      <t>シテイ</t>
    </rPh>
    <rPh sb="19" eb="21">
      <t>チイキ</t>
    </rPh>
    <rPh sb="21" eb="23">
      <t>ミッチャク</t>
    </rPh>
    <rPh sb="23" eb="25">
      <t>カイゴ</t>
    </rPh>
    <rPh sb="25" eb="27">
      <t>ロウジン</t>
    </rPh>
    <rPh sb="27" eb="29">
      <t>フクシ</t>
    </rPh>
    <rPh sb="29" eb="31">
      <t>シセツ</t>
    </rPh>
    <rPh sb="31" eb="34">
      <t>ニュウショシャ</t>
    </rPh>
    <rPh sb="34" eb="36">
      <t>セイカツ</t>
    </rPh>
    <rPh sb="36" eb="38">
      <t>カイゴ</t>
    </rPh>
    <rPh sb="39" eb="40">
      <t>オコナ</t>
    </rPh>
    <rPh sb="44" eb="46">
      <t>バアイ</t>
    </rPh>
    <rPh sb="48" eb="51">
      <t>ニンイカ</t>
    </rPh>
    <rPh sb="52" eb="54">
      <t>キョジュウ</t>
    </rPh>
    <rPh sb="54" eb="56">
      <t>タンイ</t>
    </rPh>
    <rPh sb="57" eb="59">
      <t>ニュウショ</t>
    </rPh>
    <rPh sb="63" eb="66">
      <t>ニュウショシャ</t>
    </rPh>
    <rPh sb="70" eb="72">
      <t>サンテイ</t>
    </rPh>
    <phoneticPr fontId="3"/>
  </si>
  <si>
    <t>　（4で×と記入した場合）サテライト型居住施設の場合は本体施設の生活相談員又は支援相談員によるサービス提供が、本体施設及びサテライト型居住施設の入所者に適切に行なわれていますか。</t>
    <rPh sb="32" eb="34">
      <t>セイカツ</t>
    </rPh>
    <rPh sb="34" eb="37">
      <t>ソウダンイン</t>
    </rPh>
    <rPh sb="37" eb="38">
      <t>マタ</t>
    </rPh>
    <rPh sb="39" eb="41">
      <t>シエン</t>
    </rPh>
    <rPh sb="41" eb="44">
      <t>ソウダンイン</t>
    </rPh>
    <phoneticPr fontId="3"/>
  </si>
  <si>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3"/>
  </si>
  <si>
    <t>　従業者に対し、業務継続計画について周知するとともに、必要な研修及び訓練を定期的に（年２回以上）実施していますか。
※他のサービス事業者との連携等により行うことも差し支えありませんが、全ての従業者が参加できるようにすることが望ましいとされています。
※訓練の実施は、机上を含めその実施手法は問わないものの、机上及び実地で実施するものを適切に組み合わせながら実施することが適切であるとされています。</t>
    <phoneticPr fontId="3"/>
  </si>
  <si>
    <t>　新規採用時には別に研修を実施していますか。</t>
    <phoneticPr fontId="3"/>
  </si>
  <si>
    <t>　研修の実施内容について記録していますか。</t>
    <phoneticPr fontId="3"/>
  </si>
  <si>
    <t>　定期的に業務継続計画の見直しを行い、必要に応じて業務継続計画の変更を行っていますか。</t>
    <phoneticPr fontId="3"/>
  </si>
  <si>
    <t>　業務継続計画に、以下の項目を記載していますか。
　イ 感染症に係る業務継続計画
　　　ａ 平時からの備え（体制構築・整備、感染症防止に向けた取組の実施、備蓄品の確保等）
　　　ｂ 初動対応
　　　ｃ 感染拡大防止体制の確立
　　　　（保健所との連携、濃厚接触者への対応、関係者との情報共有等）
　ロ 災害に係る業務継続計画
　　　ａ 平常時の対応（建物・設備の安全対策、電気・水道等のライフラインが停止した場合の
　　　　 対策、必要品の備蓄等）
　　　ｂ 緊急時の対応（業務継続計画発動基準、対応体制等）
　　　ｃ 他施設及び地域との連携</t>
    <phoneticPr fontId="3"/>
  </si>
  <si>
    <t>※当該義務付けの適用に当たっては、令和３年改正省令附則第３条において、３年間の経過措置を設けており
 　令和６年３月３１日までの間は、努力義務とされています。</t>
    <phoneticPr fontId="3"/>
  </si>
  <si>
    <t>（※令和６年３月３１日まで努力義務、令和６年４月１日より義務化）</t>
    <rPh sb="2" eb="4">
      <t>レイワ</t>
    </rPh>
    <rPh sb="5" eb="6">
      <t>ネン</t>
    </rPh>
    <rPh sb="7" eb="8">
      <t>ガツ</t>
    </rPh>
    <rPh sb="10" eb="11">
      <t>ニチ</t>
    </rPh>
    <rPh sb="13" eb="15">
      <t>ドリョク</t>
    </rPh>
    <rPh sb="15" eb="17">
      <t>ギム</t>
    </rPh>
    <rPh sb="18" eb="20">
      <t>レイワ</t>
    </rPh>
    <rPh sb="21" eb="22">
      <t>ネン</t>
    </rPh>
    <rPh sb="23" eb="24">
      <t>ガツ</t>
    </rPh>
    <rPh sb="25" eb="26">
      <t>ニチ</t>
    </rPh>
    <rPh sb="28" eb="31">
      <t>ギムカ</t>
    </rPh>
    <phoneticPr fontId="3"/>
  </si>
  <si>
    <t>※当該義務付けの適用に当たっては、令和３年改正省令附則第２条において、３年間の経過措置を設けており令和６年３月３１日までの間は、努力義務とされています。</t>
    <phoneticPr fontId="3"/>
  </si>
  <si>
    <t>　事故発生の防止及び発生時の対応措置を適切に実施するための担当者を置いていますか。</t>
    <rPh sb="1" eb="3">
      <t>ジコ</t>
    </rPh>
    <rPh sb="3" eb="5">
      <t>ハッセイ</t>
    </rPh>
    <rPh sb="6" eb="8">
      <t>ボウシ</t>
    </rPh>
    <rPh sb="8" eb="9">
      <t>オヨ</t>
    </rPh>
    <rPh sb="10" eb="12">
      <t>ハッセイ</t>
    </rPh>
    <rPh sb="12" eb="13">
      <t>ジ</t>
    </rPh>
    <rPh sb="14" eb="16">
      <t>タイオウ</t>
    </rPh>
    <rPh sb="16" eb="18">
      <t>ソチ</t>
    </rPh>
    <rPh sb="19" eb="21">
      <t>テキセツ</t>
    </rPh>
    <rPh sb="22" eb="24">
      <t>ジッシ</t>
    </rPh>
    <rPh sb="29" eb="32">
      <t>タントウシャ</t>
    </rPh>
    <rPh sb="33" eb="34">
      <t>オ</t>
    </rPh>
    <phoneticPr fontId="3"/>
  </si>
  <si>
    <t>　（職員の）新規採用時には必ず虐待の防止のための研修を実施していますか。
※新規採用時には必ず虐待の防止のための研修を実施することが重要であるとされています。</t>
    <rPh sb="2" eb="4">
      <t>ショクイン</t>
    </rPh>
    <phoneticPr fontId="3"/>
  </si>
  <si>
    <t>サービス種類名：地域密着型介護老人福祉施設入所者生活介護</t>
    <rPh sb="4" eb="6">
      <t>シュルイ</t>
    </rPh>
    <rPh sb="6" eb="7">
      <t>メイ</t>
    </rPh>
    <phoneticPr fontId="3"/>
  </si>
  <si>
    <t>栄養管理に係る減算</t>
    <rPh sb="2" eb="4">
      <t>カンリ</t>
    </rPh>
    <rPh sb="5" eb="6">
      <t>カカ</t>
    </rPh>
    <rPh sb="7" eb="9">
      <t>ゲンサン</t>
    </rPh>
    <phoneticPr fontId="3"/>
  </si>
  <si>
    <t>ADL維持等加算</t>
    <phoneticPr fontId="3"/>
  </si>
  <si>
    <t>身体拘束廃止未実施減算　算定チェック表</t>
    <rPh sb="0" eb="2">
      <t>シンタイ</t>
    </rPh>
    <rPh sb="2" eb="4">
      <t>コウソク</t>
    </rPh>
    <rPh sb="4" eb="6">
      <t>ハイシ</t>
    </rPh>
    <rPh sb="6" eb="9">
      <t>ミジッシ</t>
    </rPh>
    <rPh sb="9" eb="11">
      <t>ゲンサン</t>
    </rPh>
    <rPh sb="12" eb="14">
      <t>サンテイ</t>
    </rPh>
    <rPh sb="18" eb="19">
      <t>ヒョウ</t>
    </rPh>
    <phoneticPr fontId="3"/>
  </si>
  <si>
    <t>　日中については、ユニットごとに常時１人以上の介護職員又は看護職員を配置していますか。
（※「いいえ」なら減算）</t>
    <rPh sb="1" eb="3">
      <t>ニッチュウ</t>
    </rPh>
    <rPh sb="16" eb="18">
      <t>ジョウジ</t>
    </rPh>
    <rPh sb="19" eb="20">
      <t>ヒト</t>
    </rPh>
    <rPh sb="20" eb="22">
      <t>イジョウ</t>
    </rPh>
    <rPh sb="23" eb="25">
      <t>カイゴ</t>
    </rPh>
    <rPh sb="25" eb="27">
      <t>ショクイン</t>
    </rPh>
    <rPh sb="27" eb="28">
      <t>マタ</t>
    </rPh>
    <rPh sb="29" eb="31">
      <t>カンゴ</t>
    </rPh>
    <rPh sb="31" eb="33">
      <t>ショクイン</t>
    </rPh>
    <rPh sb="34" eb="36">
      <t>ハイチ</t>
    </rPh>
    <rPh sb="53" eb="55">
      <t>ゲンサン</t>
    </rPh>
    <phoneticPr fontId="3"/>
  </si>
  <si>
    <t>　ユニットごとに、常勤のユニットリーダーを配置していますか。
（※「いいえ」なら減算）</t>
    <rPh sb="9" eb="11">
      <t>ジョウキン</t>
    </rPh>
    <rPh sb="21" eb="23">
      <t>ハイチ</t>
    </rPh>
    <rPh sb="40" eb="42">
      <t>ゲンサン</t>
    </rPh>
    <phoneticPr fontId="3"/>
  </si>
  <si>
    <t>安全管理体制未実施減算　算定チェック表</t>
    <rPh sb="0" eb="2">
      <t>アンゼン</t>
    </rPh>
    <rPh sb="2" eb="4">
      <t>カンリ</t>
    </rPh>
    <rPh sb="4" eb="6">
      <t>タイセイ</t>
    </rPh>
    <rPh sb="6" eb="9">
      <t>ミジッシ</t>
    </rPh>
    <rPh sb="9" eb="11">
      <t>ゲンザン</t>
    </rPh>
    <rPh sb="12" eb="14">
      <t>サンテイ</t>
    </rPh>
    <rPh sb="18" eb="19">
      <t>ヒョウ</t>
    </rPh>
    <phoneticPr fontId="3"/>
  </si>
  <si>
    <t>はい　・　いいえ</t>
    <phoneticPr fontId="3"/>
  </si>
  <si>
    <t>※上記を満たさない場合は、入所者全員についてを所定単位数から５単位／日減算する。</t>
    <rPh sb="1" eb="3">
      <t>ジョウキ</t>
    </rPh>
    <rPh sb="4" eb="5">
      <t>ミ</t>
    </rPh>
    <rPh sb="9" eb="11">
      <t>バアイ</t>
    </rPh>
    <rPh sb="13" eb="16">
      <t>ニュウショシャ</t>
    </rPh>
    <rPh sb="16" eb="18">
      <t>ゼンイン</t>
    </rPh>
    <rPh sb="23" eb="25">
      <t>ショテイ</t>
    </rPh>
    <rPh sb="25" eb="28">
      <t>タンイスウ</t>
    </rPh>
    <rPh sb="35" eb="37">
      <t>ゲンサン</t>
    </rPh>
    <phoneticPr fontId="3"/>
  </si>
  <si>
    <t>【日常生活継続支援加算Ⅰの場合】
　地域密着型介護老人福祉施設入所者生活介護費又は経過的地域密着型介護老人福祉施設入所者生活介護費を算定していますか。</t>
    <rPh sb="1" eb="3">
      <t>ニチジョウ</t>
    </rPh>
    <rPh sb="3" eb="5">
      <t>セイカツ</t>
    </rPh>
    <rPh sb="5" eb="7">
      <t>ケイゾク</t>
    </rPh>
    <rPh sb="7" eb="9">
      <t>シエン</t>
    </rPh>
    <rPh sb="9" eb="11">
      <t>カサン</t>
    </rPh>
    <rPh sb="13" eb="15">
      <t>バアイ</t>
    </rPh>
    <rPh sb="18" eb="31">
      <t>チイキミッチャクガタカイゴロウジンフクシシセツ</t>
    </rPh>
    <rPh sb="31" eb="38">
      <t>ニュウショシャセイカツカイゴ</t>
    </rPh>
    <rPh sb="38" eb="39">
      <t>ヒ</t>
    </rPh>
    <rPh sb="39" eb="40">
      <t>マタ</t>
    </rPh>
    <rPh sb="41" eb="44">
      <t>ケイカテキ</t>
    </rPh>
    <rPh sb="44" eb="46">
      <t>チイキ</t>
    </rPh>
    <rPh sb="46" eb="49">
      <t>ミッチャクガタ</t>
    </rPh>
    <rPh sb="49" eb="51">
      <t>カイゴ</t>
    </rPh>
    <rPh sb="51" eb="53">
      <t>ロウジン</t>
    </rPh>
    <rPh sb="53" eb="55">
      <t>フクシ</t>
    </rPh>
    <rPh sb="55" eb="57">
      <t>シセツ</t>
    </rPh>
    <rPh sb="57" eb="60">
      <t>ニュウショシャ</t>
    </rPh>
    <rPh sb="60" eb="62">
      <t>セイカツ</t>
    </rPh>
    <rPh sb="62" eb="64">
      <t>カイゴ</t>
    </rPh>
    <rPh sb="64" eb="65">
      <t>ヒ</t>
    </rPh>
    <rPh sb="66" eb="68">
      <t>サンテイ</t>
    </rPh>
    <phoneticPr fontId="3"/>
  </si>
  <si>
    <t>【日常生活継続支援加算Ⅱの場合】
　ユニット型地域密着型介護老人福祉施設入所者生活介護費又は経過的ユニット型経過的地域密着型介護老人福祉施設入所者生活介護費を算定していますか。</t>
    <rPh sb="1" eb="3">
      <t>ニチジョウ</t>
    </rPh>
    <rPh sb="3" eb="5">
      <t>セイカツ</t>
    </rPh>
    <rPh sb="5" eb="7">
      <t>ケイゾク</t>
    </rPh>
    <rPh sb="7" eb="9">
      <t>シエン</t>
    </rPh>
    <rPh sb="9" eb="11">
      <t>カサン</t>
    </rPh>
    <rPh sb="13" eb="15">
      <t>バアイ</t>
    </rPh>
    <rPh sb="22" eb="23">
      <t>ガタ</t>
    </rPh>
    <rPh sb="23" eb="25">
      <t>チイキ</t>
    </rPh>
    <rPh sb="25" eb="28">
      <t>ミッチャクガタ</t>
    </rPh>
    <rPh sb="28" eb="30">
      <t>カイゴ</t>
    </rPh>
    <rPh sb="30" eb="32">
      <t>ロウジン</t>
    </rPh>
    <rPh sb="32" eb="34">
      <t>フクシ</t>
    </rPh>
    <rPh sb="34" eb="36">
      <t>シセツ</t>
    </rPh>
    <rPh sb="36" eb="39">
      <t>ニュウショシャ</t>
    </rPh>
    <rPh sb="39" eb="41">
      <t>セイカツ</t>
    </rPh>
    <rPh sb="41" eb="43">
      <t>カイゴ</t>
    </rPh>
    <rPh sb="43" eb="44">
      <t>ヒ</t>
    </rPh>
    <rPh sb="44" eb="45">
      <t>マタ</t>
    </rPh>
    <rPh sb="46" eb="49">
      <t>ケイカテキ</t>
    </rPh>
    <rPh sb="53" eb="54">
      <t>ガタ</t>
    </rPh>
    <rPh sb="54" eb="57">
      <t>ケイカテキ</t>
    </rPh>
    <rPh sb="57" eb="59">
      <t>チイキ</t>
    </rPh>
    <rPh sb="59" eb="62">
      <t>ミッチャクガタ</t>
    </rPh>
    <rPh sb="62" eb="64">
      <t>カイゴ</t>
    </rPh>
    <rPh sb="64" eb="66">
      <t>ロウジン</t>
    </rPh>
    <rPh sb="66" eb="68">
      <t>フクシ</t>
    </rPh>
    <rPh sb="68" eb="70">
      <t>シセツ</t>
    </rPh>
    <rPh sb="70" eb="73">
      <t>ニュウショシャ</t>
    </rPh>
    <rPh sb="73" eb="75">
      <t>セイカツ</t>
    </rPh>
    <rPh sb="75" eb="77">
      <t>カイゴ</t>
    </rPh>
    <rPh sb="77" eb="78">
      <t>ヒ</t>
    </rPh>
    <rPh sb="79" eb="81">
      <t>サンテイ</t>
    </rPh>
    <phoneticPr fontId="3"/>
  </si>
  <si>
    <t>【日常生活継続支援加算Ⅰ・Ⅱ共通】
　次の（１）（２）（３）のいずれかに該当しますか。　（％は小数点以下を切り捨て）</t>
    <rPh sb="14" eb="16">
      <t>キョウツウ</t>
    </rPh>
    <phoneticPr fontId="3"/>
  </si>
  <si>
    <t>　栄養士又は管理栄養士を１以上置いていますか。</t>
    <rPh sb="1" eb="4">
      <t>エイヨウシ</t>
    </rPh>
    <rPh sb="4" eb="5">
      <t>マタ</t>
    </rPh>
    <rPh sb="6" eb="8">
      <t>カンリ</t>
    </rPh>
    <rPh sb="8" eb="11">
      <t>エイヨウシ</t>
    </rPh>
    <rPh sb="13" eb="15">
      <t>イジョウ</t>
    </rPh>
    <rPh sb="15" eb="16">
      <t>オ</t>
    </rPh>
    <phoneticPr fontId="3"/>
  </si>
  <si>
    <t>　指定地域密着型サービス基準第１５５条第１項に規定する次の４つの基準を満たしていますか。
①事故が発生した場合の対応、次号に規定する報告の方法等が記載された事故発生の防止のための指針を整備すること。
②事故が発生した場合又はそれに至る危険性がある事態が生じた場合に、当該事実が報告され、その分析を通した改善策について、従業者に周知徹底を図る体制を整備すること。
③事故発生の防止のための委員会（テレビ電話装置等を活用して行うことができるものとする。）及び従業者に対する研修を定期的に行うこと。
④前３号に掲げる措置を適切に実施するための担当者を置くこと。</t>
    <rPh sb="1" eb="3">
      <t>シテイ</t>
    </rPh>
    <rPh sb="3" eb="5">
      <t>チイキ</t>
    </rPh>
    <rPh sb="5" eb="8">
      <t>ミッチャクガタ</t>
    </rPh>
    <rPh sb="12" eb="14">
      <t>キジュン</t>
    </rPh>
    <rPh sb="14" eb="15">
      <t>ダイ</t>
    </rPh>
    <rPh sb="18" eb="19">
      <t>ジョウ</t>
    </rPh>
    <rPh sb="19" eb="20">
      <t>ダイ</t>
    </rPh>
    <rPh sb="21" eb="22">
      <t>コウ</t>
    </rPh>
    <rPh sb="23" eb="25">
      <t>キテイ</t>
    </rPh>
    <rPh sb="27" eb="28">
      <t>ツギ</t>
    </rPh>
    <rPh sb="32" eb="34">
      <t>キジュン</t>
    </rPh>
    <rPh sb="35" eb="36">
      <t>ミ</t>
    </rPh>
    <rPh sb="47" eb="49">
      <t>ジコ</t>
    </rPh>
    <rPh sb="50" eb="52">
      <t>ハッセイ</t>
    </rPh>
    <rPh sb="54" eb="56">
      <t>バアイ</t>
    </rPh>
    <rPh sb="57" eb="59">
      <t>タイオウ</t>
    </rPh>
    <rPh sb="60" eb="62">
      <t>ジゴウ</t>
    </rPh>
    <rPh sb="63" eb="65">
      <t>キテイ</t>
    </rPh>
    <rPh sb="67" eb="69">
      <t>ホウコク</t>
    </rPh>
    <rPh sb="70" eb="72">
      <t>ホウホウ</t>
    </rPh>
    <rPh sb="72" eb="73">
      <t>ナド</t>
    </rPh>
    <rPh sb="74" eb="76">
      <t>キサイ</t>
    </rPh>
    <rPh sb="79" eb="81">
      <t>ジコ</t>
    </rPh>
    <rPh sb="81" eb="83">
      <t>ハッセイ</t>
    </rPh>
    <rPh sb="84" eb="86">
      <t>ボウシ</t>
    </rPh>
    <rPh sb="90" eb="92">
      <t>シシン</t>
    </rPh>
    <rPh sb="93" eb="95">
      <t>セイビ</t>
    </rPh>
    <rPh sb="102" eb="104">
      <t>ジコ</t>
    </rPh>
    <rPh sb="105" eb="107">
      <t>ハッセイ</t>
    </rPh>
    <rPh sb="109" eb="111">
      <t>バアイ</t>
    </rPh>
    <rPh sb="111" eb="112">
      <t>マタ</t>
    </rPh>
    <rPh sb="116" eb="117">
      <t>イタ</t>
    </rPh>
    <rPh sb="118" eb="121">
      <t>キケンセイ</t>
    </rPh>
    <rPh sb="124" eb="126">
      <t>ジタイ</t>
    </rPh>
    <rPh sb="127" eb="128">
      <t>ショウ</t>
    </rPh>
    <rPh sb="130" eb="132">
      <t>バアイ</t>
    </rPh>
    <rPh sb="134" eb="136">
      <t>トウガイ</t>
    </rPh>
    <rPh sb="136" eb="138">
      <t>ジジツ</t>
    </rPh>
    <rPh sb="139" eb="141">
      <t>ホウコク</t>
    </rPh>
    <rPh sb="146" eb="148">
      <t>ブンセキ</t>
    </rPh>
    <rPh sb="149" eb="150">
      <t>トオ</t>
    </rPh>
    <rPh sb="152" eb="155">
      <t>カイゼンサク</t>
    </rPh>
    <rPh sb="160" eb="163">
      <t>ジュウギョウシャ</t>
    </rPh>
    <rPh sb="164" eb="166">
      <t>シュウチ</t>
    </rPh>
    <rPh sb="166" eb="168">
      <t>テッテイ</t>
    </rPh>
    <rPh sb="169" eb="170">
      <t>ハカ</t>
    </rPh>
    <rPh sb="171" eb="173">
      <t>タイセイ</t>
    </rPh>
    <rPh sb="174" eb="176">
      <t>セイビ</t>
    </rPh>
    <rPh sb="183" eb="185">
      <t>ジコ</t>
    </rPh>
    <rPh sb="185" eb="187">
      <t>ハッセイ</t>
    </rPh>
    <rPh sb="188" eb="190">
      <t>ボウシ</t>
    </rPh>
    <rPh sb="194" eb="197">
      <t>イインカイ</t>
    </rPh>
    <rPh sb="201" eb="203">
      <t>デンワ</t>
    </rPh>
    <rPh sb="203" eb="205">
      <t>ソウチ</t>
    </rPh>
    <rPh sb="205" eb="206">
      <t>トウ</t>
    </rPh>
    <rPh sb="207" eb="209">
      <t>カツヨウ</t>
    </rPh>
    <rPh sb="211" eb="212">
      <t>オコナ</t>
    </rPh>
    <rPh sb="226" eb="227">
      <t>オヨ</t>
    </rPh>
    <rPh sb="228" eb="231">
      <t>ジュウギョウシャ</t>
    </rPh>
    <rPh sb="232" eb="233">
      <t>タイ</t>
    </rPh>
    <rPh sb="235" eb="237">
      <t>ケンシュウ</t>
    </rPh>
    <rPh sb="238" eb="241">
      <t>テイキテキ</t>
    </rPh>
    <rPh sb="242" eb="243">
      <t>オコナ</t>
    </rPh>
    <rPh sb="249" eb="250">
      <t>ゼン</t>
    </rPh>
    <rPh sb="251" eb="252">
      <t>ゴウ</t>
    </rPh>
    <rPh sb="253" eb="254">
      <t>カカ</t>
    </rPh>
    <rPh sb="256" eb="258">
      <t>ソチ</t>
    </rPh>
    <rPh sb="259" eb="261">
      <t>テキセツ</t>
    </rPh>
    <rPh sb="262" eb="264">
      <t>ジッシ</t>
    </rPh>
    <rPh sb="269" eb="272">
      <t>タントウシャ</t>
    </rPh>
    <rPh sb="273" eb="274">
      <t>オ</t>
    </rPh>
    <phoneticPr fontId="3"/>
  </si>
  <si>
    <t>【日常生活継続支援加算Ⅰ・Ⅱ共通】
　介護福祉士の数が、常勤換算方法で、入所者の数が６又はその端数を増すごとに１以上であること。
　ただし、次に掲げる規定のいずれにも適合する場合は、介護福祉士の数が、常勤換算方法で、入所者の数が７又はその端数を増すごとに１以上であること。 　　　　　　　　　</t>
    <phoneticPr fontId="3"/>
  </si>
  <si>
    <t>【日常生活継続支援加算Ⅰ・Ⅱ共通】
　サービス提供体制強化加算を算定していませんか（算定していなければ「はい」）。</t>
    <rPh sb="23" eb="25">
      <t>テイキョウ</t>
    </rPh>
    <rPh sb="25" eb="27">
      <t>タイセイ</t>
    </rPh>
    <rPh sb="27" eb="29">
      <t>キョウカ</t>
    </rPh>
    <rPh sb="29" eb="31">
      <t>カサン</t>
    </rPh>
    <rPh sb="32" eb="34">
      <t>サンテイ</t>
    </rPh>
    <rPh sb="42" eb="44">
      <t>サンテイ</t>
    </rPh>
    <phoneticPr fontId="3"/>
  </si>
  <si>
    <t>【日常生活継続支援加算Ⅰ・Ⅱ共通】
　定員超過利用・人員基準欠如に該当していませんか（該当していなければ「はい」）。</t>
    <rPh sb="19" eb="21">
      <t>テイイン</t>
    </rPh>
    <rPh sb="21" eb="23">
      <t>チョウカ</t>
    </rPh>
    <rPh sb="23" eb="25">
      <t>リヨウ</t>
    </rPh>
    <rPh sb="26" eb="28">
      <t>ジンイン</t>
    </rPh>
    <rPh sb="28" eb="30">
      <t>キジュン</t>
    </rPh>
    <rPh sb="30" eb="32">
      <t>ケツジョ</t>
    </rPh>
    <rPh sb="33" eb="35">
      <t>ガイトウ</t>
    </rPh>
    <rPh sb="43" eb="45">
      <t>ガイトウ</t>
    </rPh>
    <phoneticPr fontId="3"/>
  </si>
  <si>
    <t>【日常生活継続支援加算Ⅰ・Ⅱ共通】
　解釈通知の内容を理解し、当該通知内容に沿った加算サービスの提供を行っていますか。</t>
    <phoneticPr fontId="3"/>
  </si>
  <si>
    <t>ａ</t>
    <phoneticPr fontId="3"/>
  </si>
  <si>
    <t>　業務の効率化及び質の向上又は職員の負担の軽減に資する機器（以下「介護機器」という。）を複数種類使用していること。</t>
    <phoneticPr fontId="3"/>
  </si>
  <si>
    <t>ｂ</t>
    <phoneticPr fontId="3"/>
  </si>
  <si>
    <t>　介護機器の使用に当たり、介護職員、看護職員、介護支援専門員その他の職種の者が共同して、アセスメント（入所者の心身の状況を勘案し、自立した日常生活を営むことができるように支援する上で解決すべき課題を把握することをいう。）及び入所者の身体の状況等の評価を行い、職員の配置の状況等の見直しを行っていること。</t>
    <phoneticPr fontId="3"/>
  </si>
  <si>
    <t>ｃ</t>
    <phoneticPr fontId="3"/>
  </si>
  <si>
    <t xml:space="preserve">　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すること。
　ⅰ）入所者の安全及びケアの質の確保
　ⅱ）職員の負担の軽減及び勤務状況への配慮
　ⅲ）介護機器の定期的な点検
　ⅳ）介護機器を安全かつ有効に活用するための職員研修
</t>
    <phoneticPr fontId="3"/>
  </si>
  <si>
    <t>ａ</t>
    <phoneticPr fontId="3"/>
  </si>
  <si>
    <t>ｂ</t>
    <phoneticPr fontId="3"/>
  </si>
  <si>
    <t>【次の要件に適合する場合、最低基準の数に0.9を加えた数】
ⅰ）見守り機器を入所者の数の１０分の１以上の数設置していること。
ⅱ）見守り機器を安全かつ有効に活用するための委員会を設置し、３月に１回以上必要な検討等が行われていること。</t>
    <rPh sb="1" eb="2">
      <t>ツギ</t>
    </rPh>
    <rPh sb="3" eb="5">
      <t>ヨウケン</t>
    </rPh>
    <rPh sb="6" eb="8">
      <t>テキゴウ</t>
    </rPh>
    <rPh sb="10" eb="12">
      <t>バアイ</t>
    </rPh>
    <phoneticPr fontId="3"/>
  </si>
  <si>
    <t>【次の要件に適合する場合、最低基準の数に0.6を加えた数】
ⅰ）夜勤時間帯を通じて、見守り機器を入所者の数以上設置していること。
ⅱ）夜勤時間帯を通じて、夜勤を行う全ての介護職員又は看護職員が、情報通信機器を使用し、職員同士の連携促進が図られていること。
ⅲ）見守り機器等を活用する際の安全体制及びケアの質の確保並びに職員の負担軽減に関する次の（１）から（４）を実施し、かつ、見守り機器等を安全かつ有効に活用するための委員会を設置し、介護職員、看護職員その他の職種の者と共同して、当該委員会において必要な検討等を行い、及び当該事項の実施を定期的に確認すること。</t>
    <rPh sb="13" eb="15">
      <t>サイテイ</t>
    </rPh>
    <rPh sb="15" eb="17">
      <t>キジュン</t>
    </rPh>
    <rPh sb="18" eb="19">
      <t>カズ</t>
    </rPh>
    <rPh sb="24" eb="25">
      <t>クワ</t>
    </rPh>
    <rPh sb="27" eb="28">
      <t>カズ</t>
    </rPh>
    <rPh sb="32" eb="34">
      <t>ヤキン</t>
    </rPh>
    <rPh sb="34" eb="36">
      <t>ジカン</t>
    </rPh>
    <rPh sb="36" eb="37">
      <t>タイ</t>
    </rPh>
    <rPh sb="38" eb="39">
      <t>ツウ</t>
    </rPh>
    <rPh sb="42" eb="44">
      <t>ミマモ</t>
    </rPh>
    <rPh sb="45" eb="47">
      <t>キキ</t>
    </rPh>
    <rPh sb="48" eb="51">
      <t>ニュウショシャ</t>
    </rPh>
    <rPh sb="52" eb="53">
      <t>カズ</t>
    </rPh>
    <rPh sb="53" eb="55">
      <t>イジョウ</t>
    </rPh>
    <rPh sb="55" eb="57">
      <t>セッチ</t>
    </rPh>
    <rPh sb="67" eb="69">
      <t>ヤキン</t>
    </rPh>
    <rPh sb="69" eb="71">
      <t>ジカン</t>
    </rPh>
    <rPh sb="71" eb="72">
      <t>オビ</t>
    </rPh>
    <rPh sb="73" eb="74">
      <t>ツウ</t>
    </rPh>
    <rPh sb="77" eb="79">
      <t>ヤキン</t>
    </rPh>
    <rPh sb="80" eb="81">
      <t>オコナ</t>
    </rPh>
    <rPh sb="82" eb="83">
      <t>スベ</t>
    </rPh>
    <rPh sb="85" eb="87">
      <t>カイゴ</t>
    </rPh>
    <rPh sb="87" eb="89">
      <t>ショクイン</t>
    </rPh>
    <rPh sb="89" eb="90">
      <t>マタ</t>
    </rPh>
    <rPh sb="91" eb="93">
      <t>カンゴ</t>
    </rPh>
    <rPh sb="93" eb="95">
      <t>ショクイン</t>
    </rPh>
    <rPh sb="97" eb="99">
      <t>ジョウホウ</t>
    </rPh>
    <rPh sb="99" eb="101">
      <t>ツウシン</t>
    </rPh>
    <rPh sb="101" eb="103">
      <t>キキ</t>
    </rPh>
    <rPh sb="104" eb="106">
      <t>シヨウ</t>
    </rPh>
    <rPh sb="108" eb="110">
      <t>ショクイン</t>
    </rPh>
    <rPh sb="110" eb="112">
      <t>ドウシ</t>
    </rPh>
    <rPh sb="113" eb="115">
      <t>レンケイ</t>
    </rPh>
    <rPh sb="115" eb="117">
      <t>ソクシン</t>
    </rPh>
    <rPh sb="118" eb="119">
      <t>ハカ</t>
    </rPh>
    <rPh sb="130" eb="132">
      <t>ミマモ</t>
    </rPh>
    <rPh sb="133" eb="135">
      <t>キキ</t>
    </rPh>
    <rPh sb="135" eb="136">
      <t>トウ</t>
    </rPh>
    <rPh sb="137" eb="139">
      <t>カツヨウ</t>
    </rPh>
    <rPh sb="141" eb="142">
      <t>サイ</t>
    </rPh>
    <rPh sb="143" eb="145">
      <t>アンゼン</t>
    </rPh>
    <rPh sb="145" eb="147">
      <t>タイセイ</t>
    </rPh>
    <rPh sb="147" eb="148">
      <t>オヨ</t>
    </rPh>
    <rPh sb="152" eb="153">
      <t>シツ</t>
    </rPh>
    <rPh sb="154" eb="156">
      <t>カクホ</t>
    </rPh>
    <rPh sb="156" eb="157">
      <t>ナラ</t>
    </rPh>
    <rPh sb="159" eb="161">
      <t>ショクイン</t>
    </rPh>
    <rPh sb="162" eb="164">
      <t>フタン</t>
    </rPh>
    <rPh sb="164" eb="166">
      <t>ケイゲン</t>
    </rPh>
    <rPh sb="167" eb="168">
      <t>カン</t>
    </rPh>
    <rPh sb="170" eb="171">
      <t>ツギ</t>
    </rPh>
    <rPh sb="181" eb="183">
      <t>ジッシ</t>
    </rPh>
    <rPh sb="188" eb="190">
      <t>ミマモ</t>
    </rPh>
    <rPh sb="191" eb="193">
      <t>キキ</t>
    </rPh>
    <rPh sb="193" eb="194">
      <t>トウ</t>
    </rPh>
    <rPh sb="195" eb="197">
      <t>アンゼン</t>
    </rPh>
    <rPh sb="199" eb="201">
      <t>ユウコウ</t>
    </rPh>
    <rPh sb="202" eb="204">
      <t>カツヨウ</t>
    </rPh>
    <rPh sb="209" eb="212">
      <t>イインカイ</t>
    </rPh>
    <rPh sb="213" eb="215">
      <t>セッチ</t>
    </rPh>
    <rPh sb="217" eb="219">
      <t>カイゴ</t>
    </rPh>
    <rPh sb="219" eb="221">
      <t>ショクイン</t>
    </rPh>
    <rPh sb="222" eb="224">
      <t>カンゴ</t>
    </rPh>
    <rPh sb="224" eb="226">
      <t>ショクイン</t>
    </rPh>
    <rPh sb="228" eb="229">
      <t>タ</t>
    </rPh>
    <rPh sb="230" eb="232">
      <t>ショクシュ</t>
    </rPh>
    <rPh sb="233" eb="234">
      <t>モノ</t>
    </rPh>
    <rPh sb="235" eb="237">
      <t>キョウドウ</t>
    </rPh>
    <rPh sb="240" eb="242">
      <t>トウガイ</t>
    </rPh>
    <rPh sb="242" eb="245">
      <t>イインカイ</t>
    </rPh>
    <rPh sb="249" eb="251">
      <t>ヒツヨウ</t>
    </rPh>
    <rPh sb="252" eb="254">
      <t>ケントウ</t>
    </rPh>
    <rPh sb="254" eb="255">
      <t>トウ</t>
    </rPh>
    <rPh sb="256" eb="257">
      <t>オコナ</t>
    </rPh>
    <rPh sb="259" eb="260">
      <t>オヨ</t>
    </rPh>
    <rPh sb="261" eb="263">
      <t>トウガイ</t>
    </rPh>
    <rPh sb="263" eb="265">
      <t>ジコウ</t>
    </rPh>
    <rPh sb="266" eb="268">
      <t>ジッシ</t>
    </rPh>
    <rPh sb="269" eb="272">
      <t>テイキテキ</t>
    </rPh>
    <rPh sb="273" eb="275">
      <t>カクニン</t>
    </rPh>
    <phoneticPr fontId="3"/>
  </si>
  <si>
    <t>（１）</t>
    <phoneticPr fontId="3"/>
  </si>
  <si>
    <t>（２）</t>
    <phoneticPr fontId="3"/>
  </si>
  <si>
    <t>（３）</t>
    <phoneticPr fontId="3"/>
  </si>
  <si>
    <t>夜勤職員による居室訪問を個別に必要とする入所者への訪問及び当該入所者に対する適切なケア等による入所者の安全及びケアの質の確保</t>
    <rPh sb="0" eb="2">
      <t>ヤキン</t>
    </rPh>
    <rPh sb="2" eb="4">
      <t>ショクイン</t>
    </rPh>
    <rPh sb="7" eb="9">
      <t>キョシツ</t>
    </rPh>
    <rPh sb="9" eb="11">
      <t>ホウモン</t>
    </rPh>
    <rPh sb="12" eb="14">
      <t>コベツ</t>
    </rPh>
    <rPh sb="15" eb="17">
      <t>ヒツヨウ</t>
    </rPh>
    <rPh sb="20" eb="23">
      <t>ニュウショシャ</t>
    </rPh>
    <rPh sb="25" eb="27">
      <t>ホウモン</t>
    </rPh>
    <rPh sb="27" eb="28">
      <t>オヨ</t>
    </rPh>
    <rPh sb="29" eb="31">
      <t>トウガイ</t>
    </rPh>
    <rPh sb="31" eb="34">
      <t>ニュウショシャ</t>
    </rPh>
    <rPh sb="35" eb="36">
      <t>タイ</t>
    </rPh>
    <rPh sb="38" eb="40">
      <t>テキセツ</t>
    </rPh>
    <rPh sb="43" eb="44">
      <t>トウ</t>
    </rPh>
    <rPh sb="47" eb="50">
      <t>ニュウショシャ</t>
    </rPh>
    <rPh sb="51" eb="53">
      <t>アンゼン</t>
    </rPh>
    <rPh sb="53" eb="54">
      <t>オヨ</t>
    </rPh>
    <rPh sb="58" eb="59">
      <t>シツ</t>
    </rPh>
    <rPh sb="60" eb="62">
      <t>カクホ</t>
    </rPh>
    <phoneticPr fontId="3"/>
  </si>
  <si>
    <t>（４）</t>
    <phoneticPr fontId="3"/>
  </si>
  <si>
    <t>夜勤職員の負担軽減及び勤務状況への配慮</t>
    <rPh sb="0" eb="2">
      <t>ヤキン</t>
    </rPh>
    <rPh sb="2" eb="4">
      <t>ショクイン</t>
    </rPh>
    <rPh sb="5" eb="7">
      <t>フタン</t>
    </rPh>
    <rPh sb="7" eb="9">
      <t>ケイゲン</t>
    </rPh>
    <rPh sb="9" eb="10">
      <t>オヨ</t>
    </rPh>
    <rPh sb="11" eb="13">
      <t>キンム</t>
    </rPh>
    <rPh sb="13" eb="15">
      <t>ジョウキョウ</t>
    </rPh>
    <rPh sb="17" eb="19">
      <t>ハイリョ</t>
    </rPh>
    <phoneticPr fontId="3"/>
  </si>
  <si>
    <t>見守り機器等の定期的な点検</t>
    <rPh sb="0" eb="2">
      <t>ミマモ</t>
    </rPh>
    <rPh sb="3" eb="5">
      <t>キキ</t>
    </rPh>
    <rPh sb="5" eb="6">
      <t>トウ</t>
    </rPh>
    <rPh sb="7" eb="10">
      <t>テイキテキ</t>
    </rPh>
    <rPh sb="11" eb="13">
      <t>テンケン</t>
    </rPh>
    <phoneticPr fontId="3"/>
  </si>
  <si>
    <t>見守り機器等を安全かつ有効に活用するための職員研修</t>
    <rPh sb="0" eb="2">
      <t>ミマモ</t>
    </rPh>
    <rPh sb="3" eb="5">
      <t>キキ</t>
    </rPh>
    <rPh sb="5" eb="6">
      <t>トウ</t>
    </rPh>
    <rPh sb="7" eb="9">
      <t>アンゼン</t>
    </rPh>
    <rPh sb="11" eb="13">
      <t>ユウコウ</t>
    </rPh>
    <rPh sb="14" eb="16">
      <t>カツヨウ</t>
    </rPh>
    <rPh sb="21" eb="23">
      <t>ショクイン</t>
    </rPh>
    <rPh sb="23" eb="25">
      <t>ケンシュウ</t>
    </rPh>
    <phoneticPr fontId="3"/>
  </si>
  <si>
    <t>【夜勤職員配置加算（Ⅱ）ロ又は（Ⅳ）ロの場合】
　経過的ユニット型経過的地域密着型介護老人福祉施設入所生活介護費を算定していますか。</t>
    <rPh sb="1" eb="3">
      <t>ヤキン</t>
    </rPh>
    <rPh sb="3" eb="7">
      <t>ショクインハイチ</t>
    </rPh>
    <rPh sb="7" eb="9">
      <t>カサン</t>
    </rPh>
    <rPh sb="13" eb="14">
      <t>マタ</t>
    </rPh>
    <rPh sb="20" eb="22">
      <t>バアイ</t>
    </rPh>
    <rPh sb="25" eb="28">
      <t>ケイカテキ</t>
    </rPh>
    <rPh sb="32" eb="33">
      <t>ガタ</t>
    </rPh>
    <rPh sb="33" eb="36">
      <t>ケイカテキ</t>
    </rPh>
    <rPh sb="36" eb="38">
      <t>チイキ</t>
    </rPh>
    <rPh sb="38" eb="41">
      <t>ミッチャクガタ</t>
    </rPh>
    <rPh sb="41" eb="43">
      <t>カイゴ</t>
    </rPh>
    <rPh sb="43" eb="45">
      <t>ロウジン</t>
    </rPh>
    <rPh sb="45" eb="47">
      <t>フクシ</t>
    </rPh>
    <rPh sb="47" eb="49">
      <t>シセツ</t>
    </rPh>
    <rPh sb="49" eb="51">
      <t>ニュウショ</t>
    </rPh>
    <rPh sb="51" eb="53">
      <t>セイカツ</t>
    </rPh>
    <rPh sb="53" eb="55">
      <t>カイゴ</t>
    </rPh>
    <rPh sb="55" eb="56">
      <t>ヒ</t>
    </rPh>
    <rPh sb="57" eb="59">
      <t>サンテイ</t>
    </rPh>
    <phoneticPr fontId="3"/>
  </si>
  <si>
    <t>【夜勤職員配置加算（Ⅱ）イ又は（Ⅳ）イの場合】
　経過的ユニット型地域密着型介護老人福祉施設入所生活介護費を算定していますか。</t>
    <rPh sb="1" eb="3">
      <t>ヤキン</t>
    </rPh>
    <rPh sb="3" eb="7">
      <t>ショクインハイチ</t>
    </rPh>
    <rPh sb="7" eb="9">
      <t>カサン</t>
    </rPh>
    <rPh sb="13" eb="14">
      <t>マタ</t>
    </rPh>
    <rPh sb="20" eb="22">
      <t>バアイ</t>
    </rPh>
    <rPh sb="25" eb="28">
      <t>ケイカテキ</t>
    </rPh>
    <rPh sb="32" eb="33">
      <t>ガタ</t>
    </rPh>
    <rPh sb="33" eb="35">
      <t>チイキ</t>
    </rPh>
    <rPh sb="35" eb="38">
      <t>ミッチャクガタ</t>
    </rPh>
    <rPh sb="38" eb="40">
      <t>カイゴ</t>
    </rPh>
    <rPh sb="40" eb="42">
      <t>ロウジン</t>
    </rPh>
    <rPh sb="42" eb="44">
      <t>フクシ</t>
    </rPh>
    <rPh sb="44" eb="46">
      <t>シセツ</t>
    </rPh>
    <rPh sb="46" eb="48">
      <t>ニュウショ</t>
    </rPh>
    <rPh sb="48" eb="50">
      <t>セイカツ</t>
    </rPh>
    <rPh sb="50" eb="52">
      <t>カイゴ</t>
    </rPh>
    <rPh sb="52" eb="53">
      <t>ヒ</t>
    </rPh>
    <rPh sb="54" eb="56">
      <t>サンテイ</t>
    </rPh>
    <phoneticPr fontId="3"/>
  </si>
  <si>
    <t>【夜勤職員配置加算（Ⅰ）ロ又は（Ⅲ）ロの場合】
　経過的地域密着型介護老人福祉施設入所生活介護費を算定していますか。</t>
    <rPh sb="1" eb="3">
      <t>ヤキン</t>
    </rPh>
    <rPh sb="3" eb="7">
      <t>ショクインハイチ</t>
    </rPh>
    <rPh sb="7" eb="9">
      <t>カサン</t>
    </rPh>
    <rPh sb="13" eb="14">
      <t>マタ</t>
    </rPh>
    <rPh sb="20" eb="22">
      <t>バアイ</t>
    </rPh>
    <rPh sb="25" eb="28">
      <t>ケイカテキ</t>
    </rPh>
    <rPh sb="28" eb="30">
      <t>チイキ</t>
    </rPh>
    <rPh sb="30" eb="33">
      <t>ミッチャクガタ</t>
    </rPh>
    <rPh sb="33" eb="35">
      <t>カイゴ</t>
    </rPh>
    <rPh sb="35" eb="37">
      <t>ロウジン</t>
    </rPh>
    <rPh sb="37" eb="39">
      <t>フクシ</t>
    </rPh>
    <rPh sb="39" eb="41">
      <t>シセツ</t>
    </rPh>
    <rPh sb="41" eb="43">
      <t>ニュウショ</t>
    </rPh>
    <rPh sb="43" eb="45">
      <t>セイカツ</t>
    </rPh>
    <rPh sb="45" eb="47">
      <t>カイゴ</t>
    </rPh>
    <rPh sb="47" eb="48">
      <t>ヒ</t>
    </rPh>
    <rPh sb="49" eb="51">
      <t>サンテイ</t>
    </rPh>
    <phoneticPr fontId="3"/>
  </si>
  <si>
    <t>【共通】
　１日平均夜勤職員数が、最低基準を１以上上回っていますか。
（※ただし、次のａ又はｂに掲げる場合、最低基準を上回るべき職員数は当該ａ又はｂに定める数以上とします。）
【１日平均夜勤職員数の算出方法】
　暦月ごとに夜勤時間帯（ＰＭ１０時～翌ＡＭ５時までの時間を含めた連続する１６時間）におけるのべ夜勤時間数を、当該月の日数に１６を乗じて得た数で除して求める（小数点第３位以下切捨）。</t>
    <rPh sb="1" eb="3">
      <t>キョウツウ</t>
    </rPh>
    <rPh sb="7" eb="8">
      <t>ニチ</t>
    </rPh>
    <rPh sb="8" eb="10">
      <t>ヘイキン</t>
    </rPh>
    <rPh sb="10" eb="12">
      <t>ヤキン</t>
    </rPh>
    <rPh sb="12" eb="15">
      <t>ショクインスウ</t>
    </rPh>
    <rPh sb="17" eb="19">
      <t>サイテイ</t>
    </rPh>
    <rPh sb="19" eb="21">
      <t>キジュン</t>
    </rPh>
    <rPh sb="23" eb="25">
      <t>イジョウ</t>
    </rPh>
    <rPh sb="25" eb="27">
      <t>ウワマワ</t>
    </rPh>
    <rPh sb="41" eb="42">
      <t>ツギ</t>
    </rPh>
    <rPh sb="44" eb="45">
      <t>マタ</t>
    </rPh>
    <rPh sb="48" eb="49">
      <t>カカ</t>
    </rPh>
    <rPh sb="51" eb="53">
      <t>バアイ</t>
    </rPh>
    <rPh sb="68" eb="70">
      <t>トウガイ</t>
    </rPh>
    <rPh sb="71" eb="72">
      <t>マタ</t>
    </rPh>
    <rPh sb="75" eb="76">
      <t>サダ</t>
    </rPh>
    <rPh sb="78" eb="79">
      <t>カズ</t>
    </rPh>
    <rPh sb="79" eb="81">
      <t>イジョウ</t>
    </rPh>
    <rPh sb="91" eb="92">
      <t>ニチ</t>
    </rPh>
    <rPh sb="92" eb="94">
      <t>ヘイキン</t>
    </rPh>
    <rPh sb="94" eb="96">
      <t>ヤキン</t>
    </rPh>
    <rPh sb="96" eb="99">
      <t>ショクインスウ</t>
    </rPh>
    <rPh sb="100" eb="102">
      <t>サンシュツ</t>
    </rPh>
    <rPh sb="102" eb="104">
      <t>ホウホウ</t>
    </rPh>
    <rPh sb="107" eb="108">
      <t>レキ</t>
    </rPh>
    <rPh sb="108" eb="109">
      <t>ゲツ</t>
    </rPh>
    <rPh sb="112" eb="114">
      <t>ヤキン</t>
    </rPh>
    <rPh sb="114" eb="117">
      <t>ジカンタイ</t>
    </rPh>
    <rPh sb="122" eb="123">
      <t>ジ</t>
    </rPh>
    <rPh sb="124" eb="125">
      <t>ヨク</t>
    </rPh>
    <rPh sb="128" eb="129">
      <t>ジ</t>
    </rPh>
    <rPh sb="132" eb="134">
      <t>ジカン</t>
    </rPh>
    <rPh sb="135" eb="136">
      <t>フク</t>
    </rPh>
    <rPh sb="138" eb="140">
      <t>レンゾク</t>
    </rPh>
    <rPh sb="144" eb="146">
      <t>ジカン</t>
    </rPh>
    <rPh sb="153" eb="155">
      <t>ヤキン</t>
    </rPh>
    <rPh sb="155" eb="158">
      <t>ジカンスウ</t>
    </rPh>
    <rPh sb="160" eb="162">
      <t>トウガイ</t>
    </rPh>
    <rPh sb="162" eb="163">
      <t>ツキ</t>
    </rPh>
    <rPh sb="164" eb="166">
      <t>ニッスウ</t>
    </rPh>
    <rPh sb="170" eb="171">
      <t>ジョウ</t>
    </rPh>
    <rPh sb="173" eb="174">
      <t>エ</t>
    </rPh>
    <rPh sb="175" eb="176">
      <t>カズ</t>
    </rPh>
    <rPh sb="177" eb="178">
      <t>ジョ</t>
    </rPh>
    <rPh sb="180" eb="181">
      <t>モト</t>
    </rPh>
    <rPh sb="184" eb="187">
      <t>ショウスウテン</t>
    </rPh>
    <rPh sb="187" eb="188">
      <t>ダイ</t>
    </rPh>
    <rPh sb="189" eb="190">
      <t>イ</t>
    </rPh>
    <rPh sb="190" eb="192">
      <t>イカ</t>
    </rPh>
    <rPh sb="192" eb="193">
      <t>キ</t>
    </rPh>
    <rPh sb="193" eb="194">
      <t>ス</t>
    </rPh>
    <phoneticPr fontId="3"/>
  </si>
  <si>
    <t>【夜勤職員配置加算（Ⅰ）イ又は（Ⅲ）イの場合】
　地域密着型介護老人福祉施設入所生活介護費を算定していますか。</t>
    <rPh sb="1" eb="3">
      <t>ヤキン</t>
    </rPh>
    <rPh sb="3" eb="7">
      <t>ショクインハイチ</t>
    </rPh>
    <rPh sb="7" eb="9">
      <t>カサン</t>
    </rPh>
    <rPh sb="13" eb="14">
      <t>マタ</t>
    </rPh>
    <rPh sb="20" eb="22">
      <t>バアイ</t>
    </rPh>
    <rPh sb="25" eb="27">
      <t>チイキ</t>
    </rPh>
    <rPh sb="27" eb="30">
      <t>ミッチャクガタ</t>
    </rPh>
    <rPh sb="30" eb="32">
      <t>カイゴ</t>
    </rPh>
    <rPh sb="32" eb="34">
      <t>ロウジン</t>
    </rPh>
    <rPh sb="34" eb="36">
      <t>フクシ</t>
    </rPh>
    <rPh sb="36" eb="38">
      <t>シセツ</t>
    </rPh>
    <rPh sb="38" eb="44">
      <t>ニュウショセイカツカイゴ</t>
    </rPh>
    <rPh sb="44" eb="45">
      <t>ヒ</t>
    </rPh>
    <rPh sb="46" eb="48">
      <t>サンテイ</t>
    </rPh>
    <phoneticPr fontId="3"/>
  </si>
  <si>
    <t>はい・いいえ</t>
    <phoneticPr fontId="3"/>
  </si>
  <si>
    <t>はい・いいえ</t>
    <phoneticPr fontId="3"/>
  </si>
  <si>
    <t>はい・いいえ</t>
    <phoneticPr fontId="3"/>
  </si>
  <si>
    <t>※　「リハビリテーションを実施している医療提供施設」とは、診療報酬における、疾患別リハビリテーション料の届出を行っている病院若しくは診療所又は介護老人保健施設、介護療養型医療施設若しくは介護医療院を指し、病院にあっては、許可病床数が200床未満のもの又は当該病院を中心とした半径４キロメートル以内に診療所が存在しないものに限る。</t>
    <rPh sb="99" eb="100">
      <t>サ</t>
    </rPh>
    <phoneticPr fontId="3"/>
  </si>
  <si>
    <r>
      <t>【加算Ⅰの場合】
　指定訪問リハビリテーション事業所、指定通所リハビリテーション事業所又はリハビリテーションを実施している医療提供施設※の理学療法士、作業療法士、言語聴覚士又は医師（以下「理学療法士等」という。）の</t>
    </r>
    <r>
      <rPr>
        <u/>
        <sz val="11"/>
        <color theme="1"/>
        <rFont val="ＭＳ Ｐゴシック"/>
        <family val="3"/>
        <charset val="128"/>
      </rPr>
      <t>助言に基づき</t>
    </r>
    <r>
      <rPr>
        <sz val="11"/>
        <color theme="1"/>
        <rFont val="ＭＳ Ｐゴシック"/>
        <family val="3"/>
        <charset val="128"/>
      </rPr>
      <t>、機能訓練指導員等が共同してアセスメント、利用者の身体状況等の評価及び個別機能訓練計画の作成を行っていますか。
※理学療法士等や医師は、通所リハビリテーション等のサービス提供の場又はICTを活用した動画等により、利用者の状態を把握した上で、助言を行うこと。</t>
    </r>
    <rPh sb="1" eb="3">
      <t>カサン</t>
    </rPh>
    <rPh sb="5" eb="7">
      <t>バアイ</t>
    </rPh>
    <phoneticPr fontId="3"/>
  </si>
  <si>
    <t>【加算Ⅰ・Ⅱ共通】
　個別機能訓練計画に基づき、利用者の身体機能又は生活機能の向上を目的とする機能訓練の項目を準備し、機能訓練指導員等が、利用者の心身の状況に応じて計画的に機能訓練を適切に提供していますか。</t>
    <phoneticPr fontId="3"/>
  </si>
  <si>
    <t>　解釈通知の内容を理解し、当該通知内容に沿った加算サービスの提供を行っていますか。</t>
    <phoneticPr fontId="3"/>
  </si>
  <si>
    <t>【加算Ⅰ・Ⅱ共通】
　個別機能訓練計画には、利用者ごとにその目標、実施時間、実施方法等の内容を記載していますか。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ますか。</t>
    <phoneticPr fontId="3"/>
  </si>
  <si>
    <r>
      <t>【加算Ⅱの場合】
　指定訪問リハビリテーション事業所、指定通所リハビリテーション事業所又はリハビリテーションを実施している医療提供施設※の理学療法士、作業療法士、言語聴覚士又は医師が</t>
    </r>
    <r>
      <rPr>
        <u/>
        <sz val="11"/>
        <color theme="1"/>
        <rFont val="ＭＳ Ｐゴシック"/>
        <family val="3"/>
        <charset val="128"/>
      </rPr>
      <t>当該施設を訪問し</t>
    </r>
    <r>
      <rPr>
        <sz val="11"/>
        <color theme="1"/>
        <rFont val="ＭＳ Ｐゴシック"/>
        <family val="3"/>
        <charset val="128"/>
      </rPr>
      <t>、機能訓練指導員等が共同してアセスメント、利用者の身体状況等の評価及び個別機能訓練計画の作成を行っていますか。</t>
    </r>
    <rPh sb="1" eb="3">
      <t>カサン</t>
    </rPh>
    <rPh sb="5" eb="7">
      <t>バアイ</t>
    </rPh>
    <rPh sb="91" eb="93">
      <t>トウガイ</t>
    </rPh>
    <rPh sb="93" eb="95">
      <t>シセツ</t>
    </rPh>
    <rPh sb="96" eb="98">
      <t>ホウモン</t>
    </rPh>
    <phoneticPr fontId="3"/>
  </si>
  <si>
    <t>　１２人を標準とする準ユニットにおいてケアを行っていますか。</t>
    <rPh sb="3" eb="4">
      <t>ヒト</t>
    </rPh>
    <rPh sb="5" eb="7">
      <t>ヒョウジュン</t>
    </rPh>
    <rPh sb="10" eb="11">
      <t>ジュン</t>
    </rPh>
    <rPh sb="22" eb="23">
      <t>オコナ</t>
    </rPh>
    <phoneticPr fontId="3"/>
  </si>
  <si>
    <t>　プライバシーの確保に配慮した個室的なしつらえを整備し、準ユニットごとに利用できる共同生活室を設けていますか。</t>
    <phoneticPr fontId="3"/>
  </si>
  <si>
    <t>　日中については、準ユニットごとに常時１人以上の介護職員又は看護職員を配置していますか。</t>
    <rPh sb="1" eb="3">
      <t>ニッチュウ</t>
    </rPh>
    <rPh sb="9" eb="10">
      <t>ジュン</t>
    </rPh>
    <rPh sb="17" eb="19">
      <t>ジョウジ</t>
    </rPh>
    <rPh sb="20" eb="21">
      <t>ヒト</t>
    </rPh>
    <rPh sb="21" eb="23">
      <t>イジョウ</t>
    </rPh>
    <rPh sb="24" eb="26">
      <t>カイゴ</t>
    </rPh>
    <rPh sb="26" eb="28">
      <t>ショクイン</t>
    </rPh>
    <rPh sb="28" eb="29">
      <t>マタ</t>
    </rPh>
    <rPh sb="30" eb="32">
      <t>カンゴ</t>
    </rPh>
    <rPh sb="32" eb="34">
      <t>ショクイン</t>
    </rPh>
    <rPh sb="35" eb="37">
      <t>ハイチ</t>
    </rPh>
    <phoneticPr fontId="3"/>
  </si>
  <si>
    <t>　夜間及び深夜において、２準ユニットごとに１人以上の介護職員又は看護職員を夜間及び深夜の勤務に従事する職員として配置していますか。</t>
    <rPh sb="1" eb="3">
      <t>ヤカン</t>
    </rPh>
    <rPh sb="3" eb="4">
      <t>オヨ</t>
    </rPh>
    <rPh sb="5" eb="7">
      <t>シンヤ</t>
    </rPh>
    <rPh sb="13" eb="14">
      <t>ジュン</t>
    </rPh>
    <rPh sb="22" eb="23">
      <t>ヒト</t>
    </rPh>
    <rPh sb="23" eb="25">
      <t>イジョウ</t>
    </rPh>
    <rPh sb="26" eb="28">
      <t>カイゴ</t>
    </rPh>
    <rPh sb="28" eb="30">
      <t>ショクイン</t>
    </rPh>
    <rPh sb="30" eb="31">
      <t>マタ</t>
    </rPh>
    <rPh sb="32" eb="34">
      <t>カンゴ</t>
    </rPh>
    <rPh sb="34" eb="36">
      <t>ショクイン</t>
    </rPh>
    <rPh sb="37" eb="39">
      <t>ヤカン</t>
    </rPh>
    <rPh sb="39" eb="40">
      <t>オヨ</t>
    </rPh>
    <rPh sb="41" eb="43">
      <t>シンヤ</t>
    </rPh>
    <rPh sb="44" eb="46">
      <t>キンム</t>
    </rPh>
    <rPh sb="47" eb="49">
      <t>ジュウジ</t>
    </rPh>
    <rPh sb="51" eb="53">
      <t>ショクイン</t>
    </rPh>
    <rPh sb="56" eb="58">
      <t>ハイチ</t>
    </rPh>
    <phoneticPr fontId="3"/>
  </si>
  <si>
    <t>　機能訓練指導員の資格証の写しを添付していますか。</t>
    <rPh sb="1" eb="3">
      <t>キノウ</t>
    </rPh>
    <rPh sb="3" eb="5">
      <t>クンレン</t>
    </rPh>
    <rPh sb="5" eb="8">
      <t>シドウイン</t>
    </rPh>
    <rPh sb="9" eb="12">
      <t>シカクショウ</t>
    </rPh>
    <rPh sb="13" eb="14">
      <t>ウツ</t>
    </rPh>
    <rPh sb="16" eb="18">
      <t>テンプ</t>
    </rPh>
    <phoneticPr fontId="3"/>
  </si>
  <si>
    <t>　機能訓練指導員、看護職員、介護職員、生活相談員その他の職種の者が共同して、利用者ごとに個別機能訓練計画を作成していますか。</t>
    <phoneticPr fontId="3"/>
  </si>
  <si>
    <t>　利用者ごとの個別機能訓練計画に基づき機能訓練指導員が計画的に機能訓練を行っていますか。</t>
    <rPh sb="16" eb="17">
      <t>モト</t>
    </rPh>
    <rPh sb="27" eb="30">
      <t>ケイカクテキ</t>
    </rPh>
    <phoneticPr fontId="3"/>
  </si>
  <si>
    <t>　個別機能訓練計画に基づいて行った個別機能訓練の効果、実施方法等について評価等を行っていますか。</t>
    <rPh sb="10" eb="11">
      <t>モト</t>
    </rPh>
    <rPh sb="14" eb="15">
      <t>オコナ</t>
    </rPh>
    <rPh sb="17" eb="19">
      <t>コベツ</t>
    </rPh>
    <rPh sb="19" eb="21">
      <t>キノウ</t>
    </rPh>
    <rPh sb="21" eb="23">
      <t>クンレン</t>
    </rPh>
    <rPh sb="24" eb="26">
      <t>コウカ</t>
    </rPh>
    <rPh sb="27" eb="29">
      <t>ジッシ</t>
    </rPh>
    <rPh sb="29" eb="31">
      <t>ホウホウ</t>
    </rPh>
    <rPh sb="31" eb="32">
      <t>ナド</t>
    </rPh>
    <rPh sb="38" eb="39">
      <t>ナド</t>
    </rPh>
    <rPh sb="40" eb="41">
      <t>オコナ</t>
    </rPh>
    <phoneticPr fontId="3"/>
  </si>
  <si>
    <t>　個別機能訓練を行う場合は、開始時及びその３月ごとに１回以上利用者に対して個別機能訓練計画の内容を説明し、記録していますか。</t>
    <rPh sb="8" eb="9">
      <t>オコナ</t>
    </rPh>
    <rPh sb="10" eb="12">
      <t>バアイ</t>
    </rPh>
    <rPh sb="14" eb="16">
      <t>カイシ</t>
    </rPh>
    <rPh sb="16" eb="17">
      <t>ジ</t>
    </rPh>
    <rPh sb="17" eb="18">
      <t>オヨ</t>
    </rPh>
    <rPh sb="22" eb="23">
      <t>ツキ</t>
    </rPh>
    <rPh sb="27" eb="28">
      <t>カイ</t>
    </rPh>
    <rPh sb="28" eb="30">
      <t>イジョウ</t>
    </rPh>
    <rPh sb="30" eb="33">
      <t>リヨウシャ</t>
    </rPh>
    <rPh sb="34" eb="35">
      <t>タイ</t>
    </rPh>
    <rPh sb="37" eb="43">
      <t>コベツキノウクンレン</t>
    </rPh>
    <rPh sb="43" eb="45">
      <t>ケイカク</t>
    </rPh>
    <rPh sb="46" eb="48">
      <t>ナイヨウ</t>
    </rPh>
    <rPh sb="49" eb="51">
      <t>セツメイ</t>
    </rPh>
    <rPh sb="53" eb="55">
      <t>キロク</t>
    </rPh>
    <phoneticPr fontId="3"/>
  </si>
  <si>
    <t>　個別機能訓練加算（Ⅰ）を算定していますか。</t>
    <phoneticPr fontId="3"/>
  </si>
  <si>
    <t>　利用者ごとの個別機能訓練計画書の内容等の情報を厚生労働省に提出し、機能訓練の実施に当たって、当該情報その他機能訓練の適切かつ有効な実施のために必要な情報を活用していますか。</t>
    <phoneticPr fontId="3"/>
  </si>
  <si>
    <t>　解釈通知の内容を理解し、当該通知内容に沿った加算サービスの提供及び厚生労働省への情報提出を行っていますか。</t>
    <rPh sb="32" eb="33">
      <t>オヨ</t>
    </rPh>
    <rPh sb="34" eb="36">
      <t>コウセイ</t>
    </rPh>
    <rPh sb="36" eb="39">
      <t>ロウドウショウ</t>
    </rPh>
    <rPh sb="41" eb="43">
      <t>ジョウホウ</t>
    </rPh>
    <rPh sb="43" eb="45">
      <t>テイシュツ</t>
    </rPh>
    <phoneticPr fontId="3"/>
  </si>
  <si>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※２　個別機能訓練計画の内容を利用者に説明する際、テレビ電話装置等を活用して行うことができる。ただし、テレビ電話装置等の活用について当該利用者の同意を得なければならないことに留意すること。</t>
    <rPh sb="114" eb="116">
      <t>コベツ</t>
    </rPh>
    <rPh sb="116" eb="118">
      <t>キノウ</t>
    </rPh>
    <rPh sb="118" eb="120">
      <t>クンレン</t>
    </rPh>
    <rPh sb="120" eb="122">
      <t>ケイカク</t>
    </rPh>
    <rPh sb="123" eb="125">
      <t>ナイヨウ</t>
    </rPh>
    <rPh sb="126" eb="129">
      <t>リヨウシャ</t>
    </rPh>
    <rPh sb="130" eb="132">
      <t>セツメイ</t>
    </rPh>
    <rPh sb="134" eb="135">
      <t>サイ</t>
    </rPh>
    <rPh sb="139" eb="141">
      <t>デンワ</t>
    </rPh>
    <rPh sb="141" eb="143">
      <t>ソウチ</t>
    </rPh>
    <rPh sb="143" eb="144">
      <t>トウ</t>
    </rPh>
    <rPh sb="145" eb="147">
      <t>カツヨウ</t>
    </rPh>
    <rPh sb="149" eb="150">
      <t>オコナ</t>
    </rPh>
    <rPh sb="165" eb="167">
      <t>デンワ</t>
    </rPh>
    <rPh sb="167" eb="169">
      <t>ソウチ</t>
    </rPh>
    <rPh sb="169" eb="170">
      <t>トウ</t>
    </rPh>
    <rPh sb="171" eb="173">
      <t>カツヨウ</t>
    </rPh>
    <rPh sb="177" eb="179">
      <t>トウガイ</t>
    </rPh>
    <rPh sb="179" eb="182">
      <t>リヨウシャ</t>
    </rPh>
    <rPh sb="183" eb="185">
      <t>ドウイ</t>
    </rPh>
    <rPh sb="186" eb="187">
      <t>エ</t>
    </rPh>
    <rPh sb="198" eb="200">
      <t>リュウイ</t>
    </rPh>
    <phoneticPr fontId="3"/>
  </si>
  <si>
    <t>項目（算定要件）</t>
    <phoneticPr fontId="3"/>
  </si>
  <si>
    <t>適否</t>
    <phoneticPr fontId="3"/>
  </si>
  <si>
    <t>はい・いいえ</t>
    <phoneticPr fontId="3"/>
  </si>
  <si>
    <t>はい・いいえ</t>
    <phoneticPr fontId="3"/>
  </si>
  <si>
    <t>項目（算定要件）　</t>
    <rPh sb="0" eb="2">
      <t>コウモク</t>
    </rPh>
    <rPh sb="3" eb="5">
      <t>サンテイ</t>
    </rPh>
    <rPh sb="5" eb="7">
      <t>ヨウケン</t>
    </rPh>
    <phoneticPr fontId="3"/>
  </si>
  <si>
    <t>若年性認知症利用者受入加算　算定チェック表</t>
    <rPh sb="0" eb="3">
      <t>ジャクネンセイ</t>
    </rPh>
    <rPh sb="3" eb="5">
      <t>ニンチ</t>
    </rPh>
    <rPh sb="5" eb="6">
      <t>ショウ</t>
    </rPh>
    <rPh sb="6" eb="9">
      <t>リヨウシャ</t>
    </rPh>
    <rPh sb="9" eb="11">
      <t>ウケイレ</t>
    </rPh>
    <rPh sb="11" eb="13">
      <t>カサン</t>
    </rPh>
    <rPh sb="14" eb="16">
      <t>サンテイ</t>
    </rPh>
    <rPh sb="20" eb="21">
      <t>ヒョウ</t>
    </rPh>
    <phoneticPr fontId="3"/>
  </si>
  <si>
    <t>　受け入れた若年性認知症入所者ごとに個別に担当者を定め、その者を中心に、当該利用者の特性、ニーズに応じたサービス提供を行っていますか。</t>
    <rPh sb="1" eb="2">
      <t>ウ</t>
    </rPh>
    <rPh sb="3" eb="4">
      <t>イ</t>
    </rPh>
    <rPh sb="6" eb="8">
      <t>ジャクネン</t>
    </rPh>
    <rPh sb="8" eb="9">
      <t>セイ</t>
    </rPh>
    <rPh sb="9" eb="11">
      <t>ニンチ</t>
    </rPh>
    <rPh sb="11" eb="12">
      <t>ショウ</t>
    </rPh>
    <rPh sb="12" eb="15">
      <t>ニュウショシャ</t>
    </rPh>
    <rPh sb="18" eb="20">
      <t>コベツ</t>
    </rPh>
    <rPh sb="21" eb="24">
      <t>タントウシャ</t>
    </rPh>
    <rPh sb="25" eb="26">
      <t>サダ</t>
    </rPh>
    <rPh sb="30" eb="31">
      <t>モノ</t>
    </rPh>
    <rPh sb="32" eb="34">
      <t>チュウシン</t>
    </rPh>
    <rPh sb="36" eb="38">
      <t>トウガイ</t>
    </rPh>
    <rPh sb="38" eb="41">
      <t>リヨウシャ</t>
    </rPh>
    <rPh sb="42" eb="44">
      <t>トクセイ</t>
    </rPh>
    <rPh sb="49" eb="50">
      <t>オウ</t>
    </rPh>
    <rPh sb="56" eb="58">
      <t>テイキョウ</t>
    </rPh>
    <rPh sb="59" eb="60">
      <t>オコナ</t>
    </rPh>
    <phoneticPr fontId="3"/>
  </si>
  <si>
    <t>　常勤専従の医師を１名以上配置していますか。</t>
    <rPh sb="1" eb="3">
      <t>ジョウキン</t>
    </rPh>
    <rPh sb="3" eb="5">
      <t>センジュウ</t>
    </rPh>
    <rPh sb="6" eb="8">
      <t>イシ</t>
    </rPh>
    <rPh sb="10" eb="13">
      <t>メイイジョウ</t>
    </rPh>
    <rPh sb="13" eb="15">
      <t>ハイチ</t>
    </rPh>
    <phoneticPr fontId="3"/>
  </si>
  <si>
    <t>　認知症である入所者が全入所者の３分の１以上を占めていますか。</t>
    <rPh sb="1" eb="4">
      <t>ニンチショウ</t>
    </rPh>
    <rPh sb="7" eb="10">
      <t>ニュウショシャ</t>
    </rPh>
    <rPh sb="11" eb="12">
      <t>ゼン</t>
    </rPh>
    <rPh sb="12" eb="15">
      <t>ニュウショシャ</t>
    </rPh>
    <rPh sb="17" eb="18">
      <t>ブン</t>
    </rPh>
    <rPh sb="20" eb="22">
      <t>イジョウ</t>
    </rPh>
    <rPh sb="23" eb="24">
      <t>シ</t>
    </rPh>
    <phoneticPr fontId="3"/>
  </si>
  <si>
    <t>　精神科を担当する医師による定期的な療養指導が月に２回以上行われていますか。</t>
    <rPh sb="1" eb="4">
      <t>セイシンカ</t>
    </rPh>
    <rPh sb="5" eb="7">
      <t>タントウ</t>
    </rPh>
    <rPh sb="9" eb="11">
      <t>イシ</t>
    </rPh>
    <rPh sb="14" eb="17">
      <t>テイキテキ</t>
    </rPh>
    <rPh sb="18" eb="20">
      <t>リョウヨウ</t>
    </rPh>
    <rPh sb="20" eb="22">
      <t>シドウ</t>
    </rPh>
    <rPh sb="23" eb="24">
      <t>ツキ</t>
    </rPh>
    <rPh sb="26" eb="27">
      <t>カイ</t>
    </rPh>
    <rPh sb="27" eb="29">
      <t>イジョウ</t>
    </rPh>
    <rPh sb="29" eb="30">
      <t>オコナ</t>
    </rPh>
    <phoneticPr fontId="3"/>
  </si>
  <si>
    <t>　入所者に対し療養指導を行なった記録等を残していますか。</t>
    <phoneticPr fontId="3"/>
  </si>
  <si>
    <t>【配置医師が精神科を担当する医師も兼ねる場合のみ回答】
　健康管理を担当する配置医師が１名であり、当該医師が精神科を担当する医師も兼ねる場合は、配置医師として勤務する回数のうち月４回(１回当たりの勤務時間３～４時間程度)までは加算の算定の基礎としないものになっていますか。（確保されている場合は「はい」）</t>
    <rPh sb="1" eb="3">
      <t>ハイチ</t>
    </rPh>
    <rPh sb="3" eb="5">
      <t>イシ</t>
    </rPh>
    <rPh sb="6" eb="9">
      <t>セイシンカ</t>
    </rPh>
    <rPh sb="10" eb="12">
      <t>タントウ</t>
    </rPh>
    <rPh sb="14" eb="16">
      <t>イシ</t>
    </rPh>
    <rPh sb="17" eb="18">
      <t>カ</t>
    </rPh>
    <rPh sb="20" eb="22">
      <t>バアイ</t>
    </rPh>
    <rPh sb="24" eb="26">
      <t>カイトウ</t>
    </rPh>
    <phoneticPr fontId="3"/>
  </si>
  <si>
    <t>※１　「精神科を担当する医師」とは、精神科を標ぼうしている医療機関において精神科を担当している医師を指すものであることが原則ですが、過去に相当期間、精神科を担当する医師であった場合や精神保健指定医の指定を受けているなど、その専門性が担保されていると判断できる場合は算定できます。
※２　「配置医師として勤務する回数」について
　　（例）月６回配置医師として勤務している精神科を担当する医師の場合
　　　　　→６回－４回＝２回となるので、当該加算を算定できることになる。</t>
    <rPh sb="4" eb="7">
      <t>セイシンカ</t>
    </rPh>
    <rPh sb="8" eb="10">
      <t>タントウ</t>
    </rPh>
    <rPh sb="12" eb="14">
      <t>イシ</t>
    </rPh>
    <rPh sb="18" eb="21">
      <t>セイシンカ</t>
    </rPh>
    <rPh sb="22" eb="23">
      <t>ヒョウ</t>
    </rPh>
    <rPh sb="29" eb="31">
      <t>イリョウ</t>
    </rPh>
    <rPh sb="31" eb="33">
      <t>キカン</t>
    </rPh>
    <rPh sb="37" eb="40">
      <t>セイシンカ</t>
    </rPh>
    <rPh sb="41" eb="43">
      <t>タントウ</t>
    </rPh>
    <rPh sb="47" eb="49">
      <t>イシ</t>
    </rPh>
    <rPh sb="50" eb="51">
      <t>サ</t>
    </rPh>
    <rPh sb="60" eb="62">
      <t>ゲンソク</t>
    </rPh>
    <rPh sb="66" eb="68">
      <t>カコ</t>
    </rPh>
    <rPh sb="69" eb="71">
      <t>ソウトウ</t>
    </rPh>
    <rPh sb="71" eb="73">
      <t>キカン</t>
    </rPh>
    <rPh sb="74" eb="77">
      <t>セイシンカ</t>
    </rPh>
    <rPh sb="78" eb="80">
      <t>タントウ</t>
    </rPh>
    <rPh sb="82" eb="84">
      <t>イシ</t>
    </rPh>
    <rPh sb="88" eb="90">
      <t>バアイ</t>
    </rPh>
    <rPh sb="91" eb="93">
      <t>セイシン</t>
    </rPh>
    <rPh sb="93" eb="95">
      <t>ホケン</t>
    </rPh>
    <rPh sb="95" eb="97">
      <t>シテイ</t>
    </rPh>
    <rPh sb="97" eb="98">
      <t>イ</t>
    </rPh>
    <rPh sb="99" eb="101">
      <t>シテイ</t>
    </rPh>
    <rPh sb="102" eb="103">
      <t>ウ</t>
    </rPh>
    <rPh sb="112" eb="115">
      <t>センモンセイ</t>
    </rPh>
    <rPh sb="116" eb="118">
      <t>タンポ</t>
    </rPh>
    <rPh sb="124" eb="126">
      <t>ハンダン</t>
    </rPh>
    <rPh sb="129" eb="131">
      <t>バアイ</t>
    </rPh>
    <rPh sb="132" eb="134">
      <t>サンテイ</t>
    </rPh>
    <phoneticPr fontId="3"/>
  </si>
  <si>
    <t>生活機能向上連携加算（　Ⅰ　・　Ⅱ　）　算定チェック表</t>
    <rPh sb="0" eb="2">
      <t>セイカツ</t>
    </rPh>
    <rPh sb="2" eb="4">
      <t>キノウ</t>
    </rPh>
    <rPh sb="4" eb="6">
      <t>コウジョウ</t>
    </rPh>
    <rPh sb="6" eb="8">
      <t>レンケイ</t>
    </rPh>
    <rPh sb="8" eb="10">
      <t>カサン</t>
    </rPh>
    <rPh sb="20" eb="22">
      <t>サンテイ</t>
    </rPh>
    <rPh sb="26" eb="27">
      <t>ヒョウ</t>
    </rPh>
    <phoneticPr fontId="3"/>
  </si>
  <si>
    <t>ＡＤＬ維持等加算（　Ⅰ　・　Ⅱ　）　算定チェック表</t>
    <rPh sb="3" eb="5">
      <t>イジ</t>
    </rPh>
    <rPh sb="5" eb="6">
      <t>トウ</t>
    </rPh>
    <rPh sb="6" eb="8">
      <t>カサン</t>
    </rPh>
    <rPh sb="18" eb="20">
      <t>サンテイ</t>
    </rPh>
    <rPh sb="24" eb="25">
      <t>ヒョウ</t>
    </rPh>
    <phoneticPr fontId="3"/>
  </si>
  <si>
    <t>（※算定する種別Ⅰ・Ⅱのいずれかに「○」してください。）</t>
    <rPh sb="2" eb="4">
      <t>サンテイ</t>
    </rPh>
    <rPh sb="6" eb="8">
      <t>シュベツ</t>
    </rPh>
    <phoneticPr fontId="3"/>
  </si>
  <si>
    <t>（※算定する種別Ⅰ・Ⅱのいずれかに「○」してください。）</t>
    <phoneticPr fontId="3"/>
  </si>
  <si>
    <t>　入所者の総数のうち、視覚、聴覚若しくは言語機能に重度の障害のある者又は重度の知的障害者若しくは精神障害者（以下「視覚障害者等」という。）である入所者の占める割合が１００分の３０以上ですか。</t>
    <rPh sb="1" eb="4">
      <t>ニュウショシャ</t>
    </rPh>
    <rPh sb="11" eb="13">
      <t>シカク</t>
    </rPh>
    <rPh sb="14" eb="16">
      <t>チョウカク</t>
    </rPh>
    <rPh sb="16" eb="17">
      <t>モ</t>
    </rPh>
    <rPh sb="20" eb="22">
      <t>ゲンゴ</t>
    </rPh>
    <rPh sb="22" eb="24">
      <t>キノウ</t>
    </rPh>
    <rPh sb="25" eb="27">
      <t>ジュウド</t>
    </rPh>
    <rPh sb="28" eb="30">
      <t>ショウガイ</t>
    </rPh>
    <rPh sb="33" eb="34">
      <t>シャ</t>
    </rPh>
    <rPh sb="34" eb="35">
      <t>マタ</t>
    </rPh>
    <rPh sb="36" eb="38">
      <t>ジュウド</t>
    </rPh>
    <rPh sb="39" eb="41">
      <t>チテキ</t>
    </rPh>
    <rPh sb="41" eb="44">
      <t>ショウガイシャ</t>
    </rPh>
    <rPh sb="44" eb="45">
      <t>モ</t>
    </rPh>
    <rPh sb="48" eb="50">
      <t>セイシン</t>
    </rPh>
    <rPh sb="50" eb="53">
      <t>ショウガイシャ</t>
    </rPh>
    <rPh sb="54" eb="56">
      <t>イカ</t>
    </rPh>
    <rPh sb="72" eb="75">
      <t>ニュウショシャ</t>
    </rPh>
    <phoneticPr fontId="3"/>
  </si>
  <si>
    <r>
      <t>　視覚障害者等に対する生活支援に関し専門性を有する者として</t>
    </r>
    <r>
      <rPr>
        <u/>
        <sz val="11"/>
        <rFont val="ＭＳ Ｐゴシック"/>
        <family val="3"/>
        <charset val="128"/>
      </rPr>
      <t>別に厚生労働大臣が定める者</t>
    </r>
    <r>
      <rPr>
        <sz val="11"/>
        <rFont val="ＭＳ Ｐゴシック"/>
        <family val="3"/>
        <charset val="128"/>
      </rPr>
      <t>であって専ら障害者生活支援員としての職務に従事する常勤の職員であるものを１名以上配置していますか。
※別に厚生労働大臣が定める者
　①視覚障害…点字の指導、点訳、歩行支援等を行うことができる者
　②聴覚障害又は言語機能障害…手話通訳等を行うことができる者
　③知的障害…知的障害者福祉法第14条各号に掲げる者又はこれらに準ずる者
　④精神障害…精神保健福祉士又は精神保健福祉法施行令第12条各号に掲げる者
　</t>
    </r>
    <rPh sb="1" eb="3">
      <t>シカク</t>
    </rPh>
    <rPh sb="3" eb="6">
      <t>ショウガイシャ</t>
    </rPh>
    <rPh sb="6" eb="7">
      <t>ナド</t>
    </rPh>
    <rPh sb="8" eb="9">
      <t>タイ</t>
    </rPh>
    <rPh sb="11" eb="13">
      <t>セイカツ</t>
    </rPh>
    <rPh sb="13" eb="15">
      <t>シエン</t>
    </rPh>
    <rPh sb="16" eb="17">
      <t>カン</t>
    </rPh>
    <rPh sb="18" eb="21">
      <t>センモンセイ</t>
    </rPh>
    <rPh sb="22" eb="23">
      <t>ユウ</t>
    </rPh>
    <rPh sb="25" eb="26">
      <t>モノ</t>
    </rPh>
    <rPh sb="29" eb="30">
      <t>ベツ</t>
    </rPh>
    <rPh sb="31" eb="37">
      <t>コウセイロウドウダイジン</t>
    </rPh>
    <rPh sb="38" eb="39">
      <t>サダ</t>
    </rPh>
    <rPh sb="41" eb="42">
      <t>モノ</t>
    </rPh>
    <rPh sb="46" eb="47">
      <t>モッパ</t>
    </rPh>
    <rPh sb="48" eb="51">
      <t>ショウガイシャ</t>
    </rPh>
    <rPh sb="51" eb="53">
      <t>セイカツ</t>
    </rPh>
    <rPh sb="53" eb="55">
      <t>シエン</t>
    </rPh>
    <rPh sb="55" eb="56">
      <t>イン</t>
    </rPh>
    <rPh sb="60" eb="62">
      <t>ショクム</t>
    </rPh>
    <rPh sb="63" eb="65">
      <t>ジュウジ</t>
    </rPh>
    <rPh sb="67" eb="69">
      <t>ジョウキン</t>
    </rPh>
    <rPh sb="70" eb="72">
      <t>ショクイン</t>
    </rPh>
    <rPh sb="79" eb="82">
      <t>メイイジョウ</t>
    </rPh>
    <rPh sb="82" eb="84">
      <t>ハイチ</t>
    </rPh>
    <rPh sb="110" eb="112">
      <t>シカク</t>
    </rPh>
    <rPh sb="112" eb="114">
      <t>ショウガイ</t>
    </rPh>
    <rPh sb="115" eb="117">
      <t>テンジ</t>
    </rPh>
    <rPh sb="118" eb="120">
      <t>シドウ</t>
    </rPh>
    <rPh sb="121" eb="123">
      <t>テンヤク</t>
    </rPh>
    <rPh sb="124" eb="126">
      <t>ホコウ</t>
    </rPh>
    <rPh sb="126" eb="128">
      <t>シエン</t>
    </rPh>
    <rPh sb="128" eb="129">
      <t>ナド</t>
    </rPh>
    <rPh sb="130" eb="131">
      <t>オコナ</t>
    </rPh>
    <rPh sb="138" eb="139">
      <t>モノ</t>
    </rPh>
    <rPh sb="142" eb="144">
      <t>チョウカク</t>
    </rPh>
    <rPh sb="144" eb="146">
      <t>ショウガイ</t>
    </rPh>
    <rPh sb="146" eb="147">
      <t>マタ</t>
    </rPh>
    <rPh sb="148" eb="150">
      <t>ゲンゴ</t>
    </rPh>
    <rPh sb="150" eb="152">
      <t>キノウ</t>
    </rPh>
    <rPh sb="152" eb="154">
      <t>ショウガイ</t>
    </rPh>
    <rPh sb="155" eb="157">
      <t>シュワ</t>
    </rPh>
    <rPh sb="157" eb="159">
      <t>ツウヤク</t>
    </rPh>
    <rPh sb="159" eb="160">
      <t>ナド</t>
    </rPh>
    <rPh sb="161" eb="162">
      <t>オコナ</t>
    </rPh>
    <rPh sb="169" eb="170">
      <t>モノ</t>
    </rPh>
    <rPh sb="173" eb="175">
      <t>チテキ</t>
    </rPh>
    <rPh sb="175" eb="177">
      <t>ショウガイ</t>
    </rPh>
    <rPh sb="178" eb="183">
      <t>チテキショウガイシャ</t>
    </rPh>
    <rPh sb="183" eb="186">
      <t>フクシホウ</t>
    </rPh>
    <rPh sb="186" eb="187">
      <t>ダイ</t>
    </rPh>
    <rPh sb="189" eb="190">
      <t>ジョウ</t>
    </rPh>
    <rPh sb="190" eb="192">
      <t>カクゴウ</t>
    </rPh>
    <rPh sb="193" eb="194">
      <t>カカ</t>
    </rPh>
    <rPh sb="196" eb="197">
      <t>モノ</t>
    </rPh>
    <rPh sb="197" eb="198">
      <t>マタ</t>
    </rPh>
    <rPh sb="203" eb="204">
      <t>ジュン</t>
    </rPh>
    <rPh sb="206" eb="207">
      <t>モノ</t>
    </rPh>
    <rPh sb="210" eb="212">
      <t>セイシン</t>
    </rPh>
    <rPh sb="212" eb="214">
      <t>ショウガイ</t>
    </rPh>
    <rPh sb="215" eb="217">
      <t>セイシン</t>
    </rPh>
    <rPh sb="217" eb="219">
      <t>ホケン</t>
    </rPh>
    <rPh sb="219" eb="222">
      <t>フクシシ</t>
    </rPh>
    <rPh sb="222" eb="223">
      <t>マタ</t>
    </rPh>
    <rPh sb="224" eb="226">
      <t>セイシン</t>
    </rPh>
    <rPh sb="226" eb="228">
      <t>ホケン</t>
    </rPh>
    <rPh sb="228" eb="231">
      <t>フクシホウ</t>
    </rPh>
    <rPh sb="231" eb="233">
      <t>セコウ</t>
    </rPh>
    <rPh sb="233" eb="234">
      <t>レイ</t>
    </rPh>
    <rPh sb="234" eb="235">
      <t>ダイ</t>
    </rPh>
    <rPh sb="237" eb="238">
      <t>ジョウ</t>
    </rPh>
    <rPh sb="238" eb="240">
      <t>カクゴウ</t>
    </rPh>
    <rPh sb="241" eb="242">
      <t>カカ</t>
    </rPh>
    <rPh sb="244" eb="245">
      <t>モノ</t>
    </rPh>
    <phoneticPr fontId="3"/>
  </si>
  <si>
    <t>　入所者が入院又は居宅における外泊を認めた場合は、その初日及び最終日を除く日について、１月に６日を限度として所定単位数に代えて２４６単位/日を算定していますか。</t>
    <rPh sb="9" eb="11">
      <t>キョタク</t>
    </rPh>
    <rPh sb="18" eb="19">
      <t>ミト</t>
    </rPh>
    <phoneticPr fontId="3"/>
  </si>
  <si>
    <t>　「入院」の場合、必要に応じて、入退院の手続きや家族等への連絡調整、情報提供などの業務を行っていますか。</t>
    <rPh sb="2" eb="4">
      <t>ニュウイン</t>
    </rPh>
    <rPh sb="6" eb="8">
      <t>バアイ</t>
    </rPh>
    <rPh sb="9" eb="11">
      <t>ヒツヨウ</t>
    </rPh>
    <rPh sb="12" eb="13">
      <t>オウ</t>
    </rPh>
    <rPh sb="16" eb="19">
      <t>ニュウタイイン</t>
    </rPh>
    <rPh sb="20" eb="22">
      <t>テツヅ</t>
    </rPh>
    <rPh sb="24" eb="26">
      <t>カゾク</t>
    </rPh>
    <rPh sb="26" eb="27">
      <t>ナド</t>
    </rPh>
    <rPh sb="29" eb="31">
      <t>レンラク</t>
    </rPh>
    <rPh sb="31" eb="33">
      <t>チョウセイ</t>
    </rPh>
    <rPh sb="34" eb="36">
      <t>ジョウホウ</t>
    </rPh>
    <rPh sb="36" eb="38">
      <t>テイキョウ</t>
    </rPh>
    <rPh sb="41" eb="43">
      <t>ギョウム</t>
    </rPh>
    <rPh sb="44" eb="45">
      <t>オコナ</t>
    </rPh>
    <phoneticPr fontId="3"/>
  </si>
  <si>
    <t>入院又は外泊時の費用の算定について　算定チェック表</t>
    <rPh sb="0" eb="2">
      <t>ニュウイン</t>
    </rPh>
    <rPh sb="2" eb="3">
      <t>マタ</t>
    </rPh>
    <rPh sb="4" eb="6">
      <t>ガイハク</t>
    </rPh>
    <rPh sb="6" eb="7">
      <t>ジ</t>
    </rPh>
    <rPh sb="8" eb="10">
      <t>ヒヨウ</t>
    </rPh>
    <rPh sb="11" eb="13">
      <t>サンテイ</t>
    </rPh>
    <rPh sb="18" eb="20">
      <t>サンテイ</t>
    </rPh>
    <rPh sb="24" eb="25">
      <t>ヒョウ</t>
    </rPh>
    <phoneticPr fontId="3"/>
  </si>
  <si>
    <t>　利用者の外泊期間中に、そのベッドを短期入所生活介護に活用する場合、利用者の同意を得ていますか。
（※この場合、外泊時在宅サービス利用の費用を合わせて算定することはできません。）</t>
    <phoneticPr fontId="3"/>
  </si>
  <si>
    <t>　居宅に外泊した入所者に施設が居宅サービスを提供した場合は、その初日及び最終日を除く日について、１月に６日を限度として所定単位数に代えて５６０単位/日を算定していますか。</t>
    <phoneticPr fontId="3"/>
  </si>
  <si>
    <t>　当該入所者又は家族に対し、この加算の趣旨を十分説明し、同意を得た上で実施していますか。</t>
    <phoneticPr fontId="3"/>
  </si>
  <si>
    <t>　外泊時在宅サービスの提供に当たっては、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ますか。</t>
    <phoneticPr fontId="3"/>
  </si>
  <si>
    <t>　外泊時在宅サービス利用の費用の算定期間中も施設の従業者又は指定居宅サービス事業者等により、計画に基づく適切な居宅サービスを提供していますか。
（※居宅サービスの提供を行わない場合はこの加算を算定することはできません。）</t>
    <rPh sb="1" eb="3">
      <t>ガイハク</t>
    </rPh>
    <rPh sb="3" eb="4">
      <t>ジ</t>
    </rPh>
    <rPh sb="4" eb="6">
      <t>ザイタク</t>
    </rPh>
    <rPh sb="10" eb="12">
      <t>リヨウ</t>
    </rPh>
    <rPh sb="13" eb="15">
      <t>ヒヨウ</t>
    </rPh>
    <rPh sb="16" eb="18">
      <t>サンテイ</t>
    </rPh>
    <rPh sb="18" eb="20">
      <t>キカン</t>
    </rPh>
    <rPh sb="20" eb="21">
      <t>ナカ</t>
    </rPh>
    <rPh sb="22" eb="24">
      <t>シセツ</t>
    </rPh>
    <rPh sb="25" eb="28">
      <t>ジュウギョウシャ</t>
    </rPh>
    <rPh sb="28" eb="29">
      <t>マタ</t>
    </rPh>
    <rPh sb="30" eb="32">
      <t>シテイ</t>
    </rPh>
    <rPh sb="32" eb="34">
      <t>キョタク</t>
    </rPh>
    <rPh sb="38" eb="41">
      <t>ジギョウシャ</t>
    </rPh>
    <rPh sb="41" eb="42">
      <t>トウ</t>
    </rPh>
    <rPh sb="46" eb="48">
      <t>ケイカク</t>
    </rPh>
    <rPh sb="49" eb="50">
      <t>モト</t>
    </rPh>
    <rPh sb="52" eb="54">
      <t>テキセツ</t>
    </rPh>
    <rPh sb="55" eb="57">
      <t>キョタク</t>
    </rPh>
    <rPh sb="62" eb="64">
      <t>テイキョウ</t>
    </rPh>
    <rPh sb="74" eb="76">
      <t>キョタク</t>
    </rPh>
    <rPh sb="81" eb="83">
      <t>テイキョウ</t>
    </rPh>
    <rPh sb="84" eb="85">
      <t>オコナ</t>
    </rPh>
    <rPh sb="88" eb="90">
      <t>バアイ</t>
    </rPh>
    <rPh sb="93" eb="95">
      <t>カサン</t>
    </rPh>
    <rPh sb="96" eb="98">
      <t>サンテイ</t>
    </rPh>
    <phoneticPr fontId="3"/>
  </si>
  <si>
    <t>　初期加算を算定する期間中に、外泊日を含んでいませんか。（含んでいなければ「はい」を選択）
※初期加算を算定できる期間は、入所日から３０日間です。この期間中に外泊を行なった場合は、外泊中は初期加算を算定できません。</t>
    <rPh sb="42" eb="44">
      <t>センタク</t>
    </rPh>
    <phoneticPr fontId="3"/>
  </si>
  <si>
    <t>　初期加算を算定する入所者は、過去３月間（ただし、日常生活自立度のランクⅢ、Ⅳ又はＭに該当する者の場合は過去１月間とする）の間に、当該施設に入所したことはありませんか。（入所したことがなければ「はい」を選択）
※再入所が３０日を超える入院の後であった場合は、初期加算を算定することができます。</t>
    <rPh sb="101" eb="103">
      <t>センタク</t>
    </rPh>
    <phoneticPr fontId="3"/>
  </si>
  <si>
    <t>　初期加算を算定する入所者が、施設に併設又は空床利用の短期入所生活介護の利用から、日を空けることなく施設に入所している場合（短期入所から退所した翌日に入所した場合を含む）、初期加算の算定期間は、入所直前の短期入所生活介護の利用日数を３０日から控除して得た日数ですか。</t>
    <phoneticPr fontId="3"/>
  </si>
  <si>
    <t>　外泊の期間中は、当該入所者について、居宅介護サービス費を算定していませんか。（算定していなければ「はい」を選択）</t>
    <rPh sb="1" eb="3">
      <t>ガイハク</t>
    </rPh>
    <rPh sb="4" eb="7">
      <t>キカンチュウ</t>
    </rPh>
    <rPh sb="9" eb="11">
      <t>トウガイ</t>
    </rPh>
    <rPh sb="11" eb="14">
      <t>ニュウショシャ</t>
    </rPh>
    <rPh sb="19" eb="21">
      <t>キョタク</t>
    </rPh>
    <rPh sb="21" eb="23">
      <t>カイゴ</t>
    </rPh>
    <rPh sb="27" eb="28">
      <t>ヒ</t>
    </rPh>
    <rPh sb="29" eb="31">
      <t>サンテイ</t>
    </rPh>
    <rPh sb="40" eb="42">
      <t>サンテイ</t>
    </rPh>
    <rPh sb="54" eb="56">
      <t>センタク</t>
    </rPh>
    <phoneticPr fontId="3"/>
  </si>
  <si>
    <t>　入所者の入院又は外泊の期間中で、かつ、入院又は外泊時の費用の算定期間中に当該入所者のベッドを短期入所生活介護に活用する場合は、入院又は外泊時の費用を算定していませんか。（算定していなければ「はい」を選択）</t>
    <rPh sb="1" eb="4">
      <t>ニュウショシャ</t>
    </rPh>
    <rPh sb="5" eb="7">
      <t>ニュウイン</t>
    </rPh>
    <rPh sb="7" eb="8">
      <t>マタ</t>
    </rPh>
    <rPh sb="9" eb="11">
      <t>ガイハク</t>
    </rPh>
    <rPh sb="12" eb="14">
      <t>キカン</t>
    </rPh>
    <rPh sb="14" eb="15">
      <t>ナカ</t>
    </rPh>
    <rPh sb="20" eb="22">
      <t>ニュウイン</t>
    </rPh>
    <rPh sb="22" eb="23">
      <t>マタ</t>
    </rPh>
    <rPh sb="24" eb="26">
      <t>ガイハク</t>
    </rPh>
    <rPh sb="26" eb="27">
      <t>ジ</t>
    </rPh>
    <rPh sb="28" eb="30">
      <t>ヒヨウ</t>
    </rPh>
    <rPh sb="31" eb="33">
      <t>サンテイ</t>
    </rPh>
    <rPh sb="33" eb="35">
      <t>キカン</t>
    </rPh>
    <rPh sb="35" eb="36">
      <t>ナカ</t>
    </rPh>
    <rPh sb="37" eb="39">
      <t>トウガイ</t>
    </rPh>
    <rPh sb="39" eb="42">
      <t>ニュウショシャ</t>
    </rPh>
    <rPh sb="47" eb="49">
      <t>タンキ</t>
    </rPh>
    <rPh sb="49" eb="51">
      <t>ニュウショ</t>
    </rPh>
    <rPh sb="51" eb="53">
      <t>セイカツ</t>
    </rPh>
    <rPh sb="53" eb="55">
      <t>カイゴ</t>
    </rPh>
    <rPh sb="56" eb="58">
      <t>カツヨウ</t>
    </rPh>
    <rPh sb="60" eb="62">
      <t>バアイ</t>
    </rPh>
    <rPh sb="64" eb="66">
      <t>ニュウイン</t>
    </rPh>
    <rPh sb="66" eb="67">
      <t>マタ</t>
    </rPh>
    <rPh sb="68" eb="70">
      <t>ガイハク</t>
    </rPh>
    <rPh sb="70" eb="71">
      <t>ジ</t>
    </rPh>
    <rPh sb="72" eb="74">
      <t>ヒヨウ</t>
    </rPh>
    <rPh sb="75" eb="77">
      <t>サンテイ</t>
    </rPh>
    <rPh sb="86" eb="88">
      <t>サンテイ</t>
    </rPh>
    <phoneticPr fontId="3"/>
  </si>
  <si>
    <t>　認知症行動・心理症状緊急対応加算を算定していませんか。（算定していなければ「はい」を選択）</t>
    <rPh sb="1" eb="4">
      <t>ニンチショウ</t>
    </rPh>
    <rPh sb="4" eb="6">
      <t>コウドウ</t>
    </rPh>
    <rPh sb="7" eb="9">
      <t>シンリ</t>
    </rPh>
    <rPh sb="9" eb="11">
      <t>ショウジョウ</t>
    </rPh>
    <rPh sb="11" eb="13">
      <t>キンキュウ</t>
    </rPh>
    <rPh sb="13" eb="15">
      <t>タイオウ</t>
    </rPh>
    <rPh sb="15" eb="17">
      <t>カサン</t>
    </rPh>
    <rPh sb="18" eb="20">
      <t>サンテイ</t>
    </rPh>
    <rPh sb="29" eb="31">
      <t>サンテイ</t>
    </rPh>
    <phoneticPr fontId="3"/>
  </si>
  <si>
    <t>【加算Ⅰ・Ⅱ共通】
　機能訓練に関する記録（実施時間、訓練内容、担当者等）は、利用者ごとに保管され、常に当該施設の機能訓練指導員等により閲覧が可能であるようにしていますか。</t>
    <phoneticPr fontId="3"/>
  </si>
  <si>
    <t>【加算Ⅰ・Ⅱ共通】
　利用者の身体状況等の評価に基づき、個別機能訓練計画の進捗状況等を三月ごとに一回以上評価し、利用者又はその家族に対し、機能訓練の内容と個別機能訓練計画の進捗状況等を説明し、必要に応じて訓練内容の見直し等を行っていますか。</t>
    <phoneticPr fontId="3"/>
  </si>
  <si>
    <t>【看護体制加算共通】
定員超過利用・人員基準欠如に該当していませんか（該当していなければ「はい」を選択）。</t>
    <rPh sb="1" eb="5">
      <t>カンゴタイセイ</t>
    </rPh>
    <rPh sb="5" eb="7">
      <t>カサン</t>
    </rPh>
    <rPh sb="7" eb="9">
      <t>キョウツウ</t>
    </rPh>
    <rPh sb="11" eb="13">
      <t>テイイン</t>
    </rPh>
    <rPh sb="13" eb="15">
      <t>チョウカ</t>
    </rPh>
    <rPh sb="15" eb="17">
      <t>リヨウ</t>
    </rPh>
    <rPh sb="18" eb="20">
      <t>ジンイン</t>
    </rPh>
    <rPh sb="20" eb="22">
      <t>キジュン</t>
    </rPh>
    <rPh sb="22" eb="24">
      <t>ケツジョ</t>
    </rPh>
    <rPh sb="25" eb="27">
      <t>ガイトウ</t>
    </rPh>
    <rPh sb="35" eb="37">
      <t>ガイトウ</t>
    </rPh>
    <rPh sb="49" eb="51">
      <t>センタク</t>
    </rPh>
    <phoneticPr fontId="3"/>
  </si>
  <si>
    <t>　施設の管理栄養士が、入所者が入院した病院又は診療所の管理栄養士と連携し栄養ケア計画を策定していますか。</t>
    <phoneticPr fontId="3"/>
  </si>
  <si>
    <t>　施設の管理栄養士が入所者の入院する医療機関を訪問の上、栄養に関する指導又はカンファレンスに同席し、医療機関の管理栄養士と連携して二次入所後の栄養ケア計画を作成していますか。</t>
    <phoneticPr fontId="3"/>
  </si>
  <si>
    <t>　栄養ケア計画について、二次入所後に入所者又はその家族の同意が得られた場合に算定していますか。</t>
    <phoneticPr fontId="3"/>
  </si>
  <si>
    <t>　栄養管理に係る減算は適用されていませんか。（適用されていなければ「はい」を選択）</t>
    <rPh sb="1" eb="3">
      <t>エイヨウ</t>
    </rPh>
    <rPh sb="3" eb="5">
      <t>カンリ</t>
    </rPh>
    <rPh sb="6" eb="7">
      <t>カカ</t>
    </rPh>
    <rPh sb="8" eb="10">
      <t>ゲンサン</t>
    </rPh>
    <rPh sb="11" eb="13">
      <t>テキヨウ</t>
    </rPh>
    <rPh sb="23" eb="25">
      <t>テキヨウ</t>
    </rPh>
    <rPh sb="38" eb="40">
      <t>センタク</t>
    </rPh>
    <phoneticPr fontId="3"/>
  </si>
  <si>
    <t>　入所時に経口により食事を摂取していた者が、医療機関に入院し、当該入院中に、経管栄養又は嚥下調整食の新規導入となった場合であって、入所者が退院した後、直ちに再度入所（二次入所）した場合を対象としていますか。</t>
    <phoneticPr fontId="3"/>
  </si>
  <si>
    <t>　定員超過利用・人員基準欠如に該当していませんか。（該当していなければ「はい」を選択）</t>
    <rPh sb="1" eb="7">
      <t>テイインチョウカリヨウ</t>
    </rPh>
    <rPh sb="8" eb="14">
      <t>ジンインキジュンケツジョ</t>
    </rPh>
    <rPh sb="15" eb="17">
      <t>ガイトウ</t>
    </rPh>
    <rPh sb="26" eb="28">
      <t>ガイトウ</t>
    </rPh>
    <phoneticPr fontId="3"/>
  </si>
  <si>
    <t>※　嚥下調理食は、硬さ・付着性・凝集性などに配慮した食事であって日本摂食嚥下リハビリテーション学会の分類に基づくものをいいます。</t>
    <rPh sb="2" eb="4">
      <t>エンゲ</t>
    </rPh>
    <rPh sb="4" eb="6">
      <t>チョウリ</t>
    </rPh>
    <rPh sb="6" eb="7">
      <t>ショク</t>
    </rPh>
    <rPh sb="9" eb="10">
      <t>カタ</t>
    </rPh>
    <rPh sb="12" eb="14">
      <t>フチャク</t>
    </rPh>
    <rPh sb="14" eb="15">
      <t>セイ</t>
    </rPh>
    <rPh sb="16" eb="17">
      <t>コ</t>
    </rPh>
    <rPh sb="18" eb="19">
      <t>セイ</t>
    </rPh>
    <rPh sb="22" eb="24">
      <t>ハイリョ</t>
    </rPh>
    <rPh sb="26" eb="28">
      <t>ショクジ</t>
    </rPh>
    <rPh sb="32" eb="34">
      <t>ニホン</t>
    </rPh>
    <rPh sb="34" eb="36">
      <t>セッショク</t>
    </rPh>
    <rPh sb="36" eb="38">
      <t>エンゲ</t>
    </rPh>
    <rPh sb="47" eb="49">
      <t>ガッカイ</t>
    </rPh>
    <rPh sb="50" eb="52">
      <t>ブンルイ</t>
    </rPh>
    <rPh sb="53" eb="54">
      <t>モト</t>
    </rPh>
    <phoneticPr fontId="3"/>
  </si>
  <si>
    <t>【退所前訪問相談援助加算】</t>
    <rPh sb="1" eb="3">
      <t>タイショ</t>
    </rPh>
    <rPh sb="3" eb="4">
      <t>マエ</t>
    </rPh>
    <rPh sb="4" eb="6">
      <t>ホウモン</t>
    </rPh>
    <rPh sb="6" eb="8">
      <t>ソウダン</t>
    </rPh>
    <rPh sb="8" eb="10">
      <t>エンジョ</t>
    </rPh>
    <rPh sb="10" eb="12">
      <t>カサン</t>
    </rPh>
    <phoneticPr fontId="3"/>
  </si>
  <si>
    <t>【退所後訪問相談援助加算】</t>
    <rPh sb="1" eb="3">
      <t>タイショ</t>
    </rPh>
    <rPh sb="3" eb="4">
      <t>ゴ</t>
    </rPh>
    <rPh sb="4" eb="6">
      <t>ホウモン</t>
    </rPh>
    <rPh sb="6" eb="8">
      <t>ソウダン</t>
    </rPh>
    <rPh sb="8" eb="10">
      <t>エンジョ</t>
    </rPh>
    <rPh sb="10" eb="12">
      <t>カサン</t>
    </rPh>
    <phoneticPr fontId="3"/>
  </si>
  <si>
    <t>【退所時相談援助加算】</t>
    <rPh sb="1" eb="3">
      <t>タイショ</t>
    </rPh>
    <rPh sb="3" eb="4">
      <t>ジ</t>
    </rPh>
    <rPh sb="4" eb="6">
      <t>ソウダン</t>
    </rPh>
    <rPh sb="6" eb="8">
      <t>エンジョ</t>
    </rPh>
    <rPh sb="8" eb="10">
      <t>カサン</t>
    </rPh>
    <phoneticPr fontId="3"/>
  </si>
  <si>
    <t>①相談援助は、介護支援専門員、生活相談員、看護職員、機能訓練指導員又は医師（以下「介護支援専門員　等」という。）が協力して、入所者及びその家族等のいずれにも行っていますか。</t>
    <rPh sb="1" eb="3">
      <t>ソウダン</t>
    </rPh>
    <rPh sb="3" eb="5">
      <t>エンジョ</t>
    </rPh>
    <rPh sb="38" eb="40">
      <t>イカ</t>
    </rPh>
    <rPh sb="57" eb="59">
      <t>キョウリョク</t>
    </rPh>
    <rPh sb="78" eb="79">
      <t>オコナ</t>
    </rPh>
    <phoneticPr fontId="3"/>
  </si>
  <si>
    <t>②入所期間が１月を超えると見込まれる入所者の退所に先立ち、介護支援専門員等が当該入所者が退所後に生活する居宅等(居宅のほか、入所者の同意がある場合は他の社会福祉施設等も含む)を訪問して、当該入所者及びその家族等に対して退所後の居宅サービス等について、相談援助を行っていますか。</t>
    <phoneticPr fontId="3"/>
  </si>
  <si>
    <t>③入所中１回を限度に、退所日に算定していますか。
※　入所後早期に退所前訪問相談援助の必要があると認められる入所者にあっては２回まで算定可</t>
    <rPh sb="1" eb="3">
      <t>ニュウショ</t>
    </rPh>
    <rPh sb="3" eb="4">
      <t>チュウ</t>
    </rPh>
    <rPh sb="5" eb="6">
      <t>カイ</t>
    </rPh>
    <rPh sb="7" eb="9">
      <t>ゲンド</t>
    </rPh>
    <rPh sb="11" eb="13">
      <t>タイショ</t>
    </rPh>
    <rPh sb="13" eb="14">
      <t>ビ</t>
    </rPh>
    <rPh sb="15" eb="17">
      <t>サンテイ</t>
    </rPh>
    <rPh sb="27" eb="29">
      <t>ニュウショ</t>
    </rPh>
    <rPh sb="29" eb="30">
      <t>ゴ</t>
    </rPh>
    <rPh sb="30" eb="32">
      <t>ソウキ</t>
    </rPh>
    <rPh sb="33" eb="35">
      <t>タイショ</t>
    </rPh>
    <rPh sb="35" eb="36">
      <t>マエ</t>
    </rPh>
    <rPh sb="36" eb="38">
      <t>ホウモン</t>
    </rPh>
    <rPh sb="38" eb="40">
      <t>ソウダン</t>
    </rPh>
    <rPh sb="40" eb="42">
      <t>エンジョ</t>
    </rPh>
    <rPh sb="43" eb="45">
      <t>ヒツヨウ</t>
    </rPh>
    <rPh sb="49" eb="50">
      <t>ミト</t>
    </rPh>
    <rPh sb="54" eb="57">
      <t>ニュウショシャ</t>
    </rPh>
    <rPh sb="63" eb="64">
      <t>カイ</t>
    </rPh>
    <rPh sb="66" eb="68">
      <t>サンテイ</t>
    </rPh>
    <rPh sb="68" eb="69">
      <t>カ</t>
    </rPh>
    <phoneticPr fontId="3"/>
  </si>
  <si>
    <t>④次の場合に算定していませんか。（算定していなければ「はい」に○）
　（１）退所して病院又は診療所へ入院する場合　　
　（２）退所して他の介護保険施設へ入院又は入所する場合
　（３）死亡退所の場合</t>
    <phoneticPr fontId="3"/>
  </si>
  <si>
    <t>⑤相談援助を行った日及びその内容の要点に関する記録を行っていますか。</t>
    <phoneticPr fontId="3"/>
  </si>
  <si>
    <t>①相談援助は、介護支援専門員、生活相談員、看護職員、機能訓練指導員又は医師（以下「介護支援専門員等」という。）が協力して、入所者及びその家族等のいずれにも行っていますか。</t>
    <rPh sb="1" eb="3">
      <t>ソウダン</t>
    </rPh>
    <rPh sb="3" eb="5">
      <t>エンジョ</t>
    </rPh>
    <rPh sb="38" eb="40">
      <t>イカ</t>
    </rPh>
    <rPh sb="56" eb="58">
      <t>キョウリョク</t>
    </rPh>
    <rPh sb="77" eb="78">
      <t>オコナ</t>
    </rPh>
    <phoneticPr fontId="3"/>
  </si>
  <si>
    <t>②入所者の退所後３０日以内に当該入所者の居宅を訪問し、当該入所者及びその家族等に対して相談援助を行っていますか。</t>
    <rPh sb="1" eb="4">
      <t>ニュウショシャ</t>
    </rPh>
    <rPh sb="5" eb="7">
      <t>タイショ</t>
    </rPh>
    <rPh sb="7" eb="8">
      <t>ゴ</t>
    </rPh>
    <rPh sb="10" eb="11">
      <t>ニチ</t>
    </rPh>
    <rPh sb="11" eb="13">
      <t>イナイ</t>
    </rPh>
    <rPh sb="14" eb="16">
      <t>トウガイ</t>
    </rPh>
    <rPh sb="16" eb="19">
      <t>ニュウショシャ</t>
    </rPh>
    <rPh sb="20" eb="22">
      <t>キョタク</t>
    </rPh>
    <rPh sb="23" eb="25">
      <t>ホウモン</t>
    </rPh>
    <rPh sb="27" eb="29">
      <t>トウガイ</t>
    </rPh>
    <rPh sb="29" eb="32">
      <t>ニュウショシャ</t>
    </rPh>
    <rPh sb="32" eb="33">
      <t>オヨ</t>
    </rPh>
    <rPh sb="36" eb="38">
      <t>カゾク</t>
    </rPh>
    <rPh sb="38" eb="39">
      <t>トウ</t>
    </rPh>
    <rPh sb="40" eb="41">
      <t>タイ</t>
    </rPh>
    <rPh sb="43" eb="45">
      <t>ソウダン</t>
    </rPh>
    <rPh sb="45" eb="47">
      <t>エンジョ</t>
    </rPh>
    <rPh sb="48" eb="49">
      <t>オコナ</t>
    </rPh>
    <phoneticPr fontId="3"/>
  </si>
  <si>
    <t>③退所後１回を限度に、訪問日に算定していますか。</t>
    <rPh sb="1" eb="3">
      <t>タイショ</t>
    </rPh>
    <rPh sb="3" eb="4">
      <t>ゴ</t>
    </rPh>
    <rPh sb="11" eb="13">
      <t>ホウモン</t>
    </rPh>
    <phoneticPr fontId="3"/>
  </si>
  <si>
    <t>④次の場合に算定していませんか。（算定していなければ「はい」に○）
　（１）退所して病院又は診療所へ入院する場合　　
　（２）退所して他の介護保険施設へ入院又は入所する場合
　（３）死亡退所の場合</t>
    <phoneticPr fontId="3"/>
  </si>
  <si>
    <t>①入所期間が１月を超える入所者が退所し、居宅等において居宅サービス等を利用する場合に算定していますか。</t>
    <rPh sb="42" eb="44">
      <t>サンテイ</t>
    </rPh>
    <phoneticPr fontId="3"/>
  </si>
  <si>
    <t>②当該入所者の退所時に当該入所者及びその家族等に対して、相談援助を行い、かつ、入所者の同意を得て退所の日から２週間以内に市町村及び老人介護支援センター（地域包括支援センター）に対し、介護状況を示す文書を添えて居宅サービス等に必要な情報を提供していますか。</t>
    <phoneticPr fontId="3"/>
  </si>
  <si>
    <t>③相談援助の内容は、次のようなものとなっていますか。
　（１）食事、入浴、健康管理等在宅又は社会福祉施設等における生活に関するもの
　（２）退所する者の運動機能及び日常生活動作能力の維持及び向上を目的として行う各種訓練等に関するもの
　（３）家屋の改善に関するもの
　（４）退所する者の介助方法に関するもの</t>
    <phoneticPr fontId="3"/>
  </si>
  <si>
    <t>④【退所前訪問相談援助加算】①④⑤の要件を満たしていますか。</t>
    <rPh sb="18" eb="20">
      <t>ヨウケン</t>
    </rPh>
    <rPh sb="21" eb="22">
      <t>ミ</t>
    </rPh>
    <phoneticPr fontId="3"/>
  </si>
  <si>
    <t>【退所前連携加算】</t>
    <rPh sb="1" eb="3">
      <t>タイショ</t>
    </rPh>
    <rPh sb="3" eb="4">
      <t>マエ</t>
    </rPh>
    <rPh sb="4" eb="6">
      <t>レンケイ</t>
    </rPh>
    <rPh sb="6" eb="8">
      <t>カサン</t>
    </rPh>
    <phoneticPr fontId="3"/>
  </si>
  <si>
    <t>②退所に先立ち、利用を希望する指定居宅介護支援事業者等に対して、当該入所者の同意を得た上で、介護状況を示す文書を添えて居宅サービス等に必要な情報を提供し、かつ、当該指定居宅介護支援事業者と連携して退所後の居宅サービス等の利用に関する調整を行っていますか。</t>
    <phoneticPr fontId="3"/>
  </si>
  <si>
    <t>③入所者１人につき１回に限り退所日に算定していますか。</t>
    <phoneticPr fontId="3"/>
  </si>
  <si>
    <t>④退所前連携を行った場合は、連携を行った日及びその内容の要点に関する記録を行っていますか。</t>
    <phoneticPr fontId="3"/>
  </si>
  <si>
    <t>⑤【退所前訪問相談援助加算】①④の要件を満たしていますか。</t>
    <phoneticPr fontId="3"/>
  </si>
  <si>
    <t>⑥在宅・入所相互利用加算の対象となる入所者について退所前連携加算を算定する場合には、最初に在宅期間に移るときにのみ算定していますか。</t>
    <phoneticPr fontId="3"/>
  </si>
  <si>
    <t>栄養管理に係る減算を算定していませんか。</t>
    <rPh sb="0" eb="2">
      <t>エイヨウ</t>
    </rPh>
    <rPh sb="2" eb="4">
      <t>カンリ</t>
    </rPh>
    <rPh sb="5" eb="6">
      <t>カカ</t>
    </rPh>
    <rPh sb="7" eb="9">
      <t>ゲンサン</t>
    </rPh>
    <rPh sb="10" eb="12">
      <t>サンテイ</t>
    </rPh>
    <phoneticPr fontId="3"/>
  </si>
  <si>
    <t>栄養管理に係る減算を算定していませんか。</t>
    <phoneticPr fontId="3"/>
  </si>
  <si>
    <t>②医師、歯科医師、管理栄養士、看護師、介護支援専門員その他の職種の者が共同して、現に経管により食事を摂取している入所者ごとに経口による食事の摂取を進めるための経口移行計画を作成し、医師の指示を受けた管理栄養士又は栄養士による栄養管理及び言語聴覚士又は看護職員による支援を行っていますか。</t>
    <phoneticPr fontId="3"/>
  </si>
  <si>
    <t>③経口移行計画が作成され、入所者又は家族の同意を得た日から起算して１８０日以内に限り、１日につき加算を算定していますか。</t>
    <rPh sb="1" eb="3">
      <t>ケイコウ</t>
    </rPh>
    <rPh sb="3" eb="5">
      <t>イコウ</t>
    </rPh>
    <rPh sb="5" eb="7">
      <t>ケイカク</t>
    </rPh>
    <rPh sb="8" eb="10">
      <t>サクセイ</t>
    </rPh>
    <rPh sb="13" eb="16">
      <t>ニュウショシャ</t>
    </rPh>
    <rPh sb="16" eb="17">
      <t>マタ</t>
    </rPh>
    <rPh sb="18" eb="20">
      <t>カゾク</t>
    </rPh>
    <rPh sb="21" eb="23">
      <t>ドウイ</t>
    </rPh>
    <rPh sb="24" eb="25">
      <t>エ</t>
    </rPh>
    <rPh sb="40" eb="41">
      <t>カギ</t>
    </rPh>
    <rPh sb="44" eb="45">
      <t>ニチ</t>
    </rPh>
    <rPh sb="48" eb="50">
      <t>カサン</t>
    </rPh>
    <rPh sb="51" eb="53">
      <t>サンテイ</t>
    </rPh>
    <phoneticPr fontId="3"/>
  </si>
  <si>
    <t>④定員超過利用・人員基準欠如に該当していませんか。（していなければ○）</t>
    <phoneticPr fontId="3"/>
  </si>
  <si>
    <t>⑤及び⑥に関しては、１８０日を超えて当該加算を算定した入所者がいる場合のみ回答してください。</t>
    <rPh sb="1" eb="2">
      <t>オヨ</t>
    </rPh>
    <rPh sb="5" eb="6">
      <t>カン</t>
    </rPh>
    <phoneticPr fontId="3"/>
  </si>
  <si>
    <t>はい・いいえ</t>
    <phoneticPr fontId="3"/>
  </si>
  <si>
    <t>多職種協働により実施するための体制が整備されていますか。</t>
    <phoneticPr fontId="3"/>
  </si>
  <si>
    <t>①栄養管理に係る減算を算定していませんか。</t>
    <phoneticPr fontId="3"/>
  </si>
  <si>
    <t>①施設において歯科医師又は歯科医師の指示を受けた歯科衛生士の技術的助言及び指導に基づき、入所者の口腔ケア・マネジメントに係る計画を作成していますか。</t>
    <phoneticPr fontId="3"/>
  </si>
  <si>
    <t>②計画には、厚生労働省の参考様式「口腔衛生管理加算　様式（実施計画）」に準ずる内容が記載されていますか。</t>
    <rPh sb="6" eb="11">
      <t>コウセイロウドウショウ</t>
    </rPh>
    <rPh sb="12" eb="14">
      <t>サンコウ</t>
    </rPh>
    <rPh sb="14" eb="16">
      <t>ヨウシキ</t>
    </rPh>
    <rPh sb="17" eb="19">
      <t>コウクウ</t>
    </rPh>
    <rPh sb="19" eb="21">
      <t>エイセイ</t>
    </rPh>
    <rPh sb="21" eb="23">
      <t>カンリ</t>
    </rPh>
    <rPh sb="23" eb="25">
      <t>カサン</t>
    </rPh>
    <rPh sb="26" eb="28">
      <t>ヨウシキ</t>
    </rPh>
    <rPh sb="29" eb="31">
      <t>ジッシ</t>
    </rPh>
    <rPh sb="31" eb="33">
      <t>ケイカク</t>
    </rPh>
    <rPh sb="36" eb="37">
      <t>ジュン</t>
    </rPh>
    <rPh sb="39" eb="41">
      <t>ナイヨウ</t>
    </rPh>
    <rPh sb="42" eb="44">
      <t>キサイ</t>
    </rPh>
    <phoneticPr fontId="3"/>
  </si>
  <si>
    <t>③定員超過利用・人員基準欠如に該当していませんか。（していなければ○）</t>
    <phoneticPr fontId="3"/>
  </si>
  <si>
    <t>はい・いいえ</t>
    <phoneticPr fontId="3"/>
  </si>
  <si>
    <t>④歯科医師の指示を受けた歯科衛生士が、入所者に対し、口腔衛生等の管理を月２回以上行われていますか。</t>
    <rPh sb="6" eb="8">
      <t>シジ</t>
    </rPh>
    <rPh sb="9" eb="10">
      <t>ウ</t>
    </rPh>
    <rPh sb="12" eb="14">
      <t>シカ</t>
    </rPh>
    <rPh sb="14" eb="17">
      <t>エイセイシ</t>
    </rPh>
    <rPh sb="19" eb="21">
      <t>ニュウショ</t>
    </rPh>
    <rPh sb="21" eb="22">
      <t>シャ</t>
    </rPh>
    <rPh sb="23" eb="24">
      <t>タイ</t>
    </rPh>
    <rPh sb="28" eb="30">
      <t>エイセイ</t>
    </rPh>
    <rPh sb="30" eb="31">
      <t>ナド</t>
    </rPh>
    <rPh sb="32" eb="34">
      <t>カンリ</t>
    </rPh>
    <rPh sb="35" eb="36">
      <t>ツキ</t>
    </rPh>
    <rPh sb="37" eb="38">
      <t>カイ</t>
    </rPh>
    <rPh sb="38" eb="40">
      <t>イジョウ</t>
    </rPh>
    <rPh sb="40" eb="41">
      <t>オコナ</t>
    </rPh>
    <phoneticPr fontId="3"/>
  </si>
  <si>
    <t>⑤口腔衛生管理体制加算を算定していますか。</t>
    <phoneticPr fontId="3"/>
  </si>
  <si>
    <t>⑥歯科医師の指示を受けた歯科衛生士が、入所者に対し、口腔ケアを月２回以上行っていますか。</t>
    <phoneticPr fontId="3"/>
  </si>
  <si>
    <t>⑦歯科衛生士が、④における入所者に係る口腔ケアについて、介護職員に対し、具体的な技術的助言及び指導を行っていますか。</t>
    <phoneticPr fontId="3"/>
  </si>
  <si>
    <t>⑧④の歯科衛生士は、加算を算定する入所者ごとに、以下の事項に係る「口腔衛生管理に関する実施記録」を作成し、施設に提供していますか。
「口腔衛生管理に関する実施記録」に記載すべき事項
　　・口腔に関する問題点
　　・歯科医師からの指示内容の要点（特に配慮すべき事項）
　　・実施した口腔ケアの内容
　　・当該入所者に係る口腔ケアについての介護職員への具体的な技術的助言及び指導の内容
　　・その他必要と思われる事項</t>
    <rPh sb="84" eb="86">
      <t>キサイ</t>
    </rPh>
    <rPh sb="89" eb="91">
      <t>ジコウ</t>
    </rPh>
    <phoneticPr fontId="3"/>
  </si>
  <si>
    <t>⑨施設は記録を保管するとともに、必要に応じてその写しを当該入所者に対して提供していますか。</t>
    <phoneticPr fontId="3"/>
  </si>
  <si>
    <t>⑩施設が当該加算に係るサービスを提供する場合において、当該サービスを実施する同一月内において医療保険による訪問歯科衛生指導の実施の有無を入所者又はその家族に確認するとともに、当該サービスについて説明し、その提供に関する同意を得ていますか。</t>
    <phoneticPr fontId="3"/>
  </si>
  <si>
    <t>⑪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ますか。</t>
    <phoneticPr fontId="3"/>
  </si>
  <si>
    <t>※口腔ケアに係る技術的助言及び指導とは、施設における入所者の口腔内状態の評価方法、適切な口腔ケアの手技、口腔ケアに必要な物品整備の留意点、口腔ケアに伴うリスク管理、その他施設において日常的な口腔ケアの実施に当たり必要と思われる事項の内、いずれかに係る技術的助言及び指導をいうものであって、個々の入所者の口腔ケア計画を言うものではありません。
※医療保険において歯科訪問診療料又は訪問歯科衛生指導料が算定された日の属する月であっても当該加算を算定できますが、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います。</t>
    <phoneticPr fontId="3"/>
  </si>
  <si>
    <t xml:space="preserve">
※口腔ケアに係る技術的助言及び指導とは、施設における入所者の口腔内状態の評価方法、適切な口腔ケアの手技、口腔ケアに必要な物品整備の留意点、口腔ケアに伴うリスク管理、その他施設において日常的な口腔ケアの実施に当たり必要と思われる事項の内、いずれかに係る技術的助言及び指導をいうものであって、個々の入所者の口腔ケア計画を言うものではありません。
※医療保険において歯科訪問診療料又は訪問歯科衛生指導料が算定された日の属する月であっても当該加算を算定できますが、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います。</t>
    <phoneticPr fontId="3"/>
  </si>
  <si>
    <t>①施設において歯科医師又は歯科医師の指示を受けた歯科衛生士の技術的助言及び指導に基づき、入所者の口腔ケア・マネジメントに係る計画を作成していますか。</t>
    <phoneticPr fontId="3"/>
  </si>
  <si>
    <t>⑦歯科衛生士が、④における入所者に係る口腔ケアについて、介護職員に対し、具体的な技術的助言及び指導を行っていますか。</t>
    <phoneticPr fontId="3"/>
  </si>
  <si>
    <t>⑧④の歯科衛生士は、加算を算定する入所者ごとに、以下の事項に係る「口腔衛生管理に関する実施記録」を作成し、施設に提供していますか。
「口腔衛生管理に関する実施記録」に記載すべき事項
　　・口腔に関する問題点
　　・歯科医師からの指示内容の要点（特に配慮すべき事項）
　　・実施した口腔ケアの内容
　　・当該入所者に係る口腔ケアについての介護職員への具体的な技術的助言及び指導の内容
　　・その他必要と思われる事項</t>
    <phoneticPr fontId="3"/>
  </si>
  <si>
    <t>⑨施設は記録を保管するとともに、必要に応じてその写しを当該入所者に対して提供していますか。</t>
    <phoneticPr fontId="3"/>
  </si>
  <si>
    <t>はい・いいえ</t>
    <phoneticPr fontId="3"/>
  </si>
  <si>
    <t>退所者の退所後３０日以内に、従業者が当該退所者の居宅を訪問すること又は指定居宅介護支援事業者から情報提供を受けることにより、当該退所者の在宅における生活が１月以上継続する見込みであることを確認し、記録していますか。</t>
    <rPh sb="98" eb="100">
      <t>キロク</t>
    </rPh>
    <phoneticPr fontId="3"/>
  </si>
  <si>
    <t>在宅・入所相互利用加算　算定チェック表</t>
    <rPh sb="0" eb="2">
      <t>ザイタク</t>
    </rPh>
    <rPh sb="3" eb="5">
      <t>ニュウショ</t>
    </rPh>
    <rPh sb="5" eb="7">
      <t>ソウゴ</t>
    </rPh>
    <rPh sb="7" eb="9">
      <t>リヨウ</t>
    </rPh>
    <rPh sb="9" eb="11">
      <t>カサン</t>
    </rPh>
    <rPh sb="12" eb="14">
      <t>サンテイ</t>
    </rPh>
    <rPh sb="18" eb="19">
      <t>ヒョウ</t>
    </rPh>
    <phoneticPr fontId="3"/>
  </si>
  <si>
    <t>小規模拠点集合型施設加算　算定チェック表</t>
    <rPh sb="7" eb="8">
      <t>ガタ</t>
    </rPh>
    <rPh sb="8" eb="10">
      <t>シセツ</t>
    </rPh>
    <rPh sb="10" eb="12">
      <t>カサン</t>
    </rPh>
    <rPh sb="13" eb="15">
      <t>サンテイ</t>
    </rPh>
    <rPh sb="19" eb="20">
      <t>ヒョウ</t>
    </rPh>
    <phoneticPr fontId="3"/>
  </si>
  <si>
    <t>はい・いいえ</t>
    <phoneticPr fontId="3"/>
  </si>
  <si>
    <t>入所した日から起算して７日を限度として算定していますか。</t>
    <phoneticPr fontId="3"/>
  </si>
  <si>
    <t>個室等、認知症の行動・心理症状の憎悪した者の療養に相応しい設備を整備していますか。</t>
    <rPh sb="0" eb="2">
      <t>コシツ</t>
    </rPh>
    <rPh sb="2" eb="3">
      <t>トウ</t>
    </rPh>
    <rPh sb="4" eb="7">
      <t>ニンチショウ</t>
    </rPh>
    <rPh sb="8" eb="10">
      <t>コウドウ</t>
    </rPh>
    <rPh sb="11" eb="13">
      <t>シンリ</t>
    </rPh>
    <rPh sb="13" eb="15">
      <t>ショウジョウ</t>
    </rPh>
    <rPh sb="16" eb="18">
      <t>ゾウオ</t>
    </rPh>
    <rPh sb="20" eb="21">
      <t>モノ</t>
    </rPh>
    <rPh sb="22" eb="24">
      <t>リョウヨウ</t>
    </rPh>
    <rPh sb="25" eb="27">
      <t>ソウオウ</t>
    </rPh>
    <rPh sb="29" eb="31">
      <t>セツビ</t>
    </rPh>
    <rPh sb="32" eb="34">
      <t>セイビ</t>
    </rPh>
    <phoneticPr fontId="3"/>
  </si>
  <si>
    <t>緊急に入所することが適当であると判断を行った医師名、日付及び利用開始に当たっての留意事項等を介護サービス計画書に記録していますか。</t>
    <rPh sb="10" eb="12">
      <t>テキトウ</t>
    </rPh>
    <phoneticPr fontId="3"/>
  </si>
  <si>
    <t>医師が入所が必要と判断した該当日又はその次の日に利用を開始した場合に限り算定していますか。</t>
    <rPh sb="3" eb="5">
      <t>ニュウショ</t>
    </rPh>
    <rPh sb="6" eb="8">
      <t>ヒツヨウ</t>
    </rPh>
    <phoneticPr fontId="3"/>
  </si>
  <si>
    <t>①入所者又は利用者ごとに褥瘡の発生と関連のあるリスクについて、施設入所時又は利用開始時に評価し、その後少なくとも三月に一回評価するとともに、その評価結果等の情報を厚生労働省に提出し、褥瘡管理の実施に当たって、当該情報その他褥瘡管理の適切かつ有効な実施のために必要な情報を活用していますか。</t>
    <phoneticPr fontId="3"/>
  </si>
  <si>
    <t>②①の評価の結果、褥瘡が発生するリスクがあるとされた入所者又は利用者ごとに、医師、看護師、介護職員、管理栄養士、介護支援専門員その他の職種の者が共同して、褥瘡管理に関する褥瘡ケア計画を作成していますか。</t>
    <phoneticPr fontId="3"/>
  </si>
  <si>
    <t>③入所者又は利用者ごとの褥瘡ケア計画に従い褥瘡管理を実施するとともに、その管理の内容や入所者又は利用者の状態について定期的に記録していますか。</t>
    <phoneticPr fontId="3"/>
  </si>
  <si>
    <t>④①の評価に基づき、少なくとも三月に一回、入所者又は利用者ごとに褥瘡ケア計画を見直していますか。</t>
    <phoneticPr fontId="3"/>
  </si>
  <si>
    <t>⑤当該加算を算定するにあたり、介護報酬に関する基準及び解釈通知等の内容を理解し、当該通知内容に沿った加算サービスの提供を行いますか。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</si>
  <si>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①入所者又は利用者ごとに褥瘡の発生と関連のあるリスクについて、施設入所時又は利用開始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ますか。</t>
    <phoneticPr fontId="3"/>
  </si>
  <si>
    <t>②①の評価の結果、褥瘡が発生するリスクがあるとされた入所者又は利用者ごとに、医師、看護師、介護職員、管理栄養士、介護支援専門員その他の職種の者が共同して、褥瘡管理に関する褥瘡ケア計画を作成していますか。</t>
    <phoneticPr fontId="3"/>
  </si>
  <si>
    <t>③入所者又は利用者ごとの褥瘡ケア計画に従い褥瘡管理を実施するとともに、その管理の内容や入所者又は利用者の状態について定期的に記録していますか。</t>
    <phoneticPr fontId="3"/>
  </si>
  <si>
    <t>④①の評価に基づき、少なくとも３月に１回、入所者又は利用者ごとに褥瘡ケア計画を見直していますか。</t>
    <phoneticPr fontId="3"/>
  </si>
  <si>
    <t>⑤①の評価の結果、施設入所時又は利用開始時に褥瘡が発生するリスクがあるとされた入所者又は利用者について、褥瘡の発生はありませんか。</t>
    <phoneticPr fontId="3"/>
  </si>
  <si>
    <t>⑥当該加算を算定するにあたり、介護報酬に関する基準及び解釈通知等の内容を理解し、当該通知内容に沿った加算サービスの提供を行いますか。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</si>
  <si>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①入所者又は利用者ごとに、要介護状態の軽減の見込みについて、医師又は医師と連携した看護師が施設入所時又は利用開始時に評価し、その後少なくとも６月に１回評価するとともに、その評価結果等の情報を厚生労働省に提出し、排せつ支援の実施に当たって、当該情報その他排せつ支援の適切かつ有効な実施のために必要な情報を活用していますか。</t>
    <phoneticPr fontId="3"/>
  </si>
  <si>
    <t>②①の評価の結果、排せつに介護を要する入所者又は利用者であって、適切な対応を行うことにより、要介護状態の軽減が見込まれるものについて、医師、看護師、介護支援専門員その他の職種の者が共同して、当該入所者又は利用者が排せつに介護を要する原因を分析し、それに基づいた支援計画を作成し、当該支援計画に基づく支援を継続して実施していますか。</t>
    <phoneticPr fontId="3"/>
  </si>
  <si>
    <t>③①の評価に基づき、少なくとも３月に１回、入所者又は利用者ごとに支援計画を見直していますか。</t>
    <rPh sb="3" eb="5">
      <t>ヒョウカ</t>
    </rPh>
    <rPh sb="6" eb="7">
      <t>モト</t>
    </rPh>
    <rPh sb="10" eb="11">
      <t>スク</t>
    </rPh>
    <rPh sb="16" eb="17">
      <t>ガツ</t>
    </rPh>
    <rPh sb="19" eb="20">
      <t>カイ</t>
    </rPh>
    <rPh sb="21" eb="24">
      <t>ニュウショシャ</t>
    </rPh>
    <rPh sb="24" eb="25">
      <t>マタ</t>
    </rPh>
    <rPh sb="26" eb="29">
      <t>リヨウシャ</t>
    </rPh>
    <rPh sb="32" eb="34">
      <t>シエン</t>
    </rPh>
    <rPh sb="34" eb="36">
      <t>ケイカク</t>
    </rPh>
    <rPh sb="37" eb="39">
      <t>ミナオ</t>
    </rPh>
    <phoneticPr fontId="3"/>
  </si>
  <si>
    <t>①入所者又は利用者ごとに、要介護状態の軽減の見込みについて、医師又は医師と連携した看護師が施設入所時又は利用開始時に評価し、その後少なくとも６月に１回評価するとともに、その評価結果等の情報を厚生労働省に提出し、排せつ支援の実施に当たって、当該情報その他排せつ支援の適切かつ有効な実施のために必要な情報を活用していますか。</t>
    <phoneticPr fontId="3"/>
  </si>
  <si>
    <t>②①の評価の結果、排せつに介護を要する入所者又は利用者であって、適切な対応を行うことにより、要介護状態の軽減が見込まれるものについて、医師、看護師、介護支援専門員その他の職種の者が共同して、当該入所者又は利用者が排せつに介護を要する原因を分析し、それに基づいた支援計画を作成し、当該支援計画に基づく支援を継続して実施していますか。</t>
    <phoneticPr fontId="3"/>
  </si>
  <si>
    <r>
      <t>④下記の</t>
    </r>
    <r>
      <rPr>
        <b/>
        <u/>
        <sz val="11"/>
        <rFont val="ＭＳ Ｐゴシック"/>
        <family val="3"/>
        <charset val="128"/>
      </rPr>
      <t>いずれか</t>
    </r>
    <r>
      <rPr>
        <sz val="11"/>
        <rFont val="ＭＳ Ｐゴシック"/>
        <family val="3"/>
        <charset val="128"/>
      </rPr>
      <t>に適合していますか。（適合する項目に回答）</t>
    </r>
    <rPh sb="1" eb="3">
      <t>カキ</t>
    </rPh>
    <rPh sb="9" eb="11">
      <t>テキゴウ</t>
    </rPh>
    <rPh sb="19" eb="21">
      <t>テキゴウ</t>
    </rPh>
    <rPh sb="23" eb="25">
      <t>コウモク</t>
    </rPh>
    <rPh sb="26" eb="28">
      <t>カイトウ</t>
    </rPh>
    <phoneticPr fontId="3"/>
  </si>
  <si>
    <t>（１）①の評価の結果、要介護状態の軽減が見込まれる者について、施設入所時又は利用開始時と比較して、排尿又は排便の状態の少なくとも一方が改善するとともにいずれにも悪化がありませんか。</t>
    <phoneticPr fontId="3"/>
  </si>
  <si>
    <t>（２）①の評価の結果、施設入所時又は利用開始時におむつを使用していた者であって要介護状態の軽減が見込まれるものについて、おむつを使用しなくなりましたか。</t>
    <phoneticPr fontId="3"/>
  </si>
  <si>
    <t>⑤当該加算を算定するにあたり、介護報酬に関する基準及び解釈通知等の内容を理解し、当該通知内容に沿った加算サービスの提供を行いますか。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</si>
  <si>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④①の評価の結果、要介護状態の軽減が見込まれる者について、施設入所時又は利用開始時と比較して、排尿又は排便の状態の少なくとも一方が改善するとともにいずれにも悪化がありませんか。</t>
    <phoneticPr fontId="3"/>
  </si>
  <si>
    <t>⑤①の評価の結果、施設入所時又は利用開始時におむつを使用していた者であって要介護状態の軽減が見込まれるものについて、おむつを使用しなくなりましたか。</t>
    <phoneticPr fontId="3"/>
  </si>
  <si>
    <t>　イ　入所者の心身の状況等に係る基本的な情報に基づき、適切なサービスを提供するための施設サービス計画を作成する（Plan）。</t>
    <phoneticPr fontId="41"/>
  </si>
  <si>
    <t>　ロ　サービスの提供に当たっては、施設サービス計画に基づいて、入所者の自立支援や重度化防止に資する介護を実施する（Do）。</t>
    <phoneticPr fontId="41"/>
  </si>
  <si>
    <t>　ハ　ＬＩＦＥへの提出情報及びフィードバック情報等も活用し、多職種が共同して、施設の特性やサービス提供の在り方について
　　検証を行う（Check）。</t>
    <phoneticPr fontId="41"/>
  </si>
  <si>
    <t>　ニ　検証結果に基づき、入所者の施設サービス計画を適切に見直し、施設全体として、サービスの質の更なる向上に努める（Action）。</t>
    <phoneticPr fontId="41"/>
  </si>
  <si>
    <r>
      <rPr>
        <u/>
        <sz val="11"/>
        <rFont val="ＭＳ Ｐゴシック"/>
        <family val="3"/>
        <charset val="128"/>
      </rPr>
      <t>指定地域密着型サービス基準第１５５条第１項に規定する基準</t>
    </r>
    <r>
      <rPr>
        <sz val="11"/>
        <rFont val="ＭＳ Ｐゴシック"/>
        <family val="3"/>
        <charset val="128"/>
      </rPr>
      <t>に適合していますか。
（※事故が発生した場合の対応、次号に規定する報告の方法等が記載された事故発生の防止のための指針を整備すること。）</t>
    </r>
    <rPh sb="0" eb="2">
      <t>シテイ</t>
    </rPh>
    <rPh sb="2" eb="4">
      <t>チイキ</t>
    </rPh>
    <rPh sb="4" eb="7">
      <t>ミッチャクガタ</t>
    </rPh>
    <rPh sb="11" eb="13">
      <t>キジュン</t>
    </rPh>
    <rPh sb="13" eb="14">
      <t>ダイ</t>
    </rPh>
    <rPh sb="17" eb="18">
      <t>ジョウ</t>
    </rPh>
    <rPh sb="18" eb="19">
      <t>ダイ</t>
    </rPh>
    <rPh sb="20" eb="21">
      <t>コウ</t>
    </rPh>
    <rPh sb="22" eb="24">
      <t>キテイ</t>
    </rPh>
    <rPh sb="26" eb="28">
      <t>キジュン</t>
    </rPh>
    <rPh sb="29" eb="31">
      <t>テキゴウ</t>
    </rPh>
    <phoneticPr fontId="3"/>
  </si>
  <si>
    <r>
      <rPr>
        <u/>
        <sz val="11"/>
        <rFont val="ＭＳ Ｐゴシック"/>
        <family val="3"/>
        <charset val="128"/>
      </rPr>
      <t>指定地域密着型サービス基準第１５５条第１項第４号に規定する担当者（※１）</t>
    </r>
    <r>
      <rPr>
        <sz val="11"/>
        <rFont val="ＭＳ Ｐゴシック"/>
        <family val="3"/>
        <charset val="128"/>
      </rPr>
      <t>が安全対策に係る外部における研修を受けていますか。
（※１指定地域密着型サービス基準第１５５条第１項第１号から第３号に掲げる措置を実施するための担当者を配置すること。）</t>
    </r>
    <rPh sb="0" eb="2">
      <t>シテイ</t>
    </rPh>
    <rPh sb="2" eb="4">
      <t>チイキ</t>
    </rPh>
    <rPh sb="4" eb="7">
      <t>ミッチャクガタ</t>
    </rPh>
    <rPh sb="11" eb="13">
      <t>キジュン</t>
    </rPh>
    <rPh sb="13" eb="14">
      <t>ダイ</t>
    </rPh>
    <rPh sb="17" eb="18">
      <t>ジョウ</t>
    </rPh>
    <rPh sb="18" eb="19">
      <t>ダイ</t>
    </rPh>
    <rPh sb="20" eb="21">
      <t>コウ</t>
    </rPh>
    <rPh sb="21" eb="22">
      <t>ダイ</t>
    </rPh>
    <rPh sb="23" eb="24">
      <t>ゴウ</t>
    </rPh>
    <rPh sb="25" eb="27">
      <t>キテイ</t>
    </rPh>
    <rPh sb="29" eb="32">
      <t>タントウシャ</t>
    </rPh>
    <rPh sb="37" eb="39">
      <t>アンゼン</t>
    </rPh>
    <rPh sb="39" eb="41">
      <t>タイサク</t>
    </rPh>
    <rPh sb="42" eb="43">
      <t>カカ</t>
    </rPh>
    <rPh sb="44" eb="46">
      <t>ガイブ</t>
    </rPh>
    <rPh sb="50" eb="52">
      <t>ケンシュウ</t>
    </rPh>
    <rPh sb="53" eb="54">
      <t>ウ</t>
    </rPh>
    <rPh sb="86" eb="87">
      <t>ダイ</t>
    </rPh>
    <rPh sb="88" eb="89">
      <t>ゴウ</t>
    </rPh>
    <rPh sb="95" eb="96">
      <t>カカ</t>
    </rPh>
    <rPh sb="98" eb="100">
      <t>ソチ</t>
    </rPh>
    <rPh sb="101" eb="103">
      <t>ジッシ</t>
    </rPh>
    <rPh sb="108" eb="111">
      <t>タントウシャ</t>
    </rPh>
    <rPh sb="112" eb="114">
      <t>ハイチ</t>
    </rPh>
    <phoneticPr fontId="3"/>
  </si>
  <si>
    <t>外部の研修について、令和３年１０月３１日までに受講予定ですか。
（※令和３年４月以降、受講申込書等を有している場合であれば研修を受講したものとみなします。令和３年１０月３１日までに研修の受講をしていない場合には、令和３年４月から１０月までに算定した当該加算については、遡って返還すること。）</t>
    <rPh sb="0" eb="2">
      <t>ガイブ</t>
    </rPh>
    <rPh sb="3" eb="5">
      <t>ケンシュウ</t>
    </rPh>
    <rPh sb="10" eb="12">
      <t>レイワ</t>
    </rPh>
    <rPh sb="13" eb="14">
      <t>ネン</t>
    </rPh>
    <rPh sb="16" eb="17">
      <t>ガツ</t>
    </rPh>
    <rPh sb="19" eb="20">
      <t>ニチ</t>
    </rPh>
    <rPh sb="23" eb="27">
      <t>ジュコウヨテイ</t>
    </rPh>
    <rPh sb="34" eb="36">
      <t>レイワ</t>
    </rPh>
    <rPh sb="37" eb="38">
      <t>ネン</t>
    </rPh>
    <rPh sb="39" eb="40">
      <t>ガツ</t>
    </rPh>
    <rPh sb="40" eb="42">
      <t>イコウ</t>
    </rPh>
    <rPh sb="43" eb="48">
      <t>ジュコウモウシコミショ</t>
    </rPh>
    <rPh sb="48" eb="49">
      <t>トウ</t>
    </rPh>
    <rPh sb="50" eb="51">
      <t>ユウ</t>
    </rPh>
    <rPh sb="55" eb="57">
      <t>バアイ</t>
    </rPh>
    <rPh sb="61" eb="63">
      <t>ケンシュウ</t>
    </rPh>
    <rPh sb="64" eb="66">
      <t>ジュコウ</t>
    </rPh>
    <rPh sb="77" eb="79">
      <t>レイワ</t>
    </rPh>
    <rPh sb="80" eb="81">
      <t>ネン</t>
    </rPh>
    <rPh sb="83" eb="84">
      <t>ガツ</t>
    </rPh>
    <rPh sb="86" eb="87">
      <t>ニチ</t>
    </rPh>
    <rPh sb="90" eb="92">
      <t>ケンシュウ</t>
    </rPh>
    <rPh sb="93" eb="95">
      <t>ジュコウ</t>
    </rPh>
    <rPh sb="101" eb="103">
      <t>バアイ</t>
    </rPh>
    <rPh sb="106" eb="108">
      <t>レイワ</t>
    </rPh>
    <rPh sb="109" eb="110">
      <t>ネン</t>
    </rPh>
    <rPh sb="111" eb="112">
      <t>ガツ</t>
    </rPh>
    <rPh sb="116" eb="117">
      <t>ガツ</t>
    </rPh>
    <rPh sb="120" eb="122">
      <t>サンテイ</t>
    </rPh>
    <rPh sb="124" eb="126">
      <t>トウガイ</t>
    </rPh>
    <rPh sb="126" eb="128">
      <t>カサン</t>
    </rPh>
    <rPh sb="134" eb="135">
      <t>サカノボ</t>
    </rPh>
    <rPh sb="137" eb="139">
      <t>ヘンカン</t>
    </rPh>
    <phoneticPr fontId="3"/>
  </si>
  <si>
    <t>介護サービスを入所者に直接提供する職員※の総数のうち、勤続年数７年以上の者の占める割合が１００分の３０以上ですか。</t>
    <rPh sb="0" eb="2">
      <t>カイゴ</t>
    </rPh>
    <rPh sb="7" eb="10">
      <t>ニュウショシャ</t>
    </rPh>
    <rPh sb="11" eb="13">
      <t>チョクセツ</t>
    </rPh>
    <rPh sb="13" eb="15">
      <t>テイキョウ</t>
    </rPh>
    <rPh sb="17" eb="19">
      <t>ショクイン</t>
    </rPh>
    <rPh sb="21" eb="23">
      <t>ソウスウ</t>
    </rPh>
    <rPh sb="27" eb="29">
      <t>キンゾク</t>
    </rPh>
    <rPh sb="29" eb="31">
      <t>ネンスウ</t>
    </rPh>
    <rPh sb="32" eb="35">
      <t>ネンイジョウ</t>
    </rPh>
    <rPh sb="36" eb="37">
      <t>モノ</t>
    </rPh>
    <rPh sb="38" eb="39">
      <t>シ</t>
    </rPh>
    <rPh sb="41" eb="43">
      <t>ワリアイ</t>
    </rPh>
    <rPh sb="47" eb="48">
      <t>ブン</t>
    </rPh>
    <rPh sb="51" eb="53">
      <t>イジョウ</t>
    </rPh>
    <phoneticPr fontId="3"/>
  </si>
  <si>
    <t>（※介護サービスを入所者に直接提供する職員＝生活相談員、介護職員、看護職員又は機能訓練指導員として勤務を行う職員を指す）</t>
    <rPh sb="2" eb="4">
      <t>カイゴ</t>
    </rPh>
    <rPh sb="9" eb="12">
      <t>ニュウショシャ</t>
    </rPh>
    <rPh sb="13" eb="15">
      <t>チョクセツ</t>
    </rPh>
    <rPh sb="15" eb="17">
      <t>テイキョウ</t>
    </rPh>
    <rPh sb="19" eb="21">
      <t>ショクイン</t>
    </rPh>
    <rPh sb="22" eb="27">
      <t>セイカツソウダンイン</t>
    </rPh>
    <rPh sb="28" eb="30">
      <t>カイゴ</t>
    </rPh>
    <rPh sb="30" eb="32">
      <t>ショクイン</t>
    </rPh>
    <rPh sb="33" eb="35">
      <t>カンゴ</t>
    </rPh>
    <rPh sb="35" eb="37">
      <t>ショクイン</t>
    </rPh>
    <rPh sb="37" eb="38">
      <t>マタ</t>
    </rPh>
    <rPh sb="39" eb="46">
      <t>キノウクンレンシドウイン</t>
    </rPh>
    <rPh sb="49" eb="51">
      <t>キンム</t>
    </rPh>
    <rPh sb="52" eb="53">
      <t>オコナ</t>
    </rPh>
    <rPh sb="54" eb="56">
      <t>ショクイン</t>
    </rPh>
    <rPh sb="57" eb="58">
      <t>サ</t>
    </rPh>
    <phoneticPr fontId="38"/>
  </si>
  <si>
    <t>【夜勤職員配置加算（Ⅲ）イ、（Ⅲ）ロ、（Ⅳ）イ、（Ⅳ）ロの場合】
　夜勤時間帯を通じ、看護職員又は次のいずれかの職員を１人以上配置していますか。
　①社会福祉士及び介護福祉士法施行規則第１条各号のいずれかの行為の実地研修を修了した介護福祉士
　②特定登録証の交付を受けた特定登録者
　③新特定登録証の交付を受けている新特定登録者
　④認定特定行為業務従事者
※①②③の場合は喀痰吸引等業務の登録、④の場合は特定行為業務の登録を受けていることが必要です。</t>
    <rPh sb="1" eb="3">
      <t>ヤキン</t>
    </rPh>
    <rPh sb="3" eb="7">
      <t>ショクインハイチ</t>
    </rPh>
    <rPh sb="7" eb="9">
      <t>カサン</t>
    </rPh>
    <rPh sb="29" eb="31">
      <t>バアイ</t>
    </rPh>
    <rPh sb="34" eb="36">
      <t>ヤキン</t>
    </rPh>
    <rPh sb="36" eb="38">
      <t>ジカン</t>
    </rPh>
    <rPh sb="38" eb="39">
      <t>タイ</t>
    </rPh>
    <rPh sb="40" eb="41">
      <t>ツウ</t>
    </rPh>
    <rPh sb="43" eb="45">
      <t>カンゴ</t>
    </rPh>
    <rPh sb="45" eb="47">
      <t>ショクイン</t>
    </rPh>
    <rPh sb="47" eb="48">
      <t>マタ</t>
    </rPh>
    <rPh sb="49" eb="50">
      <t>ツギ</t>
    </rPh>
    <rPh sb="56" eb="58">
      <t>ショクイン</t>
    </rPh>
    <rPh sb="60" eb="61">
      <t>ニン</t>
    </rPh>
    <rPh sb="61" eb="63">
      <t>イジョウ</t>
    </rPh>
    <rPh sb="63" eb="65">
      <t>ハイチ</t>
    </rPh>
    <rPh sb="75" eb="77">
      <t>シャカイ</t>
    </rPh>
    <rPh sb="77" eb="79">
      <t>フクシ</t>
    </rPh>
    <rPh sb="79" eb="80">
      <t>シ</t>
    </rPh>
    <rPh sb="80" eb="81">
      <t>オヨ</t>
    </rPh>
    <rPh sb="82" eb="84">
      <t>カイゴ</t>
    </rPh>
    <rPh sb="84" eb="87">
      <t>フクシシ</t>
    </rPh>
    <rPh sb="87" eb="88">
      <t>ホウ</t>
    </rPh>
    <rPh sb="88" eb="90">
      <t>シコウ</t>
    </rPh>
    <rPh sb="90" eb="92">
      <t>キソク</t>
    </rPh>
    <rPh sb="92" eb="93">
      <t>ダイ</t>
    </rPh>
    <rPh sb="94" eb="95">
      <t>ジョウ</t>
    </rPh>
    <rPh sb="95" eb="97">
      <t>カクゴウ</t>
    </rPh>
    <rPh sb="103" eb="105">
      <t>コウイ</t>
    </rPh>
    <rPh sb="106" eb="108">
      <t>ジッチ</t>
    </rPh>
    <rPh sb="108" eb="110">
      <t>ケンシュウ</t>
    </rPh>
    <rPh sb="111" eb="113">
      <t>シュウリョウ</t>
    </rPh>
    <rPh sb="115" eb="117">
      <t>カイゴ</t>
    </rPh>
    <rPh sb="117" eb="120">
      <t>フクシシ</t>
    </rPh>
    <rPh sb="123" eb="125">
      <t>トクテイ</t>
    </rPh>
    <rPh sb="125" eb="127">
      <t>トウロク</t>
    </rPh>
    <rPh sb="127" eb="128">
      <t>ショウ</t>
    </rPh>
    <rPh sb="129" eb="131">
      <t>コウフ</t>
    </rPh>
    <rPh sb="132" eb="133">
      <t>ウ</t>
    </rPh>
    <rPh sb="135" eb="137">
      <t>トクテイ</t>
    </rPh>
    <rPh sb="137" eb="139">
      <t>トウロク</t>
    </rPh>
    <rPh sb="139" eb="140">
      <t>シャ</t>
    </rPh>
    <rPh sb="143" eb="144">
      <t>シン</t>
    </rPh>
    <rPh sb="144" eb="146">
      <t>トクテイ</t>
    </rPh>
    <rPh sb="146" eb="148">
      <t>トウロク</t>
    </rPh>
    <rPh sb="148" eb="149">
      <t>ショウ</t>
    </rPh>
    <rPh sb="150" eb="152">
      <t>コウフ</t>
    </rPh>
    <rPh sb="153" eb="154">
      <t>ウ</t>
    </rPh>
    <rPh sb="158" eb="161">
      <t>シントクテイ</t>
    </rPh>
    <rPh sb="161" eb="164">
      <t>トウロクシャ</t>
    </rPh>
    <rPh sb="167" eb="169">
      <t>ニンテイ</t>
    </rPh>
    <rPh sb="169" eb="171">
      <t>トクテイ</t>
    </rPh>
    <rPh sb="171" eb="173">
      <t>コウイ</t>
    </rPh>
    <rPh sb="173" eb="175">
      <t>ギョウム</t>
    </rPh>
    <rPh sb="175" eb="178">
      <t>ジュウジシャ</t>
    </rPh>
    <rPh sb="185" eb="187">
      <t>バアイ</t>
    </rPh>
    <rPh sb="188" eb="190">
      <t>カクタン</t>
    </rPh>
    <rPh sb="190" eb="192">
      <t>キュウイン</t>
    </rPh>
    <rPh sb="192" eb="193">
      <t>ナド</t>
    </rPh>
    <rPh sb="193" eb="195">
      <t>ギョウム</t>
    </rPh>
    <rPh sb="196" eb="198">
      <t>トウロク</t>
    </rPh>
    <rPh sb="201" eb="203">
      <t>バアイ</t>
    </rPh>
    <rPh sb="204" eb="206">
      <t>トクテイ</t>
    </rPh>
    <rPh sb="206" eb="208">
      <t>コウイ</t>
    </rPh>
    <rPh sb="208" eb="210">
      <t>ギョウム</t>
    </rPh>
    <rPh sb="211" eb="213">
      <t>トウロク</t>
    </rPh>
    <rPh sb="214" eb="215">
      <t>ウ</t>
    </rPh>
    <rPh sb="222" eb="224">
      <t>ヒツヨウ</t>
    </rPh>
    <phoneticPr fontId="3"/>
  </si>
  <si>
    <t>適否</t>
    <rPh sb="0" eb="2">
      <t>テキヒ</t>
    </rPh>
    <phoneticPr fontId="3"/>
  </si>
  <si>
    <t>はい・いいえ</t>
    <phoneticPr fontId="3"/>
  </si>
  <si>
    <t>※8の入所者の数は、前年度の平均値となります。</t>
    <rPh sb="3" eb="6">
      <t>ニュウショシャ</t>
    </rPh>
    <rPh sb="7" eb="8">
      <t>カズ</t>
    </rPh>
    <rPh sb="10" eb="13">
      <t>ゼンネンド</t>
    </rPh>
    <rPh sb="14" eb="17">
      <t>ヘイキンチ</t>
    </rPh>
    <phoneticPr fontId="3"/>
  </si>
  <si>
    <t>　（127で事例ありの場合）国民健康保険団体連合会からの求めがあった場合には、その改善の内容を報告していますか。</t>
    <rPh sb="6" eb="8">
      <t>ジレイ</t>
    </rPh>
    <rPh sb="11" eb="13">
      <t>バアイ</t>
    </rPh>
    <rPh sb="14" eb="16">
      <t>コクミン</t>
    </rPh>
    <rPh sb="16" eb="18">
      <t>ケンコウ</t>
    </rPh>
    <rPh sb="18" eb="20">
      <t>ホケン</t>
    </rPh>
    <rPh sb="20" eb="22">
      <t>ダンタイ</t>
    </rPh>
    <rPh sb="22" eb="25">
      <t>レンゴウカイ</t>
    </rPh>
    <rPh sb="28" eb="29">
      <t>モト</t>
    </rPh>
    <rPh sb="34" eb="36">
      <t>バアイ</t>
    </rPh>
    <rPh sb="41" eb="43">
      <t>カイゼン</t>
    </rPh>
    <rPh sb="44" eb="46">
      <t>ナイヨウ</t>
    </rPh>
    <rPh sb="47" eb="49">
      <t>ホウコク</t>
    </rPh>
    <phoneticPr fontId="3"/>
  </si>
  <si>
    <t>　入所者に対するサービスの提供に関して、地域密着型施設サービス計画、提供したサービスの内容等の記録、身体的拘束等の態様及び時間、その際の入所者の心身の状況並びに緊急やむを得ない理由の記録、79における市町村への通知に係る記録、苦情の内容等の記録、事故の状況及び事故に際して採った処置についての記録、運営推進会議における報告等の記録をそれぞれ整備し、その完結の日から５年間保存していますか。</t>
    <rPh sb="149" eb="151">
      <t>ウンエイ</t>
    </rPh>
    <rPh sb="151" eb="153">
      <t>スイシン</t>
    </rPh>
    <rPh sb="153" eb="155">
      <t>カイギ</t>
    </rPh>
    <rPh sb="159" eb="161">
      <t>ホウコク</t>
    </rPh>
    <rPh sb="161" eb="162">
      <t>トウ</t>
    </rPh>
    <rPh sb="163" eb="165">
      <t>キロク</t>
    </rPh>
    <phoneticPr fontId="3"/>
  </si>
  <si>
    <t xml:space="preserve">あり </t>
    <phoneticPr fontId="3"/>
  </si>
  <si>
    <t>夜勤職員配置加算</t>
    <phoneticPr fontId="3"/>
  </si>
  <si>
    <t>生活機能向上連携加算</t>
    <phoneticPr fontId="3"/>
  </si>
  <si>
    <t>個別機能訓練加算</t>
    <phoneticPr fontId="3"/>
  </si>
  <si>
    <t>精神科を担当する医師に係る加算</t>
    <rPh sb="4" eb="6">
      <t>タントウ</t>
    </rPh>
    <rPh sb="8" eb="10">
      <t>イシ</t>
    </rPh>
    <rPh sb="11" eb="12">
      <t>カカ</t>
    </rPh>
    <rPh sb="13" eb="15">
      <t>カサン</t>
    </rPh>
    <phoneticPr fontId="3"/>
  </si>
  <si>
    <t>入院又は外泊時の費用の算定について</t>
    <rPh sb="0" eb="2">
      <t>ニュウイン</t>
    </rPh>
    <rPh sb="2" eb="3">
      <t>マタ</t>
    </rPh>
    <rPh sb="4" eb="6">
      <t>ガイハク</t>
    </rPh>
    <rPh sb="6" eb="7">
      <t>ジ</t>
    </rPh>
    <rPh sb="8" eb="10">
      <t>ヒヨウ</t>
    </rPh>
    <rPh sb="11" eb="13">
      <t>サンテイ</t>
    </rPh>
    <phoneticPr fontId="3"/>
  </si>
  <si>
    <t>外泊時在宅サービス利用の費用について</t>
    <rPh sb="0" eb="2">
      <t>ガイハク</t>
    </rPh>
    <rPh sb="2" eb="3">
      <t>ジ</t>
    </rPh>
    <rPh sb="3" eb="5">
      <t>ザイタク</t>
    </rPh>
    <rPh sb="9" eb="11">
      <t>リヨウ</t>
    </rPh>
    <rPh sb="12" eb="14">
      <t>ヒヨウ</t>
    </rPh>
    <phoneticPr fontId="3"/>
  </si>
  <si>
    <t>再入所時栄養連携加算</t>
    <rPh sb="0" eb="3">
      <t>サイニュウショ</t>
    </rPh>
    <rPh sb="3" eb="4">
      <t>トキ</t>
    </rPh>
    <rPh sb="4" eb="6">
      <t>エイヨウ</t>
    </rPh>
    <rPh sb="6" eb="8">
      <t>レンケイ</t>
    </rPh>
    <rPh sb="8" eb="10">
      <t>カサン</t>
    </rPh>
    <phoneticPr fontId="3"/>
  </si>
  <si>
    <t>退所時等相談援助加算</t>
    <rPh sb="0" eb="2">
      <t>タイショ</t>
    </rPh>
    <rPh sb="2" eb="3">
      <t>トキ</t>
    </rPh>
    <rPh sb="3" eb="4">
      <t>トウ</t>
    </rPh>
    <rPh sb="4" eb="6">
      <t>ソウダン</t>
    </rPh>
    <rPh sb="6" eb="8">
      <t>エンジョ</t>
    </rPh>
    <rPh sb="8" eb="10">
      <t>カサン</t>
    </rPh>
    <phoneticPr fontId="3"/>
  </si>
  <si>
    <t>療養食加算</t>
  </si>
  <si>
    <t>配置医師緊急時対応加算</t>
  </si>
  <si>
    <t>看取り介護体制</t>
  </si>
  <si>
    <t>在宅・入所相互利用体制</t>
  </si>
  <si>
    <t>認知症専門ケア加算</t>
  </si>
  <si>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</si>
  <si>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褥瘡マネジメント加算</t>
  </si>
  <si>
    <t>排せつ支援加算</t>
  </si>
  <si>
    <t>自立支援促進加算</t>
  </si>
  <si>
    <t>科学的介護推進体制加算</t>
  </si>
  <si>
    <t>サービス提供体制強化加算</t>
  </si>
  <si>
    <t>小規模拠点集合型施設加算</t>
    <rPh sb="7" eb="8">
      <t>ガタ</t>
    </rPh>
    <rPh sb="8" eb="10">
      <t>シセツ</t>
    </rPh>
    <rPh sb="10" eb="12">
      <t>カサン</t>
    </rPh>
    <phoneticPr fontId="3"/>
  </si>
  <si>
    <t>安全対策体制加算</t>
    <rPh sb="6" eb="8">
      <t>カサン</t>
    </rPh>
    <phoneticPr fontId="3"/>
  </si>
  <si>
    <t>※上記を満たさない場合は、所定単位数から１４単位／日を減算する。
　　ただし令和６年３月３１日までは経過措置のため減算は適用しない。</t>
    <rPh sb="1" eb="3">
      <t>ジョウキ</t>
    </rPh>
    <rPh sb="4" eb="5">
      <t>ミ</t>
    </rPh>
    <rPh sb="9" eb="11">
      <t>バアイ</t>
    </rPh>
    <rPh sb="13" eb="15">
      <t>ショテイ</t>
    </rPh>
    <rPh sb="15" eb="18">
      <t>タンイスウ</t>
    </rPh>
    <rPh sb="27" eb="29">
      <t>ゲンサン</t>
    </rPh>
    <rPh sb="38" eb="40">
      <t>レイワ</t>
    </rPh>
    <rPh sb="41" eb="42">
      <t>ネン</t>
    </rPh>
    <rPh sb="43" eb="44">
      <t>ガツ</t>
    </rPh>
    <rPh sb="46" eb="47">
      <t>ニチ</t>
    </rPh>
    <rPh sb="50" eb="52">
      <t>ケイカ</t>
    </rPh>
    <rPh sb="52" eb="54">
      <t>ソチ</t>
    </rPh>
    <rPh sb="57" eb="59">
      <t>ゲンサン</t>
    </rPh>
    <rPh sb="60" eb="62">
      <t>テキヨウ</t>
    </rPh>
    <phoneticPr fontId="3"/>
  </si>
  <si>
    <t>　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3"/>
  </si>
  <si>
    <t>栄養マネジメント強化加算　算定チェック表</t>
    <rPh sb="0" eb="2">
      <t>エイヨウ</t>
    </rPh>
    <rPh sb="8" eb="10">
      <t>キョウカ</t>
    </rPh>
    <rPh sb="10" eb="12">
      <t>カサン</t>
    </rPh>
    <rPh sb="13" eb="15">
      <t>サンテイ</t>
    </rPh>
    <rPh sb="19" eb="20">
      <t>ヒョウ</t>
    </rPh>
    <phoneticPr fontId="3"/>
  </si>
  <si>
    <t>⑥対象者は次の事項に当てはまりますか。
　ア　経口による食事の摂取が一部可能
　イ　医師の指示に基づき、継続して経口による食事の摂取を進めるための栄養管理及び支援が必要
　ウ　医師の指示をおおむね２週間ごとに受け取っている</t>
    <rPh sb="1" eb="4">
      <t>タイショウシャ</t>
    </rPh>
    <rPh sb="5" eb="6">
      <t>ツギ</t>
    </rPh>
    <rPh sb="7" eb="9">
      <t>ジコウ</t>
    </rPh>
    <rPh sb="10" eb="11">
      <t>ア</t>
    </rPh>
    <rPh sb="24" eb="26">
      <t>ケイコウ</t>
    </rPh>
    <rPh sb="29" eb="31">
      <t>ショクジ</t>
    </rPh>
    <rPh sb="32" eb="34">
      <t>セッシュ</t>
    </rPh>
    <rPh sb="35" eb="37">
      <t>イチブ</t>
    </rPh>
    <rPh sb="37" eb="39">
      <t>カノウ</t>
    </rPh>
    <rPh sb="43" eb="45">
      <t>イシ</t>
    </rPh>
    <rPh sb="46" eb="48">
      <t>シジ</t>
    </rPh>
    <rPh sb="49" eb="50">
      <t>モト</t>
    </rPh>
    <rPh sb="53" eb="55">
      <t>ケイゾク</t>
    </rPh>
    <rPh sb="57" eb="59">
      <t>ケイコウ</t>
    </rPh>
    <rPh sb="62" eb="64">
      <t>ショクジ</t>
    </rPh>
    <rPh sb="65" eb="67">
      <t>セッシュ</t>
    </rPh>
    <rPh sb="68" eb="69">
      <t>スス</t>
    </rPh>
    <rPh sb="74" eb="76">
      <t>エイヨウ</t>
    </rPh>
    <rPh sb="76" eb="78">
      <t>カンリ</t>
    </rPh>
    <rPh sb="78" eb="79">
      <t>オヨ</t>
    </rPh>
    <rPh sb="80" eb="82">
      <t>シエン</t>
    </rPh>
    <rPh sb="83" eb="85">
      <t>ヒツヨウ</t>
    </rPh>
    <rPh sb="89" eb="91">
      <t>イシ</t>
    </rPh>
    <rPh sb="92" eb="94">
      <t>シジ</t>
    </rPh>
    <rPh sb="100" eb="102">
      <t>シュウカン</t>
    </rPh>
    <rPh sb="105" eb="106">
      <t>ウ</t>
    </rPh>
    <rPh sb="107" eb="108">
      <t>ト</t>
    </rPh>
    <phoneticPr fontId="3"/>
  </si>
  <si>
    <t>⑦経口移行加算を１８０日間にわたり算定した後、経口摂取に移行できなかった場合に、期間をあけて再度経口摂取に移行するための栄養管理及び支援を実施して、当該加算を算定していませんか。（していなければ○)</t>
    <phoneticPr fontId="3"/>
  </si>
  <si>
    <t>⑧解釈通知の内容を理解し、当該通知内容に沿った加算サービスの提供を行っていますか。</t>
    <phoneticPr fontId="3"/>
  </si>
  <si>
    <t>⑫加算算定日の属する月は、医療保険において訪問歯科衛生指導料が３回以上算定されていませんか。（３回以上算定していなければ○）</t>
    <phoneticPr fontId="3"/>
  </si>
  <si>
    <t>⑬解釈通知の内容を理解し、当該通知内容に沿った加算サービスの提供を行っていますか。</t>
    <phoneticPr fontId="3"/>
  </si>
  <si>
    <t>⑪歯科衛生士は、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ますか。</t>
    <phoneticPr fontId="3"/>
  </si>
  <si>
    <t>⑬入所者ごとの口腔衛生等の管理に係る情報を厚生労働省に提出し、口腔衛生の管理の実施に当たって、当該情報その他口腔衛生の管理の適切かつ有効な実施のために必要な情報を活用していますか。</t>
    <rPh sb="1" eb="4">
      <t>ニュウショシャ</t>
    </rPh>
    <rPh sb="7" eb="9">
      <t>コウクウ</t>
    </rPh>
    <rPh sb="9" eb="11">
      <t>エイセイ</t>
    </rPh>
    <rPh sb="11" eb="12">
      <t>ナド</t>
    </rPh>
    <rPh sb="13" eb="15">
      <t>カンリ</t>
    </rPh>
    <rPh sb="16" eb="17">
      <t>カカ</t>
    </rPh>
    <rPh sb="18" eb="20">
      <t>ジョウホウ</t>
    </rPh>
    <rPh sb="21" eb="23">
      <t>コウセイ</t>
    </rPh>
    <rPh sb="23" eb="26">
      <t>ロウドウショウ</t>
    </rPh>
    <rPh sb="27" eb="29">
      <t>テイシュツ</t>
    </rPh>
    <rPh sb="31" eb="33">
      <t>コウクウ</t>
    </rPh>
    <rPh sb="33" eb="35">
      <t>エイセイ</t>
    </rPh>
    <rPh sb="36" eb="38">
      <t>カンリ</t>
    </rPh>
    <rPh sb="39" eb="41">
      <t>ジッシ</t>
    </rPh>
    <rPh sb="42" eb="43">
      <t>ア</t>
    </rPh>
    <rPh sb="47" eb="49">
      <t>トウガイ</t>
    </rPh>
    <rPh sb="49" eb="51">
      <t>ジョウホウ</t>
    </rPh>
    <rPh sb="53" eb="54">
      <t>タ</t>
    </rPh>
    <rPh sb="54" eb="56">
      <t>コウクウ</t>
    </rPh>
    <rPh sb="56" eb="58">
      <t>エイセイ</t>
    </rPh>
    <rPh sb="59" eb="61">
      <t>カンリ</t>
    </rPh>
    <rPh sb="62" eb="64">
      <t>テキセツ</t>
    </rPh>
    <rPh sb="66" eb="68">
      <t>ユウコウ</t>
    </rPh>
    <rPh sb="69" eb="71">
      <t>ジッシ</t>
    </rPh>
    <rPh sb="75" eb="77">
      <t>ヒツヨウ</t>
    </rPh>
    <rPh sb="78" eb="80">
      <t>ジョウホウ</t>
    </rPh>
    <rPh sb="81" eb="83">
      <t>カツヨウ</t>
    </rPh>
    <phoneticPr fontId="3"/>
  </si>
  <si>
    <t>ユニットにおける職員に係る減算</t>
    <rPh sb="8" eb="10">
      <t>ショクイン</t>
    </rPh>
    <rPh sb="11" eb="12">
      <t>カカ</t>
    </rPh>
    <rPh sb="13" eb="15">
      <t>ゲンサン</t>
    </rPh>
    <phoneticPr fontId="3"/>
  </si>
  <si>
    <t>身体拘束廃止未実施減算</t>
    <rPh sb="6" eb="9">
      <t>ミジッシ</t>
    </rPh>
    <rPh sb="9" eb="11">
      <t>ゲンサン</t>
    </rPh>
    <phoneticPr fontId="3"/>
  </si>
  <si>
    <t>安全管理体制未実施減算</t>
    <rPh sb="6" eb="9">
      <t>ミジッシ</t>
    </rPh>
    <rPh sb="9" eb="11">
      <t>ゲンサン</t>
    </rPh>
    <phoneticPr fontId="3"/>
  </si>
  <si>
    <t>準ユニットケア加算</t>
    <rPh sb="7" eb="9">
      <t>カサン</t>
    </rPh>
    <phoneticPr fontId="3"/>
  </si>
  <si>
    <t>常勤専従医師配置加算</t>
    <rPh sb="8" eb="10">
      <t>カサン</t>
    </rPh>
    <phoneticPr fontId="3"/>
  </si>
  <si>
    <t>障害者生活支援体制加算</t>
    <rPh sb="7" eb="9">
      <t>タイセイ</t>
    </rPh>
    <rPh sb="9" eb="11">
      <t>カサン</t>
    </rPh>
    <phoneticPr fontId="3"/>
  </si>
  <si>
    <t>栄養マネジメント強化加算</t>
    <rPh sb="10" eb="12">
      <t>カサン</t>
    </rPh>
    <phoneticPr fontId="3"/>
  </si>
  <si>
    <t>　（サテライト型居住施設の場合）本体施設の医師が入所者全員の病状等を把握し、施設療養全体の管理に責任を持ち、本体施設の入所者及びサテライト型居住施設の入所者の処遇が適切に行なわれていますか。</t>
    <rPh sb="7" eb="8">
      <t>ガタ</t>
    </rPh>
    <rPh sb="8" eb="10">
      <t>キョジュウ</t>
    </rPh>
    <rPh sb="10" eb="12">
      <t>シセツ</t>
    </rPh>
    <rPh sb="13" eb="15">
      <t>バアイ</t>
    </rPh>
    <rPh sb="16" eb="18">
      <t>ホンタイ</t>
    </rPh>
    <rPh sb="18" eb="20">
      <t>シセツ</t>
    </rPh>
    <rPh sb="21" eb="23">
      <t>イシ</t>
    </rPh>
    <rPh sb="24" eb="27">
      <t>ニュウショシャ</t>
    </rPh>
    <rPh sb="27" eb="29">
      <t>ゼンイン</t>
    </rPh>
    <rPh sb="30" eb="32">
      <t>ビョウジョウ</t>
    </rPh>
    <rPh sb="32" eb="33">
      <t>トウ</t>
    </rPh>
    <rPh sb="34" eb="36">
      <t>ハアク</t>
    </rPh>
    <rPh sb="38" eb="40">
      <t>シセツ</t>
    </rPh>
    <rPh sb="40" eb="42">
      <t>リョウヨウ</t>
    </rPh>
    <rPh sb="42" eb="44">
      <t>ゼンタイ</t>
    </rPh>
    <rPh sb="45" eb="47">
      <t>カンリ</t>
    </rPh>
    <rPh sb="48" eb="50">
      <t>セキニン</t>
    </rPh>
    <rPh sb="51" eb="52">
      <t>モ</t>
    </rPh>
    <rPh sb="54" eb="56">
      <t>ホンタイ</t>
    </rPh>
    <rPh sb="56" eb="58">
      <t>シセツ</t>
    </rPh>
    <rPh sb="59" eb="62">
      <t>ニュウショシャ</t>
    </rPh>
    <rPh sb="62" eb="63">
      <t>オヨ</t>
    </rPh>
    <rPh sb="69" eb="70">
      <t>ガタ</t>
    </rPh>
    <rPh sb="70" eb="72">
      <t>キョジュウ</t>
    </rPh>
    <rPh sb="72" eb="74">
      <t>シセツ</t>
    </rPh>
    <rPh sb="75" eb="78">
      <t>ニュウショシャ</t>
    </rPh>
    <rPh sb="79" eb="81">
      <t>ショグウ</t>
    </rPh>
    <rPh sb="82" eb="84">
      <t>テキセツ</t>
    </rPh>
    <rPh sb="85" eb="86">
      <t>オコ</t>
    </rPh>
    <phoneticPr fontId="3"/>
  </si>
  <si>
    <t>　イ．アと同等以上の能力を有すると認められる（社会福祉施設等に勤務し又は勤務したことのある者等であって、入所者の生活の向上を図るため適切な相談、援助等を行う能力を有すると認められる者）</t>
    <rPh sb="23" eb="25">
      <t>シャカイ</t>
    </rPh>
    <rPh sb="25" eb="27">
      <t>フクシ</t>
    </rPh>
    <rPh sb="27" eb="30">
      <t>シセツトウ</t>
    </rPh>
    <rPh sb="31" eb="33">
      <t>キンム</t>
    </rPh>
    <rPh sb="34" eb="35">
      <t>マタ</t>
    </rPh>
    <rPh sb="36" eb="38">
      <t>キンム</t>
    </rPh>
    <rPh sb="45" eb="46">
      <t>モノ</t>
    </rPh>
    <rPh sb="46" eb="47">
      <t>トウ</t>
    </rPh>
    <rPh sb="52" eb="55">
      <t>ニュウショシャ</t>
    </rPh>
    <rPh sb="56" eb="58">
      <t>セイカツ</t>
    </rPh>
    <rPh sb="59" eb="61">
      <t>コウジョウ</t>
    </rPh>
    <rPh sb="62" eb="63">
      <t>ハカ</t>
    </rPh>
    <rPh sb="66" eb="68">
      <t>テキセツ</t>
    </rPh>
    <rPh sb="69" eb="71">
      <t>ソウダン</t>
    </rPh>
    <rPh sb="72" eb="74">
      <t>エンジョ</t>
    </rPh>
    <rPh sb="74" eb="75">
      <t>トウ</t>
    </rPh>
    <rPh sb="76" eb="77">
      <t>オコ</t>
    </rPh>
    <rPh sb="78" eb="80">
      <t>ノウリョク</t>
    </rPh>
    <rPh sb="81" eb="82">
      <t>ユウ</t>
    </rPh>
    <rPh sb="85" eb="86">
      <t>ミト</t>
    </rPh>
    <rPh sb="90" eb="91">
      <t>モノ</t>
    </rPh>
    <phoneticPr fontId="3"/>
  </si>
  <si>
    <t>　看護職員（看護師若しくは准看護師）を１以上、サテライト型居住施設の場合は常勤換算方法で１以上配置していますか。</t>
    <rPh sb="1" eb="3">
      <t>カンゴ</t>
    </rPh>
    <rPh sb="3" eb="5">
      <t>ショクイン</t>
    </rPh>
    <rPh sb="6" eb="9">
      <t>カンゴシ</t>
    </rPh>
    <rPh sb="9" eb="10">
      <t>モ</t>
    </rPh>
    <rPh sb="13" eb="17">
      <t>ジュンカンゴシ</t>
    </rPh>
    <rPh sb="20" eb="22">
      <t>イジョウ</t>
    </rPh>
    <rPh sb="28" eb="33">
      <t>ガタキョジュウシセツ</t>
    </rPh>
    <rPh sb="34" eb="36">
      <t>バアイ</t>
    </rPh>
    <rPh sb="37" eb="39">
      <t>ジョウキン</t>
    </rPh>
    <rPh sb="39" eb="41">
      <t>カンサン</t>
    </rPh>
    <rPh sb="41" eb="43">
      <t>ホウホウ</t>
    </rPh>
    <rPh sb="45" eb="47">
      <t>イジョウ</t>
    </rPh>
    <rPh sb="47" eb="49">
      <t>ハイチ</t>
    </rPh>
    <phoneticPr fontId="3"/>
  </si>
  <si>
    <t>　栄養士又は管理栄養士を１人以上配置していますか。　</t>
    <rPh sb="1" eb="4">
      <t>エイヨウシ</t>
    </rPh>
    <rPh sb="4" eb="5">
      <t>マタ</t>
    </rPh>
    <rPh sb="6" eb="8">
      <t>カンリ</t>
    </rPh>
    <rPh sb="8" eb="11">
      <t>エイヨウシ</t>
    </rPh>
    <rPh sb="13" eb="14">
      <t>ヒト</t>
    </rPh>
    <rPh sb="14" eb="16">
      <t>イジョウ</t>
    </rPh>
    <rPh sb="16" eb="18">
      <t>ハイチ</t>
    </rPh>
    <phoneticPr fontId="3"/>
  </si>
  <si>
    <t>　（9で×と記入した場合）サテライト型居住施設の場合は本体施設の栄養士又は管理栄養士によるサービス提供が、本体施設の入所者及びサテライト型居住施設の入所者に適切に行なわれていますか。</t>
    <rPh sb="6" eb="8">
      <t>キニュウ</t>
    </rPh>
    <rPh sb="10" eb="12">
      <t>バアイ</t>
    </rPh>
    <rPh sb="18" eb="19">
      <t>ガタ</t>
    </rPh>
    <rPh sb="19" eb="21">
      <t>キョジュウ</t>
    </rPh>
    <rPh sb="21" eb="23">
      <t>シセツ</t>
    </rPh>
    <rPh sb="24" eb="26">
      <t>バアイ</t>
    </rPh>
    <rPh sb="27" eb="29">
      <t>ホンタイ</t>
    </rPh>
    <rPh sb="29" eb="31">
      <t>シセツ</t>
    </rPh>
    <rPh sb="32" eb="35">
      <t>エイヨウシ</t>
    </rPh>
    <rPh sb="35" eb="36">
      <t>マタ</t>
    </rPh>
    <rPh sb="37" eb="39">
      <t>カンリ</t>
    </rPh>
    <rPh sb="39" eb="42">
      <t>エイヨウシ</t>
    </rPh>
    <rPh sb="49" eb="51">
      <t>テイキョウ</t>
    </rPh>
    <rPh sb="53" eb="55">
      <t>ホンタイ</t>
    </rPh>
    <rPh sb="55" eb="57">
      <t>シセツ</t>
    </rPh>
    <rPh sb="58" eb="61">
      <t>ニュウショシャ</t>
    </rPh>
    <rPh sb="61" eb="62">
      <t>オヨ</t>
    </rPh>
    <rPh sb="68" eb="69">
      <t>ガタ</t>
    </rPh>
    <rPh sb="69" eb="71">
      <t>キョジュウ</t>
    </rPh>
    <rPh sb="71" eb="73">
      <t>シセツ</t>
    </rPh>
    <rPh sb="74" eb="77">
      <t>ニュウショシャ</t>
    </rPh>
    <rPh sb="78" eb="80">
      <t>テキセツ</t>
    </rPh>
    <rPh sb="81" eb="82">
      <t>オコ</t>
    </rPh>
    <phoneticPr fontId="3"/>
  </si>
  <si>
    <t>　（１０で×と記入した場合）サテライト型居住施設の場合は本体施設の機能訓練指導員によるサービス提供が、本体施設の入所者及びサテライト型居住施設の入所者に適切に行なわれていますか。</t>
    <rPh sb="7" eb="9">
      <t>キニュウ</t>
    </rPh>
    <rPh sb="11" eb="13">
      <t>バアイ</t>
    </rPh>
    <rPh sb="19" eb="20">
      <t>ガタ</t>
    </rPh>
    <rPh sb="20" eb="22">
      <t>キョジュウ</t>
    </rPh>
    <rPh sb="22" eb="24">
      <t>シセツ</t>
    </rPh>
    <rPh sb="25" eb="27">
      <t>バアイ</t>
    </rPh>
    <rPh sb="28" eb="30">
      <t>ホンタイ</t>
    </rPh>
    <rPh sb="30" eb="32">
      <t>シセツ</t>
    </rPh>
    <rPh sb="33" eb="35">
      <t>キノウ</t>
    </rPh>
    <rPh sb="35" eb="37">
      <t>クンレン</t>
    </rPh>
    <rPh sb="37" eb="40">
      <t>シドウイン</t>
    </rPh>
    <rPh sb="47" eb="49">
      <t>テイキョウ</t>
    </rPh>
    <rPh sb="51" eb="53">
      <t>ホンタイ</t>
    </rPh>
    <rPh sb="53" eb="55">
      <t>シセツ</t>
    </rPh>
    <rPh sb="56" eb="59">
      <t>ニュウショシャ</t>
    </rPh>
    <rPh sb="59" eb="60">
      <t>オヨ</t>
    </rPh>
    <rPh sb="66" eb="67">
      <t>ガタ</t>
    </rPh>
    <rPh sb="67" eb="69">
      <t>キョジュウ</t>
    </rPh>
    <rPh sb="69" eb="71">
      <t>シセツ</t>
    </rPh>
    <rPh sb="72" eb="75">
      <t>ニュウショシャ</t>
    </rPh>
    <rPh sb="76" eb="78">
      <t>テキセツ</t>
    </rPh>
    <rPh sb="79" eb="80">
      <t>オコ</t>
    </rPh>
    <phoneticPr fontId="3"/>
  </si>
  <si>
    <t>　（１３で×と記入した場合）サテライト型居住施設の場合は本体施設の介護支援専門員によるサービス提供が、本体施設の入所者及びサテライト型居住施設の入所者に適切に行なわれていますか。</t>
    <rPh sb="7" eb="9">
      <t>キニュウ</t>
    </rPh>
    <rPh sb="11" eb="13">
      <t>バアイ</t>
    </rPh>
    <rPh sb="19" eb="24">
      <t>ガタキョジュウシセツ</t>
    </rPh>
    <rPh sb="25" eb="27">
      <t>バアイ</t>
    </rPh>
    <rPh sb="28" eb="30">
      <t>ホンタイ</t>
    </rPh>
    <rPh sb="30" eb="32">
      <t>シセツ</t>
    </rPh>
    <rPh sb="33" eb="35">
      <t>カイゴ</t>
    </rPh>
    <rPh sb="35" eb="37">
      <t>シエン</t>
    </rPh>
    <rPh sb="37" eb="40">
      <t>センモンイン</t>
    </rPh>
    <rPh sb="47" eb="49">
      <t>テイキョウ</t>
    </rPh>
    <rPh sb="51" eb="53">
      <t>ホンタイ</t>
    </rPh>
    <rPh sb="53" eb="55">
      <t>シセツ</t>
    </rPh>
    <rPh sb="56" eb="59">
      <t>ニュウショシャ</t>
    </rPh>
    <rPh sb="59" eb="60">
      <t>オヨ</t>
    </rPh>
    <rPh sb="66" eb="67">
      <t>ガタ</t>
    </rPh>
    <rPh sb="67" eb="69">
      <t>キョジュウ</t>
    </rPh>
    <rPh sb="69" eb="71">
      <t>シセツ</t>
    </rPh>
    <rPh sb="72" eb="75">
      <t>ニュウショシャ</t>
    </rPh>
    <rPh sb="76" eb="78">
      <t>テキセツ</t>
    </rPh>
    <rPh sb="79" eb="80">
      <t>オコ</t>
    </rPh>
    <phoneticPr fontId="3"/>
  </si>
  <si>
    <t>８　【サテライト型居住施設の場合】本体施設との兼務関係について</t>
    <rPh sb="8" eb="9">
      <t>ガタ</t>
    </rPh>
    <rPh sb="9" eb="11">
      <t>キョジュウ</t>
    </rPh>
    <rPh sb="11" eb="13">
      <t>シセツ</t>
    </rPh>
    <rPh sb="14" eb="16">
      <t>バアイ</t>
    </rPh>
    <rPh sb="17" eb="19">
      <t>ホンタイ</t>
    </rPh>
    <rPh sb="19" eb="21">
      <t>シセツ</t>
    </rPh>
    <rPh sb="23" eb="25">
      <t>ケンム</t>
    </rPh>
    <rPh sb="25" eb="27">
      <t>カンケイ</t>
    </rPh>
    <phoneticPr fontId="3"/>
  </si>
  <si>
    <t>栄養士又は管理栄養士</t>
    <rPh sb="0" eb="3">
      <t>エイヨウシ</t>
    </rPh>
    <rPh sb="3" eb="4">
      <t>マタ</t>
    </rPh>
    <rPh sb="5" eb="7">
      <t>カンリ</t>
    </rPh>
    <rPh sb="7" eb="10">
      <t>エイヨウシ</t>
    </rPh>
    <phoneticPr fontId="3"/>
  </si>
  <si>
    <t>　サービスを提供した際には、提供した具体的なサービスの内容等を記録し、サービスの完結の日から５年間保存してていますか。</t>
    <rPh sb="6" eb="8">
      <t>テイキョウ</t>
    </rPh>
    <rPh sb="10" eb="11">
      <t>サイ</t>
    </rPh>
    <rPh sb="14" eb="16">
      <t>テイキョウ</t>
    </rPh>
    <rPh sb="18" eb="21">
      <t>グタイテキ</t>
    </rPh>
    <rPh sb="27" eb="29">
      <t>ナイヨウ</t>
    </rPh>
    <rPh sb="29" eb="30">
      <t>トウ</t>
    </rPh>
    <rPh sb="31" eb="33">
      <t>キロク</t>
    </rPh>
    <rPh sb="40" eb="42">
      <t>カンケツ</t>
    </rPh>
    <rPh sb="43" eb="44">
      <t>ヒ</t>
    </rPh>
    <rPh sb="47" eb="49">
      <t>ネンカン</t>
    </rPh>
    <rPh sb="49" eb="51">
      <t>ホゾン</t>
    </rPh>
    <phoneticPr fontId="3"/>
  </si>
  <si>
    <t>　身体的拘束等の適正化のための対策を検討する委員会（テレビ電話装置等を活用して行うことができるものとする。）を3月に1回以上開催するとともに、その結果について、介護職員その他の従業者に周知徹底を図っていますか。</t>
    <rPh sb="1" eb="4">
      <t>シンタイテキ</t>
    </rPh>
    <rPh sb="4" eb="6">
      <t>コウソク</t>
    </rPh>
    <rPh sb="6" eb="7">
      <t>トウ</t>
    </rPh>
    <rPh sb="8" eb="11">
      <t>テキセイカ</t>
    </rPh>
    <rPh sb="15" eb="17">
      <t>タイサク</t>
    </rPh>
    <rPh sb="18" eb="20">
      <t>ケントウ</t>
    </rPh>
    <rPh sb="22" eb="25">
      <t>イインカイ</t>
    </rPh>
    <rPh sb="29" eb="31">
      <t>デンワ</t>
    </rPh>
    <rPh sb="31" eb="33">
      <t>ソウチ</t>
    </rPh>
    <rPh sb="33" eb="34">
      <t>ナド</t>
    </rPh>
    <rPh sb="35" eb="37">
      <t>カツヨウ</t>
    </rPh>
    <rPh sb="39" eb="40">
      <t>オコナ</t>
    </rPh>
    <rPh sb="56" eb="57">
      <t>ツキ</t>
    </rPh>
    <rPh sb="59" eb="62">
      <t>カイイジョウ</t>
    </rPh>
    <rPh sb="62" eb="64">
      <t>カイサイ</t>
    </rPh>
    <rPh sb="73" eb="75">
      <t>ケッカ</t>
    </rPh>
    <rPh sb="80" eb="82">
      <t>カイゴ</t>
    </rPh>
    <rPh sb="82" eb="84">
      <t>ショクイン</t>
    </rPh>
    <rPh sb="86" eb="87">
      <t>タ</t>
    </rPh>
    <rPh sb="88" eb="91">
      <t>ジュウギョウシャ</t>
    </rPh>
    <rPh sb="92" eb="94">
      <t>シュウチ</t>
    </rPh>
    <rPh sb="94" eb="96">
      <t>テッテイ</t>
    </rPh>
    <rPh sb="97" eb="98">
      <t>ハカ</t>
    </rPh>
    <phoneticPr fontId="3"/>
  </si>
  <si>
    <t>　介護職員その他の従業者に対し、身体的拘束等の適正化のための研修を定期的（年２回以上）に実施していますか。</t>
    <rPh sb="1" eb="3">
      <t>カイゴ</t>
    </rPh>
    <rPh sb="3" eb="5">
      <t>ショクイン</t>
    </rPh>
    <rPh sb="7" eb="8">
      <t>タ</t>
    </rPh>
    <rPh sb="9" eb="12">
      <t>ジュウギョウシャ</t>
    </rPh>
    <rPh sb="13" eb="14">
      <t>タイ</t>
    </rPh>
    <rPh sb="16" eb="22">
      <t>シンタイテキコウソクトウ</t>
    </rPh>
    <rPh sb="23" eb="26">
      <t>テキセイカ</t>
    </rPh>
    <rPh sb="30" eb="32">
      <t>ケンシュウ</t>
    </rPh>
    <rPh sb="33" eb="36">
      <t>テイキテキ</t>
    </rPh>
    <rPh sb="37" eb="38">
      <t>ネン</t>
    </rPh>
    <rPh sb="39" eb="40">
      <t>カイ</t>
    </rPh>
    <rPh sb="40" eb="42">
      <t>イジョウ</t>
    </rPh>
    <rPh sb="44" eb="46">
      <t>ジッシ</t>
    </rPh>
    <phoneticPr fontId="3"/>
  </si>
  <si>
    <t>　計画担当介護支援専門員は、サービス提供に当たる他の担当者（医師、生活相談員、介護職員、看護職員、機能訓練指導員、生活状況等に関係する者）を招集して行うサービス担当者会議（テレビ電話装置等を活用して行うことができる。）の開催や、担当者に対する照会等により、地域密着型施設サービス計画の原案の内容について、担当者から専門的な見地からの意見を求めていますか。</t>
    <rPh sb="1" eb="3">
      <t>ケイカク</t>
    </rPh>
    <rPh sb="5" eb="7">
      <t>カイゴ</t>
    </rPh>
    <rPh sb="7" eb="9">
      <t>シエン</t>
    </rPh>
    <rPh sb="9" eb="12">
      <t>センモンイン</t>
    </rPh>
    <rPh sb="18" eb="20">
      <t>テイキョウ</t>
    </rPh>
    <rPh sb="21" eb="22">
      <t>ア</t>
    </rPh>
    <rPh sb="24" eb="25">
      <t>タ</t>
    </rPh>
    <rPh sb="26" eb="29">
      <t>タントウシャ</t>
    </rPh>
    <rPh sb="70" eb="72">
      <t>ショウシュウ</t>
    </rPh>
    <rPh sb="74" eb="75">
      <t>オコナ</t>
    </rPh>
    <rPh sb="80" eb="83">
      <t>タントウシャ</t>
    </rPh>
    <rPh sb="83" eb="85">
      <t>カイギ</t>
    </rPh>
    <rPh sb="89" eb="94">
      <t>デンワソウチナド</t>
    </rPh>
    <rPh sb="95" eb="97">
      <t>カツヨウ</t>
    </rPh>
    <rPh sb="99" eb="100">
      <t>オコナ</t>
    </rPh>
    <rPh sb="110" eb="112">
      <t>カイサイ</t>
    </rPh>
    <rPh sb="114" eb="117">
      <t>タントウシャ</t>
    </rPh>
    <rPh sb="118" eb="119">
      <t>タイ</t>
    </rPh>
    <rPh sb="121" eb="123">
      <t>ショウカイ</t>
    </rPh>
    <rPh sb="123" eb="124">
      <t>トウ</t>
    </rPh>
    <rPh sb="128" eb="130">
      <t>チイキ</t>
    </rPh>
    <rPh sb="130" eb="133">
      <t>ミッチャクガタ</t>
    </rPh>
    <rPh sb="133" eb="135">
      <t>シセツ</t>
    </rPh>
    <rPh sb="139" eb="141">
      <t>ケイカク</t>
    </rPh>
    <rPh sb="142" eb="144">
      <t>ゲンアン</t>
    </rPh>
    <rPh sb="145" eb="147">
      <t>ナイヨウ</t>
    </rPh>
    <rPh sb="152" eb="154">
      <t>タントウ</t>
    </rPh>
    <rPh sb="154" eb="155">
      <t>シャ</t>
    </rPh>
    <rPh sb="157" eb="160">
      <t>センモンテキ</t>
    </rPh>
    <rPh sb="161" eb="163">
      <t>ケンチ</t>
    </rPh>
    <rPh sb="166" eb="168">
      <t>イケン</t>
    </rPh>
    <rPh sb="169" eb="170">
      <t>モト</t>
    </rPh>
    <phoneticPr fontId="3"/>
  </si>
  <si>
    <t>　入浴又は清しきの頻度はどの程度ですか。</t>
    <rPh sb="1" eb="3">
      <t>ニュウヨク</t>
    </rPh>
    <rPh sb="3" eb="4">
      <t>マタ</t>
    </rPh>
    <rPh sb="5" eb="6">
      <t>セイ</t>
    </rPh>
    <rPh sb="9" eb="11">
      <t>ヒンド</t>
    </rPh>
    <rPh sb="14" eb="16">
      <t>テイド</t>
    </rPh>
    <phoneticPr fontId="3"/>
  </si>
  <si>
    <t xml:space="preserve">医師、看護職員、介護職員、管理栄養士等からなる褥瘡対策チームを設置する                                   </t>
    <rPh sb="13" eb="15">
      <t>カンリ</t>
    </rPh>
    <phoneticPr fontId="3"/>
  </si>
  <si>
    <t>　入所者に対し、その負担により当該施設の従業者以外の者がサービスを提供していませんか。（提供していなければ○）</t>
    <rPh sb="1" eb="4">
      <t>ニュウショシャ</t>
    </rPh>
    <rPh sb="5" eb="6">
      <t>タイ</t>
    </rPh>
    <rPh sb="10" eb="12">
      <t>フタン</t>
    </rPh>
    <rPh sb="15" eb="17">
      <t>トウガイ</t>
    </rPh>
    <rPh sb="17" eb="19">
      <t>シセツ</t>
    </rPh>
    <rPh sb="20" eb="23">
      <t>ジュウギョウシャ</t>
    </rPh>
    <rPh sb="23" eb="25">
      <t>イガイ</t>
    </rPh>
    <rPh sb="26" eb="27">
      <t>モノ</t>
    </rPh>
    <rPh sb="33" eb="35">
      <t>テイキョウ</t>
    </rPh>
    <rPh sb="44" eb="46">
      <t>テイキョウ</t>
    </rPh>
    <phoneticPr fontId="3"/>
  </si>
  <si>
    <t>　食事の支援は、具体的にどのように行っていますか。</t>
    <rPh sb="1" eb="3">
      <t>ショクジ</t>
    </rPh>
    <rPh sb="4" eb="6">
      <t>シエン</t>
    </rPh>
    <rPh sb="8" eb="11">
      <t>グタイテキ</t>
    </rPh>
    <rPh sb="17" eb="18">
      <t>オコナ</t>
    </rPh>
    <phoneticPr fontId="3"/>
  </si>
  <si>
    <t>　食事内容については、施設の医師又は栄養士若しくは管理栄養士を含む会議において検討を行なっていますか。</t>
    <rPh sb="1" eb="3">
      <t>ショクジ</t>
    </rPh>
    <rPh sb="3" eb="5">
      <t>ナイヨウ</t>
    </rPh>
    <rPh sb="11" eb="13">
      <t>シセツ</t>
    </rPh>
    <rPh sb="14" eb="16">
      <t>イシ</t>
    </rPh>
    <rPh sb="16" eb="17">
      <t>マタ</t>
    </rPh>
    <rPh sb="18" eb="21">
      <t>エイヨウシ</t>
    </rPh>
    <rPh sb="21" eb="22">
      <t>モ</t>
    </rPh>
    <rPh sb="25" eb="27">
      <t>カンリ</t>
    </rPh>
    <rPh sb="27" eb="30">
      <t>エイヨウシ</t>
    </rPh>
    <rPh sb="31" eb="32">
      <t>フク</t>
    </rPh>
    <rPh sb="33" eb="35">
      <t>カイギ</t>
    </rPh>
    <rPh sb="39" eb="41">
      <t>ケントウ</t>
    </rPh>
    <rPh sb="42" eb="43">
      <t>オコ</t>
    </rPh>
    <phoneticPr fontId="3"/>
  </si>
  <si>
    <t>　入所者が趣味又は嗜好に応じた活動を通じて充実した日常生活を送ることができるように、入所者が自立的に行なう活動をどのように支援していますか。</t>
    <rPh sb="1" eb="4">
      <t>ニュウショシャ</t>
    </rPh>
    <rPh sb="5" eb="7">
      <t>シュミ</t>
    </rPh>
    <rPh sb="7" eb="8">
      <t>マタ</t>
    </rPh>
    <rPh sb="9" eb="11">
      <t>シコウ</t>
    </rPh>
    <rPh sb="12" eb="13">
      <t>オウ</t>
    </rPh>
    <rPh sb="15" eb="17">
      <t>カツドウ</t>
    </rPh>
    <rPh sb="18" eb="19">
      <t>ツウ</t>
    </rPh>
    <rPh sb="21" eb="23">
      <t>ジュウジツ</t>
    </rPh>
    <rPh sb="25" eb="27">
      <t>ニチジョウ</t>
    </rPh>
    <rPh sb="27" eb="29">
      <t>セイカツ</t>
    </rPh>
    <rPh sb="30" eb="31">
      <t>オク</t>
    </rPh>
    <rPh sb="42" eb="45">
      <t>ニュウショシャ</t>
    </rPh>
    <rPh sb="46" eb="48">
      <t>ジリツ</t>
    </rPh>
    <rPh sb="48" eb="49">
      <t>テキ</t>
    </rPh>
    <rPh sb="50" eb="51">
      <t>オコ</t>
    </rPh>
    <rPh sb="53" eb="55">
      <t>カツドウ</t>
    </rPh>
    <rPh sb="61" eb="63">
      <t>シエン</t>
    </rPh>
    <phoneticPr fontId="3"/>
  </si>
  <si>
    <t>　（　　　）虐待の防止のための措置に関する事項（令和６年３月３１日までは経過措置期間）</t>
    <rPh sb="6" eb="8">
      <t>ギャクタイ</t>
    </rPh>
    <rPh sb="9" eb="11">
      <t>ボウシ</t>
    </rPh>
    <rPh sb="15" eb="17">
      <t>ソチ</t>
    </rPh>
    <rPh sb="18" eb="19">
      <t>カン</t>
    </rPh>
    <rPh sb="21" eb="23">
      <t>ジコウ</t>
    </rPh>
    <rPh sb="24" eb="26">
      <t>レイワ</t>
    </rPh>
    <rPh sb="27" eb="28">
      <t>ネン</t>
    </rPh>
    <rPh sb="29" eb="30">
      <t>ガツ</t>
    </rPh>
    <rPh sb="32" eb="33">
      <t>ニチ</t>
    </rPh>
    <rPh sb="36" eb="38">
      <t>ケイカ</t>
    </rPh>
    <rPh sb="38" eb="40">
      <t>ソチ</t>
    </rPh>
    <rPh sb="40" eb="42">
      <t>キカン</t>
    </rPh>
    <phoneticPr fontId="3"/>
  </si>
  <si>
    <t>　職員を育成する取組みを、具体的にどのように図っていますか。</t>
    <rPh sb="1" eb="3">
      <t>ショクイン</t>
    </rPh>
    <rPh sb="4" eb="6">
      <t>イクセイ</t>
    </rPh>
    <rPh sb="8" eb="10">
      <t>トリクミ</t>
    </rPh>
    <rPh sb="13" eb="16">
      <t>グタイテキ</t>
    </rPh>
    <rPh sb="22" eb="23">
      <t>ハカ</t>
    </rPh>
    <phoneticPr fontId="3"/>
  </si>
  <si>
    <r>
      <t>　日頃から消防団や地域住民との連携を図り、火事等の際に消火・避難等に協力してもらえる体制を作っていますか。</t>
    </r>
    <r>
      <rPr>
        <u/>
        <sz val="11"/>
        <color theme="1"/>
        <rFont val="ＭＳ Ｐゴシック"/>
        <family val="3"/>
        <charset val="128"/>
      </rPr>
      <t>（訓練の実施に当たって、地域住民の参加が得られるよう連携に努めていますか）</t>
    </r>
    <rPh sb="1" eb="2">
      <t>ヒ</t>
    </rPh>
    <rPh sb="2" eb="3">
      <t>コロ</t>
    </rPh>
    <rPh sb="5" eb="8">
      <t>ショウボウダン</t>
    </rPh>
    <rPh sb="9" eb="11">
      <t>チイキ</t>
    </rPh>
    <rPh sb="11" eb="13">
      <t>ジュウミン</t>
    </rPh>
    <rPh sb="15" eb="17">
      <t>レンケイ</t>
    </rPh>
    <rPh sb="18" eb="19">
      <t>ハカ</t>
    </rPh>
    <rPh sb="21" eb="23">
      <t>カジ</t>
    </rPh>
    <rPh sb="23" eb="24">
      <t>トウ</t>
    </rPh>
    <rPh sb="25" eb="26">
      <t>サイ</t>
    </rPh>
    <rPh sb="27" eb="29">
      <t>ショウカ</t>
    </rPh>
    <rPh sb="30" eb="32">
      <t>ヒナン</t>
    </rPh>
    <rPh sb="32" eb="33">
      <t>トウ</t>
    </rPh>
    <rPh sb="34" eb="36">
      <t>キョウリョク</t>
    </rPh>
    <rPh sb="42" eb="44">
      <t>タイセイ</t>
    </rPh>
    <rPh sb="45" eb="46">
      <t>ツク</t>
    </rPh>
    <phoneticPr fontId="3"/>
  </si>
  <si>
    <t>　食中毒及び感染症の発生を防止するための措置等について、必要に応じて保健所の助言、指導を求めるとともに、常に密接な連携を保っていますか。</t>
    <rPh sb="1" eb="4">
      <t>ショクチュウドク</t>
    </rPh>
    <rPh sb="4" eb="5">
      <t>オヨ</t>
    </rPh>
    <rPh sb="6" eb="9">
      <t>カンセンショウ</t>
    </rPh>
    <rPh sb="10" eb="12">
      <t>ハッセイ</t>
    </rPh>
    <rPh sb="13" eb="15">
      <t>ボウシ</t>
    </rPh>
    <rPh sb="20" eb="22">
      <t>ソチ</t>
    </rPh>
    <rPh sb="22" eb="23">
      <t>トウ</t>
    </rPh>
    <rPh sb="28" eb="30">
      <t>ヒツヨウ</t>
    </rPh>
    <rPh sb="31" eb="32">
      <t>オウ</t>
    </rPh>
    <rPh sb="34" eb="37">
      <t>ホケンジョ</t>
    </rPh>
    <rPh sb="38" eb="40">
      <t>ジョゲン</t>
    </rPh>
    <rPh sb="41" eb="43">
      <t>シドウ</t>
    </rPh>
    <rPh sb="44" eb="45">
      <t>モト</t>
    </rPh>
    <rPh sb="52" eb="53">
      <t>ツネ</t>
    </rPh>
    <rPh sb="54" eb="56">
      <t>ミッセツ</t>
    </rPh>
    <rPh sb="57" eb="59">
      <t>レンケイ</t>
    </rPh>
    <rPh sb="60" eb="61">
      <t>タモ</t>
    </rPh>
    <phoneticPr fontId="3"/>
  </si>
  <si>
    <t>　事業所において、従業者に対し、感染症の予防及びまん延の防止のための研修及び訓練を定期的に（年２回以上）実施していますか。
（※当該訓練は令和６年３月３１日まで努力義務、令和６年４月１日より義務化）</t>
    <rPh sb="64" eb="66">
      <t>トウガイ</t>
    </rPh>
    <rPh sb="66" eb="68">
      <t>クンレン</t>
    </rPh>
    <phoneticPr fontId="3"/>
  </si>
  <si>
    <t>　（127で事例ありの場合）市町村からの求めがあった場合には、その改善の内容を報告していますか。</t>
    <rPh sb="6" eb="8">
      <t>ジレイ</t>
    </rPh>
    <rPh sb="11" eb="13">
      <t>バアイ</t>
    </rPh>
    <rPh sb="14" eb="17">
      <t>シチョウソン</t>
    </rPh>
    <rPh sb="20" eb="21">
      <t>モト</t>
    </rPh>
    <rPh sb="26" eb="28">
      <t>バアイ</t>
    </rPh>
    <rPh sb="33" eb="35">
      <t>カイゼン</t>
    </rPh>
    <rPh sb="36" eb="38">
      <t>ナイヨウ</t>
    </rPh>
    <rPh sb="39" eb="41">
      <t>ホウコク</t>
    </rPh>
    <phoneticPr fontId="3"/>
  </si>
  <si>
    <t>　運営推進会議をおおむね２か月に１回以上開催し、活動状況等を報告して評価を受けるとともに、必要な要望、助言等を聴く機会を設けていますか。</t>
    <rPh sb="1" eb="3">
      <t>ウンエイ</t>
    </rPh>
    <rPh sb="3" eb="5">
      <t>スイシン</t>
    </rPh>
    <rPh sb="5" eb="7">
      <t>カイギ</t>
    </rPh>
    <rPh sb="14" eb="15">
      <t>ゲツ</t>
    </rPh>
    <rPh sb="17" eb="20">
      <t>カイイジョウ</t>
    </rPh>
    <rPh sb="20" eb="22">
      <t>カイサイ</t>
    </rPh>
    <rPh sb="24" eb="26">
      <t>カツドウ</t>
    </rPh>
    <rPh sb="26" eb="28">
      <t>ジョウキョウ</t>
    </rPh>
    <rPh sb="28" eb="29">
      <t>トウ</t>
    </rPh>
    <rPh sb="30" eb="32">
      <t>ホウコク</t>
    </rPh>
    <rPh sb="34" eb="36">
      <t>ヒョウカ</t>
    </rPh>
    <rPh sb="37" eb="38">
      <t>ウ</t>
    </rPh>
    <rPh sb="45" eb="47">
      <t>ヒツヨウ</t>
    </rPh>
    <rPh sb="48" eb="50">
      <t>ヨウボウ</t>
    </rPh>
    <rPh sb="51" eb="53">
      <t>ジョゲン</t>
    </rPh>
    <rPh sb="53" eb="54">
      <t>トウ</t>
    </rPh>
    <rPh sb="55" eb="56">
      <t>キ</t>
    </rPh>
    <rPh sb="57" eb="59">
      <t>キカイ</t>
    </rPh>
    <rPh sb="60" eb="61">
      <t>モウ</t>
    </rPh>
    <phoneticPr fontId="3"/>
  </si>
  <si>
    <t>　132の報告、評価、要望、助言等についての記録を作成し、公表するとともに、当該記録を５年間保存していますか。</t>
    <rPh sb="5" eb="7">
      <t>ホウコク</t>
    </rPh>
    <rPh sb="8" eb="10">
      <t>ヒョウカ</t>
    </rPh>
    <rPh sb="11" eb="13">
      <t>ヨウボウ</t>
    </rPh>
    <rPh sb="14" eb="16">
      <t>ジョゲン</t>
    </rPh>
    <rPh sb="16" eb="17">
      <t>トウ</t>
    </rPh>
    <rPh sb="22" eb="24">
      <t>キロク</t>
    </rPh>
    <rPh sb="25" eb="27">
      <t>サクセイ</t>
    </rPh>
    <rPh sb="29" eb="31">
      <t>コウヒョウ</t>
    </rPh>
    <rPh sb="38" eb="40">
      <t>トウガイ</t>
    </rPh>
    <rPh sb="40" eb="42">
      <t>キロク</t>
    </rPh>
    <rPh sb="44" eb="46">
      <t>ネンカン</t>
    </rPh>
    <rPh sb="46" eb="48">
      <t>ホゾン</t>
    </rPh>
    <phoneticPr fontId="3"/>
  </si>
  <si>
    <t>　サービスの提供により事故が発生した場合には、市町村、当該利用者の家族等に対して速やかに連絡を行っていますか。</t>
    <rPh sb="6" eb="8">
      <t>テイキョウ</t>
    </rPh>
    <rPh sb="11" eb="13">
      <t>ジコ</t>
    </rPh>
    <rPh sb="14" eb="16">
      <t>ハッセイ</t>
    </rPh>
    <rPh sb="18" eb="20">
      <t>バアイ</t>
    </rPh>
    <rPh sb="23" eb="26">
      <t>シチョウソン</t>
    </rPh>
    <rPh sb="27" eb="29">
      <t>トウガイ</t>
    </rPh>
    <rPh sb="29" eb="32">
      <t>リヨウシャ</t>
    </rPh>
    <rPh sb="33" eb="35">
      <t>カゾク</t>
    </rPh>
    <rPh sb="35" eb="36">
      <t>トウ</t>
    </rPh>
    <rPh sb="37" eb="38">
      <t>タイ</t>
    </rPh>
    <rPh sb="40" eb="41">
      <t>スミ</t>
    </rPh>
    <rPh sb="44" eb="46">
      <t>レンラク</t>
    </rPh>
    <rPh sb="47" eb="48">
      <t>オコナ</t>
    </rPh>
    <phoneticPr fontId="3"/>
  </si>
  <si>
    <t>　事故記録簿（ヒヤリハット簿）等を整備して、事故の状況及び事故に際して取った処置を５年間保存していますか。</t>
    <rPh sb="1" eb="3">
      <t>ジコ</t>
    </rPh>
    <rPh sb="3" eb="6">
      <t>キロクボ</t>
    </rPh>
    <rPh sb="13" eb="14">
      <t>ボ</t>
    </rPh>
    <rPh sb="15" eb="16">
      <t>トウ</t>
    </rPh>
    <rPh sb="17" eb="19">
      <t>セイビ</t>
    </rPh>
    <rPh sb="22" eb="24">
      <t>ジコ</t>
    </rPh>
    <rPh sb="25" eb="27">
      <t>ジョウキョウ</t>
    </rPh>
    <rPh sb="27" eb="28">
      <t>オヨ</t>
    </rPh>
    <rPh sb="29" eb="31">
      <t>ジコ</t>
    </rPh>
    <rPh sb="32" eb="33">
      <t>サイ</t>
    </rPh>
    <rPh sb="35" eb="36">
      <t>ト</t>
    </rPh>
    <rPh sb="38" eb="40">
      <t>ショチ</t>
    </rPh>
    <rPh sb="42" eb="43">
      <t>ネン</t>
    </rPh>
    <rPh sb="43" eb="44">
      <t>アイダ</t>
    </rPh>
    <rPh sb="44" eb="46">
      <t>ホゾン</t>
    </rPh>
    <phoneticPr fontId="3"/>
  </si>
  <si>
    <r>
      <t>事業所における虐待の防止のための対策を検討する委員会（以下、虐待防止検討委員会という）（テレビ電話装置等を活用して行うことができるものとする）を定期的に開催するとともに、その結果について従業者に周知徹底を図っていますか。
※</t>
    </r>
    <r>
      <rPr>
        <u/>
        <sz val="11"/>
        <color theme="1"/>
        <rFont val="ＭＳ Ｐゴシック"/>
        <family val="3"/>
        <charset val="128"/>
      </rPr>
      <t>関係する職種、取り扱う事項等が相互に関係が深いと認められる</t>
    </r>
    <r>
      <rPr>
        <sz val="11"/>
        <color theme="1"/>
        <rFont val="ＭＳ Ｐゴシック"/>
        <family val="3"/>
        <charset val="128"/>
      </rPr>
      <t>他の会議体を設置している場合、これと一体的に設置・運営することとして差し支えないとされています。</t>
    </r>
    <rPh sb="27" eb="29">
      <t>イカ</t>
    </rPh>
    <phoneticPr fontId="3"/>
  </si>
  <si>
    <t>　事業所において、従業者に対し、虐待の防止のための研修を定期的に（年２回以上）実施していますか。</t>
    <phoneticPr fontId="3"/>
  </si>
  <si>
    <t>　虐待の防止措置を適切に実施するための担当者を置いていますか。
※当該担当者としては、虐待防止検討委員会の責任者と同一の従業者が務めることが望ましい、とされています。</t>
    <phoneticPr fontId="3"/>
  </si>
  <si>
    <t>　ユニット型地域密着型介護老人福祉施設入所者生活介護費及び経過的ユニット型経過的地域密着型介護老人福祉施設入所者生活介護費について、下記を満たさない場合は、１日につき所定単位数の１００分の９７に相当する単位数を算定していますか。</t>
    <rPh sb="5" eb="6">
      <t>ガタ</t>
    </rPh>
    <rPh sb="6" eb="8">
      <t>チイキ</t>
    </rPh>
    <rPh sb="8" eb="11">
      <t>ミッチャクガタ</t>
    </rPh>
    <rPh sb="11" eb="13">
      <t>カイゴ</t>
    </rPh>
    <rPh sb="13" eb="15">
      <t>ロウジン</t>
    </rPh>
    <rPh sb="15" eb="17">
      <t>フクシ</t>
    </rPh>
    <rPh sb="17" eb="19">
      <t>シセツ</t>
    </rPh>
    <rPh sb="19" eb="22">
      <t>ニュウショシャ</t>
    </rPh>
    <rPh sb="22" eb="24">
      <t>セイカツ</t>
    </rPh>
    <rPh sb="24" eb="26">
      <t>カイゴ</t>
    </rPh>
    <rPh sb="26" eb="27">
      <t>ヒ</t>
    </rPh>
    <rPh sb="27" eb="28">
      <t>オヨ</t>
    </rPh>
    <rPh sb="29" eb="32">
      <t>ケイカテキ</t>
    </rPh>
    <rPh sb="36" eb="37">
      <t>ガタ</t>
    </rPh>
    <rPh sb="37" eb="40">
      <t>ケイカテキ</t>
    </rPh>
    <rPh sb="40" eb="42">
      <t>チイキ</t>
    </rPh>
    <rPh sb="42" eb="45">
      <t>ミッチャクガタ</t>
    </rPh>
    <rPh sb="45" eb="47">
      <t>カイゴ</t>
    </rPh>
    <rPh sb="47" eb="49">
      <t>ロウジン</t>
    </rPh>
    <rPh sb="49" eb="51">
      <t>フクシ</t>
    </rPh>
    <rPh sb="51" eb="53">
      <t>シセツ</t>
    </rPh>
    <rPh sb="53" eb="56">
      <t>ニュウショシャ</t>
    </rPh>
    <rPh sb="56" eb="58">
      <t>セイカツ</t>
    </rPh>
    <rPh sb="58" eb="60">
      <t>カイゴ</t>
    </rPh>
    <rPh sb="60" eb="61">
      <t>ヒ</t>
    </rPh>
    <rPh sb="66" eb="68">
      <t>カキ</t>
    </rPh>
    <rPh sb="69" eb="70">
      <t>ミ</t>
    </rPh>
    <rPh sb="74" eb="76">
      <t>バアイ</t>
    </rPh>
    <rPh sb="79" eb="80">
      <t>ニチ</t>
    </rPh>
    <rPh sb="83" eb="85">
      <t>ショテイ</t>
    </rPh>
    <rPh sb="85" eb="88">
      <t>タンイスウ</t>
    </rPh>
    <rPh sb="92" eb="93">
      <t>ブン</t>
    </rPh>
    <rPh sb="97" eb="99">
      <t>ソウトウ</t>
    </rPh>
    <rPh sb="101" eb="104">
      <t>タンイスウ</t>
    </rPh>
    <rPh sb="105" eb="107">
      <t>サンテイ</t>
    </rPh>
    <phoneticPr fontId="3"/>
  </si>
  <si>
    <t>　身体拘束廃止未実施減算については、事業所において身体拘束等が行われていた場合ではなく、指定地域密着型サービス基準第137条第5項又は第162条第7項の記録（第137条第4項又は第162条第6項に規定する身体拘束等を行う場合の記録）を行っていない場合及び第137条第6項又は第162条第8項に規定する措置を講じていない場合に、入所者全員について所定単位数から減算することとなる。
　具体的には、記録を行っていない、身体的拘束等の適正化のための対策を検討する委員会を３月に１回以上開催していない、身体的拘束等の適正化のための指針を整備していない又は身体的拘束等の適正化のための定期的な研修を実施していない事実が生じた場合、速やかに改善計画を市町村長に提出した後、事実が生じた月から３月後に改善計画に基づく改善状況を市町村長に報告することとし、事実が生じた月の翌月から改善が認められた月までの間について、入所者全員について所定単位数から減算することとする。</t>
    <rPh sb="65" eb="66">
      <t>マタ</t>
    </rPh>
    <rPh sb="67" eb="68">
      <t>ダイ</t>
    </rPh>
    <rPh sb="71" eb="72">
      <t>ジョウ</t>
    </rPh>
    <rPh sb="72" eb="73">
      <t>ダイ</t>
    </rPh>
    <rPh sb="74" eb="75">
      <t>コウ</t>
    </rPh>
    <rPh sb="79" eb="80">
      <t>ダイ</t>
    </rPh>
    <rPh sb="87" eb="88">
      <t>マタ</t>
    </rPh>
    <rPh sb="89" eb="90">
      <t>ダイ</t>
    </rPh>
    <rPh sb="93" eb="94">
      <t>ジョウ</t>
    </rPh>
    <rPh sb="94" eb="95">
      <t>ダイ</t>
    </rPh>
    <rPh sb="96" eb="97">
      <t>コウ</t>
    </rPh>
    <rPh sb="127" eb="128">
      <t>ダイ</t>
    </rPh>
    <rPh sb="135" eb="136">
      <t>マタ</t>
    </rPh>
    <rPh sb="137" eb="138">
      <t>ダイ</t>
    </rPh>
    <rPh sb="141" eb="142">
      <t>ジョウ</t>
    </rPh>
    <rPh sb="142" eb="143">
      <t>ダイ</t>
    </rPh>
    <rPh sb="144" eb="145">
      <t>コウ</t>
    </rPh>
    <rPh sb="163" eb="166">
      <t>ニュウショシャ</t>
    </rPh>
    <rPh sb="212" eb="213">
      <t>トウ</t>
    </rPh>
    <rPh sb="252" eb="253">
      <t>トウ</t>
    </rPh>
    <rPh sb="278" eb="279">
      <t>トウ</t>
    </rPh>
    <rPh sb="400" eb="403">
      <t>ニュウショシャ</t>
    </rPh>
    <phoneticPr fontId="3"/>
  </si>
  <si>
    <r>
      <t>　●算定日の属する月の前６月間又は前１２月間：</t>
    </r>
    <r>
      <rPr>
        <u/>
        <sz val="11"/>
        <color theme="1"/>
        <rFont val="ＭＳ Ｐゴシック"/>
        <family val="3"/>
        <charset val="128"/>
      </rPr>
      <t>　　　　　年　　　　月　～　　　　　年　　　　月</t>
    </r>
    <phoneticPr fontId="3"/>
  </si>
  <si>
    <r>
      <t>　●上記期間の新規入所者の総数：</t>
    </r>
    <r>
      <rPr>
        <u/>
        <sz val="11"/>
        <color theme="1"/>
        <rFont val="ＭＳ Ｐゴシック"/>
        <family val="3"/>
        <charset val="128"/>
      </rPr>
      <t>　　　　　名</t>
    </r>
    <r>
      <rPr>
        <sz val="11"/>
        <color theme="1"/>
        <rFont val="ＭＳ Ｐゴシック"/>
        <family val="3"/>
        <charset val="128"/>
      </rPr>
      <t>（ａ）　　要介護４又は５の者：</t>
    </r>
    <r>
      <rPr>
        <u/>
        <sz val="11"/>
        <color theme="1"/>
        <rFont val="ＭＳ Ｐゴシック"/>
        <family val="3"/>
        <charset val="128"/>
      </rPr>
      <t>　　　　　名</t>
    </r>
    <r>
      <rPr>
        <sz val="11"/>
        <color theme="1"/>
        <rFont val="ＭＳ Ｐゴシック"/>
        <family val="3"/>
        <charset val="128"/>
      </rPr>
      <t>（ｂ）</t>
    </r>
    <phoneticPr fontId="3"/>
  </si>
  <si>
    <r>
      <t>　●要介護４又は５の者の占める割合　　　　ｂ ÷ ａ ＝</t>
    </r>
    <r>
      <rPr>
        <u/>
        <sz val="11"/>
        <color theme="1"/>
        <rFont val="ＭＳ Ｐゴシック"/>
        <family val="3"/>
        <charset val="128"/>
      </rPr>
      <t>　　　　　　（％）</t>
    </r>
    <r>
      <rPr>
        <sz val="11"/>
        <color theme="1"/>
        <rFont val="ＭＳ Ｐゴシック"/>
        <family val="3"/>
        <charset val="128"/>
      </rPr>
      <t>　≧　７０％</t>
    </r>
    <rPh sb="2" eb="3">
      <t>ヨウ</t>
    </rPh>
    <rPh sb="3" eb="5">
      <t>カイゴ</t>
    </rPh>
    <rPh sb="6" eb="7">
      <t>マタ</t>
    </rPh>
    <rPh sb="10" eb="11">
      <t>モノ</t>
    </rPh>
    <rPh sb="12" eb="13">
      <t>シ</t>
    </rPh>
    <rPh sb="15" eb="17">
      <t>ワリアイ</t>
    </rPh>
    <phoneticPr fontId="3"/>
  </si>
  <si>
    <r>
      <t>　●上記期間の新規入所者の総数：</t>
    </r>
    <r>
      <rPr>
        <u/>
        <sz val="11"/>
        <color theme="1"/>
        <rFont val="ＭＳ Ｐゴシック"/>
        <family val="3"/>
        <charset val="128"/>
      </rPr>
      <t>　　　　　名</t>
    </r>
    <r>
      <rPr>
        <sz val="11"/>
        <color theme="1"/>
        <rFont val="ＭＳ Ｐゴシック"/>
        <family val="3"/>
        <charset val="128"/>
      </rPr>
      <t>（ａ）　　認知症である者：</t>
    </r>
    <r>
      <rPr>
        <u/>
        <sz val="11"/>
        <color theme="1"/>
        <rFont val="ＭＳ Ｐゴシック"/>
        <family val="3"/>
        <charset val="128"/>
      </rPr>
      <t>　　　　　名</t>
    </r>
    <r>
      <rPr>
        <sz val="11"/>
        <color theme="1"/>
        <rFont val="ＭＳ Ｐゴシック"/>
        <family val="3"/>
        <charset val="128"/>
      </rPr>
      <t>（ｂ）</t>
    </r>
    <rPh sb="27" eb="30">
      <t>ニンチショウ</t>
    </rPh>
    <phoneticPr fontId="3"/>
  </si>
  <si>
    <r>
      <t>　●認知症である者の占める割合　　　　ｂ ÷ ａ ＝</t>
    </r>
    <r>
      <rPr>
        <u/>
        <sz val="11"/>
        <color theme="1"/>
        <rFont val="ＭＳ Ｐゴシック"/>
        <family val="3"/>
        <charset val="128"/>
      </rPr>
      <t>　　　　　　（％）</t>
    </r>
    <r>
      <rPr>
        <sz val="11"/>
        <color theme="1"/>
        <rFont val="ＭＳ Ｐゴシック"/>
        <family val="3"/>
        <charset val="128"/>
      </rPr>
      <t>　≧　６５％</t>
    </r>
    <rPh sb="2" eb="5">
      <t>ニンチショウ</t>
    </rPh>
    <rPh sb="8" eb="9">
      <t>モノ</t>
    </rPh>
    <rPh sb="10" eb="11">
      <t>シ</t>
    </rPh>
    <rPh sb="13" eb="15">
      <t>ワリアイ</t>
    </rPh>
    <phoneticPr fontId="3"/>
  </si>
  <si>
    <r>
      <t>　　</t>
    </r>
    <r>
      <rPr>
        <u/>
        <sz val="11"/>
        <color theme="1"/>
        <rFont val="ＭＳ Ｐゴシック"/>
        <family val="3"/>
        <charset val="128"/>
      </rPr>
      <t>　　</t>
    </r>
    <r>
      <rPr>
        <sz val="11"/>
        <color theme="1"/>
        <rFont val="ＭＳ Ｐゴシック"/>
        <family val="3"/>
        <charset val="128"/>
      </rPr>
      <t>月末日の入所者数：</t>
    </r>
    <r>
      <rPr>
        <u/>
        <sz val="11"/>
        <color theme="1"/>
        <rFont val="ＭＳ Ｐゴシック"/>
        <family val="3"/>
        <charset val="128"/>
      </rPr>
      <t>　　　　名（ａ）</t>
    </r>
    <r>
      <rPr>
        <sz val="11"/>
        <color theme="1"/>
        <rFont val="ＭＳ Ｐゴシック"/>
        <family val="3"/>
        <charset val="128"/>
      </rPr>
      <t>　　行為を必要とする者：</t>
    </r>
    <r>
      <rPr>
        <u/>
        <sz val="11"/>
        <color theme="1"/>
        <rFont val="ＭＳ Ｐゴシック"/>
        <family val="3"/>
        <charset val="128"/>
      </rPr>
      <t>　　　　名（ｂ）</t>
    </r>
    <r>
      <rPr>
        <sz val="11"/>
        <color theme="1"/>
        <rFont val="ＭＳ Ｐゴシック"/>
        <family val="3"/>
        <charset val="128"/>
      </rPr>
      <t>　　割合（ｂ／ａ）：</t>
    </r>
    <r>
      <rPr>
        <u/>
        <sz val="11"/>
        <color theme="1"/>
        <rFont val="ＭＳ Ｐゴシック"/>
        <family val="3"/>
        <charset val="128"/>
      </rPr>
      <t>　　　　（％）</t>
    </r>
    <r>
      <rPr>
        <sz val="11"/>
        <color theme="1"/>
        <rFont val="ＭＳ Ｐゴシック"/>
        <family val="3"/>
        <charset val="128"/>
      </rPr>
      <t>⇒①</t>
    </r>
    <rPh sb="4" eb="5">
      <t>ゲツ</t>
    </rPh>
    <rPh sb="5" eb="7">
      <t>マツジツ</t>
    </rPh>
    <rPh sb="8" eb="11">
      <t>ニュウショシャ</t>
    </rPh>
    <rPh sb="11" eb="12">
      <t>スウ</t>
    </rPh>
    <rPh sb="17" eb="18">
      <t>メイ</t>
    </rPh>
    <rPh sb="23" eb="25">
      <t>コウイ</t>
    </rPh>
    <rPh sb="26" eb="28">
      <t>ヒツヨウ</t>
    </rPh>
    <rPh sb="31" eb="32">
      <t>モノ</t>
    </rPh>
    <rPh sb="37" eb="38">
      <t>メイ</t>
    </rPh>
    <rPh sb="43" eb="45">
      <t>ワリアイ</t>
    </rPh>
    <phoneticPr fontId="2"/>
  </si>
  <si>
    <r>
      <t>　　</t>
    </r>
    <r>
      <rPr>
        <u/>
        <sz val="11"/>
        <color theme="1"/>
        <rFont val="ＭＳ Ｐゴシック"/>
        <family val="3"/>
        <charset val="128"/>
      </rPr>
      <t>　　</t>
    </r>
    <r>
      <rPr>
        <sz val="11"/>
        <color theme="1"/>
        <rFont val="ＭＳ Ｐゴシック"/>
        <family val="3"/>
        <charset val="128"/>
      </rPr>
      <t>月末日の入所者数：</t>
    </r>
    <r>
      <rPr>
        <u/>
        <sz val="11"/>
        <color theme="1"/>
        <rFont val="ＭＳ Ｐゴシック"/>
        <family val="3"/>
        <charset val="128"/>
      </rPr>
      <t>　　　　名（ａ）</t>
    </r>
    <r>
      <rPr>
        <sz val="11"/>
        <color theme="1"/>
        <rFont val="ＭＳ Ｐゴシック"/>
        <family val="3"/>
        <charset val="128"/>
      </rPr>
      <t>　　行為を必要とする者：</t>
    </r>
    <r>
      <rPr>
        <u/>
        <sz val="11"/>
        <color theme="1"/>
        <rFont val="ＭＳ Ｐゴシック"/>
        <family val="3"/>
        <charset val="128"/>
      </rPr>
      <t>　　　　名（ｂ）</t>
    </r>
    <r>
      <rPr>
        <sz val="11"/>
        <color theme="1"/>
        <rFont val="ＭＳ Ｐゴシック"/>
        <family val="3"/>
        <charset val="128"/>
      </rPr>
      <t>　　割合（ｂ／ａ）：</t>
    </r>
    <r>
      <rPr>
        <u/>
        <sz val="11"/>
        <color theme="1"/>
        <rFont val="ＭＳ Ｐゴシック"/>
        <family val="3"/>
        <charset val="128"/>
      </rPr>
      <t>　　　　（％）</t>
    </r>
    <r>
      <rPr>
        <sz val="11"/>
        <color theme="1"/>
        <rFont val="ＭＳ Ｐゴシック"/>
        <family val="3"/>
        <charset val="128"/>
      </rPr>
      <t>⇒②</t>
    </r>
    <rPh sb="4" eb="5">
      <t>ゲツ</t>
    </rPh>
    <rPh sb="5" eb="7">
      <t>マツジツ</t>
    </rPh>
    <rPh sb="8" eb="11">
      <t>ニュウショシャ</t>
    </rPh>
    <rPh sb="11" eb="12">
      <t>スウ</t>
    </rPh>
    <rPh sb="17" eb="18">
      <t>メイ</t>
    </rPh>
    <rPh sb="23" eb="25">
      <t>コウイ</t>
    </rPh>
    <rPh sb="26" eb="28">
      <t>ヒツヨウ</t>
    </rPh>
    <rPh sb="31" eb="32">
      <t>モノ</t>
    </rPh>
    <rPh sb="37" eb="38">
      <t>メイ</t>
    </rPh>
    <rPh sb="43" eb="45">
      <t>ワリアイ</t>
    </rPh>
    <phoneticPr fontId="2"/>
  </si>
  <si>
    <r>
      <t>　　</t>
    </r>
    <r>
      <rPr>
        <u/>
        <sz val="11"/>
        <color theme="1"/>
        <rFont val="ＭＳ Ｐゴシック"/>
        <family val="3"/>
        <charset val="128"/>
      </rPr>
      <t>　　</t>
    </r>
    <r>
      <rPr>
        <sz val="11"/>
        <color theme="1"/>
        <rFont val="ＭＳ Ｐゴシック"/>
        <family val="3"/>
        <charset val="128"/>
      </rPr>
      <t>月末日の入所者数：</t>
    </r>
    <r>
      <rPr>
        <u/>
        <sz val="11"/>
        <color theme="1"/>
        <rFont val="ＭＳ Ｐゴシック"/>
        <family val="3"/>
        <charset val="128"/>
      </rPr>
      <t>　　　　名（ａ）</t>
    </r>
    <r>
      <rPr>
        <sz val="11"/>
        <color theme="1"/>
        <rFont val="ＭＳ Ｐゴシック"/>
        <family val="3"/>
        <charset val="128"/>
      </rPr>
      <t>　　行為を必要とする者：</t>
    </r>
    <r>
      <rPr>
        <u/>
        <sz val="11"/>
        <color theme="1"/>
        <rFont val="ＭＳ Ｐゴシック"/>
        <family val="3"/>
        <charset val="128"/>
      </rPr>
      <t>　　　　名（ｂ）</t>
    </r>
    <r>
      <rPr>
        <sz val="11"/>
        <color theme="1"/>
        <rFont val="ＭＳ Ｐゴシック"/>
        <family val="3"/>
        <charset val="128"/>
      </rPr>
      <t>　　割合（ｂ／ａ）：</t>
    </r>
    <r>
      <rPr>
        <u/>
        <sz val="11"/>
        <color theme="1"/>
        <rFont val="ＭＳ Ｐゴシック"/>
        <family val="3"/>
        <charset val="128"/>
      </rPr>
      <t>　　　　（％）</t>
    </r>
    <r>
      <rPr>
        <sz val="11"/>
        <color theme="1"/>
        <rFont val="ＭＳ Ｐゴシック"/>
        <family val="3"/>
        <charset val="128"/>
      </rPr>
      <t>⇒③</t>
    </r>
    <phoneticPr fontId="3"/>
  </si>
  <si>
    <r>
      <t>　●算定日の属する月の前３月の末日時点の割合の平均　（（①＋②＋③）÷３）　</t>
    </r>
    <r>
      <rPr>
        <u/>
        <sz val="11"/>
        <color theme="1"/>
        <rFont val="ＭＳ Ｐゴシック"/>
        <family val="3"/>
        <charset val="128"/>
      </rPr>
      <t>　　　　　　（％）　≧　１５％</t>
    </r>
    <phoneticPr fontId="3"/>
  </si>
  <si>
    <r>
      <t>（</t>
    </r>
    <r>
      <rPr>
        <i/>
        <sz val="11"/>
        <color theme="1"/>
        <rFont val="ＭＳ Ｐゴシック"/>
        <family val="3"/>
        <charset val="128"/>
      </rPr>
      <t>次のa,b,cに該当しない場合→６：１</t>
    </r>
    <r>
      <rPr>
        <sz val="11"/>
        <color theme="1"/>
        <rFont val="ＭＳ Ｐゴシック"/>
        <family val="3"/>
        <charset val="128"/>
      </rPr>
      <t>)
　入所者の数　</t>
    </r>
    <r>
      <rPr>
        <u/>
        <sz val="11"/>
        <color theme="1"/>
        <rFont val="ＭＳ Ｐゴシック"/>
        <family val="3"/>
        <charset val="128"/>
      </rPr>
      <t>　　　　名</t>
    </r>
    <r>
      <rPr>
        <sz val="11"/>
        <color theme="1"/>
        <rFont val="ＭＳ Ｐゴシック"/>
        <family val="3"/>
        <charset val="128"/>
      </rPr>
      <t>÷６＝　　　　　　（小数点以下切り上げ）≦介護福祉士の員数（前３月平均）</t>
    </r>
    <r>
      <rPr>
        <u/>
        <sz val="11"/>
        <color theme="1"/>
        <rFont val="ＭＳ Ｐゴシック"/>
        <family val="3"/>
        <charset val="128"/>
      </rPr>
      <t>　　　　　人</t>
    </r>
    <r>
      <rPr>
        <sz val="11"/>
        <color theme="1"/>
        <rFont val="ＭＳ Ｐゴシック"/>
        <family val="3"/>
        <charset val="128"/>
      </rPr>
      <t>　　</t>
    </r>
    <rPh sb="1" eb="2">
      <t>ツギ</t>
    </rPh>
    <rPh sb="9" eb="11">
      <t>ガイトウ</t>
    </rPh>
    <rPh sb="14" eb="16">
      <t>バアイ</t>
    </rPh>
    <phoneticPr fontId="3"/>
  </si>
  <si>
    <r>
      <t>　前３月の介護福祉士の常勤換算後の員数　　</t>
    </r>
    <r>
      <rPr>
        <u/>
        <sz val="11"/>
        <color theme="1"/>
        <rFont val="ＭＳ Ｐゴシック"/>
        <family val="3"/>
        <charset val="128"/>
      </rPr>
      <t>　　　月</t>
    </r>
    <r>
      <rPr>
        <sz val="11"/>
        <color theme="1"/>
        <rFont val="ＭＳ Ｐゴシック"/>
        <family val="3"/>
        <charset val="128"/>
      </rPr>
      <t>　　</t>
    </r>
    <r>
      <rPr>
        <u/>
        <sz val="11"/>
        <color theme="1"/>
        <rFont val="ＭＳ Ｐゴシック"/>
        <family val="3"/>
        <charset val="128"/>
      </rPr>
      <t>　　　　人</t>
    </r>
    <r>
      <rPr>
        <sz val="11"/>
        <color theme="1"/>
        <rFont val="ＭＳ Ｐゴシック"/>
        <family val="3"/>
        <charset val="128"/>
      </rPr>
      <t>　　　</t>
    </r>
    <r>
      <rPr>
        <u/>
        <sz val="11"/>
        <color theme="1"/>
        <rFont val="ＭＳ Ｐゴシック"/>
        <family val="3"/>
        <charset val="128"/>
      </rPr>
      <t>　　　月</t>
    </r>
    <r>
      <rPr>
        <sz val="11"/>
        <color theme="1"/>
        <rFont val="ＭＳ Ｐゴシック"/>
        <family val="3"/>
        <charset val="128"/>
      </rPr>
      <t>　</t>
    </r>
    <r>
      <rPr>
        <u/>
        <sz val="11"/>
        <color theme="1"/>
        <rFont val="ＭＳ Ｐゴシック"/>
        <family val="3"/>
        <charset val="128"/>
      </rPr>
      <t>　　　　人</t>
    </r>
    <r>
      <rPr>
        <sz val="11"/>
        <color theme="1"/>
        <rFont val="ＭＳ Ｐゴシック"/>
        <family val="3"/>
        <charset val="128"/>
      </rPr>
      <t>　　</t>
    </r>
    <r>
      <rPr>
        <u/>
        <sz val="11"/>
        <color theme="1"/>
        <rFont val="ＭＳ Ｐゴシック"/>
        <family val="3"/>
        <charset val="128"/>
      </rPr>
      <t>　　　月</t>
    </r>
    <r>
      <rPr>
        <sz val="11"/>
        <color theme="1"/>
        <rFont val="ＭＳ Ｐゴシック"/>
        <family val="3"/>
        <charset val="128"/>
      </rPr>
      <t>　　</t>
    </r>
    <r>
      <rPr>
        <u/>
        <sz val="11"/>
        <color theme="1"/>
        <rFont val="ＭＳ Ｐゴシック"/>
        <family val="3"/>
        <charset val="128"/>
      </rPr>
      <t>　　　　人</t>
    </r>
    <rPh sb="1" eb="2">
      <t>ゼン</t>
    </rPh>
    <rPh sb="3" eb="4">
      <t>ツキ</t>
    </rPh>
    <rPh sb="5" eb="7">
      <t>カイゴ</t>
    </rPh>
    <rPh sb="7" eb="9">
      <t>フクシ</t>
    </rPh>
    <rPh sb="9" eb="10">
      <t>シ</t>
    </rPh>
    <rPh sb="11" eb="13">
      <t>ジョウキン</t>
    </rPh>
    <rPh sb="13" eb="15">
      <t>カンサン</t>
    </rPh>
    <rPh sb="15" eb="16">
      <t>ゴ</t>
    </rPh>
    <rPh sb="17" eb="19">
      <t>インスウ</t>
    </rPh>
    <rPh sb="24" eb="25">
      <t>ツキ</t>
    </rPh>
    <rPh sb="31" eb="32">
      <t>ニン</t>
    </rPh>
    <rPh sb="38" eb="39">
      <t>ツキ</t>
    </rPh>
    <rPh sb="44" eb="45">
      <t>ニン</t>
    </rPh>
    <rPh sb="50" eb="51">
      <t>ツキ</t>
    </rPh>
    <rPh sb="57" eb="58">
      <t>ニン</t>
    </rPh>
    <phoneticPr fontId="3"/>
  </si>
  <si>
    <r>
      <t>(</t>
    </r>
    <r>
      <rPr>
        <i/>
        <sz val="11"/>
        <color theme="1"/>
        <rFont val="ＭＳ Ｐゴシック"/>
        <family val="3"/>
        <charset val="128"/>
      </rPr>
      <t>次のa,b,cに該当する場合→７：１</t>
    </r>
    <r>
      <rPr>
        <sz val="11"/>
        <color theme="1"/>
        <rFont val="ＭＳ Ｐゴシック"/>
        <family val="3"/>
        <charset val="128"/>
      </rPr>
      <t>)
　入所者の数　</t>
    </r>
    <r>
      <rPr>
        <u/>
        <sz val="11"/>
        <color theme="1"/>
        <rFont val="ＭＳ Ｐゴシック"/>
        <family val="3"/>
        <charset val="128"/>
      </rPr>
      <t>　　　　名</t>
    </r>
    <r>
      <rPr>
        <sz val="11"/>
        <color theme="1"/>
        <rFont val="ＭＳ Ｐゴシック"/>
        <family val="3"/>
        <charset val="128"/>
      </rPr>
      <t>÷７＝　　　　　　（小数点以下切り上げ）≦介護福祉士の員数（前３月平均）</t>
    </r>
    <r>
      <rPr>
        <u/>
        <sz val="11"/>
        <color theme="1"/>
        <rFont val="ＭＳ Ｐゴシック"/>
        <family val="3"/>
        <charset val="128"/>
      </rPr>
      <t>　　　　　人</t>
    </r>
    <r>
      <rPr>
        <sz val="11"/>
        <color theme="1"/>
        <rFont val="ＭＳ Ｐゴシック"/>
        <family val="3"/>
        <charset val="128"/>
      </rPr>
      <t>　　</t>
    </r>
    <rPh sb="1" eb="2">
      <t>ツギ</t>
    </rPh>
    <rPh sb="9" eb="11">
      <t>ガイトウ</t>
    </rPh>
    <rPh sb="13" eb="15">
      <t>バアイ</t>
    </rPh>
    <phoneticPr fontId="3"/>
  </si>
  <si>
    <t>【看護体制加算（Ⅰ）ロ又は（Ⅱ）ロの場合】
経過的地域密着型介護老人福祉施設入所者生活介護費又は経過的ユニット型経過的地域密着型介護老人福祉施設入所者生活介護費を算定していますか。</t>
    <rPh sb="32" eb="34">
      <t>ロウジン</t>
    </rPh>
    <rPh sb="38" eb="41">
      <t>ニュウショシャ</t>
    </rPh>
    <rPh sb="41" eb="43">
      <t>セイカツ</t>
    </rPh>
    <rPh sb="43" eb="45">
      <t>カイゴ</t>
    </rPh>
    <rPh sb="48" eb="51">
      <t>ケイカテキ</t>
    </rPh>
    <rPh sb="56" eb="59">
      <t>ケイカテキ</t>
    </rPh>
    <phoneticPr fontId="3"/>
  </si>
  <si>
    <t>【看護体制加算（Ⅰ）イ又は（Ⅰ）ロの場合】
併設する短期入所生活介護事業所とは別に、常勤の看護師を１名以上配置していますか。</t>
    <phoneticPr fontId="3"/>
  </si>
  <si>
    <t>【看護体制加算（Ⅱ）イ又は（Ⅱ）ロの場合】
併設する短期入所生活介護事業所とは別に、看護職員を常勤換算方法により２名以上（入所者の数が２５又はその端数を増すごとに１以上）配置していますか。</t>
    <rPh sb="42" eb="44">
      <t>カンゴ</t>
    </rPh>
    <rPh sb="44" eb="46">
      <t>ショクイン</t>
    </rPh>
    <rPh sb="57" eb="60">
      <t>メイイジョウ</t>
    </rPh>
    <phoneticPr fontId="3"/>
  </si>
  <si>
    <t>【看護体制加算（Ⅱ）イ又はロの場合】
当該事業所の看護職員により、又は病院、診療所若しくは訪問看護ステーションの看護職員との連携により、２４時間連絡できる体制を確保していますか。</t>
    <phoneticPr fontId="3"/>
  </si>
  <si>
    <t>【看護体制加算共通】
解釈通知の内容を理解し、当該通知内容に沿った加算サービスの提供を行っていますか。</t>
    <phoneticPr fontId="3"/>
  </si>
  <si>
    <t>　専ら機能訓練指導員の職務に従事する理学療法士、作業療法士、言語聴覚士、看護職員、柔道整復師、あん摩マッサージ指圧師又ははり師・きゅう師を１名以上配置していますか。</t>
    <rPh sb="58" eb="59">
      <t>マタ</t>
    </rPh>
    <rPh sb="62" eb="63">
      <t>シ</t>
    </rPh>
    <rPh sb="67" eb="68">
      <t>シ</t>
    </rPh>
    <phoneticPr fontId="3"/>
  </si>
  <si>
    <t>　評価対象者(当該施設等の評価対象利用期間が６月を超える者）の総数が10人以上ですか。</t>
    <rPh sb="1" eb="3">
      <t>ヒョウカ</t>
    </rPh>
    <rPh sb="3" eb="5">
      <t>タイショウ</t>
    </rPh>
    <rPh sb="5" eb="6">
      <t>シャ</t>
    </rPh>
    <phoneticPr fontId="3"/>
  </si>
  <si>
    <t>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この号において「ＡＤＬ値」という。）を測定し、測定した日が属する月ごとに厚生労働省に当該測定を提出していますか。</t>
    <rPh sb="1" eb="3">
      <t>ヒョウカ</t>
    </rPh>
    <rPh sb="3" eb="5">
      <t>タイショウ</t>
    </rPh>
    <rPh sb="5" eb="6">
      <t>シャ</t>
    </rPh>
    <phoneticPr fontId="3"/>
  </si>
  <si>
    <r>
      <t>【ＡＤＬ維持等加算Ⅰを算定する場合】
　評価対象利用者の評価対象利用開始月の翌月から起算して６月目の月に測定したＡＤＬ値から評価対象利用開始月に測定したＡＤＬ値を控除して得た値を用いて一定の基準に基づき算出した値の</t>
    </r>
    <r>
      <rPr>
        <u/>
        <sz val="11"/>
        <color theme="1"/>
        <rFont val="ＭＳ Ｐゴシック"/>
        <family val="3"/>
        <charset val="128"/>
      </rPr>
      <t>平均値が１以上</t>
    </r>
    <r>
      <rPr>
        <sz val="11"/>
        <color theme="1"/>
        <rFont val="ＭＳ Ｐゴシック"/>
        <family val="3"/>
        <charset val="128"/>
      </rPr>
      <t>ですか。</t>
    </r>
    <rPh sb="4" eb="6">
      <t>イジ</t>
    </rPh>
    <rPh sb="6" eb="7">
      <t>トウ</t>
    </rPh>
    <rPh sb="7" eb="9">
      <t>カサン</t>
    </rPh>
    <rPh sb="11" eb="13">
      <t>サンテイ</t>
    </rPh>
    <rPh sb="15" eb="17">
      <t>バアイ</t>
    </rPh>
    <phoneticPr fontId="3"/>
  </si>
  <si>
    <r>
      <t>【ＡＤＬ維持等加算Ⅱを算定する場合】
　評価対象利用者の評価対象利用開始月の翌月から起算して６月目の月に測定したＡＤＬ値から評価対象利用開始月に測定したＡＤＬ値を控除して得た値を用いて一定の基準に基づき算出した値の</t>
    </r>
    <r>
      <rPr>
        <u/>
        <sz val="11"/>
        <color theme="1"/>
        <rFont val="ＭＳ Ｐゴシック"/>
        <family val="3"/>
        <charset val="128"/>
      </rPr>
      <t>平均値が２以上</t>
    </r>
    <r>
      <rPr>
        <sz val="11"/>
        <color theme="1"/>
        <rFont val="ＭＳ Ｐゴシック"/>
        <family val="3"/>
        <charset val="128"/>
      </rPr>
      <t>ですか。</t>
    </r>
    <rPh sb="4" eb="6">
      <t>イジ</t>
    </rPh>
    <rPh sb="6" eb="7">
      <t>トウ</t>
    </rPh>
    <rPh sb="7" eb="9">
      <t>カサン</t>
    </rPh>
    <rPh sb="11" eb="13">
      <t>サンテイ</t>
    </rPh>
    <rPh sb="15" eb="17">
      <t>バアイ</t>
    </rPh>
    <phoneticPr fontId="3"/>
  </si>
  <si>
    <t>　若年性認知症入所者（介護保険法施行令（平成１０年政令第４１２号）第２条第６号に規定する初老期における認知症によって法第７条第３項に規定する要介護者となった者をいう。以下同じ。）に対して指定地域密着型介護老人福祉施設入所者生活介護を行っていますか。</t>
    <rPh sb="1" eb="4">
      <t>ジャクネンセイ</t>
    </rPh>
    <rPh sb="4" eb="6">
      <t>ニンチ</t>
    </rPh>
    <rPh sb="6" eb="7">
      <t>ショウ</t>
    </rPh>
    <rPh sb="7" eb="10">
      <t>ニュウショシャ</t>
    </rPh>
    <rPh sb="11" eb="13">
      <t>カイゴ</t>
    </rPh>
    <rPh sb="13" eb="15">
      <t>ホケン</t>
    </rPh>
    <rPh sb="15" eb="16">
      <t>ホウ</t>
    </rPh>
    <rPh sb="16" eb="18">
      <t>セコウ</t>
    </rPh>
    <rPh sb="18" eb="19">
      <t>レイ</t>
    </rPh>
    <rPh sb="20" eb="22">
      <t>ヘイセイ</t>
    </rPh>
    <rPh sb="24" eb="25">
      <t>ネン</t>
    </rPh>
    <rPh sb="25" eb="27">
      <t>セイレイ</t>
    </rPh>
    <rPh sb="27" eb="28">
      <t>ダイ</t>
    </rPh>
    <rPh sb="31" eb="32">
      <t>ゴウ</t>
    </rPh>
    <rPh sb="33" eb="34">
      <t>ダイ</t>
    </rPh>
    <rPh sb="35" eb="36">
      <t>ジョウ</t>
    </rPh>
    <rPh sb="36" eb="37">
      <t>ダイ</t>
    </rPh>
    <rPh sb="38" eb="39">
      <t>ゴウ</t>
    </rPh>
    <rPh sb="40" eb="42">
      <t>キテイ</t>
    </rPh>
    <rPh sb="44" eb="47">
      <t>ショロウキ</t>
    </rPh>
    <rPh sb="51" eb="53">
      <t>ニンチ</t>
    </rPh>
    <rPh sb="53" eb="54">
      <t>ショウ</t>
    </rPh>
    <rPh sb="58" eb="59">
      <t>ホウ</t>
    </rPh>
    <rPh sb="59" eb="60">
      <t>ダイ</t>
    </rPh>
    <rPh sb="61" eb="62">
      <t>ジョウ</t>
    </rPh>
    <rPh sb="62" eb="63">
      <t>ダイ</t>
    </rPh>
    <rPh sb="64" eb="65">
      <t>コウ</t>
    </rPh>
    <rPh sb="66" eb="68">
      <t>キテイ</t>
    </rPh>
    <rPh sb="70" eb="71">
      <t>ヨウ</t>
    </rPh>
    <rPh sb="71" eb="74">
      <t>カイゴシャ</t>
    </rPh>
    <rPh sb="83" eb="85">
      <t>イカ</t>
    </rPh>
    <rPh sb="85" eb="86">
      <t>オナ</t>
    </rPh>
    <rPh sb="90" eb="91">
      <t>タイ</t>
    </rPh>
    <rPh sb="93" eb="95">
      <t>シテイ</t>
    </rPh>
    <rPh sb="95" eb="97">
      <t>チイキ</t>
    </rPh>
    <rPh sb="97" eb="100">
      <t>ミッチャクガタ</t>
    </rPh>
    <rPh sb="100" eb="102">
      <t>カイゴ</t>
    </rPh>
    <rPh sb="102" eb="104">
      <t>ロウジン</t>
    </rPh>
    <rPh sb="104" eb="106">
      <t>フクシ</t>
    </rPh>
    <rPh sb="106" eb="108">
      <t>シセツ</t>
    </rPh>
    <rPh sb="108" eb="111">
      <t>ニュウショシャ</t>
    </rPh>
    <rPh sb="111" eb="113">
      <t>セイカツ</t>
    </rPh>
    <rPh sb="113" eb="115">
      <t>カイゴ</t>
    </rPh>
    <rPh sb="116" eb="117">
      <t>オコナ</t>
    </rPh>
    <phoneticPr fontId="3"/>
  </si>
  <si>
    <t>常勤専従医師配置加算　算定チェック表</t>
    <rPh sb="0" eb="2">
      <t>ジョウキン</t>
    </rPh>
    <rPh sb="2" eb="4">
      <t>センジュウ</t>
    </rPh>
    <rPh sb="4" eb="6">
      <t>イシ</t>
    </rPh>
    <rPh sb="6" eb="8">
      <t>ハイチ</t>
    </rPh>
    <rPh sb="8" eb="10">
      <t>カサン</t>
    </rPh>
    <rPh sb="11" eb="13">
      <t>サンテイ</t>
    </rPh>
    <rPh sb="17" eb="18">
      <t>ヒョウ</t>
    </rPh>
    <phoneticPr fontId="3"/>
  </si>
  <si>
    <t>精神科医師定期的療養指導加算　算定チェック表</t>
    <rPh sb="0" eb="3">
      <t>セイシンカ</t>
    </rPh>
    <rPh sb="3" eb="5">
      <t>イシ</t>
    </rPh>
    <rPh sb="5" eb="8">
      <t>テイキテキ</t>
    </rPh>
    <rPh sb="8" eb="10">
      <t>リョウヨウ</t>
    </rPh>
    <rPh sb="10" eb="12">
      <t>シドウ</t>
    </rPh>
    <rPh sb="12" eb="14">
      <t>カサン</t>
    </rPh>
    <rPh sb="15" eb="17">
      <t>サンテイ</t>
    </rPh>
    <rPh sb="21" eb="22">
      <t>ヒョウ</t>
    </rPh>
    <phoneticPr fontId="3"/>
  </si>
  <si>
    <t>　精神科を担当する医師について、同時に常勤専従医師配置加算を算定している場合、精神科医師定期的療養指導加算は算定していませんか。（算定していなければ「はい」を選択）</t>
    <rPh sb="1" eb="4">
      <t>セイシンカ</t>
    </rPh>
    <rPh sb="5" eb="7">
      <t>タントウ</t>
    </rPh>
    <rPh sb="9" eb="11">
      <t>イシ</t>
    </rPh>
    <rPh sb="16" eb="18">
      <t>ドウジ</t>
    </rPh>
    <rPh sb="21" eb="23">
      <t>センジュウ</t>
    </rPh>
    <rPh sb="39" eb="42">
      <t>セイシンカ</t>
    </rPh>
    <rPh sb="42" eb="44">
      <t>イシ</t>
    </rPh>
    <rPh sb="44" eb="47">
      <t>テイキテキ</t>
    </rPh>
    <rPh sb="47" eb="49">
      <t>リョウヨウ</t>
    </rPh>
    <rPh sb="49" eb="51">
      <t>シドウ</t>
    </rPh>
    <rPh sb="51" eb="53">
      <t>カサン</t>
    </rPh>
    <rPh sb="54" eb="56">
      <t>サンテイ</t>
    </rPh>
    <rPh sb="65" eb="67">
      <t>サンテイ</t>
    </rPh>
    <phoneticPr fontId="3"/>
  </si>
  <si>
    <t>　外泊時在宅サービスの提供を行うに当たっては、その病状及び身体の状況に照らし、医師、看護・介護職員、生活相談員、介護支援専門員等により、その居宅において在宅サービス利用を行う必要性があるか検討していますか</t>
    <rPh sb="50" eb="52">
      <t>セイカツ</t>
    </rPh>
    <phoneticPr fontId="3"/>
  </si>
  <si>
    <t>褥瘡マネジメント加算Ⅰ 算定チェック表</t>
    <rPh sb="12" eb="14">
      <t>サンテイ</t>
    </rPh>
    <rPh sb="18" eb="19">
      <t>ヒョウ</t>
    </rPh>
    <phoneticPr fontId="3"/>
  </si>
  <si>
    <t>褥瘡マネジメント加算Ⅱ　算定チェック表</t>
    <phoneticPr fontId="3"/>
  </si>
  <si>
    <t>排せつ支援加算（Ⅰ）　算定チェック表</t>
    <rPh sb="0" eb="1">
      <t>ハイ</t>
    </rPh>
    <rPh sb="3" eb="5">
      <t>シエン</t>
    </rPh>
    <rPh sb="5" eb="7">
      <t>カサン</t>
    </rPh>
    <phoneticPr fontId="3"/>
  </si>
  <si>
    <t>排せつ支援加算（Ⅱ）　算定チェック表</t>
    <rPh sb="0" eb="1">
      <t>ハイ</t>
    </rPh>
    <rPh sb="3" eb="5">
      <t>シエン</t>
    </rPh>
    <rPh sb="5" eb="7">
      <t>カサン</t>
    </rPh>
    <phoneticPr fontId="3"/>
  </si>
  <si>
    <t>排せつ支援加算（Ⅲ）　算定チェック表</t>
    <rPh sb="0" eb="1">
      <t>ハイ</t>
    </rPh>
    <rPh sb="3" eb="5">
      <t>シエン</t>
    </rPh>
    <rPh sb="5" eb="7">
      <t>カサン</t>
    </rPh>
    <phoneticPr fontId="3"/>
  </si>
  <si>
    <t>自立支援促進加算　算定チェック表</t>
    <rPh sb="0" eb="2">
      <t>ジリツ</t>
    </rPh>
    <rPh sb="2" eb="4">
      <t>シエン</t>
    </rPh>
    <rPh sb="4" eb="6">
      <t>ソクシン</t>
    </rPh>
    <rPh sb="6" eb="8">
      <t>カサン</t>
    </rPh>
    <rPh sb="9" eb="11">
      <t>サンテイ</t>
    </rPh>
    <rPh sb="15" eb="16">
      <t>ヒョウ</t>
    </rPh>
    <phoneticPr fontId="3"/>
  </si>
  <si>
    <t>科学的介護推進体制加算（Ⅰ・Ⅱ）　算定チェック表</t>
    <rPh sb="0" eb="3">
      <t>カガクテキ</t>
    </rPh>
    <rPh sb="3" eb="5">
      <t>カイゴ</t>
    </rPh>
    <rPh sb="5" eb="9">
      <t>スイシンタイセイ</t>
    </rPh>
    <rPh sb="9" eb="11">
      <t>カサン</t>
    </rPh>
    <rPh sb="17" eb="19">
      <t>サンテイ</t>
    </rPh>
    <rPh sb="23" eb="24">
      <t>ヒョウ</t>
    </rPh>
    <phoneticPr fontId="3"/>
  </si>
  <si>
    <t>安全対策体制加算　算定チェック表</t>
    <rPh sb="0" eb="2">
      <t>アンゼン</t>
    </rPh>
    <rPh sb="2" eb="4">
      <t>タイサク</t>
    </rPh>
    <rPh sb="4" eb="6">
      <t>タイセイ</t>
    </rPh>
    <rPh sb="6" eb="8">
      <t>カサン</t>
    </rPh>
    <rPh sb="9" eb="11">
      <t>サンテイ</t>
    </rPh>
    <rPh sb="15" eb="16">
      <t>ヒョウ</t>
    </rPh>
    <phoneticPr fontId="3"/>
  </si>
  <si>
    <t>サービス提供体制強化加算（Ⅰ）　算定チェック表</t>
    <rPh sb="4" eb="6">
      <t>テイキョウ</t>
    </rPh>
    <rPh sb="6" eb="8">
      <t>タイセイ</t>
    </rPh>
    <rPh sb="8" eb="10">
      <t>キョウカ</t>
    </rPh>
    <rPh sb="10" eb="12">
      <t>カサン</t>
    </rPh>
    <phoneticPr fontId="3"/>
  </si>
  <si>
    <t>サービス提供体制強化加算（Ⅱ）　算定チェック表</t>
    <rPh sb="4" eb="6">
      <t>テイキョウ</t>
    </rPh>
    <rPh sb="6" eb="8">
      <t>タイセイ</t>
    </rPh>
    <rPh sb="8" eb="10">
      <t>キョウカ</t>
    </rPh>
    <rPh sb="10" eb="12">
      <t>カサン</t>
    </rPh>
    <phoneticPr fontId="3"/>
  </si>
  <si>
    <t>サービス提供体制強化加算（Ⅲ）　算定チェック表</t>
    <rPh sb="4" eb="6">
      <t>テイキョウ</t>
    </rPh>
    <rPh sb="6" eb="8">
      <t>タイセイ</t>
    </rPh>
    <rPh sb="8" eb="10">
      <t>キョウカ</t>
    </rPh>
    <rPh sb="10" eb="12">
      <t>カサン</t>
    </rPh>
    <phoneticPr fontId="3"/>
  </si>
  <si>
    <t>●これ以降のシートは報酬算定についてのチェックシートとなります。</t>
    <rPh sb="3" eb="5">
      <t>イコウ</t>
    </rPh>
    <rPh sb="10" eb="12">
      <t>ホウシュウ</t>
    </rPh>
    <rPh sb="12" eb="14">
      <t>サンテイ</t>
    </rPh>
    <phoneticPr fontId="3"/>
  </si>
  <si>
    <t>令和３年度～　適正な事業運営のためのチェックシート</t>
    <rPh sb="0" eb="2">
      <t>レイワ</t>
    </rPh>
    <rPh sb="3" eb="5">
      <t>ネンド</t>
    </rPh>
    <rPh sb="7" eb="9">
      <t>テキセイ</t>
    </rPh>
    <rPh sb="10" eb="12">
      <t>ジギョウ</t>
    </rPh>
    <rPh sb="12" eb="14">
      <t>ウンエイ</t>
    </rPh>
    <phoneticPr fontId="3"/>
  </si>
  <si>
    <t>（参考様式1）</t>
    <rPh sb="1" eb="3">
      <t>サンコウ</t>
    </rPh>
    <rPh sb="3" eb="5">
      <t>ヨウシキ</t>
    </rPh>
    <phoneticPr fontId="3"/>
  </si>
  <si>
    <t>従業者の勤務の体制及び勤務形態一覧表　</t>
  </si>
  <si>
    <t>サービス種別（</t>
    <rPh sb="4" eb="6">
      <t>シュベツ</t>
    </rPh>
    <phoneticPr fontId="4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</si>
  <si>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1"/>
  </si>
  <si>
    <t>）</t>
    <phoneticPr fontId="41"/>
  </si>
  <si>
    <t>令和</t>
    <rPh sb="0" eb="2">
      <t>レイワ</t>
    </rPh>
    <phoneticPr fontId="41"/>
  </si>
  <si>
    <t>(</t>
    <phoneticPr fontId="41"/>
  </si>
  <si>
    <t>)</t>
    <phoneticPr fontId="41"/>
  </si>
  <si>
    <t>年</t>
    <rPh sb="0" eb="1">
      <t>ネン</t>
    </rPh>
    <phoneticPr fontId="41"/>
  </si>
  <si>
    <t>月</t>
    <rPh sb="0" eb="1">
      <t>ゲツ</t>
    </rPh>
    <phoneticPr fontId="41"/>
  </si>
  <si>
    <t>事業所名（</t>
    <rPh sb="0" eb="3">
      <t>ジギョウショ</t>
    </rPh>
    <rPh sb="3" eb="4">
      <t>メイ</t>
    </rPh>
    <phoneticPr fontId="41"/>
  </si>
  <si>
    <t>）</t>
    <phoneticPr fontId="41"/>
  </si>
  <si>
    <t>(1)</t>
    <phoneticPr fontId="41"/>
  </si>
  <si>
    <t>４週</t>
  </si>
  <si>
    <t>(2)</t>
    <phoneticPr fontId="41"/>
  </si>
  <si>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</si>
  <si>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1"/>
  </si>
  <si>
    <t>時間/週</t>
    <rPh sb="0" eb="2">
      <t>ジカン</t>
    </rPh>
    <rPh sb="3" eb="4">
      <t>シュウ</t>
    </rPh>
    <phoneticPr fontId="41"/>
  </si>
  <si>
    <t>時間/月</t>
    <rPh sb="0" eb="2">
      <t>ジカン</t>
    </rPh>
    <rPh sb="3" eb="4">
      <t>ツキ</t>
    </rPh>
    <phoneticPr fontId="41"/>
  </si>
  <si>
    <t>当月の日数</t>
    <rPh sb="0" eb="2">
      <t>トウゲツ</t>
    </rPh>
    <rPh sb="3" eb="5">
      <t>ニッスウ</t>
    </rPh>
    <phoneticPr fontId="41"/>
  </si>
  <si>
    <t>日</t>
    <rPh sb="0" eb="1">
      <t>ニチ</t>
    </rPh>
    <phoneticPr fontId="41"/>
  </si>
  <si>
    <t>(4) 入所者数（利用者数）</t>
    <rPh sb="4" eb="7">
      <t>ニュウショシャ</t>
    </rPh>
    <rPh sb="7" eb="8">
      <t>スウ</t>
    </rPh>
    <rPh sb="9" eb="12">
      <t>リヨウシャ</t>
    </rPh>
    <rPh sb="12" eb="13">
      <t>スウ</t>
    </rPh>
    <phoneticPr fontId="41"/>
  </si>
  <si>
    <t>（前年度の平均値または推定数）</t>
    <rPh sb="1" eb="4">
      <t>ゼンネンド</t>
    </rPh>
    <rPh sb="5" eb="8">
      <t>ヘイキンチ</t>
    </rPh>
    <rPh sb="11" eb="14">
      <t>スイテイスウ</t>
    </rPh>
    <phoneticPr fontId="41"/>
  </si>
  <si>
    <t>人</t>
    <rPh sb="0" eb="1">
      <t>ニン</t>
    </rPh>
    <phoneticPr fontId="41"/>
  </si>
  <si>
    <t>No</t>
    <phoneticPr fontId="41"/>
  </si>
  <si>
    <t>(5) 
職種</t>
    <phoneticPr fontId="3"/>
  </si>
  <si>
    <t>(6)
勤務
形態</t>
    <phoneticPr fontId="3"/>
  </si>
  <si>
    <t>(7) 資格</t>
    <rPh sb="4" eb="6">
      <t>シカク</t>
    </rPh>
    <phoneticPr fontId="41"/>
  </si>
  <si>
    <t>(8) 氏　名</t>
    <phoneticPr fontId="3"/>
  </si>
  <si>
    <t>(9)</t>
    <phoneticPr fontId="41"/>
  </si>
  <si>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</si>
  <si>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</si>
  <si>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1"/>
  </si>
  <si>
    <t>2週目</t>
    <rPh sb="1" eb="2">
      <t>シュウ</t>
    </rPh>
    <rPh sb="2" eb="3">
      <t>メ</t>
    </rPh>
    <phoneticPr fontId="41"/>
  </si>
  <si>
    <t>3週目</t>
    <rPh sb="1" eb="2">
      <t>シュウ</t>
    </rPh>
    <rPh sb="2" eb="3">
      <t>メ</t>
    </rPh>
    <phoneticPr fontId="41"/>
  </si>
  <si>
    <t>4週目</t>
    <rPh sb="1" eb="2">
      <t>シュウ</t>
    </rPh>
    <rPh sb="2" eb="3">
      <t>メ</t>
    </rPh>
    <phoneticPr fontId="41"/>
  </si>
  <si>
    <t>5週目</t>
    <rPh sb="1" eb="2">
      <t>シュウ</t>
    </rPh>
    <rPh sb="2" eb="3">
      <t>メ</t>
    </rPh>
    <phoneticPr fontId="41"/>
  </si>
  <si>
    <t>シフト記号</t>
    <rPh sb="3" eb="5">
      <t>キゴウ</t>
    </rPh>
    <phoneticPr fontId="7"/>
  </si>
  <si>
    <t>勤務時間数</t>
    <rPh sb="0" eb="2">
      <t>キンム</t>
    </rPh>
    <rPh sb="2" eb="5">
      <t>ジカンスウ</t>
    </rPh>
    <phoneticPr fontId="41"/>
  </si>
  <si>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1"/>
  </si>
  <si>
    <t>①看護職員</t>
    <rPh sb="1" eb="3">
      <t>カンゴ</t>
    </rPh>
    <rPh sb="3" eb="5">
      <t>ショクイン</t>
    </rPh>
    <phoneticPr fontId="41"/>
  </si>
  <si>
    <t>②介護職員</t>
    <rPh sb="1" eb="3">
      <t>カイゴ</t>
    </rPh>
    <rPh sb="3" eb="5">
      <t>ショクイン</t>
    </rPh>
    <phoneticPr fontId="41"/>
  </si>
  <si>
    <t>③看護職員と介護職員の合計</t>
    <rPh sb="1" eb="3">
      <t>カンゴ</t>
    </rPh>
    <rPh sb="3" eb="5">
      <t>ショクイン</t>
    </rPh>
    <rPh sb="6" eb="8">
      <t>カイゴ</t>
    </rPh>
    <rPh sb="8" eb="10">
      <t>ショクイン</t>
    </rPh>
    <rPh sb="11" eb="13">
      <t>ゴウケイ</t>
    </rPh>
    <phoneticPr fontId="41"/>
  </si>
  <si>
    <t>勤務形態</t>
    <rPh sb="0" eb="2">
      <t>キンム</t>
    </rPh>
    <rPh sb="2" eb="4">
      <t>ケイタイ</t>
    </rPh>
    <phoneticPr fontId="41"/>
  </si>
  <si>
    <t>勤務時間数合計</t>
    <rPh sb="0" eb="2">
      <t>キンム</t>
    </rPh>
    <rPh sb="2" eb="5">
      <t>ジカンスウ</t>
    </rPh>
    <rPh sb="5" eb="7">
      <t>ゴウケイ</t>
    </rPh>
    <phoneticPr fontId="41"/>
  </si>
  <si>
    <t>常勤換算の対象時間数</t>
    <rPh sb="0" eb="2">
      <t>ジョウキン</t>
    </rPh>
    <rPh sb="2" eb="4">
      <t>カンサン</t>
    </rPh>
    <rPh sb="5" eb="7">
      <t>タイショウ</t>
    </rPh>
    <rPh sb="7" eb="9">
      <t>ジカン</t>
    </rPh>
    <rPh sb="9" eb="10">
      <t>スウ</t>
    </rPh>
    <phoneticPr fontId="41"/>
  </si>
  <si>
    <t>常勤換算方法対象外の</t>
    <rPh sb="0" eb="2">
      <t>ジョウキン</t>
    </rPh>
    <rPh sb="2" eb="4">
      <t>カンサン</t>
    </rPh>
    <rPh sb="4" eb="6">
      <t>ホウホウ</t>
    </rPh>
    <rPh sb="6" eb="9">
      <t>タイショウガイ</t>
    </rPh>
    <phoneticPr fontId="41"/>
  </si>
  <si>
    <t>当月合計</t>
    <rPh sb="0" eb="2">
      <t>トウゲツ</t>
    </rPh>
    <rPh sb="2" eb="4">
      <t>ゴウケイ</t>
    </rPh>
    <phoneticPr fontId="41"/>
  </si>
  <si>
    <t>週平均</t>
    <rPh sb="0" eb="3">
      <t>シュウヘイキン</t>
    </rPh>
    <phoneticPr fontId="41"/>
  </si>
  <si>
    <t>常勤の従業者の人数</t>
    <rPh sb="0" eb="2">
      <t>ジョウキン</t>
    </rPh>
    <rPh sb="3" eb="6">
      <t>ジュウギョウシャ</t>
    </rPh>
    <rPh sb="7" eb="9">
      <t>ニンズウ</t>
    </rPh>
    <phoneticPr fontId="41"/>
  </si>
  <si>
    <t>看護職員</t>
    <rPh sb="0" eb="2">
      <t>カンゴ</t>
    </rPh>
    <rPh sb="2" eb="4">
      <t>ショクイン</t>
    </rPh>
    <phoneticPr fontId="41"/>
  </si>
  <si>
    <t>介護職員</t>
    <rPh sb="0" eb="2">
      <t>カイゴ</t>
    </rPh>
    <rPh sb="2" eb="4">
      <t>ショクイン</t>
    </rPh>
    <phoneticPr fontId="41"/>
  </si>
  <si>
    <t>合計</t>
    <rPh sb="0" eb="2">
      <t>ゴウケイ</t>
    </rPh>
    <phoneticPr fontId="41"/>
  </si>
  <si>
    <t>A</t>
    <phoneticPr fontId="41"/>
  </si>
  <si>
    <t>＋</t>
    <phoneticPr fontId="41"/>
  </si>
  <si>
    <t>＝</t>
    <phoneticPr fontId="41"/>
  </si>
  <si>
    <t>B</t>
    <phoneticPr fontId="41"/>
  </si>
  <si>
    <t>C</t>
    <phoneticPr fontId="41"/>
  </si>
  <si>
    <t>-</t>
    <phoneticPr fontId="41"/>
  </si>
  <si>
    <t>D</t>
    <phoneticPr fontId="41"/>
  </si>
  <si>
    <t>-</t>
    <phoneticPr fontId="41"/>
  </si>
  <si>
    <t>（勤務形態の記号）</t>
    <rPh sb="1" eb="3">
      <t>キンム</t>
    </rPh>
    <rPh sb="3" eb="5">
      <t>ケイタイ</t>
    </rPh>
    <rPh sb="6" eb="8">
      <t>キゴウ</t>
    </rPh>
    <phoneticPr fontId="41"/>
  </si>
  <si>
    <t>記号</t>
    <rPh sb="0" eb="2">
      <t>キゴウ</t>
    </rPh>
    <phoneticPr fontId="41"/>
  </si>
  <si>
    <t>区分</t>
    <rPh sb="0" eb="2">
      <t>クブン</t>
    </rPh>
    <phoneticPr fontId="41"/>
  </si>
  <si>
    <t>常勤で専従</t>
    <rPh sb="0" eb="2">
      <t>ジョウキン</t>
    </rPh>
    <rPh sb="3" eb="5">
      <t>センジュウ</t>
    </rPh>
    <phoneticPr fontId="41"/>
  </si>
  <si>
    <t>■ 常勤換算方法による人数</t>
    <rPh sb="2" eb="4">
      <t>ジョウキン</t>
    </rPh>
    <rPh sb="4" eb="6">
      <t>カンサン</t>
    </rPh>
    <rPh sb="6" eb="8">
      <t>ホウホウ</t>
    </rPh>
    <rPh sb="11" eb="13">
      <t>ニンズウ</t>
    </rPh>
    <phoneticPr fontId="41"/>
  </si>
  <si>
    <t>基準：</t>
    <rPh sb="0" eb="2">
      <t>キジュン</t>
    </rPh>
    <phoneticPr fontId="41"/>
  </si>
  <si>
    <t>週</t>
  </si>
  <si>
    <t>常勤で兼務</t>
    <rPh sb="0" eb="2">
      <t>ジョウキン</t>
    </rPh>
    <rPh sb="3" eb="5">
      <t>ケンム</t>
    </rPh>
    <phoneticPr fontId="41"/>
  </si>
  <si>
    <t>常勤換算の</t>
    <rPh sb="0" eb="2">
      <t>ジョウキン</t>
    </rPh>
    <rPh sb="2" eb="4">
      <t>カンサン</t>
    </rPh>
    <phoneticPr fontId="41"/>
  </si>
  <si>
    <t>常勤の従業者が</t>
    <rPh sb="0" eb="2">
      <t>ジョウキン</t>
    </rPh>
    <rPh sb="3" eb="6">
      <t>ジュウギョウシャ</t>
    </rPh>
    <phoneticPr fontId="41"/>
  </si>
  <si>
    <t>非常勤で専従</t>
    <rPh sb="0" eb="3">
      <t>ヒジョウキン</t>
    </rPh>
    <rPh sb="4" eb="6">
      <t>センジュウ</t>
    </rPh>
    <phoneticPr fontId="41"/>
  </si>
  <si>
    <t>常勤換算後の人数</t>
    <rPh sb="0" eb="2">
      <t>ジョウキン</t>
    </rPh>
    <rPh sb="2" eb="4">
      <t>カンサン</t>
    </rPh>
    <rPh sb="4" eb="5">
      <t>ゴ</t>
    </rPh>
    <rPh sb="6" eb="8">
      <t>ニンズウ</t>
    </rPh>
    <phoneticPr fontId="41"/>
  </si>
  <si>
    <t>D</t>
    <phoneticPr fontId="41"/>
  </si>
  <si>
    <t>非常勤で兼務</t>
    <rPh sb="0" eb="3">
      <t>ヒジョウキン</t>
    </rPh>
    <rPh sb="4" eb="6">
      <t>ケンム</t>
    </rPh>
    <phoneticPr fontId="41"/>
  </si>
  <si>
    <t>÷</t>
    <phoneticPr fontId="41"/>
  </si>
  <si>
    <t>＝</t>
    <phoneticPr fontId="41"/>
  </si>
  <si>
    <t>÷</t>
    <phoneticPr fontId="41"/>
  </si>
  <si>
    <t>＝</t>
    <phoneticPr fontId="41"/>
  </si>
  <si>
    <t>（小数点第2位以下切り捨て）</t>
    <rPh sb="1" eb="4">
      <t>ショウスウテン</t>
    </rPh>
    <rPh sb="4" eb="5">
      <t>ダイ</t>
    </rPh>
    <rPh sb="6" eb="7">
      <t>イ</t>
    </rPh>
    <rPh sb="7" eb="9">
      <t>イカ</t>
    </rPh>
    <rPh sb="9" eb="10">
      <t>キ</t>
    </rPh>
    <rPh sb="11" eb="12">
      <t>ス</t>
    </rPh>
    <phoneticPr fontId="41"/>
  </si>
  <si>
    <t>■ 看護職員の常勤換算方法による人数</t>
    <rPh sb="2" eb="4">
      <t>カンゴ</t>
    </rPh>
    <rPh sb="4" eb="6">
      <t>ショクイン</t>
    </rPh>
    <rPh sb="7" eb="9">
      <t>ジョウキン</t>
    </rPh>
    <rPh sb="9" eb="11">
      <t>カンサン</t>
    </rPh>
    <rPh sb="11" eb="13">
      <t>ホウホウ</t>
    </rPh>
    <rPh sb="16" eb="18">
      <t>ニンズウ</t>
    </rPh>
    <phoneticPr fontId="41"/>
  </si>
  <si>
    <t>■ 介護職員の常勤換算方法による人数</t>
    <rPh sb="2" eb="4">
      <t>カイゴ</t>
    </rPh>
    <rPh sb="4" eb="6">
      <t>ショクイン</t>
    </rPh>
    <rPh sb="7" eb="9">
      <t>ジョウキン</t>
    </rPh>
    <rPh sb="9" eb="11">
      <t>カンサン</t>
    </rPh>
    <rPh sb="11" eb="13">
      <t>ホウホウ</t>
    </rPh>
    <rPh sb="16" eb="18">
      <t>ニンズウ</t>
    </rPh>
    <phoneticPr fontId="41"/>
  </si>
  <si>
    <t>常勤の従業者の人数</t>
  </si>
  <si>
    <t>常勤換算方法による人数</t>
    <rPh sb="0" eb="2">
      <t>ジョウキン</t>
    </rPh>
    <rPh sb="2" eb="4">
      <t>カンサン</t>
    </rPh>
    <rPh sb="4" eb="6">
      <t>ホウホウ</t>
    </rPh>
    <rPh sb="9" eb="11">
      <t>ニンズウ</t>
    </rPh>
    <phoneticPr fontId="41"/>
  </si>
  <si>
    <t>＋</t>
    <phoneticPr fontId="41"/>
  </si>
  <si>
    <t>＝</t>
    <phoneticPr fontId="41"/>
  </si>
  <si>
    <t>指定介護老人福祉施設（ユニット型）</t>
    <rPh sb="0" eb="2">
      <t>シテイ</t>
    </rPh>
    <rPh sb="2" eb="4">
      <t>カイゴ</t>
    </rPh>
    <rPh sb="4" eb="6">
      <t>ロウジン</t>
    </rPh>
    <rPh sb="6" eb="8">
      <t>フクシ</t>
    </rPh>
    <rPh sb="8" eb="10">
      <t>シセツ</t>
    </rPh>
    <rPh sb="15" eb="16">
      <t>ガタ</t>
    </rPh>
    <phoneticPr fontId="41"/>
  </si>
  <si>
    <t>(</t>
    <phoneticPr fontId="41"/>
  </si>
  <si>
    <t>)</t>
    <phoneticPr fontId="41"/>
  </si>
  <si>
    <t>(2)</t>
    <phoneticPr fontId="41"/>
  </si>
  <si>
    <t>(5)
ユニットリーダー</t>
    <phoneticPr fontId="41"/>
  </si>
  <si>
    <t>(6)
ユニット名</t>
    <rPh sb="8" eb="9">
      <t>メイ</t>
    </rPh>
    <phoneticPr fontId="41"/>
  </si>
  <si>
    <t>(7) 
職種</t>
    <phoneticPr fontId="3"/>
  </si>
  <si>
    <t>(8)
勤務
形態</t>
    <phoneticPr fontId="3"/>
  </si>
  <si>
    <t>(9) 資格</t>
    <rPh sb="4" eb="6">
      <t>シカク</t>
    </rPh>
    <phoneticPr fontId="41"/>
  </si>
  <si>
    <t>(10) 氏　名</t>
    <phoneticPr fontId="3"/>
  </si>
  <si>
    <t>(11)</t>
    <phoneticPr fontId="41"/>
  </si>
  <si>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</si>
  <si>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</si>
  <si>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1"/>
  </si>
  <si>
    <t>A</t>
    <phoneticPr fontId="41"/>
  </si>
  <si>
    <t>A</t>
    <phoneticPr fontId="41"/>
  </si>
  <si>
    <t>＋</t>
    <phoneticPr fontId="41"/>
  </si>
  <si>
    <t>C</t>
    <phoneticPr fontId="41"/>
  </si>
  <si>
    <t>D</t>
    <phoneticPr fontId="41"/>
  </si>
  <si>
    <t>A</t>
    <phoneticPr fontId="41"/>
  </si>
  <si>
    <t>B</t>
    <phoneticPr fontId="41"/>
  </si>
  <si>
    <t>C</t>
    <phoneticPr fontId="41"/>
  </si>
  <si>
    <t>D</t>
    <phoneticPr fontId="41"/>
  </si>
  <si>
    <t>÷</t>
    <phoneticPr fontId="41"/>
  </si>
  <si>
    <t>＋</t>
    <phoneticPr fontId="41"/>
  </si>
  <si>
    <t>≪要 提出≫</t>
    <rPh sb="1" eb="2">
      <t>ヨウ</t>
    </rPh>
    <rPh sb="3" eb="5">
      <t>テイシュツ</t>
    </rPh>
    <phoneticPr fontId="41"/>
  </si>
  <si>
    <t>■シフト記号表（勤務時間帯）</t>
    <rPh sb="4" eb="6">
      <t>キゴウ</t>
    </rPh>
    <rPh sb="6" eb="7">
      <t>ヒョウ</t>
    </rPh>
    <rPh sb="8" eb="10">
      <t>キンム</t>
    </rPh>
    <rPh sb="10" eb="13">
      <t>ジカンタイ</t>
    </rPh>
    <phoneticPr fontId="41"/>
  </si>
  <si>
    <t>※24時間表記</t>
    <rPh sb="3" eb="5">
      <t>ジカン</t>
    </rPh>
    <rPh sb="5" eb="7">
      <t>ヒョウキ</t>
    </rPh>
    <phoneticPr fontId="4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</si>
  <si>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1"/>
  </si>
  <si>
    <t>勤務時間</t>
    <rPh sb="0" eb="2">
      <t>キンム</t>
    </rPh>
    <rPh sb="2" eb="4">
      <t>ジカン</t>
    </rPh>
    <phoneticPr fontId="41"/>
  </si>
  <si>
    <t>自由記載欄</t>
    <rPh sb="0" eb="2">
      <t>ジユウ</t>
    </rPh>
    <rPh sb="2" eb="4">
      <t>キサイ</t>
    </rPh>
    <rPh sb="4" eb="5">
      <t>ラン</t>
    </rPh>
    <phoneticPr fontId="41"/>
  </si>
  <si>
    <t>No</t>
    <phoneticPr fontId="41"/>
  </si>
  <si>
    <t>始業時刻</t>
    <rPh sb="0" eb="2">
      <t>シギョウ</t>
    </rPh>
    <rPh sb="2" eb="4">
      <t>ジコク</t>
    </rPh>
    <phoneticPr fontId="41"/>
  </si>
  <si>
    <t>終業時刻</t>
    <rPh sb="0" eb="2">
      <t>シュウギョウ</t>
    </rPh>
    <rPh sb="2" eb="4">
      <t>ジコク</t>
    </rPh>
    <phoneticPr fontId="41"/>
  </si>
  <si>
    <t>うち、休憩時間</t>
    <rPh sb="3" eb="5">
      <t>キュウケイ</t>
    </rPh>
    <rPh sb="5" eb="7">
      <t>ジカン</t>
    </rPh>
    <phoneticPr fontId="41"/>
  </si>
  <si>
    <t>a</t>
    <phoneticPr fontId="41"/>
  </si>
  <si>
    <t>：</t>
    <phoneticPr fontId="41"/>
  </si>
  <si>
    <t>～</t>
    <phoneticPr fontId="41"/>
  </si>
  <si>
    <t>（</t>
    <phoneticPr fontId="41"/>
  </si>
  <si>
    <t>）</t>
    <phoneticPr fontId="41"/>
  </si>
  <si>
    <t>b</t>
    <phoneticPr fontId="41"/>
  </si>
  <si>
    <t>～</t>
    <phoneticPr fontId="41"/>
  </si>
  <si>
    <t>（</t>
    <phoneticPr fontId="41"/>
  </si>
  <si>
    <t>）</t>
    <phoneticPr fontId="41"/>
  </si>
  <si>
    <t>c</t>
    <phoneticPr fontId="41"/>
  </si>
  <si>
    <t>～</t>
    <phoneticPr fontId="41"/>
  </si>
  <si>
    <t>d</t>
    <phoneticPr fontId="41"/>
  </si>
  <si>
    <t>e</t>
    <phoneticPr fontId="41"/>
  </si>
  <si>
    <t>：</t>
    <phoneticPr fontId="41"/>
  </si>
  <si>
    <t>f</t>
    <phoneticPr fontId="41"/>
  </si>
  <si>
    <t>g</t>
    <phoneticPr fontId="41"/>
  </si>
  <si>
    <t>h</t>
    <phoneticPr fontId="41"/>
  </si>
  <si>
    <t>i</t>
    <phoneticPr fontId="41"/>
  </si>
  <si>
    <t>j</t>
    <phoneticPr fontId="41"/>
  </si>
  <si>
    <t>）</t>
    <phoneticPr fontId="41"/>
  </si>
  <si>
    <t>k</t>
    <phoneticPr fontId="41"/>
  </si>
  <si>
    <t>（</t>
    <phoneticPr fontId="41"/>
  </si>
  <si>
    <t>l</t>
    <phoneticPr fontId="41"/>
  </si>
  <si>
    <t>m</t>
    <phoneticPr fontId="41"/>
  </si>
  <si>
    <t>n</t>
    <phoneticPr fontId="41"/>
  </si>
  <si>
    <t>o</t>
    <phoneticPr fontId="41"/>
  </si>
  <si>
    <t>：</t>
    <phoneticPr fontId="41"/>
  </si>
  <si>
    <t>p</t>
    <phoneticPr fontId="41"/>
  </si>
  <si>
    <t>q</t>
    <phoneticPr fontId="41"/>
  </si>
  <si>
    <t>r</t>
    <phoneticPr fontId="41"/>
  </si>
  <si>
    <t>s</t>
    <phoneticPr fontId="41"/>
  </si>
  <si>
    <t>t</t>
    <phoneticPr fontId="41"/>
  </si>
  <si>
    <t>u</t>
    <phoneticPr fontId="41"/>
  </si>
  <si>
    <t>v</t>
    <phoneticPr fontId="41"/>
  </si>
  <si>
    <t>w</t>
    <phoneticPr fontId="41"/>
  </si>
  <si>
    <t>x</t>
    <phoneticPr fontId="41"/>
  </si>
  <si>
    <t>y</t>
    <phoneticPr fontId="41"/>
  </si>
  <si>
    <t>z</t>
    <phoneticPr fontId="41"/>
  </si>
  <si>
    <t>x</t>
    <phoneticPr fontId="41"/>
  </si>
  <si>
    <t>aa</t>
    <phoneticPr fontId="41"/>
  </si>
  <si>
    <t>ab</t>
    <phoneticPr fontId="41"/>
  </si>
  <si>
    <t>ac</t>
    <phoneticPr fontId="41"/>
  </si>
  <si>
    <t>ad</t>
    <phoneticPr fontId="41"/>
  </si>
  <si>
    <t>ae</t>
    <phoneticPr fontId="41"/>
  </si>
  <si>
    <t>af</t>
    <phoneticPr fontId="41"/>
  </si>
  <si>
    <t>ag</t>
    <phoneticPr fontId="41"/>
  </si>
  <si>
    <t>-</t>
    <phoneticPr fontId="41"/>
  </si>
  <si>
    <t>-</t>
    <phoneticPr fontId="41"/>
  </si>
  <si>
    <t>-</t>
    <phoneticPr fontId="41"/>
  </si>
  <si>
    <t>-</t>
    <phoneticPr fontId="41"/>
  </si>
  <si>
    <t>1日に2回勤務する場合</t>
    <rPh sb="1" eb="2">
      <t>ニチ</t>
    </rPh>
    <rPh sb="4" eb="5">
      <t>カイ</t>
    </rPh>
    <rPh sb="5" eb="7">
      <t>キンム</t>
    </rPh>
    <rPh sb="9" eb="11">
      <t>バアイ</t>
    </rPh>
    <phoneticPr fontId="41"/>
  </si>
  <si>
    <t>ah</t>
    <phoneticPr fontId="41"/>
  </si>
  <si>
    <t>（</t>
    <phoneticPr fontId="41"/>
  </si>
  <si>
    <t>1日に2回勤務する場合</t>
    <phoneticPr fontId="41"/>
  </si>
  <si>
    <t>ai</t>
    <phoneticPr fontId="41"/>
  </si>
  <si>
    <t>・職種ごとの勤務時間を「○：○○～○：○○」と表記することが困難な場合は、No18～33を活用し、</t>
    <rPh sb="45" eb="47">
      <t>カツヨウ</t>
    </rPh>
    <phoneticPr fontId="41"/>
  </si>
  <si>
    <t xml:space="preserve">   勤務時間数のみを入力してください。</t>
    <phoneticPr fontId="4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</si>
  <si>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1"/>
  </si>
  <si>
    <t xml:space="preserve">   入力の補助を目的とするものですので、結果に誤りがないかご確認ください。</t>
    <phoneticPr fontId="41"/>
  </si>
  <si>
    <t>・シフト記号が足りない場合は、適宜、行を追加してください。</t>
    <rPh sb="4" eb="6">
      <t>キゴウ</t>
    </rPh>
    <rPh sb="7" eb="8">
      <t>タ</t>
    </rPh>
    <rPh sb="11" eb="13">
      <t>バアイ</t>
    </rPh>
    <rPh sb="15" eb="17">
      <t>テキギ</t>
    </rPh>
    <rPh sb="18" eb="19">
      <t>ギョウ</t>
    </rPh>
    <rPh sb="20" eb="22">
      <t>ツイカ</t>
    </rPh>
    <phoneticPr fontId="4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</si>
  <si>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1"/>
  </si>
  <si>
    <t>１．サービス種別</t>
    <rPh sb="6" eb="8">
      <t>シュベツ</t>
    </rPh>
    <phoneticPr fontId="41"/>
  </si>
  <si>
    <t>サービス種別</t>
    <rPh sb="4" eb="6">
      <t>シュベツ</t>
    </rPh>
    <phoneticPr fontId="41"/>
  </si>
  <si>
    <t>指定介護老人福祉施設（従来型）</t>
    <rPh sb="0" eb="2">
      <t>シテイ</t>
    </rPh>
    <rPh sb="2" eb="4">
      <t>カイゴ</t>
    </rPh>
    <rPh sb="4" eb="6">
      <t>ロウジン</t>
    </rPh>
    <rPh sb="6" eb="8">
      <t>フクシ</t>
    </rPh>
    <rPh sb="8" eb="10">
      <t>シセツ</t>
    </rPh>
    <rPh sb="11" eb="13">
      <t>ジュウライ</t>
    </rPh>
    <rPh sb="13" eb="14">
      <t>ガタ</t>
    </rPh>
    <phoneticPr fontId="41"/>
  </si>
  <si>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41"/>
  </si>
  <si>
    <t>短期入所生活介護（従来型）</t>
    <rPh sb="0" eb="2">
      <t>タンキ</t>
    </rPh>
    <rPh sb="2" eb="4">
      <t>ニュウショ</t>
    </rPh>
    <rPh sb="4" eb="6">
      <t>セイカツ</t>
    </rPh>
    <rPh sb="6" eb="8">
      <t>カイゴ</t>
    </rPh>
    <rPh sb="9" eb="11">
      <t>ジュウライ</t>
    </rPh>
    <rPh sb="11" eb="12">
      <t>ガタ</t>
    </rPh>
    <phoneticPr fontId="41"/>
  </si>
  <si>
    <t>短期入所生活介護（ユニット型）</t>
    <rPh sb="0" eb="2">
      <t>タンキ</t>
    </rPh>
    <rPh sb="2" eb="4">
      <t>ニュウショ</t>
    </rPh>
    <rPh sb="4" eb="6">
      <t>セイカツ</t>
    </rPh>
    <rPh sb="6" eb="8">
      <t>カイゴ</t>
    </rPh>
    <rPh sb="13" eb="14">
      <t>ガタ</t>
    </rPh>
    <phoneticPr fontId="41"/>
  </si>
  <si>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41"/>
  </si>
  <si>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41"/>
  </si>
  <si>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41"/>
  </si>
  <si>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41"/>
  </si>
  <si>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41"/>
  </si>
  <si>
    <t>ー</t>
    <phoneticPr fontId="41"/>
  </si>
  <si>
    <t>ー</t>
    <phoneticPr fontId="41"/>
  </si>
  <si>
    <t>２．職種名・資格名称</t>
    <rPh sb="2" eb="4">
      <t>ショクシュ</t>
    </rPh>
    <rPh sb="4" eb="5">
      <t>メイ</t>
    </rPh>
    <rPh sb="6" eb="8">
      <t>シカク</t>
    </rPh>
    <rPh sb="8" eb="10">
      <t>メイショウ</t>
    </rPh>
    <phoneticPr fontId="41"/>
  </si>
  <si>
    <t>職種名</t>
    <rPh sb="0" eb="2">
      <t>ショクシュ</t>
    </rPh>
    <rPh sb="2" eb="3">
      <t>メイ</t>
    </rPh>
    <phoneticPr fontId="41"/>
  </si>
  <si>
    <t>管理者</t>
    <rPh sb="0" eb="3">
      <t>カンリシャ</t>
    </rPh>
    <phoneticPr fontId="41"/>
  </si>
  <si>
    <t>医師</t>
    <rPh sb="0" eb="2">
      <t>イシ</t>
    </rPh>
    <phoneticPr fontId="41"/>
  </si>
  <si>
    <t>生活相談員</t>
    <rPh sb="0" eb="2">
      <t>セイカツ</t>
    </rPh>
    <rPh sb="2" eb="5">
      <t>ソウダンイン</t>
    </rPh>
    <phoneticPr fontId="41"/>
  </si>
  <si>
    <t>栄養士</t>
    <rPh sb="0" eb="3">
      <t>エイヨウシ</t>
    </rPh>
    <phoneticPr fontId="41"/>
  </si>
  <si>
    <t>機能訓練指導員</t>
    <rPh sb="0" eb="2">
      <t>キノウ</t>
    </rPh>
    <rPh sb="2" eb="4">
      <t>クンレン</t>
    </rPh>
    <rPh sb="4" eb="7">
      <t>シドウイン</t>
    </rPh>
    <phoneticPr fontId="41"/>
  </si>
  <si>
    <t>介護支援専門員</t>
    <rPh sb="0" eb="2">
      <t>カイゴ</t>
    </rPh>
    <rPh sb="2" eb="4">
      <t>シエン</t>
    </rPh>
    <rPh sb="4" eb="7">
      <t>センモンイン</t>
    </rPh>
    <phoneticPr fontId="41"/>
  </si>
  <si>
    <t>ー</t>
    <phoneticPr fontId="41"/>
  </si>
  <si>
    <t>資格</t>
    <rPh sb="0" eb="2">
      <t>シカク</t>
    </rPh>
    <phoneticPr fontId="41"/>
  </si>
  <si>
    <t>社会福祉主事任用資格</t>
    <rPh sb="0" eb="2">
      <t>シャカイ</t>
    </rPh>
    <rPh sb="2" eb="4">
      <t>フクシ</t>
    </rPh>
    <rPh sb="4" eb="6">
      <t>シュジ</t>
    </rPh>
    <rPh sb="6" eb="8">
      <t>ニンヨウ</t>
    </rPh>
    <rPh sb="8" eb="10">
      <t>シカク</t>
    </rPh>
    <phoneticPr fontId="41"/>
  </si>
  <si>
    <t>看護師</t>
    <rPh sb="0" eb="3">
      <t>カンゴシ</t>
    </rPh>
    <phoneticPr fontId="49"/>
  </si>
  <si>
    <t>介護福祉士</t>
    <rPh sb="0" eb="2">
      <t>カイゴ</t>
    </rPh>
    <rPh sb="2" eb="5">
      <t>フクシシ</t>
    </rPh>
    <phoneticPr fontId="41"/>
  </si>
  <si>
    <t>管理栄養士</t>
    <rPh sb="0" eb="2">
      <t>カンリ</t>
    </rPh>
    <rPh sb="2" eb="5">
      <t>エイヨウシ</t>
    </rPh>
    <phoneticPr fontId="41"/>
  </si>
  <si>
    <t>理学療法士</t>
    <rPh sb="0" eb="2">
      <t>リガク</t>
    </rPh>
    <rPh sb="2" eb="5">
      <t>リョウホウシ</t>
    </rPh>
    <phoneticPr fontId="41"/>
  </si>
  <si>
    <t>社会福祉事業に2年以上従事</t>
    <rPh sb="0" eb="2">
      <t>シャカイ</t>
    </rPh>
    <rPh sb="2" eb="4">
      <t>フクシ</t>
    </rPh>
    <rPh sb="4" eb="6">
      <t>ジギョウ</t>
    </rPh>
    <rPh sb="8" eb="9">
      <t>ネン</t>
    </rPh>
    <rPh sb="9" eb="11">
      <t>イジョウ</t>
    </rPh>
    <rPh sb="11" eb="13">
      <t>ジュウジ</t>
    </rPh>
    <phoneticPr fontId="41"/>
  </si>
  <si>
    <t>社会福祉士</t>
    <rPh sb="0" eb="2">
      <t>シャカイ</t>
    </rPh>
    <rPh sb="2" eb="5">
      <t>フクシシ</t>
    </rPh>
    <phoneticPr fontId="41"/>
  </si>
  <si>
    <t>准看護師</t>
    <rPh sb="0" eb="4">
      <t>ジュンカンゴシ</t>
    </rPh>
    <phoneticPr fontId="41"/>
  </si>
  <si>
    <t>ー</t>
    <phoneticPr fontId="41"/>
  </si>
  <si>
    <t>作業療法士</t>
    <rPh sb="0" eb="2">
      <t>サギョウ</t>
    </rPh>
    <rPh sb="2" eb="5">
      <t>リョウホウシ</t>
    </rPh>
    <phoneticPr fontId="41"/>
  </si>
  <si>
    <t>ー</t>
    <phoneticPr fontId="41"/>
  </si>
  <si>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41"/>
  </si>
  <si>
    <t>精神保健福祉士</t>
    <rPh sb="0" eb="2">
      <t>セイシン</t>
    </rPh>
    <rPh sb="2" eb="4">
      <t>ホケン</t>
    </rPh>
    <rPh sb="4" eb="7">
      <t>フクシシ</t>
    </rPh>
    <phoneticPr fontId="41"/>
  </si>
  <si>
    <t>言語聴覚士</t>
    <rPh sb="0" eb="2">
      <t>ゲンゴ</t>
    </rPh>
    <rPh sb="2" eb="5">
      <t>チョウカクシ</t>
    </rPh>
    <phoneticPr fontId="41"/>
  </si>
  <si>
    <t>看護師</t>
    <rPh sb="0" eb="3">
      <t>カンゴシ</t>
    </rPh>
    <phoneticPr fontId="41"/>
  </si>
  <si>
    <t>柔道整復師</t>
    <rPh sb="0" eb="2">
      <t>ジュウドウ</t>
    </rPh>
    <rPh sb="2" eb="5">
      <t>セイフクシ</t>
    </rPh>
    <phoneticPr fontId="41"/>
  </si>
  <si>
    <t>あん摩マッサージ指圧師</t>
    <rPh sb="2" eb="3">
      <t>マ</t>
    </rPh>
    <rPh sb="8" eb="11">
      <t>シアツシ</t>
    </rPh>
    <phoneticPr fontId="41"/>
  </si>
  <si>
    <t>はり師</t>
    <rPh sb="2" eb="3">
      <t>シ</t>
    </rPh>
    <phoneticPr fontId="41"/>
  </si>
  <si>
    <t>きゅう師</t>
    <rPh sb="3" eb="4">
      <t>シ</t>
    </rPh>
    <phoneticPr fontId="41"/>
  </si>
  <si>
    <t>【自治体の皆様へ】</t>
    <rPh sb="1" eb="4">
      <t>ジチタイ</t>
    </rPh>
    <rPh sb="5" eb="7">
      <t>ミナサマ</t>
    </rPh>
    <phoneticPr fontId="41"/>
  </si>
  <si>
    <t>※ INDIRECT関数使用のため、以下のとおりセルに「名前の定義」をしています。</t>
    <rPh sb="10" eb="12">
      <t>カンスウ</t>
    </rPh>
    <rPh sb="12" eb="14">
      <t>シヨウ</t>
    </rPh>
    <rPh sb="18" eb="20">
      <t>イカ</t>
    </rPh>
    <rPh sb="28" eb="30">
      <t>ナマエ</t>
    </rPh>
    <rPh sb="31" eb="33">
      <t>テイギ</t>
    </rPh>
    <phoneticPr fontId="41"/>
  </si>
  <si>
    <t>　21行目・・・「職種」</t>
    <rPh sb="3" eb="5">
      <t>ギョウメ</t>
    </rPh>
    <rPh sb="9" eb="11">
      <t>ショクシュ</t>
    </rPh>
    <phoneticPr fontId="41"/>
  </si>
  <si>
    <t>　C列・・・「管理者」</t>
    <rPh sb="2" eb="3">
      <t>レツ</t>
    </rPh>
    <rPh sb="7" eb="10">
      <t>カンリシャ</t>
    </rPh>
    <phoneticPr fontId="41"/>
  </si>
  <si>
    <t>　D列・・・「医師」</t>
    <rPh sb="2" eb="3">
      <t>レツ</t>
    </rPh>
    <rPh sb="7" eb="9">
      <t>イシ</t>
    </rPh>
    <phoneticPr fontId="41"/>
  </si>
  <si>
    <t>　E列・・・「生活相談員」</t>
    <rPh sb="2" eb="3">
      <t>レツ</t>
    </rPh>
    <rPh sb="7" eb="9">
      <t>セイカツ</t>
    </rPh>
    <rPh sb="9" eb="12">
      <t>ソウダンイン</t>
    </rPh>
    <phoneticPr fontId="41"/>
  </si>
  <si>
    <t>　F列・・・「看護職員」</t>
    <rPh sb="2" eb="3">
      <t>レツ</t>
    </rPh>
    <rPh sb="7" eb="9">
      <t>カンゴ</t>
    </rPh>
    <rPh sb="9" eb="11">
      <t>ショクイン</t>
    </rPh>
    <phoneticPr fontId="41"/>
  </si>
  <si>
    <t>　G列・・・「介護職員」</t>
    <rPh sb="2" eb="3">
      <t>レツ</t>
    </rPh>
    <rPh sb="7" eb="9">
      <t>カイゴ</t>
    </rPh>
    <rPh sb="9" eb="11">
      <t>ショクイン</t>
    </rPh>
    <phoneticPr fontId="41"/>
  </si>
  <si>
    <t>　H列・・・「栄養士」</t>
    <rPh sb="2" eb="3">
      <t>レツ</t>
    </rPh>
    <rPh sb="7" eb="10">
      <t>エイヨウシ</t>
    </rPh>
    <phoneticPr fontId="41"/>
  </si>
  <si>
    <t>　I列・・・「機能訓練指導員」</t>
    <rPh sb="2" eb="3">
      <t>レツ</t>
    </rPh>
    <rPh sb="7" eb="9">
      <t>キノウ</t>
    </rPh>
    <rPh sb="9" eb="11">
      <t>クンレン</t>
    </rPh>
    <rPh sb="11" eb="14">
      <t>シドウイン</t>
    </rPh>
    <phoneticPr fontId="41"/>
  </si>
  <si>
    <t>　J列・・・「介護支援専門員」</t>
    <rPh sb="2" eb="3">
      <t>レツ</t>
    </rPh>
    <rPh sb="7" eb="9">
      <t>カイゴ</t>
    </rPh>
    <rPh sb="9" eb="11">
      <t>シエン</t>
    </rPh>
    <rPh sb="11" eb="14">
      <t>センモンイン</t>
    </rPh>
    <phoneticPr fontId="4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</si>
  <si>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1"/>
  </si>
  <si>
    <t>　行が足りない場合は、適宜追加してください。</t>
    <rPh sb="1" eb="2">
      <t>ギョウ</t>
    </rPh>
    <rPh sb="3" eb="4">
      <t>タ</t>
    </rPh>
    <rPh sb="7" eb="9">
      <t>バアイ</t>
    </rPh>
    <rPh sb="11" eb="13">
      <t>テキギ</t>
    </rPh>
    <rPh sb="13" eb="15">
      <t>ツイカ</t>
    </rPh>
    <phoneticPr fontId="41"/>
  </si>
  <si>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</si>
  <si>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1"/>
  </si>
  <si>
    <t>　・「数式」タブ　⇒　「名前の定義」を選択</t>
    <rPh sb="3" eb="5">
      <t>スウシキ</t>
    </rPh>
    <rPh sb="12" eb="14">
      <t>ナマエ</t>
    </rPh>
    <rPh sb="15" eb="17">
      <t>テイギ</t>
    </rPh>
    <rPh sb="19" eb="21">
      <t>センタク</t>
    </rPh>
    <phoneticPr fontId="41"/>
  </si>
  <si>
    <t>　・「名前」に職種名を入力</t>
    <rPh sb="3" eb="5">
      <t>ナマエ</t>
    </rPh>
    <rPh sb="7" eb="9">
      <t>ショクシュ</t>
    </rPh>
    <rPh sb="9" eb="10">
      <t>メイ</t>
    </rPh>
    <rPh sb="11" eb="13">
      <t>ニュウリョク</t>
    </rPh>
    <phoneticPr fontId="4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</si>
  <si>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</si>
  <si>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1"/>
  </si>
  <si>
    <t>≪提出不要≫</t>
    <rPh sb="1" eb="3">
      <t>テイシュツ</t>
    </rPh>
    <rPh sb="3" eb="5">
      <t>フヨウ</t>
    </rPh>
    <phoneticPr fontId="41"/>
  </si>
  <si>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</si>
  <si>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・・・直接入力する必要がある箇所です。</t>
    <rPh sb="3" eb="5">
      <t>チョクセツ</t>
    </rPh>
    <rPh sb="5" eb="7">
      <t>ニュウリョク</t>
    </rPh>
    <rPh sb="9" eb="11">
      <t>ヒツヨウ</t>
    </rPh>
    <rPh sb="14" eb="16">
      <t>カショ</t>
    </rPh>
    <phoneticPr fontId="41"/>
  </si>
  <si>
    <t>下記の記入方法に従って、入力してください。</t>
    <phoneticPr fontId="41"/>
  </si>
  <si>
    <t>・・・プルダウンから選択して入力する必要がある箇所です。</t>
    <rPh sb="10" eb="12">
      <t>センタク</t>
    </rPh>
    <rPh sb="14" eb="16">
      <t>ニュウリョク</t>
    </rPh>
    <rPh sb="18" eb="20">
      <t>ヒツヨウ</t>
    </rPh>
    <rPh sb="23" eb="25">
      <t>カショ</t>
    </rPh>
    <phoneticPr fontId="4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</si>
  <si>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</si>
  <si>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1"/>
  </si>
  <si>
    <t>　(1) 「４週」・「暦月」のいずれかを選択してください。</t>
    <rPh sb="7" eb="8">
      <t>シュウ</t>
    </rPh>
    <rPh sb="11" eb="12">
      <t>レキ</t>
    </rPh>
    <rPh sb="12" eb="13">
      <t>ツキ</t>
    </rPh>
    <rPh sb="20" eb="22">
      <t>センタク</t>
    </rPh>
    <phoneticPr fontId="4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</si>
  <si>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</si>
  <si>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</si>
  <si>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41"/>
  </si>
  <si>
    <t>　　  小数点第2位以下を切り上げ）とします。新規又は再開の場合は、推定数を入力してください。</t>
    <phoneticPr fontId="4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</si>
  <si>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1"/>
  </si>
  <si>
    <t xml:space="preserve"> 　　 記入の順序は、職種ごとにまとめてください。</t>
    <rPh sb="4" eb="6">
      <t>キニュウ</t>
    </rPh>
    <rPh sb="7" eb="9">
      <t>ジュンジョ</t>
    </rPh>
    <rPh sb="11" eb="13">
      <t>ショクシュ</t>
    </rPh>
    <phoneticPr fontId="41"/>
  </si>
  <si>
    <t>No</t>
    <phoneticPr fontId="4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</si>
  <si>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</si>
  <si>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1"/>
  </si>
  <si>
    <t>A</t>
    <phoneticPr fontId="41"/>
  </si>
  <si>
    <t>C</t>
    <phoneticPr fontId="41"/>
  </si>
  <si>
    <t>D</t>
    <phoneticPr fontId="41"/>
  </si>
  <si>
    <t>非常勤で兼務</t>
    <rPh sb="0" eb="1">
      <t>ヒ</t>
    </rPh>
    <rPh sb="1" eb="3">
      <t>ジョウキン</t>
    </rPh>
    <rPh sb="4" eb="6">
      <t>ケンム</t>
    </rPh>
    <phoneticPr fontId="41"/>
  </si>
  <si>
    <t>（注）常勤・非常勤の区分について</t>
    <rPh sb="1" eb="2">
      <t>チュウ</t>
    </rPh>
    <rPh sb="3" eb="5">
      <t>ジョウキン</t>
    </rPh>
    <rPh sb="6" eb="9">
      <t>ヒジョウキン</t>
    </rPh>
    <rPh sb="10" eb="12">
      <t>クブン</t>
    </rPh>
    <phoneticPr fontId="4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</si>
  <si>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</si>
  <si>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</si>
  <si>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</si>
  <si>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</si>
  <si>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41"/>
  </si>
  <si>
    <t>　(8) 従業者の氏名を記入してください。</t>
    <rPh sb="5" eb="8">
      <t>ジュウギョウシャ</t>
    </rPh>
    <rPh sb="9" eb="11">
      <t>シメイ</t>
    </rPh>
    <rPh sb="12" eb="14">
      <t>キニュウ</t>
    </rPh>
    <phoneticPr fontId="4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</si>
  <si>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41"/>
  </si>
  <si>
    <t>　　  ※ 指定基準の確認に際しては、４週分の入力で差し支えありません。</t>
  </si>
  <si>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</si>
  <si>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</si>
  <si>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</si>
  <si>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</si>
  <si>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1"/>
  </si>
  <si>
    <t>　　　 その他、特記事項欄としてもご活用ください。</t>
    <rPh sb="6" eb="7">
      <t>タ</t>
    </rPh>
    <rPh sb="8" eb="10">
      <t>トッキ</t>
    </rPh>
    <rPh sb="10" eb="12">
      <t>ジコウ</t>
    </rPh>
    <rPh sb="12" eb="13">
      <t>ラン</t>
    </rPh>
    <rPh sb="18" eb="20">
      <t>カツヨウ</t>
    </rPh>
    <phoneticPr fontId="4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</si>
  <si>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1"/>
  </si>
  <si>
    <t>　　　　○ 常勤換算方法とは、非常勤の従業者について「事業所の従業者の勤務延時間数を当該事業所において常勤の従業者が勤務すべき時間数で除することにより、</t>
    <phoneticPr fontId="41"/>
  </si>
  <si>
    <t>　　　　　常勤の従業者の員数に換算する方法」であるため、常勤の従業者については常勤換算方法によらず、実人数で計算する。</t>
    <phoneticPr fontId="4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</si>
  <si>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1"/>
  </si>
  <si>
    <t>　　　　　手入力すること。</t>
    <phoneticPr fontId="4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</si>
  <si>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</si>
  <si>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</si>
  <si>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1"/>
  </si>
  <si>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</si>
  <si>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下記の記入方法に従って、入力してください。</t>
    <phoneticPr fontId="41"/>
  </si>
  <si>
    <t>　　  小数点第2位以下を切り上げ）とします。新規又は再開の場合は、推定数を入力してください。</t>
    <phoneticPr fontId="41"/>
  </si>
  <si>
    <t>　(5) ユニットリーダーに以下の印をつけてください。</t>
    <rPh sb="14" eb="16">
      <t>イカ</t>
    </rPh>
    <rPh sb="17" eb="18">
      <t>シルシ</t>
    </rPh>
    <phoneticPr fontId="41"/>
  </si>
  <si>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41"/>
  </si>
  <si>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41"/>
  </si>
  <si>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41"/>
  </si>
  <si>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41"/>
  </si>
  <si>
    <t>　　  原則、そのユニットを並べて記載してください。</t>
    <rPh sb="4" eb="6">
      <t>ゲンソク</t>
    </rPh>
    <rPh sb="14" eb="15">
      <t>ナラ</t>
    </rPh>
    <rPh sb="17" eb="19">
      <t>キサイ</t>
    </rPh>
    <phoneticPr fontId="41"/>
  </si>
  <si>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41"/>
  </si>
  <si>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1"/>
  </si>
  <si>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41"/>
  </si>
  <si>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</si>
  <si>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B</t>
    <phoneticPr fontId="41"/>
  </si>
  <si>
    <t>C</t>
    <phoneticPr fontId="41"/>
  </si>
  <si>
    <t>D</t>
    <phoneticPr fontId="41"/>
  </si>
  <si>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1"/>
  </si>
  <si>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41"/>
  </si>
  <si>
    <t>　(10) 従業者の氏名を記入してください。</t>
    <rPh sb="6" eb="9">
      <t>ジュウギョウシャ</t>
    </rPh>
    <rPh sb="10" eb="12">
      <t>シメイ</t>
    </rPh>
    <rPh sb="13" eb="15">
      <t>キニュウ</t>
    </rPh>
    <phoneticPr fontId="4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</si>
  <si>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4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</si>
  <si>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</si>
  <si>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</si>
  <si>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1"/>
  </si>
  <si>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1"/>
  </si>
  <si>
    <t>　　　　○ 常勤換算方法とは、非常勤の従業者について「事業所の従業者の勤務延時間数を当該事業所において常勤の従業者が勤務すべき時間数で除することにより、</t>
    <phoneticPr fontId="41"/>
  </si>
  <si>
    <t>　　　　　常勤の従業者の員数に換算する方法」であるため、常勤の従業者については常勤換算方法によらず、実人数で計算する。</t>
    <phoneticPr fontId="41"/>
  </si>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</sst>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0"/>
    <numFmt numFmtId="178" formatCode="#,##0.0#"/>
    <numFmt numFmtId="179" formatCode="#,##0.##"/>
    <numFmt numFmtId="180" formatCode="#,##0.0&quot;人&quot;"/>
    <numFmt numFmtId="181" formatCode="#,##0&quot;人&quot;"/>
  </numFmts>
  <fonts count="6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0"/>
      <name val="ＭＳ Ｐゴシック"/>
      <family val="3"/>
      <charset val="128"/>
    </font>
    <font>
      <sz val="8"/>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9"/>
      <name val="ＭＳ Ｐゴシック"/>
      <family val="3"/>
      <charset val="128"/>
    </font>
    <font>
      <b/>
      <sz val="14"/>
      <name val="ＭＳ Ｐゴシック"/>
      <family val="3"/>
      <charset val="128"/>
    </font>
    <font>
      <b/>
      <u/>
      <sz val="11"/>
      <name val="ＭＳ Ｐゴシック"/>
      <family val="3"/>
      <charset val="128"/>
    </font>
    <font>
      <sz val="11"/>
      <color theme="1"/>
      <name val="ＭＳ Ｐゴシック"/>
      <family val="3"/>
      <charset val="128"/>
    </font>
    <font>
      <sz val="20"/>
      <color theme="1"/>
      <name val="HG丸ｺﾞｼｯｸM-PRO"/>
      <family val="3"/>
      <charset val="128"/>
    </font>
    <font>
      <sz val="11"/>
      <color theme="1"/>
      <name val="HG丸ｺﾞｼｯｸM-PRO"/>
      <family val="3"/>
      <charset val="128"/>
    </font>
    <font>
      <sz val="12"/>
      <color theme="1"/>
      <name val="HG丸ｺﾞｼｯｸM-PRO"/>
      <family val="3"/>
      <charset val="128"/>
    </font>
    <font>
      <sz val="12"/>
      <color theme="1"/>
      <name val="ＤＦ平成明朝体W7"/>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9"/>
      <color theme="1"/>
      <name val="ＭＳ Ｐゴシック"/>
      <family val="3"/>
      <charset val="128"/>
    </font>
    <font>
      <sz val="10"/>
      <color theme="1"/>
      <name val="ＭＳ Ｐゴシック"/>
      <family val="3"/>
      <charset val="128"/>
    </font>
    <font>
      <sz val="14"/>
      <color theme="1"/>
      <name val="ＭＳ Ｐゴシック"/>
      <family val="3"/>
      <charset val="128"/>
    </font>
    <font>
      <sz val="10"/>
      <color theme="1"/>
      <name val="HG丸ｺﾞｼｯｸM-PRO"/>
      <family val="3"/>
      <charset val="128"/>
    </font>
    <font>
      <sz val="12"/>
      <color theme="1"/>
      <name val="ＭＳ Ｐゴシック"/>
      <family val="3"/>
      <charset val="128"/>
    </font>
    <font>
      <u/>
      <sz val="11"/>
      <color theme="1"/>
      <name val="ＭＳ Ｐゴシック"/>
      <family val="3"/>
      <charset val="128"/>
    </font>
    <font>
      <sz val="11"/>
      <color rgb="FFFF0000"/>
      <name val="ＭＳ Ｐゴシック"/>
      <family val="3"/>
      <charset val="128"/>
    </font>
    <font>
      <b/>
      <sz val="24"/>
      <name val="HG丸ｺﾞｼｯｸM-PRO"/>
      <family val="3"/>
      <charset val="128"/>
    </font>
    <font>
      <sz val="20"/>
      <name val="HG丸ｺﾞｼｯｸM-PRO"/>
      <family val="3"/>
      <charset val="128"/>
    </font>
    <font>
      <sz val="18"/>
      <name val="HG丸ｺﾞｼｯｸM-PRO"/>
      <family val="3"/>
      <charset val="128"/>
    </font>
    <font>
      <u/>
      <sz val="18"/>
      <name val="HG丸ｺﾞｼｯｸM-PRO"/>
      <family val="3"/>
      <charset val="128"/>
    </font>
    <font>
      <sz val="12"/>
      <name val="HG丸ｺﾞｼｯｸM-PRO"/>
      <family val="3"/>
      <charset val="128"/>
    </font>
    <font>
      <b/>
      <sz val="12"/>
      <color theme="0"/>
      <name val="HG丸ｺﾞｼｯｸM-PRO"/>
      <family val="3"/>
      <charset val="128"/>
    </font>
    <font>
      <b/>
      <u/>
      <sz val="16"/>
      <name val="ＭＳ Ｐゴシック"/>
      <family val="3"/>
      <charset val="128"/>
    </font>
    <font>
      <u/>
      <sz val="11"/>
      <name val="ＭＳ Ｐゴシック"/>
      <family val="3"/>
      <charset val="128"/>
    </font>
    <font>
      <b/>
      <i/>
      <u/>
      <sz val="16"/>
      <name val="ＭＳ Ｐゴシック"/>
      <family val="3"/>
      <charset val="128"/>
    </font>
    <font>
      <sz val="11"/>
      <name val="ＭＳ 明朝"/>
      <family val="1"/>
      <charset val="128"/>
    </font>
    <font>
      <sz val="6"/>
      <name val="ＭＳ 明朝"/>
      <family val="1"/>
      <charset val="128"/>
    </font>
    <font>
      <sz val="11"/>
      <color theme="1"/>
      <name val="ＭＳ 明朝"/>
      <family val="1"/>
      <charset val="128"/>
    </font>
    <font>
      <b/>
      <u val="double"/>
      <sz val="11"/>
      <name val="ＭＳ Ｐゴシック"/>
      <family val="3"/>
      <charset val="128"/>
    </font>
    <font>
      <sz val="6"/>
      <name val="ＭＳ Ｐゴシック"/>
      <family val="2"/>
      <charset val="128"/>
      <scheme val="minor"/>
    </font>
    <font>
      <sz val="10"/>
      <color rgb="FFFF0000"/>
      <name val="ＭＳ Ｐゴシック"/>
      <family val="3"/>
      <charset val="128"/>
    </font>
    <font>
      <sz val="11"/>
      <color theme="1"/>
      <name val="ＭＳ Ｐゴシック"/>
      <family val="3"/>
      <charset val="128"/>
      <scheme val="minor"/>
    </font>
    <font>
      <b/>
      <u/>
      <sz val="16"/>
      <color theme="1"/>
      <name val="ＭＳ Ｐゴシック"/>
      <family val="3"/>
      <charset val="128"/>
    </font>
    <font>
      <b/>
      <sz val="16"/>
      <color theme="1"/>
      <name val="ＭＳ Ｐゴシック"/>
      <family val="3"/>
      <charset val="128"/>
    </font>
    <font>
      <i/>
      <sz val="11"/>
      <color theme="1"/>
      <name val="ＭＳ Ｐゴシック"/>
      <family val="3"/>
      <charset val="128"/>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s>
  <fills count="14">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7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style="dotted">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top/>
      <bottom style="dashed">
        <color indexed="64"/>
      </bottom>
      <diagonal/>
    </border>
    <border>
      <left/>
      <right style="thin">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double">
        <color indexed="64"/>
      </right>
      <top style="hair">
        <color indexed="64"/>
      </top>
      <bottom style="hair">
        <color indexed="64"/>
      </bottom>
      <diagonal/>
    </border>
    <border>
      <left/>
      <right style="thin">
        <color indexed="64"/>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bottom style="dotted">
        <color indexed="64"/>
      </bottom>
      <diagonal/>
    </border>
    <border diagonalUp="1">
      <left style="double">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right style="thin">
        <color indexed="64"/>
      </right>
      <top style="medium">
        <color indexed="64"/>
      </top>
      <bottom style="medium">
        <color indexed="64"/>
      </bottom>
      <diagonal/>
    </border>
  </borders>
  <cellStyleXfs count="10">
    <xf numFmtId="0" fontId="0" fillId="0" borderId="0">
      <alignment vertical="center"/>
    </xf>
    <xf numFmtId="0" fontId="2" fillId="0" borderId="0">
      <alignment vertical="center"/>
    </xf>
    <xf numFmtId="0" fontId="2" fillId="0" borderId="0"/>
    <xf numFmtId="0" fontId="2" fillId="0" borderId="0"/>
    <xf numFmtId="0" fontId="37" fillId="0" borderId="0"/>
    <xf numFmtId="0" fontId="2" fillId="0" borderId="0">
      <alignment vertical="center"/>
    </xf>
    <xf numFmtId="0" fontId="37" fillId="0" borderId="0"/>
    <xf numFmtId="0" fontId="2" fillId="0" borderId="0"/>
    <xf numFmtId="0" fontId="1" fillId="0" borderId="0">
      <alignment vertical="center"/>
    </xf>
    <xf numFmtId="38" fontId="1" fillId="0" borderId="0" applyFont="0" applyFill="0" applyBorder="0" applyAlignment="0" applyProtection="0">
      <alignment vertical="center"/>
    </xf>
  </cellStyleXfs>
  <cellXfs count="1311">
    <xf numFmtId="0" fontId="0" fillId="0" borderId="0" xfId="0">
      <alignment vertical="center"/>
    </xf>
    <xf numFmtId="0" fontId="4" fillId="0" borderId="0" xfId="0" applyFont="1">
      <alignment vertical="center"/>
    </xf>
    <xf numFmtId="0" fontId="13" fillId="0" borderId="0" xfId="0" applyFont="1" applyBorder="1">
      <alignment vertical="center"/>
    </xf>
    <xf numFmtId="0" fontId="13" fillId="0" borderId="10" xfId="0" applyFont="1" applyBorder="1" applyAlignment="1">
      <alignment horizontal="center" vertical="center"/>
    </xf>
    <xf numFmtId="0" fontId="15" fillId="0" borderId="0" xfId="0" applyFont="1">
      <alignment vertical="center"/>
    </xf>
    <xf numFmtId="0" fontId="15" fillId="0" borderId="1" xfId="0" applyFont="1" applyBorder="1">
      <alignment vertical="center"/>
    </xf>
    <xf numFmtId="0" fontId="15" fillId="0" borderId="2" xfId="0" applyFont="1" applyBorder="1">
      <alignment vertical="center"/>
    </xf>
    <xf numFmtId="0" fontId="15" fillId="0" borderId="13"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43"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5" xfId="0" applyFont="1" applyBorder="1">
      <alignment vertical="center"/>
    </xf>
    <xf numFmtId="0" fontId="15" fillId="0" borderId="14" xfId="0" applyFont="1" applyBorder="1">
      <alignment vertical="center"/>
    </xf>
    <xf numFmtId="0" fontId="15" fillId="0" borderId="15" xfId="0" applyFont="1" applyBorder="1">
      <alignment vertical="center"/>
    </xf>
    <xf numFmtId="0" fontId="15" fillId="0" borderId="44" xfId="0" applyFont="1" applyBorder="1">
      <alignment vertical="center"/>
    </xf>
    <xf numFmtId="0" fontId="15" fillId="0" borderId="45" xfId="0" applyFont="1" applyBorder="1">
      <alignment vertical="center"/>
    </xf>
    <xf numFmtId="0" fontId="15"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Border="1">
      <alignmen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5" fillId="0" borderId="46" xfId="0" applyFont="1" applyBorder="1">
      <alignment vertical="center"/>
    </xf>
    <xf numFmtId="0" fontId="15" fillId="0" borderId="47" xfId="0" applyFont="1" applyBorder="1">
      <alignment vertical="center"/>
    </xf>
    <xf numFmtId="0" fontId="15" fillId="0" borderId="48" xfId="0" applyFont="1" applyBorder="1">
      <alignment vertical="center"/>
    </xf>
    <xf numFmtId="0" fontId="15" fillId="0" borderId="49" xfId="0" applyFont="1" applyBorder="1">
      <alignment vertical="center"/>
    </xf>
    <xf numFmtId="0" fontId="15" fillId="0" borderId="50" xfId="0" applyFont="1" applyBorder="1">
      <alignment vertical="center"/>
    </xf>
    <xf numFmtId="0" fontId="17" fillId="0" borderId="0" xfId="0" applyFont="1" applyBorder="1" applyAlignment="1">
      <alignment horizontal="left" vertical="top"/>
    </xf>
    <xf numFmtId="0" fontId="15" fillId="0" borderId="51" xfId="0" applyFont="1" applyBorder="1">
      <alignment vertical="center"/>
    </xf>
    <xf numFmtId="0" fontId="15" fillId="0" borderId="52" xfId="0" applyFont="1" applyBorder="1">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Fill="1" applyBorder="1" applyAlignment="1">
      <alignment vertical="center"/>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left" vertical="center"/>
    </xf>
    <xf numFmtId="0" fontId="19"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horizontal="left" vertical="center"/>
    </xf>
    <xf numFmtId="0" fontId="4" fillId="0" borderId="0" xfId="1" applyFont="1">
      <alignment vertical="center"/>
    </xf>
    <xf numFmtId="0" fontId="4" fillId="0" borderId="0" xfId="1" applyFont="1" applyAlignment="1">
      <alignment horizontal="center" vertical="center"/>
    </xf>
    <xf numFmtId="0" fontId="29" fillId="0" borderId="0" xfId="1" applyFont="1" applyAlignment="1">
      <alignment vertical="center"/>
    </xf>
    <xf numFmtId="0" fontId="32" fillId="0" borderId="0" xfId="1" applyFont="1" applyAlignment="1">
      <alignment vertical="center" wrapText="1"/>
    </xf>
    <xf numFmtId="0" fontId="32" fillId="0" borderId="0" xfId="1" applyFont="1" applyAlignment="1">
      <alignment horizontal="left" vertical="center"/>
    </xf>
    <xf numFmtId="0" fontId="32" fillId="0" borderId="0" xfId="1" applyFont="1" applyAlignment="1">
      <alignment vertical="center"/>
    </xf>
    <xf numFmtId="0" fontId="33" fillId="2" borderId="21" xfId="1" applyFont="1" applyFill="1" applyBorder="1" applyAlignment="1">
      <alignment horizontal="center" vertical="center"/>
    </xf>
    <xf numFmtId="0" fontId="33" fillId="2" borderId="11" xfId="1" applyFont="1" applyFill="1" applyBorder="1" applyAlignment="1">
      <alignment horizontal="center" vertical="center"/>
    </xf>
    <xf numFmtId="0" fontId="33" fillId="2" borderId="85" xfId="1" applyFont="1" applyFill="1" applyBorder="1" applyAlignment="1">
      <alignment horizontal="center" vertical="center" wrapText="1"/>
    </xf>
    <xf numFmtId="0" fontId="33" fillId="2" borderId="86" xfId="1" applyFont="1" applyFill="1" applyBorder="1" applyAlignment="1">
      <alignment horizontal="center" vertical="center" wrapText="1"/>
    </xf>
    <xf numFmtId="0" fontId="4" fillId="3" borderId="87" xfId="1" applyFont="1" applyFill="1" applyBorder="1">
      <alignment vertical="center"/>
    </xf>
    <xf numFmtId="0" fontId="4" fillId="3" borderId="88" xfId="1" applyFont="1" applyFill="1" applyBorder="1">
      <alignment vertical="center"/>
    </xf>
    <xf numFmtId="0" fontId="4" fillId="3" borderId="89" xfId="1" applyFont="1" applyFill="1" applyBorder="1" applyAlignment="1">
      <alignment horizontal="center" vertical="center"/>
    </xf>
    <xf numFmtId="0" fontId="4" fillId="3" borderId="90" xfId="1" applyFont="1" applyFill="1" applyBorder="1" applyAlignment="1">
      <alignment horizontal="center" vertical="center"/>
    </xf>
    <xf numFmtId="0" fontId="4" fillId="0" borderId="91" xfId="1" applyFont="1" applyBorder="1">
      <alignment vertical="center"/>
    </xf>
    <xf numFmtId="0" fontId="4" fillId="0" borderId="93" xfId="1" applyFont="1" applyBorder="1" applyAlignment="1">
      <alignment horizontal="center" vertical="center"/>
    </xf>
    <xf numFmtId="0" fontId="4" fillId="0" borderId="94" xfId="1" applyFont="1" applyBorder="1" applyAlignment="1">
      <alignment horizontal="center" vertical="center"/>
    </xf>
    <xf numFmtId="0" fontId="2" fillId="0" borderId="0" xfId="2"/>
    <xf numFmtId="0" fontId="2" fillId="0" borderId="0" xfId="2" applyFont="1"/>
    <xf numFmtId="0" fontId="34" fillId="0" borderId="0" xfId="2" applyFont="1" applyAlignment="1">
      <alignment horizontal="center"/>
    </xf>
    <xf numFmtId="0" fontId="0" fillId="0" borderId="0" xfId="2" applyFont="1"/>
    <xf numFmtId="0" fontId="0" fillId="0" borderId="0" xfId="2" applyFont="1" applyAlignment="1">
      <alignment horizontal="center"/>
    </xf>
    <xf numFmtId="0" fontId="2" fillId="0" borderId="0" xfId="2" applyAlignment="1">
      <alignment horizontal="center" vertical="center"/>
    </xf>
    <xf numFmtId="0" fontId="0" fillId="0" borderId="39" xfId="2" applyFont="1" applyBorder="1" applyAlignment="1">
      <alignment horizontal="center" vertical="center"/>
    </xf>
    <xf numFmtId="0" fontId="2" fillId="0" borderId="0" xfId="2" applyAlignment="1">
      <alignment vertical="center"/>
    </xf>
    <xf numFmtId="0" fontId="0" fillId="0" borderId="0" xfId="2" applyFont="1" applyBorder="1" applyAlignment="1">
      <alignment horizontal="left" vertical="center" wrapText="1"/>
    </xf>
    <xf numFmtId="0" fontId="2" fillId="0" borderId="0" xfId="2" applyAlignment="1">
      <alignment vertical="center" wrapText="1"/>
    </xf>
    <xf numFmtId="0" fontId="0" fillId="0" borderId="86" xfId="2" applyFont="1" applyBorder="1" applyAlignment="1">
      <alignment horizontal="center" vertical="center"/>
    </xf>
    <xf numFmtId="0" fontId="0" fillId="0" borderId="76" xfId="2" applyFont="1" applyBorder="1" applyAlignment="1">
      <alignment horizontal="center" vertical="center"/>
    </xf>
    <xf numFmtId="0" fontId="0" fillId="0" borderId="32" xfId="2" applyFont="1" applyBorder="1" applyAlignment="1">
      <alignment horizontal="center" vertical="center"/>
    </xf>
    <xf numFmtId="0" fontId="13" fillId="0" borderId="0" xfId="2" applyFont="1" applyBorder="1" applyAlignment="1">
      <alignment vertical="center"/>
    </xf>
    <xf numFmtId="0" fontId="13" fillId="0" borderId="0" xfId="2" applyFont="1" applyBorder="1" applyAlignment="1">
      <alignment vertical="center" wrapText="1"/>
    </xf>
    <xf numFmtId="0" fontId="0" fillId="0" borderId="106" xfId="2" applyFont="1" applyBorder="1" applyAlignment="1">
      <alignment horizontal="center" vertical="center"/>
    </xf>
    <xf numFmtId="0" fontId="2" fillId="0" borderId="0" xfId="2" applyFill="1"/>
    <xf numFmtId="0" fontId="2" fillId="0" borderId="0" xfId="2" applyFill="1" applyAlignment="1">
      <alignment horizontal="center"/>
    </xf>
    <xf numFmtId="0" fontId="2" fillId="0" borderId="0" xfId="2" applyAlignment="1">
      <alignment horizontal="center"/>
    </xf>
    <xf numFmtId="0" fontId="2" fillId="0" borderId="0" xfId="2" applyFill="1" applyAlignment="1">
      <alignment vertical="center"/>
    </xf>
    <xf numFmtId="0" fontId="0" fillId="0" borderId="0" xfId="2" applyFont="1" applyAlignment="1">
      <alignment horizontal="right" vertical="top" wrapText="1"/>
    </xf>
    <xf numFmtId="0" fontId="0" fillId="0" borderId="0" xfId="2" applyFont="1" applyAlignment="1">
      <alignment horizontal="right" vertical="top"/>
    </xf>
    <xf numFmtId="0" fontId="0" fillId="0" borderId="0" xfId="2" applyFont="1" applyAlignment="1">
      <alignment vertical="top" wrapText="1"/>
    </xf>
    <xf numFmtId="0" fontId="0" fillId="0" borderId="0" xfId="2" applyNumberFormat="1" applyFont="1"/>
    <xf numFmtId="0" fontId="0" fillId="0" borderId="0" xfId="2" applyFont="1" applyAlignment="1">
      <alignment vertical="top"/>
    </xf>
    <xf numFmtId="0" fontId="34" fillId="0" borderId="0" xfId="2" applyFont="1" applyAlignment="1">
      <alignment horizontal="center"/>
    </xf>
    <xf numFmtId="0" fontId="36" fillId="0" borderId="0" xfId="2" applyFont="1" applyAlignment="1">
      <alignment horizontal="center"/>
    </xf>
    <xf numFmtId="0" fontId="2" fillId="4" borderId="0" xfId="2" applyFill="1" applyAlignment="1">
      <alignment horizontal="center"/>
    </xf>
    <xf numFmtId="0" fontId="0" fillId="0" borderId="0" xfId="2" applyFont="1" applyAlignment="1">
      <alignment vertical="center"/>
    </xf>
    <xf numFmtId="0" fontId="0" fillId="0" borderId="108" xfId="2" applyFont="1" applyBorder="1" applyAlignment="1">
      <alignment horizontal="left" vertical="center" wrapText="1"/>
    </xf>
    <xf numFmtId="0" fontId="0" fillId="0" borderId="111" xfId="2" applyFont="1" applyBorder="1" applyAlignment="1">
      <alignment horizontal="center" vertical="center"/>
    </xf>
    <xf numFmtId="0" fontId="2" fillId="0" borderId="0" xfId="2" applyBorder="1"/>
    <xf numFmtId="0" fontId="0" fillId="0" borderId="39" xfId="2" applyFont="1" applyBorder="1" applyAlignment="1">
      <alignment horizontal="center" vertical="center"/>
    </xf>
    <xf numFmtId="0" fontId="0" fillId="0" borderId="63" xfId="2" applyFont="1" applyBorder="1" applyAlignment="1">
      <alignment horizontal="center" vertical="center"/>
    </xf>
    <xf numFmtId="0" fontId="0" fillId="0" borderId="81" xfId="2" applyFont="1" applyBorder="1" applyAlignment="1">
      <alignment horizontal="center" vertical="center"/>
    </xf>
    <xf numFmtId="0" fontId="0" fillId="0" borderId="0" xfId="2" applyFont="1" applyBorder="1" applyAlignment="1">
      <alignment horizontal="center" vertical="center"/>
    </xf>
    <xf numFmtId="0" fontId="34" fillId="0" borderId="0" xfId="3" applyFont="1" applyAlignment="1">
      <alignment horizontal="center"/>
    </xf>
    <xf numFmtId="0" fontId="2" fillId="0" borderId="0" xfId="3"/>
    <xf numFmtId="49" fontId="2" fillId="0" borderId="0" xfId="3" applyNumberFormat="1" applyFont="1" applyAlignment="1">
      <alignment horizontal="left"/>
    </xf>
    <xf numFmtId="0" fontId="36" fillId="0" borderId="0" xfId="3" applyFont="1" applyAlignment="1">
      <alignment horizontal="center"/>
    </xf>
    <xf numFmtId="0" fontId="2" fillId="4" borderId="0" xfId="3" applyFill="1" applyAlignment="1">
      <alignment horizontal="center"/>
    </xf>
    <xf numFmtId="0" fontId="2" fillId="0" borderId="0" xfId="3" applyAlignment="1">
      <alignment vertical="center"/>
    </xf>
    <xf numFmtId="0" fontId="2" fillId="0" borderId="37" xfId="3" applyBorder="1" applyAlignment="1">
      <alignment horizontal="left" vertical="center" wrapText="1"/>
    </xf>
    <xf numFmtId="0" fontId="5" fillId="0" borderId="0" xfId="3" applyFont="1" applyBorder="1" applyAlignment="1">
      <alignment horizontal="left" vertical="center"/>
    </xf>
    <xf numFmtId="0" fontId="5" fillId="0" borderId="0" xfId="3" applyFont="1" applyBorder="1" applyAlignment="1">
      <alignment horizontal="left" vertical="center" wrapText="1"/>
    </xf>
    <xf numFmtId="0" fontId="5" fillId="0" borderId="0" xfId="3" applyFont="1" applyBorder="1" applyAlignment="1">
      <alignment horizontal="center" vertical="center" wrapText="1"/>
    </xf>
    <xf numFmtId="0" fontId="2" fillId="0" borderId="0" xfId="3" applyAlignment="1">
      <alignment horizontal="center"/>
    </xf>
    <xf numFmtId="0" fontId="2" fillId="0" borderId="0" xfId="3" applyFont="1" applyAlignment="1"/>
    <xf numFmtId="0" fontId="27" fillId="0" borderId="0" xfId="3" applyFont="1" applyAlignment="1"/>
    <xf numFmtId="0" fontId="34" fillId="0" borderId="0" xfId="3" applyFont="1" applyAlignment="1">
      <alignment horizontal="center" vertical="center"/>
    </xf>
    <xf numFmtId="0" fontId="2" fillId="0" borderId="31" xfId="3" applyBorder="1" applyAlignment="1">
      <alignment horizontal="center" vertical="center"/>
    </xf>
    <xf numFmtId="0" fontId="2" fillId="0" borderId="0" xfId="3" applyAlignment="1">
      <alignment horizontal="center" vertical="center"/>
    </xf>
    <xf numFmtId="0" fontId="12" fillId="0" borderId="0" xfId="3" applyFont="1" applyAlignment="1"/>
    <xf numFmtId="0" fontId="12" fillId="0" borderId="0" xfId="3" applyFont="1" applyAlignment="1">
      <alignment horizontal="center"/>
    </xf>
    <xf numFmtId="0" fontId="2" fillId="0" borderId="0" xfId="3" applyBorder="1" applyAlignment="1">
      <alignment horizontal="left" vertical="center" wrapText="1"/>
    </xf>
    <xf numFmtId="0" fontId="2" fillId="0" borderId="0" xfId="3" applyBorder="1" applyAlignment="1">
      <alignment horizontal="center" vertical="center"/>
    </xf>
    <xf numFmtId="0" fontId="2" fillId="0" borderId="56" xfId="3" applyBorder="1" applyAlignment="1">
      <alignment horizontal="left" vertical="center" wrapText="1"/>
    </xf>
    <xf numFmtId="0" fontId="2" fillId="0" borderId="16" xfId="3" applyBorder="1" applyAlignment="1">
      <alignment horizontal="center" vertical="center"/>
    </xf>
    <xf numFmtId="0" fontId="2" fillId="0" borderId="0" xfId="3" applyBorder="1" applyAlignment="1">
      <alignment vertical="center" wrapText="1"/>
    </xf>
    <xf numFmtId="0" fontId="9" fillId="0" borderId="97" xfId="3" applyFont="1" applyBorder="1" applyAlignment="1">
      <alignment horizontal="left" vertical="center"/>
    </xf>
    <xf numFmtId="0" fontId="2" fillId="0" borderId="120" xfId="3" applyBorder="1" applyAlignment="1">
      <alignment vertical="center" wrapText="1"/>
    </xf>
    <xf numFmtId="0" fontId="2" fillId="0" borderId="121" xfId="3" applyBorder="1" applyAlignment="1">
      <alignment vertical="center" wrapText="1"/>
    </xf>
    <xf numFmtId="0" fontId="2" fillId="0" borderId="0" xfId="3" applyFont="1" applyAlignment="1">
      <alignment vertical="center"/>
    </xf>
    <xf numFmtId="0" fontId="9" fillId="0" borderId="56" xfId="3" applyFont="1" applyBorder="1" applyAlignment="1">
      <alignment horizontal="left" vertical="center"/>
    </xf>
    <xf numFmtId="0" fontId="2" fillId="0" borderId="31" xfId="3" applyBorder="1" applyAlignment="1">
      <alignment horizontal="center" vertical="center" wrapText="1"/>
    </xf>
    <xf numFmtId="0" fontId="2" fillId="0" borderId="6" xfId="3" applyBorder="1" applyAlignment="1">
      <alignment horizontal="center" vertical="center" wrapText="1"/>
    </xf>
    <xf numFmtId="0" fontId="2" fillId="0" borderId="107" xfId="3" applyBorder="1" applyAlignment="1">
      <alignment horizontal="center" vertical="center" wrapText="1"/>
    </xf>
    <xf numFmtId="0" fontId="10" fillId="0" borderId="113" xfId="3" applyFont="1" applyBorder="1" applyAlignment="1">
      <alignment horizontal="center" vertical="center" wrapText="1"/>
    </xf>
    <xf numFmtId="0" fontId="10" fillId="0" borderId="16" xfId="3" applyFont="1" applyBorder="1" applyAlignment="1">
      <alignment horizontal="center" vertical="center" wrapText="1"/>
    </xf>
    <xf numFmtId="0" fontId="2" fillId="0" borderId="56" xfId="3" applyBorder="1" applyAlignment="1">
      <alignment vertical="center"/>
    </xf>
    <xf numFmtId="0" fontId="2" fillId="0" borderId="31" xfId="3" applyBorder="1" applyAlignment="1">
      <alignment horizontal="left" vertical="center" wrapText="1"/>
    </xf>
    <xf numFmtId="0" fontId="2" fillId="0" borderId="6" xfId="3" applyBorder="1" applyAlignment="1">
      <alignment horizontal="left" vertical="center" wrapText="1"/>
    </xf>
    <xf numFmtId="0" fontId="2" fillId="0" borderId="36" xfId="3" applyBorder="1" applyAlignment="1">
      <alignment horizontal="left" vertical="center" wrapText="1"/>
    </xf>
    <xf numFmtId="0" fontId="6" fillId="0" borderId="82" xfId="3" applyFont="1" applyBorder="1" applyAlignment="1">
      <alignment horizontal="left" vertical="top" wrapText="1"/>
    </xf>
    <xf numFmtId="0" fontId="6" fillId="0" borderId="16" xfId="3" applyFont="1" applyBorder="1" applyAlignment="1">
      <alignment horizontal="left" vertical="top" wrapText="1"/>
    </xf>
    <xf numFmtId="0" fontId="2" fillId="0" borderId="56" xfId="3" applyFont="1" applyBorder="1" applyAlignment="1">
      <alignment vertical="center"/>
    </xf>
    <xf numFmtId="0" fontId="2" fillId="0" borderId="77" xfId="3" applyBorder="1" applyAlignment="1">
      <alignment horizontal="left" vertical="center" wrapText="1"/>
    </xf>
    <xf numFmtId="0" fontId="6" fillId="0" borderId="45" xfId="3" applyFont="1" applyBorder="1" applyAlignment="1">
      <alignment horizontal="left" vertical="top" wrapText="1"/>
    </xf>
    <xf numFmtId="0" fontId="2" fillId="0" borderId="56" xfId="3" applyFont="1" applyBorder="1" applyAlignment="1">
      <alignment horizontal="left" vertical="center" wrapText="1"/>
    </xf>
    <xf numFmtId="0" fontId="2" fillId="0" borderId="16" xfId="3" applyBorder="1" applyAlignment="1">
      <alignment vertical="center" wrapText="1"/>
    </xf>
    <xf numFmtId="0" fontId="2" fillId="0" borderId="117" xfId="3" applyFont="1" applyBorder="1" applyAlignment="1">
      <alignment horizontal="left" vertical="center" wrapText="1"/>
    </xf>
    <xf numFmtId="0" fontId="9" fillId="0" borderId="118" xfId="3" applyFont="1" applyBorder="1" applyAlignment="1">
      <alignment horizontal="left" vertical="center" wrapText="1"/>
    </xf>
    <xf numFmtId="0" fontId="2" fillId="0" borderId="118" xfId="3" applyBorder="1" applyAlignment="1">
      <alignment vertical="center" wrapText="1"/>
    </xf>
    <xf numFmtId="0" fontId="2" fillId="0" borderId="119" xfId="3" applyBorder="1" applyAlignment="1">
      <alignment vertical="center" wrapText="1"/>
    </xf>
    <xf numFmtId="0" fontId="37" fillId="0" borderId="0" xfId="6" applyAlignment="1">
      <alignment vertical="center"/>
    </xf>
    <xf numFmtId="0" fontId="2" fillId="0" borderId="0" xfId="3" applyBorder="1"/>
    <xf numFmtId="0" fontId="2" fillId="0" borderId="0" xfId="3" applyBorder="1" applyAlignment="1">
      <alignment horizontal="center"/>
    </xf>
    <xf numFmtId="0" fontId="2" fillId="0" borderId="0" xfId="3" applyAlignment="1"/>
    <xf numFmtId="0" fontId="2" fillId="0" borderId="57" xfId="3" applyBorder="1" applyAlignment="1">
      <alignment horizontal="left" vertical="center" wrapText="1"/>
    </xf>
    <xf numFmtId="0" fontId="9" fillId="0" borderId="40" xfId="3" applyFont="1" applyBorder="1" applyAlignment="1">
      <alignment horizontal="left" vertical="center" wrapText="1"/>
    </xf>
    <xf numFmtId="0" fontId="2" fillId="0" borderId="40" xfId="3" applyBorder="1" applyAlignment="1">
      <alignment vertical="center" wrapText="1"/>
    </xf>
    <xf numFmtId="0" fontId="2" fillId="0" borderId="81" xfId="3" applyBorder="1" applyAlignment="1">
      <alignment vertical="center" wrapText="1"/>
    </xf>
    <xf numFmtId="0" fontId="2" fillId="0" borderId="0" xfId="3" applyFont="1" applyAlignment="1">
      <alignment horizontal="left" vertical="top" wrapText="1"/>
    </xf>
    <xf numFmtId="49" fontId="11" fillId="0" borderId="0" xfId="3" applyNumberFormat="1" applyFont="1" applyAlignment="1">
      <alignment horizontal="left"/>
    </xf>
    <xf numFmtId="0" fontId="27" fillId="0" borderId="0" xfId="3" applyFont="1" applyAlignment="1">
      <alignment vertical="center"/>
    </xf>
    <xf numFmtId="0" fontId="8" fillId="5" borderId="38" xfId="2" applyFont="1" applyFill="1" applyBorder="1" applyAlignment="1">
      <alignment horizontal="center" vertical="center"/>
    </xf>
    <xf numFmtId="0" fontId="0" fillId="5" borderId="38" xfId="2" applyFont="1" applyFill="1" applyBorder="1" applyAlignment="1">
      <alignment horizontal="center" vertical="center"/>
    </xf>
    <xf numFmtId="0" fontId="2" fillId="5" borderId="31" xfId="3" applyFill="1" applyBorder="1" applyAlignment="1">
      <alignment horizontal="center"/>
    </xf>
    <xf numFmtId="0" fontId="34" fillId="0" borderId="0" xfId="2" applyFont="1" applyAlignment="1">
      <alignment horizontal="center"/>
    </xf>
    <xf numFmtId="0" fontId="0" fillId="0" borderId="39" xfId="2" applyFont="1" applyBorder="1" applyAlignment="1">
      <alignment horizontal="center" vertical="center"/>
    </xf>
    <xf numFmtId="0" fontId="34" fillId="0" borderId="0" xfId="3" applyFont="1" applyAlignment="1">
      <alignment horizontal="center"/>
    </xf>
    <xf numFmtId="0" fontId="2" fillId="5" borderId="31" xfId="3" applyFill="1" applyBorder="1" applyAlignment="1">
      <alignment horizontal="center"/>
    </xf>
    <xf numFmtId="0" fontId="2" fillId="0" borderId="31" xfId="3" applyBorder="1" applyAlignment="1">
      <alignment horizontal="center" vertical="center"/>
    </xf>
    <xf numFmtId="0" fontId="0" fillId="0" borderId="0" xfId="2" applyFont="1" applyBorder="1" applyAlignment="1">
      <alignment horizontal="left" vertical="center" wrapText="1"/>
    </xf>
    <xf numFmtId="0" fontId="0" fillId="0" borderId="32" xfId="2" applyFont="1" applyBorder="1" applyAlignment="1">
      <alignment horizontal="center" vertical="center"/>
    </xf>
    <xf numFmtId="0" fontId="2" fillId="0" borderId="7" xfId="2" applyBorder="1"/>
    <xf numFmtId="0" fontId="34" fillId="0" borderId="0" xfId="3" applyFont="1" applyAlignment="1">
      <alignment horizontal="center"/>
    </xf>
    <xf numFmtId="0" fontId="2" fillId="0" borderId="31" xfId="3" applyBorder="1" applyAlignment="1">
      <alignment horizontal="center" vertical="center"/>
    </xf>
    <xf numFmtId="0" fontId="5" fillId="0" borderId="0" xfId="3" applyFont="1" applyAlignment="1">
      <alignment vertical="center"/>
    </xf>
    <xf numFmtId="0" fontId="0" fillId="0" borderId="0" xfId="3" applyFont="1" applyAlignment="1">
      <alignment horizontal="center"/>
    </xf>
    <xf numFmtId="0" fontId="2" fillId="0" borderId="0" xfId="7" applyFont="1"/>
    <xf numFmtId="0" fontId="2" fillId="0" borderId="0" xfId="7"/>
    <xf numFmtId="0" fontId="0" fillId="0" borderId="0" xfId="7" applyFont="1"/>
    <xf numFmtId="0" fontId="0" fillId="0" borderId="0" xfId="7" applyFont="1" applyAlignment="1">
      <alignment horizontal="center"/>
    </xf>
    <xf numFmtId="0" fontId="2" fillId="0" borderId="0" xfId="7" applyAlignment="1">
      <alignment horizontal="center" vertical="center"/>
    </xf>
    <xf numFmtId="0" fontId="2" fillId="0" borderId="0" xfId="7" applyAlignment="1">
      <alignment vertical="center"/>
    </xf>
    <xf numFmtId="0" fontId="4" fillId="0" borderId="124" xfId="1" applyFont="1" applyBorder="1">
      <alignment vertical="center"/>
    </xf>
    <xf numFmtId="0" fontId="8" fillId="5" borderId="31" xfId="2" applyFont="1" applyFill="1" applyBorder="1" applyAlignment="1">
      <alignment horizontal="center" vertical="center"/>
    </xf>
    <xf numFmtId="0" fontId="0" fillId="0" borderId="31" xfId="2" applyFont="1" applyBorder="1" applyAlignment="1">
      <alignment horizontal="center" vertical="center"/>
    </xf>
    <xf numFmtId="0" fontId="8" fillId="5" borderId="31" xfId="2" applyFont="1" applyFill="1" applyBorder="1" applyAlignment="1">
      <alignment horizontal="center" vertical="center"/>
    </xf>
    <xf numFmtId="49" fontId="0" fillId="0" borderId="4" xfId="7" applyNumberFormat="1" applyFont="1" applyBorder="1" applyAlignment="1">
      <alignment horizontal="right" vertical="center" wrapText="1"/>
    </xf>
    <xf numFmtId="49" fontId="0" fillId="0" borderId="0" xfId="7" applyNumberFormat="1" applyFont="1" applyBorder="1" applyAlignment="1">
      <alignment horizontal="right" vertical="center" wrapText="1"/>
    </xf>
    <xf numFmtId="0" fontId="0" fillId="0" borderId="88" xfId="7" applyFont="1" applyBorder="1" applyAlignment="1">
      <alignment horizontal="center" vertical="center" wrapText="1"/>
    </xf>
    <xf numFmtId="0" fontId="0" fillId="0" borderId="31" xfId="7" applyFont="1" applyBorder="1" applyAlignment="1">
      <alignment horizontal="center" vertical="center"/>
    </xf>
    <xf numFmtId="0" fontId="0" fillId="0" borderId="27" xfId="7" applyFont="1" applyBorder="1" applyAlignment="1">
      <alignment horizontal="center" vertical="center"/>
    </xf>
    <xf numFmtId="0" fontId="8" fillId="5" borderId="31" xfId="2" applyFont="1" applyFill="1" applyBorder="1" applyAlignment="1">
      <alignment horizontal="center" vertical="center"/>
    </xf>
    <xf numFmtId="0" fontId="0" fillId="0" borderId="0" xfId="2" applyFont="1" applyBorder="1" applyAlignment="1">
      <alignment vertical="center" wrapText="1"/>
    </xf>
    <xf numFmtId="0" fontId="0" fillId="0" borderId="31" xfId="2" applyFont="1" applyFill="1" applyBorder="1" applyAlignment="1">
      <alignment horizontal="center" vertical="center"/>
    </xf>
    <xf numFmtId="0" fontId="2" fillId="0" borderId="31" xfId="2" applyBorder="1" applyAlignment="1">
      <alignment horizontal="center" vertical="center"/>
    </xf>
    <xf numFmtId="0" fontId="0" fillId="0" borderId="39" xfId="2" applyFont="1" applyBorder="1" applyAlignment="1">
      <alignment horizontal="center" vertical="center"/>
    </xf>
    <xf numFmtId="0" fontId="2" fillId="0" borderId="39" xfId="3" applyBorder="1" applyAlignment="1">
      <alignment horizontal="center" vertical="center"/>
    </xf>
    <xf numFmtId="0" fontId="2" fillId="0" borderId="106" xfId="3" applyBorder="1" applyAlignment="1">
      <alignment horizontal="center" vertical="center"/>
    </xf>
    <xf numFmtId="0" fontId="2" fillId="0" borderId="86" xfId="3" applyBorder="1" applyAlignment="1">
      <alignment horizontal="center" vertical="center"/>
    </xf>
    <xf numFmtId="0" fontId="2" fillId="0" borderId="39" xfId="2" applyFont="1" applyFill="1" applyBorder="1" applyAlignment="1">
      <alignment horizontal="center" vertical="center"/>
    </xf>
    <xf numFmtId="0" fontId="8" fillId="0" borderId="39" xfId="2" applyFont="1" applyFill="1" applyBorder="1" applyAlignment="1">
      <alignment horizontal="center" vertical="center"/>
    </xf>
    <xf numFmtId="0" fontId="8" fillId="5" borderId="25" xfId="2" applyFont="1" applyFill="1" applyBorder="1" applyAlignment="1">
      <alignment horizontal="center" vertical="center"/>
    </xf>
    <xf numFmtId="0" fontId="13" fillId="0" borderId="39" xfId="2" applyFont="1" applyBorder="1" applyAlignment="1">
      <alignment horizontal="center" vertical="center"/>
    </xf>
    <xf numFmtId="0" fontId="0" fillId="6" borderId="0" xfId="3" applyFont="1" applyFill="1" applyBorder="1" applyAlignment="1">
      <alignment vertical="center" wrapText="1"/>
    </xf>
    <xf numFmtId="0" fontId="2" fillId="4" borderId="0" xfId="3" applyFill="1" applyBorder="1" applyAlignment="1">
      <alignment horizontal="center"/>
    </xf>
    <xf numFmtId="0" fontId="2" fillId="6" borderId="0" xfId="3" applyFill="1" applyBorder="1" applyAlignment="1">
      <alignment vertical="center"/>
    </xf>
    <xf numFmtId="0" fontId="2" fillId="0" borderId="0" xfId="3" applyFont="1" applyBorder="1" applyAlignment="1"/>
    <xf numFmtId="0" fontId="2" fillId="5" borderId="25" xfId="3" applyFill="1" applyBorder="1" applyAlignment="1">
      <alignment horizontal="center" vertical="center"/>
    </xf>
    <xf numFmtId="0" fontId="2" fillId="5" borderId="25" xfId="3" applyFill="1" applyBorder="1" applyAlignment="1">
      <alignment horizontal="center"/>
    </xf>
    <xf numFmtId="0" fontId="4" fillId="0" borderId="132" xfId="1" applyFont="1" applyBorder="1" applyAlignment="1">
      <alignment horizontal="center" vertical="center"/>
    </xf>
    <xf numFmtId="0" fontId="4" fillId="0" borderId="133" xfId="1" applyFont="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13" fillId="0" borderId="2"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43" xfId="0" applyFont="1" applyFill="1" applyBorder="1" applyAlignment="1">
      <alignment horizontal="center" vertical="center"/>
    </xf>
    <xf numFmtId="0" fontId="34" fillId="0" borderId="0" xfId="2" applyFont="1" applyFill="1" applyAlignment="1">
      <alignment horizontal="center"/>
    </xf>
    <xf numFmtId="0" fontId="2" fillId="5" borderId="25" xfId="3" applyFill="1" applyBorder="1" applyAlignment="1">
      <alignment horizontal="center" vertical="center"/>
    </xf>
    <xf numFmtId="0" fontId="15" fillId="0" borderId="92" xfId="1" applyFont="1" applyFill="1" applyBorder="1">
      <alignment vertical="center"/>
    </xf>
    <xf numFmtId="0" fontId="15" fillId="0" borderId="92" xfId="1" applyFont="1" applyBorder="1">
      <alignment vertical="center"/>
    </xf>
    <xf numFmtId="0" fontId="15" fillId="0" borderId="134" xfId="1" applyFont="1" applyBorder="1">
      <alignment vertical="center"/>
    </xf>
    <xf numFmtId="0" fontId="15" fillId="0" borderId="0" xfId="1" applyFont="1">
      <alignment vertical="center"/>
    </xf>
    <xf numFmtId="0" fontId="15" fillId="0" borderId="114" xfId="1" applyFont="1" applyBorder="1">
      <alignment vertical="center"/>
    </xf>
    <xf numFmtId="0" fontId="15" fillId="0" borderId="120" xfId="1" applyFont="1" applyBorder="1">
      <alignment vertical="center"/>
    </xf>
    <xf numFmtId="0" fontId="19" fillId="0" borderId="0" xfId="0" applyFont="1" applyFill="1">
      <alignment vertical="center"/>
    </xf>
    <xf numFmtId="0" fontId="13" fillId="0" borderId="6" xfId="0" applyFont="1" applyFill="1" applyBorder="1">
      <alignment vertical="center"/>
    </xf>
    <xf numFmtId="0" fontId="13" fillId="0" borderId="7" xfId="0" applyFont="1" applyFill="1" applyBorder="1">
      <alignment vertical="center"/>
    </xf>
    <xf numFmtId="0" fontId="13" fillId="0" borderId="43" xfId="0" applyFont="1" applyFill="1" applyBorder="1">
      <alignment vertical="center"/>
    </xf>
    <xf numFmtId="0" fontId="13" fillId="0" borderId="0" xfId="0" applyFont="1" applyFill="1" applyAlignment="1">
      <alignment horizontal="left"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43" fillId="0" borderId="0" xfId="0" applyFont="1" applyFill="1" applyBorder="1" applyAlignment="1">
      <alignment horizontal="left" vertical="top" wrapText="1"/>
    </xf>
    <xf numFmtId="0" fontId="23" fillId="0" borderId="0" xfId="0" applyFont="1" applyFill="1" applyAlignment="1">
      <alignment horizontal="center" vertical="center"/>
    </xf>
    <xf numFmtId="0" fontId="23" fillId="0" borderId="0" xfId="0" applyFont="1" applyFill="1" applyAlignment="1">
      <alignment horizontal="left" vertical="center"/>
    </xf>
    <xf numFmtId="0" fontId="23" fillId="0" borderId="0" xfId="0" applyFont="1" applyFill="1" applyBorder="1" applyAlignment="1">
      <alignment horizontal="left" vertical="center"/>
    </xf>
    <xf numFmtId="0" fontId="24" fillId="0" borderId="0" xfId="0" applyFont="1" applyFill="1" applyBorder="1" applyAlignment="1">
      <alignment horizontal="left" vertical="center"/>
    </xf>
    <xf numFmtId="0" fontId="22" fillId="0" borderId="0" xfId="0" applyFont="1" applyFill="1" applyBorder="1" applyAlignment="1">
      <alignment horizontal="left" vertical="center"/>
    </xf>
    <xf numFmtId="0" fontId="24" fillId="0" borderId="0" xfId="0" applyFont="1" applyFill="1" applyBorder="1">
      <alignment vertical="center"/>
    </xf>
    <xf numFmtId="0" fontId="22" fillId="0" borderId="0" xfId="0" applyFont="1" applyFill="1" applyBorder="1">
      <alignment vertical="center"/>
    </xf>
    <xf numFmtId="0" fontId="13" fillId="0" borderId="9" xfId="0" applyFont="1" applyFill="1" applyBorder="1" applyAlignment="1">
      <alignment vertical="center"/>
    </xf>
    <xf numFmtId="0" fontId="13" fillId="0" borderId="0" xfId="0" applyFont="1" applyFill="1" applyBorder="1" applyAlignment="1">
      <alignment horizontal="right" vertical="center" wrapText="1"/>
    </xf>
    <xf numFmtId="0" fontId="13" fillId="0" borderId="8" xfId="0" applyFont="1" applyFill="1" applyBorder="1" applyAlignment="1">
      <alignment vertical="center" wrapText="1"/>
    </xf>
    <xf numFmtId="0" fontId="13" fillId="0" borderId="0"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8" xfId="0" applyFont="1" applyFill="1" applyBorder="1" applyAlignment="1">
      <alignment horizontal="left" vertical="center"/>
    </xf>
    <xf numFmtId="0" fontId="13" fillId="0" borderId="9" xfId="0" applyFont="1" applyFill="1" applyBorder="1">
      <alignment vertical="center"/>
    </xf>
    <xf numFmtId="0" fontId="22" fillId="0" borderId="0" xfId="0" applyFont="1" applyFill="1" applyBorder="1" applyAlignment="1">
      <alignment horizontal="center" vertical="center" textRotation="255"/>
    </xf>
    <xf numFmtId="0" fontId="13" fillId="0" borderId="8"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0" xfId="0" applyFont="1" applyFill="1" applyBorder="1" applyAlignment="1">
      <alignment vertical="top"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4" xfId="0" applyFont="1" applyFill="1" applyBorder="1">
      <alignment vertical="center"/>
    </xf>
    <xf numFmtId="0" fontId="13" fillId="0" borderId="5" xfId="0" applyFont="1" applyFill="1" applyBorder="1">
      <alignment vertical="center"/>
    </xf>
    <xf numFmtId="0" fontId="25" fillId="0" borderId="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3" fillId="0" borderId="4" xfId="0" applyFont="1" applyFill="1" applyBorder="1" applyAlignment="1">
      <alignment horizontal="right" vertical="center" wrapText="1"/>
    </xf>
    <xf numFmtId="0" fontId="13" fillId="0" borderId="0" xfId="2" applyFont="1"/>
    <xf numFmtId="0" fontId="13" fillId="0" borderId="0" xfId="2" applyFont="1" applyAlignment="1">
      <alignment horizontal="center"/>
    </xf>
    <xf numFmtId="0" fontId="13" fillId="0" borderId="31" xfId="2" applyFont="1" applyBorder="1" applyAlignment="1">
      <alignment horizontal="center" vertical="center"/>
    </xf>
    <xf numFmtId="0" fontId="13" fillId="0" borderId="0" xfId="2" applyFont="1" applyFill="1"/>
    <xf numFmtId="0" fontId="44" fillId="0" borderId="0" xfId="2" applyFont="1" applyFill="1" applyAlignment="1">
      <alignment horizontal="center"/>
    </xf>
    <xf numFmtId="0" fontId="13" fillId="0" borderId="0" xfId="2" applyFont="1" applyFill="1" applyAlignment="1">
      <alignment horizontal="center"/>
    </xf>
    <xf numFmtId="0" fontId="13" fillId="0" borderId="0" xfId="2" applyFont="1" applyFill="1" applyAlignment="1">
      <alignment horizontal="center" vertical="center"/>
    </xf>
    <xf numFmtId="0" fontId="13" fillId="0" borderId="31" xfId="2" applyFont="1" applyFill="1" applyBorder="1" applyAlignment="1">
      <alignment horizontal="center" vertical="center"/>
    </xf>
    <xf numFmtId="0" fontId="13" fillId="0" borderId="0" xfId="2" applyFont="1" applyFill="1" applyAlignment="1">
      <alignment vertical="center"/>
    </xf>
    <xf numFmtId="0" fontId="13" fillId="0" borderId="0" xfId="0" applyFont="1" applyFill="1" applyAlignment="1">
      <alignment horizontal="center" vertical="center"/>
    </xf>
    <xf numFmtId="176" fontId="13" fillId="0" borderId="0" xfId="0" applyNumberFormat="1" applyFont="1" applyFill="1" applyAlignment="1">
      <alignment horizontal="right" vertical="center" shrinkToFit="1"/>
    </xf>
    <xf numFmtId="0" fontId="13" fillId="0" borderId="0" xfId="0" applyFont="1" applyFill="1" applyAlignment="1">
      <alignment horizontal="left" vertical="center"/>
    </xf>
    <xf numFmtId="0" fontId="13" fillId="0" borderId="0" xfId="0" applyFont="1" applyFill="1" applyAlignment="1">
      <alignment horizontal="left"/>
    </xf>
    <xf numFmtId="0" fontId="13" fillId="0" borderId="2" xfId="2" applyFont="1" applyFill="1" applyBorder="1" applyAlignment="1">
      <alignment vertical="top"/>
    </xf>
    <xf numFmtId="0" fontId="13" fillId="0" borderId="0" xfId="2" applyFont="1" applyFill="1" applyAlignment="1">
      <alignment vertical="top"/>
    </xf>
    <xf numFmtId="0" fontId="13" fillId="0" borderId="0" xfId="0" applyFont="1" applyFill="1" applyAlignment="1">
      <alignment vertical="top"/>
    </xf>
    <xf numFmtId="0" fontId="2" fillId="0" borderId="0" xfId="2" applyFont="1" applyFill="1"/>
    <xf numFmtId="0" fontId="2" fillId="0" borderId="0" xfId="2" applyFill="1" applyAlignment="1">
      <alignment horizontal="center" vertical="center"/>
    </xf>
    <xf numFmtId="0" fontId="0" fillId="0" borderId="0" xfId="0" applyFill="1" applyAlignment="1">
      <alignment vertical="top"/>
    </xf>
    <xf numFmtId="0" fontId="0" fillId="0" borderId="0" xfId="2" applyFont="1" applyFill="1"/>
    <xf numFmtId="0" fontId="0" fillId="0" borderId="0" xfId="2" applyFont="1" applyFill="1" applyAlignment="1">
      <alignment horizontal="center"/>
    </xf>
    <xf numFmtId="0" fontId="8" fillId="8" borderId="31" xfId="2" applyFont="1" applyFill="1" applyBorder="1" applyAlignment="1">
      <alignment horizontal="center" vertical="center"/>
    </xf>
    <xf numFmtId="0" fontId="13" fillId="8" borderId="31" xfId="0" applyFont="1" applyFill="1" applyBorder="1" applyAlignment="1">
      <alignment horizontal="center" vertical="center"/>
    </xf>
    <xf numFmtId="0" fontId="25" fillId="8" borderId="31" xfId="2" applyFont="1" applyFill="1" applyBorder="1" applyAlignment="1">
      <alignment horizontal="center" vertical="center"/>
    </xf>
    <xf numFmtId="0" fontId="13" fillId="0" borderId="8" xfId="2" applyFont="1" applyBorder="1" applyAlignment="1">
      <alignment horizontal="left" vertical="center"/>
    </xf>
    <xf numFmtId="0" fontId="13" fillId="0" borderId="0" xfId="2" applyFont="1" applyBorder="1" applyAlignment="1">
      <alignment horizontal="left" vertical="center" wrapText="1"/>
    </xf>
    <xf numFmtId="0" fontId="13" fillId="0" borderId="3" xfId="2" applyFont="1" applyBorder="1" applyAlignment="1">
      <alignment horizontal="left" vertical="center"/>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23" fillId="0" borderId="127" xfId="2" applyFont="1" applyBorder="1" applyAlignment="1">
      <alignment horizontal="center" vertical="center" wrapText="1"/>
    </xf>
    <xf numFmtId="0" fontId="13" fillId="0" borderId="27" xfId="2" applyFont="1" applyBorder="1" applyAlignment="1">
      <alignment horizontal="center" vertical="center"/>
    </xf>
    <xf numFmtId="0" fontId="13" fillId="0" borderId="86" xfId="2" applyFont="1" applyBorder="1" applyAlignment="1">
      <alignment horizontal="center" vertical="center" wrapText="1"/>
    </xf>
    <xf numFmtId="0" fontId="13" fillId="0" borderId="39" xfId="2" applyFont="1" applyBorder="1" applyAlignment="1">
      <alignment horizontal="center" vertical="center" wrapText="1"/>
    </xf>
    <xf numFmtId="0" fontId="13" fillId="0" borderId="106" xfId="2" applyFont="1" applyBorder="1" applyAlignment="1">
      <alignment horizontal="center" vertical="center" wrapText="1"/>
    </xf>
    <xf numFmtId="0" fontId="8" fillId="8" borderId="31" xfId="7" applyFont="1" applyFill="1" applyBorder="1" applyAlignment="1">
      <alignment horizontal="center" vertical="center"/>
    </xf>
    <xf numFmtId="0" fontId="13" fillId="0" borderId="2" xfId="2" applyFont="1" applyBorder="1" applyAlignment="1">
      <alignment vertical="center" wrapText="1"/>
    </xf>
    <xf numFmtId="0" fontId="13" fillId="0" borderId="2" xfId="2" applyFont="1" applyBorder="1" applyAlignment="1">
      <alignment horizontal="center" vertical="center"/>
    </xf>
    <xf numFmtId="0" fontId="13" fillId="0" borderId="34" xfId="2" applyFont="1" applyBorder="1" applyAlignment="1">
      <alignment horizontal="center" vertical="center"/>
    </xf>
    <xf numFmtId="0" fontId="13" fillId="0" borderId="3" xfId="2" applyFont="1" applyBorder="1" applyAlignment="1">
      <alignment horizontal="left" vertical="center" wrapText="1"/>
    </xf>
    <xf numFmtId="0" fontId="13" fillId="0" borderId="59" xfId="2" applyFont="1" applyBorder="1" applyAlignment="1">
      <alignment horizontal="center" vertical="center"/>
    </xf>
    <xf numFmtId="0" fontId="8" fillId="8" borderId="38" xfId="2" applyFont="1" applyFill="1" applyBorder="1" applyAlignment="1">
      <alignment horizontal="center" vertical="center"/>
    </xf>
    <xf numFmtId="0" fontId="0" fillId="0" borderId="39" xfId="2" applyFont="1" applyFill="1" applyBorder="1" applyAlignment="1">
      <alignment horizontal="center" vertical="center"/>
    </xf>
    <xf numFmtId="0" fontId="13" fillId="0" borderId="39" xfId="2" applyFont="1" applyFill="1" applyBorder="1" applyAlignment="1">
      <alignment horizontal="center" vertical="center"/>
    </xf>
    <xf numFmtId="0" fontId="13" fillId="0" borderId="76" xfId="2" applyFont="1" applyFill="1" applyBorder="1" applyAlignment="1">
      <alignment horizontal="center" vertical="center"/>
    </xf>
    <xf numFmtId="0" fontId="0" fillId="0" borderId="106" xfId="2" applyFont="1" applyFill="1" applyBorder="1" applyAlignment="1">
      <alignment horizontal="center" vertical="center"/>
    </xf>
    <xf numFmtId="0" fontId="0" fillId="9" borderId="38" xfId="2" applyFont="1" applyFill="1" applyBorder="1" applyAlignment="1">
      <alignment horizontal="center" vertical="center"/>
    </xf>
    <xf numFmtId="0" fontId="2" fillId="5" borderId="31" xfId="3" applyFill="1" applyBorder="1" applyAlignment="1">
      <alignment horizontal="center" vertical="center"/>
    </xf>
    <xf numFmtId="0" fontId="17" fillId="0" borderId="0" xfId="0" applyFont="1" applyBorder="1" applyAlignment="1">
      <alignment horizontal="left" vertical="top" wrapText="1"/>
    </xf>
    <xf numFmtId="0" fontId="17" fillId="0" borderId="64" xfId="0" applyFont="1" applyBorder="1" applyAlignment="1">
      <alignment horizontal="left"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left" vertical="center"/>
    </xf>
    <xf numFmtId="0" fontId="15" fillId="0" borderId="4" xfId="0" applyFont="1" applyBorder="1" applyAlignment="1">
      <alignment horizontal="righ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44"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5" fillId="0" borderId="8" xfId="0" applyFont="1" applyBorder="1" applyAlignment="1">
      <alignment horizontal="left" vertical="center"/>
    </xf>
    <xf numFmtId="0" fontId="15" fillId="0" borderId="0" xfId="0" applyFont="1" applyBorder="1" applyAlignment="1">
      <alignment horizontal="left" vertical="center"/>
    </xf>
    <xf numFmtId="0" fontId="15" fillId="0" borderId="16" xfId="0" applyFont="1" applyBorder="1" applyAlignment="1">
      <alignment horizontal="left" vertical="center"/>
    </xf>
    <xf numFmtId="0" fontId="15" fillId="0" borderId="3" xfId="0" applyFont="1" applyBorder="1" applyAlignment="1">
      <alignment horizontal="left" vertical="center"/>
    </xf>
    <xf numFmtId="0" fontId="15" fillId="0" borderId="62" xfId="0" applyFont="1" applyBorder="1" applyAlignment="1">
      <alignment horizontal="left" vertical="center"/>
    </xf>
    <xf numFmtId="0" fontId="15" fillId="0" borderId="54" xfId="0" applyFont="1" applyBorder="1" applyAlignment="1">
      <alignment horizontal="left" vertical="center"/>
    </xf>
    <xf numFmtId="0" fontId="15" fillId="0" borderId="63" xfId="0" applyFont="1" applyBorder="1" applyAlignment="1">
      <alignment horizontal="left" vertical="center"/>
    </xf>
    <xf numFmtId="0" fontId="15" fillId="0" borderId="20" xfId="0" applyFont="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15" fillId="0" borderId="31" xfId="0" applyFont="1" applyBorder="1" applyAlignment="1">
      <alignment horizontal="center" vertical="center"/>
    </xf>
    <xf numFmtId="0" fontId="15" fillId="0" borderId="39"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6" fillId="0" borderId="55"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56" xfId="0" applyFont="1" applyBorder="1" applyAlignment="1">
      <alignment horizontal="center" vertical="center" textRotation="255"/>
    </xf>
    <xf numFmtId="0" fontId="16" fillId="0" borderId="0" xfId="0" applyFont="1" applyBorder="1" applyAlignment="1">
      <alignment horizontal="center" vertical="center" textRotation="255"/>
    </xf>
    <xf numFmtId="0" fontId="16" fillId="0" borderId="57" xfId="0" applyFont="1" applyBorder="1" applyAlignment="1">
      <alignment horizontal="center" vertical="center" textRotation="255"/>
    </xf>
    <xf numFmtId="0" fontId="16" fillId="0" borderId="40" xfId="0" applyFont="1" applyBorder="1" applyAlignment="1">
      <alignment horizontal="center" vertical="center" textRotation="255"/>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5" fillId="0" borderId="58" xfId="0" applyFont="1" applyBorder="1" applyAlignment="1">
      <alignment horizontal="left" vertical="center"/>
    </xf>
    <xf numFmtId="0" fontId="15" fillId="0" borderId="60" xfId="0" applyFont="1" applyBorder="1" applyAlignment="1">
      <alignment horizontal="left" vertical="center"/>
    </xf>
    <xf numFmtId="0" fontId="15" fillId="0" borderId="59" xfId="0" applyFont="1" applyBorder="1" applyAlignment="1">
      <alignment horizontal="left" vertical="center"/>
    </xf>
    <xf numFmtId="0" fontId="15" fillId="0" borderId="61" xfId="0" applyFont="1" applyBorder="1" applyAlignment="1">
      <alignment horizontal="left" vertical="center"/>
    </xf>
    <xf numFmtId="0" fontId="13" fillId="0" borderId="2"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43"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20" fillId="0" borderId="69"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71"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74"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3" fillId="0" borderId="7" xfId="0" applyFont="1" applyFill="1" applyBorder="1" applyAlignment="1">
      <alignment horizontal="center" vertical="center"/>
    </xf>
    <xf numFmtId="0" fontId="13" fillId="0" borderId="0" xfId="0" applyFont="1" applyFill="1" applyAlignment="1">
      <alignment horizontal="left" vertical="center" wrapText="1"/>
    </xf>
    <xf numFmtId="0" fontId="13" fillId="0" borderId="8" xfId="0" applyFont="1" applyFill="1" applyBorder="1" applyAlignment="1">
      <alignment horizontal="left" vertical="center"/>
    </xf>
    <xf numFmtId="0" fontId="13" fillId="0" borderId="1" xfId="0" applyFont="1" applyFill="1" applyBorder="1" applyAlignment="1">
      <alignment horizontal="left" vertical="center"/>
    </xf>
    <xf numFmtId="0" fontId="13" fillId="0" borderId="3" xfId="0" applyFont="1" applyFill="1" applyBorder="1" applyAlignment="1">
      <alignment horizontal="left" vertical="center"/>
    </xf>
    <xf numFmtId="0" fontId="13" fillId="0" borderId="65" xfId="0" applyFont="1" applyFill="1" applyBorder="1" applyAlignment="1">
      <alignment horizontal="left" vertical="center" wrapText="1"/>
    </xf>
    <xf numFmtId="0" fontId="13" fillId="0" borderId="64"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0" fontId="13" fillId="0" borderId="10" xfId="0"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3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34"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21" fillId="0" borderId="3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13" fillId="0" borderId="31" xfId="0" applyFont="1" applyBorder="1" applyAlignment="1">
      <alignment horizontal="center" vertical="center"/>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27" xfId="0" applyFont="1" applyBorder="1" applyAlignment="1">
      <alignment horizontal="center" vertical="center"/>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3" fillId="0" borderId="31"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5" fillId="0" borderId="0" xfId="0" applyFont="1" applyFill="1" applyBorder="1" applyAlignment="1">
      <alignment horizontal="left" vertical="top" wrapText="1"/>
    </xf>
    <xf numFmtId="0" fontId="13" fillId="0" borderId="31" xfId="0" applyFont="1" applyFill="1" applyBorder="1" applyAlignment="1">
      <alignment horizontal="left" vertical="center"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49" fontId="15"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8" xfId="0" applyFont="1" applyFill="1" applyBorder="1" applyAlignment="1">
      <alignment vertical="center" wrapText="1"/>
    </xf>
    <xf numFmtId="0" fontId="13" fillId="0" borderId="0" xfId="0" applyFont="1" applyFill="1" applyAlignment="1">
      <alignment vertical="center" wrapText="1"/>
    </xf>
    <xf numFmtId="0" fontId="13" fillId="0" borderId="4" xfId="0" applyFont="1" applyFill="1" applyBorder="1" applyAlignment="1">
      <alignment vertical="center"/>
    </xf>
    <xf numFmtId="0" fontId="13" fillId="0" borderId="0"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79" xfId="0" applyFont="1" applyFill="1" applyBorder="1" applyAlignment="1">
      <alignment horizontal="center" vertical="center"/>
    </xf>
    <xf numFmtId="0" fontId="22" fillId="0" borderId="2"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9" xfId="0" applyFont="1" applyFill="1" applyBorder="1" applyAlignment="1">
      <alignment horizontal="left" vertical="center"/>
    </xf>
    <xf numFmtId="0" fontId="13" fillId="0" borderId="9"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31" xfId="0" applyFont="1" applyFill="1" applyBorder="1" applyAlignment="1">
      <alignment horizontal="left" vertical="top" wrapText="1"/>
    </xf>
    <xf numFmtId="0" fontId="22" fillId="0" borderId="31" xfId="0" applyFont="1" applyFill="1" applyBorder="1" applyAlignment="1">
      <alignment horizontal="left" vertical="center" wrapText="1"/>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43" xfId="0" applyFont="1" applyFill="1" applyBorder="1" applyAlignment="1">
      <alignment horizontal="center" vertical="center"/>
    </xf>
    <xf numFmtId="0" fontId="13" fillId="0" borderId="1"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8" xfId="0" applyFont="1" applyFill="1" applyBorder="1" applyAlignment="1">
      <alignment horizontal="center" vertical="center" textRotation="255"/>
    </xf>
    <xf numFmtId="0" fontId="13" fillId="0" borderId="9" xfId="0" applyFont="1" applyFill="1" applyBorder="1" applyAlignment="1">
      <alignment horizontal="center" vertical="center" textRotation="255"/>
    </xf>
    <xf numFmtId="0" fontId="13" fillId="0" borderId="3" xfId="0" applyFont="1" applyFill="1" applyBorder="1" applyAlignment="1">
      <alignment horizontal="center" vertical="center" textRotation="255"/>
    </xf>
    <xf numFmtId="0" fontId="13" fillId="0" borderId="5" xfId="0" applyFont="1" applyFill="1" applyBorder="1" applyAlignment="1">
      <alignment horizontal="center" vertical="center" textRotation="255"/>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13" fillId="0" borderId="31"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3" fillId="0" borderId="8" xfId="0" applyFont="1" applyFill="1" applyBorder="1" applyAlignment="1">
      <alignment horizontal="left" vertical="top" wrapText="1"/>
    </xf>
    <xf numFmtId="0" fontId="13" fillId="0" borderId="3" xfId="0" applyFont="1" applyFill="1" applyBorder="1" applyAlignment="1">
      <alignment horizontal="left" vertical="top" wrapText="1"/>
    </xf>
    <xf numFmtId="0" fontId="43" fillId="0" borderId="0" xfId="0" applyFont="1" applyFill="1" applyBorder="1" applyAlignment="1">
      <alignment horizontal="left" vertical="top" wrapText="1"/>
    </xf>
    <xf numFmtId="0" fontId="33" fillId="2" borderId="83" xfId="1" applyFont="1" applyFill="1" applyBorder="1" applyAlignment="1">
      <alignment horizontal="center" vertical="center" wrapText="1"/>
    </xf>
    <xf numFmtId="0" fontId="33" fillId="2" borderId="84" xfId="1" applyFont="1" applyFill="1" applyBorder="1" applyAlignment="1">
      <alignment horizontal="center" vertical="center" wrapText="1"/>
    </xf>
    <xf numFmtId="0" fontId="28" fillId="0" borderId="0" xfId="1" applyFont="1" applyAlignment="1">
      <alignment horizontal="center" vertical="center"/>
    </xf>
    <xf numFmtId="0" fontId="31" fillId="0" borderId="0" xfId="1" applyFont="1" applyAlignment="1">
      <alignment horizontal="center" vertical="center"/>
    </xf>
    <xf numFmtId="0" fontId="30" fillId="0" borderId="0" xfId="1" applyFont="1" applyAlignment="1">
      <alignment horizontal="center" vertical="center"/>
    </xf>
    <xf numFmtId="0" fontId="32" fillId="0" borderId="0" xfId="1" applyFont="1" applyAlignment="1">
      <alignment horizontal="left" vertical="center" shrinkToFit="1"/>
    </xf>
    <xf numFmtId="0" fontId="13" fillId="0" borderId="31" xfId="2" applyFont="1" applyFill="1" applyBorder="1" applyAlignment="1">
      <alignment horizontal="left" vertical="center" wrapText="1"/>
    </xf>
    <xf numFmtId="0" fontId="44" fillId="0" borderId="0" xfId="2" applyFont="1" applyFill="1" applyAlignment="1">
      <alignment horizontal="center"/>
    </xf>
    <xf numFmtId="0" fontId="45" fillId="0" borderId="0" xfId="2" applyFont="1" applyFill="1" applyAlignment="1">
      <alignment horizontal="center"/>
    </xf>
    <xf numFmtId="0" fontId="25" fillId="8" borderId="31" xfId="2" applyFont="1" applyFill="1" applyBorder="1" applyAlignment="1">
      <alignment horizontal="center" vertical="center"/>
    </xf>
    <xf numFmtId="0" fontId="13" fillId="0" borderId="31" xfId="0" applyFont="1" applyFill="1" applyBorder="1" applyAlignment="1">
      <alignment vertical="center" wrapText="1"/>
    </xf>
    <xf numFmtId="0" fontId="13" fillId="0" borderId="0" xfId="0" applyFont="1" applyFill="1" applyAlignment="1">
      <alignment horizontal="left" vertical="top" wrapText="1"/>
    </xf>
    <xf numFmtId="0" fontId="44" fillId="0" borderId="0" xfId="0" applyFont="1" applyFill="1" applyAlignment="1">
      <alignment horizontal="center" vertical="center"/>
    </xf>
    <xf numFmtId="0" fontId="13" fillId="8" borderId="31" xfId="0" applyFont="1" applyFill="1" applyBorder="1" applyAlignment="1">
      <alignment horizontal="center" vertical="center"/>
    </xf>
    <xf numFmtId="0" fontId="0" fillId="0" borderId="31" xfId="2" applyFont="1" applyFill="1" applyBorder="1" applyAlignment="1">
      <alignment horizontal="left" vertical="center" wrapText="1"/>
    </xf>
    <xf numFmtId="0" fontId="34" fillId="0" borderId="0" xfId="2" applyFont="1" applyFill="1" applyAlignment="1">
      <alignment horizontal="center"/>
    </xf>
    <xf numFmtId="0" fontId="7" fillId="0" borderId="0" xfId="2" applyFont="1" applyFill="1" applyAlignment="1">
      <alignment horizontal="center"/>
    </xf>
    <xf numFmtId="0" fontId="8" fillId="8" borderId="31" xfId="2" applyFont="1" applyFill="1" applyBorder="1" applyAlignment="1">
      <alignment horizontal="center" vertical="center"/>
    </xf>
    <xf numFmtId="0" fontId="0" fillId="0" borderId="2" xfId="2" applyFont="1" applyFill="1" applyBorder="1" applyAlignment="1">
      <alignment horizontal="left" vertical="top" wrapText="1"/>
    </xf>
    <xf numFmtId="0" fontId="13" fillId="0" borderId="34" xfId="2" applyFont="1" applyBorder="1" applyAlignment="1">
      <alignment horizontal="center" vertical="center"/>
    </xf>
    <xf numFmtId="0" fontId="13" fillId="0" borderId="22" xfId="2" applyFont="1" applyBorder="1" applyAlignment="1">
      <alignment horizontal="center" vertical="center"/>
    </xf>
    <xf numFmtId="0" fontId="13" fillId="0" borderId="27" xfId="2" applyFont="1" applyBorder="1" applyAlignment="1">
      <alignment horizontal="center" vertical="center"/>
    </xf>
    <xf numFmtId="0" fontId="13" fillId="0" borderId="6" xfId="2" applyFont="1" applyBorder="1" applyAlignment="1">
      <alignment vertical="center" wrapText="1"/>
    </xf>
    <xf numFmtId="0" fontId="13" fillId="0" borderId="7" xfId="2" applyFont="1" applyBorder="1" applyAlignment="1">
      <alignment vertical="center" wrapText="1"/>
    </xf>
    <xf numFmtId="0" fontId="13" fillId="0" borderId="43" xfId="2" applyFont="1" applyBorder="1" applyAlignment="1">
      <alignment vertical="center" wrapText="1"/>
    </xf>
    <xf numFmtId="0" fontId="34" fillId="0" borderId="0" xfId="2" applyFont="1" applyAlignment="1">
      <alignment horizontal="center"/>
    </xf>
    <xf numFmtId="0" fontId="8" fillId="5" borderId="31" xfId="2" applyFont="1" applyFill="1" applyBorder="1" applyAlignment="1">
      <alignment horizontal="center" vertical="center"/>
    </xf>
    <xf numFmtId="0" fontId="8" fillId="5" borderId="7" xfId="2" applyFont="1" applyFill="1" applyBorder="1" applyAlignment="1">
      <alignment horizontal="center" vertical="center"/>
    </xf>
    <xf numFmtId="0" fontId="8" fillId="5" borderId="6" xfId="2" applyFont="1" applyFill="1" applyBorder="1" applyAlignment="1">
      <alignment horizontal="center" vertical="center"/>
    </xf>
    <xf numFmtId="0" fontId="13" fillId="0" borderId="8" xfId="2" applyFont="1" applyBorder="1" applyAlignment="1">
      <alignment horizontal="left" vertical="center" wrapText="1"/>
    </xf>
    <xf numFmtId="0" fontId="13" fillId="0" borderId="0" xfId="2" applyFont="1" applyBorder="1" applyAlignment="1">
      <alignment horizontal="left" vertical="center" wrapText="1"/>
    </xf>
    <xf numFmtId="0" fontId="13" fillId="0" borderId="125" xfId="2" applyFont="1" applyBorder="1" applyAlignment="1">
      <alignment horizontal="left" vertical="center" wrapText="1"/>
    </xf>
    <xf numFmtId="0" fontId="13" fillId="0" borderId="98" xfId="2" applyFont="1" applyBorder="1" applyAlignment="1">
      <alignment horizontal="left" vertical="center" wrapText="1"/>
    </xf>
    <xf numFmtId="0" fontId="13" fillId="0" borderId="126" xfId="2" applyFont="1" applyBorder="1" applyAlignment="1">
      <alignment horizontal="left" vertical="center" wrapText="1"/>
    </xf>
    <xf numFmtId="0" fontId="13" fillId="0" borderId="3" xfId="2" applyFont="1" applyBorder="1" applyAlignment="1">
      <alignment vertical="center" wrapText="1"/>
    </xf>
    <xf numFmtId="0" fontId="13" fillId="0" borderId="4" xfId="2" applyFont="1" applyBorder="1" applyAlignment="1">
      <alignment vertical="center" wrapText="1"/>
    </xf>
    <xf numFmtId="0" fontId="13" fillId="0" borderId="5" xfId="2" applyFont="1" applyBorder="1" applyAlignment="1">
      <alignment vertical="center" wrapText="1"/>
    </xf>
    <xf numFmtId="0" fontId="13" fillId="0" borderId="1" xfId="2" applyFont="1" applyBorder="1" applyAlignment="1">
      <alignment horizontal="left" vertical="center" wrapText="1"/>
    </xf>
    <xf numFmtId="0" fontId="13" fillId="0" borderId="2" xfId="2" applyFont="1" applyBorder="1" applyAlignment="1">
      <alignment horizontal="left" vertical="center" wrapText="1"/>
    </xf>
    <xf numFmtId="0" fontId="13" fillId="0" borderId="10" xfId="2" applyFont="1" applyBorder="1" applyAlignment="1">
      <alignment horizontal="left" vertical="center" wrapText="1"/>
    </xf>
    <xf numFmtId="0" fontId="13" fillId="0" borderId="8" xfId="2" applyFont="1" applyBorder="1" applyAlignment="1">
      <alignment horizontal="left" vertical="center"/>
    </xf>
    <xf numFmtId="0" fontId="13" fillId="0" borderId="0" xfId="2" applyFont="1" applyBorder="1" applyAlignment="1">
      <alignment horizontal="left" vertical="center"/>
    </xf>
    <xf numFmtId="0" fontId="13" fillId="0" borderId="9" xfId="2" applyFont="1" applyBorder="1" applyAlignment="1">
      <alignment horizontal="left" vertical="center"/>
    </xf>
    <xf numFmtId="0" fontId="13" fillId="0" borderId="128" xfId="2" applyFont="1" applyBorder="1" applyAlignment="1">
      <alignment horizontal="left" vertical="center"/>
    </xf>
    <xf numFmtId="0" fontId="13" fillId="0" borderId="118" xfId="2" applyFont="1" applyBorder="1" applyAlignment="1">
      <alignment horizontal="left" vertical="center"/>
    </xf>
    <xf numFmtId="0" fontId="13" fillId="0" borderId="129" xfId="2" applyFont="1" applyBorder="1" applyAlignment="1">
      <alignment horizontal="left" vertical="center"/>
    </xf>
    <xf numFmtId="0" fontId="13" fillId="0" borderId="6" xfId="2" applyFont="1" applyBorder="1" applyAlignment="1">
      <alignment horizontal="left" vertical="center" wrapText="1"/>
    </xf>
    <xf numFmtId="0" fontId="13" fillId="0" borderId="7" xfId="2" applyFont="1" applyBorder="1" applyAlignment="1">
      <alignment horizontal="left" vertical="center" wrapText="1"/>
    </xf>
    <xf numFmtId="0" fontId="13" fillId="0" borderId="43" xfId="2" applyFont="1" applyBorder="1" applyAlignment="1">
      <alignment horizontal="left" vertical="center" wrapText="1"/>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13" fillId="0" borderId="105" xfId="2" applyFont="1" applyBorder="1" applyAlignment="1">
      <alignment vertical="center" wrapText="1"/>
    </xf>
    <xf numFmtId="0" fontId="13" fillId="0" borderId="12" xfId="2" applyFont="1" applyBorder="1" applyAlignment="1">
      <alignment vertical="center" wrapText="1"/>
    </xf>
    <xf numFmtId="0" fontId="13" fillId="0" borderId="42" xfId="2" applyFont="1" applyBorder="1" applyAlignment="1">
      <alignment horizontal="left" vertical="center" wrapText="1"/>
    </xf>
    <xf numFmtId="0" fontId="13" fillId="0" borderId="27" xfId="2" applyFont="1" applyBorder="1" applyAlignment="1">
      <alignment horizontal="left" vertical="center" wrapText="1"/>
    </xf>
    <xf numFmtId="0" fontId="13" fillId="0" borderId="30" xfId="2" applyFont="1" applyBorder="1" applyAlignment="1">
      <alignment horizontal="left" vertical="center" wrapText="1"/>
    </xf>
    <xf numFmtId="0" fontId="13" fillId="0" borderId="31" xfId="2" applyFont="1" applyBorder="1" applyAlignment="1">
      <alignment horizontal="left" vertical="center" wrapText="1"/>
    </xf>
    <xf numFmtId="0" fontId="13" fillId="0" borderId="30" xfId="2" applyFont="1" applyFill="1" applyBorder="1" applyAlignment="1">
      <alignment horizontal="left" vertical="center" wrapText="1"/>
    </xf>
    <xf numFmtId="0" fontId="8" fillId="5" borderId="26" xfId="2" applyFont="1" applyFill="1" applyBorder="1" applyAlignment="1">
      <alignment horizontal="center" vertical="center"/>
    </xf>
    <xf numFmtId="0" fontId="8" fillId="5" borderId="24" xfId="2" applyFont="1" applyFill="1" applyBorder="1" applyAlignment="1">
      <alignment horizontal="center" vertical="center"/>
    </xf>
    <xf numFmtId="0" fontId="0" fillId="0" borderId="34" xfId="7" applyFont="1" applyBorder="1" applyAlignment="1">
      <alignment horizontal="center" vertical="center"/>
    </xf>
    <xf numFmtId="0" fontId="0" fillId="0" borderId="22" xfId="7" applyFont="1" applyBorder="1" applyAlignment="1">
      <alignment horizontal="center" vertical="center"/>
    </xf>
    <xf numFmtId="0" fontId="0" fillId="0" borderId="27" xfId="7" applyFont="1" applyBorder="1" applyAlignment="1">
      <alignment horizontal="center" vertical="center"/>
    </xf>
    <xf numFmtId="0" fontId="8" fillId="8" borderId="31" xfId="7" applyFont="1" applyFill="1" applyBorder="1" applyAlignment="1">
      <alignment horizontal="center" vertical="center"/>
    </xf>
    <xf numFmtId="0" fontId="8" fillId="8" borderId="7" xfId="7" applyFont="1" applyFill="1" applyBorder="1" applyAlignment="1">
      <alignment horizontal="center" vertical="center"/>
    </xf>
    <xf numFmtId="0" fontId="8" fillId="8" borderId="6" xfId="7" applyFont="1" applyFill="1" applyBorder="1" applyAlignment="1">
      <alignment horizontal="center" vertical="center"/>
    </xf>
    <xf numFmtId="0" fontId="7" fillId="0" borderId="0" xfId="7" applyFont="1" applyAlignment="1">
      <alignment horizontal="center"/>
    </xf>
    <xf numFmtId="0" fontId="0" fillId="0" borderId="3" xfId="7" applyFont="1" applyBorder="1" applyAlignment="1">
      <alignment vertical="center" wrapText="1"/>
    </xf>
    <xf numFmtId="0" fontId="0" fillId="0" borderId="4" xfId="7" applyFont="1" applyBorder="1" applyAlignment="1">
      <alignment vertical="center" wrapText="1"/>
    </xf>
    <xf numFmtId="0" fontId="0" fillId="0" borderId="5" xfId="7" applyFont="1" applyBorder="1" applyAlignment="1">
      <alignment vertical="center" wrapText="1"/>
    </xf>
    <xf numFmtId="0" fontId="0" fillId="0" borderId="6" xfId="7" applyFont="1" applyBorder="1" applyAlignment="1">
      <alignment horizontal="left" vertical="center" wrapText="1"/>
    </xf>
    <xf numFmtId="0" fontId="0" fillId="0" borderId="7" xfId="7" applyFont="1" applyBorder="1" applyAlignment="1">
      <alignment horizontal="left" vertical="center" wrapText="1"/>
    </xf>
    <xf numFmtId="0" fontId="0" fillId="0" borderId="43" xfId="7" applyFont="1" applyBorder="1" applyAlignment="1">
      <alignment horizontal="left" vertical="center" wrapText="1"/>
    </xf>
    <xf numFmtId="0" fontId="0" fillId="0" borderId="130" xfId="7" applyFont="1" applyBorder="1" applyAlignment="1">
      <alignment horizontal="center" vertical="center" wrapText="1"/>
    </xf>
    <xf numFmtId="0" fontId="0" fillId="0" borderId="22" xfId="7" applyFont="1" applyBorder="1" applyAlignment="1">
      <alignment horizontal="center" vertical="center" wrapText="1"/>
    </xf>
    <xf numFmtId="0" fontId="0" fillId="0" borderId="27" xfId="7" applyFont="1" applyBorder="1" applyAlignment="1">
      <alignment horizontal="center" vertical="center" wrapText="1"/>
    </xf>
    <xf numFmtId="0" fontId="0" fillId="0" borderId="4" xfId="7" applyFont="1" applyBorder="1" applyAlignment="1">
      <alignment horizontal="left" vertical="center" wrapText="1"/>
    </xf>
    <xf numFmtId="0" fontId="0" fillId="0" borderId="5" xfId="7" applyFont="1" applyBorder="1" applyAlignment="1">
      <alignment horizontal="left" vertical="center" wrapText="1"/>
    </xf>
    <xf numFmtId="0" fontId="0" fillId="0" borderId="0" xfId="7" applyFont="1" applyBorder="1" applyAlignment="1">
      <alignment horizontal="left" vertical="center" wrapText="1"/>
    </xf>
    <xf numFmtId="0" fontId="0" fillId="0" borderId="9" xfId="7" applyFont="1" applyBorder="1" applyAlignment="1">
      <alignment horizontal="left" vertical="center" wrapText="1"/>
    </xf>
    <xf numFmtId="0" fontId="0" fillId="0" borderId="2" xfId="7" applyFont="1" applyBorder="1" applyAlignment="1">
      <alignment horizontal="left" vertical="center" wrapText="1"/>
    </xf>
    <xf numFmtId="0" fontId="0" fillId="0" borderId="10" xfId="7" applyFont="1" applyBorder="1" applyAlignment="1">
      <alignment horizontal="left" vertical="center" wrapText="1"/>
    </xf>
    <xf numFmtId="0" fontId="0" fillId="0" borderId="98" xfId="7" applyFont="1" applyBorder="1" applyAlignment="1">
      <alignment horizontal="left" vertical="center" wrapText="1"/>
    </xf>
    <xf numFmtId="0" fontId="0" fillId="0" borderId="126" xfId="7" applyFont="1" applyBorder="1" applyAlignment="1">
      <alignment horizontal="left" vertical="center" wrapText="1"/>
    </xf>
    <xf numFmtId="0" fontId="0" fillId="0" borderId="6" xfId="2" applyFont="1" applyFill="1" applyBorder="1" applyAlignment="1">
      <alignment horizontal="left" vertical="center" wrapText="1"/>
    </xf>
    <xf numFmtId="0" fontId="0" fillId="0" borderId="7" xfId="2" applyFont="1" applyFill="1" applyBorder="1" applyAlignment="1">
      <alignment horizontal="left" vertical="center" wrapText="1"/>
    </xf>
    <xf numFmtId="0" fontId="0" fillId="0" borderId="43" xfId="2" applyFont="1" applyFill="1" applyBorder="1" applyAlignment="1">
      <alignment horizontal="left" vertical="center" wrapText="1"/>
    </xf>
    <xf numFmtId="0" fontId="8" fillId="8" borderId="7" xfId="2" applyFont="1" applyFill="1" applyBorder="1" applyAlignment="1">
      <alignment horizontal="center" vertical="center"/>
    </xf>
    <xf numFmtId="0" fontId="8" fillId="8" borderId="6" xfId="2" applyFont="1" applyFill="1" applyBorder="1" applyAlignment="1">
      <alignment horizontal="center" vertical="center"/>
    </xf>
    <xf numFmtId="0" fontId="13" fillId="0" borderId="0" xfId="2" applyFont="1" applyBorder="1" applyAlignment="1">
      <alignment horizontal="left" vertical="top" wrapText="1"/>
    </xf>
    <xf numFmtId="0" fontId="13" fillId="0" borderId="0" xfId="2" applyFont="1" applyAlignment="1">
      <alignment horizontal="left" vertical="top" wrapText="1"/>
    </xf>
    <xf numFmtId="0" fontId="42" fillId="0" borderId="4" xfId="2" applyFont="1" applyBorder="1" applyAlignment="1">
      <alignment horizontal="center" vertical="center"/>
    </xf>
    <xf numFmtId="0" fontId="0" fillId="0" borderId="6" xfId="2" applyFont="1" applyBorder="1" applyAlignment="1">
      <alignment vertical="center" wrapText="1"/>
    </xf>
    <xf numFmtId="0" fontId="0" fillId="0" borderId="7" xfId="2" applyFont="1" applyBorder="1" applyAlignment="1">
      <alignment vertical="center" wrapText="1"/>
    </xf>
    <xf numFmtId="0" fontId="2" fillId="0" borderId="7" xfId="2" applyBorder="1" applyAlignment="1">
      <alignment vertical="center" wrapText="1"/>
    </xf>
    <xf numFmtId="0" fontId="2" fillId="0" borderId="43" xfId="2" applyBorder="1" applyAlignment="1">
      <alignment vertical="center" wrapText="1"/>
    </xf>
    <xf numFmtId="0" fontId="13" fillId="0" borderId="102" xfId="2" applyFont="1" applyBorder="1" applyAlignment="1">
      <alignment horizontal="left" vertical="center" wrapText="1"/>
    </xf>
    <xf numFmtId="0" fontId="13" fillId="0" borderId="103" xfId="2" applyFont="1" applyBorder="1" applyAlignment="1">
      <alignment horizontal="left" vertical="center" wrapText="1"/>
    </xf>
    <xf numFmtId="0" fontId="13" fillId="0" borderId="104" xfId="2" applyFont="1" applyBorder="1" applyAlignment="1">
      <alignment horizontal="left" vertical="center" wrapText="1"/>
    </xf>
    <xf numFmtId="0" fontId="13" fillId="0" borderId="31" xfId="2" applyFont="1" applyBorder="1" applyAlignment="1">
      <alignment vertical="center" wrapText="1"/>
    </xf>
    <xf numFmtId="0" fontId="0" fillId="0" borderId="0" xfId="2" applyFont="1" applyAlignment="1">
      <alignment horizontal="left" vertical="top" wrapText="1"/>
    </xf>
    <xf numFmtId="0" fontId="13" fillId="0" borderId="31" xfId="2" applyFont="1" applyFill="1" applyBorder="1" applyAlignment="1">
      <alignment vertical="center" wrapText="1"/>
    </xf>
    <xf numFmtId="0" fontId="42" fillId="0" borderId="4" xfId="2" applyFont="1" applyFill="1" applyBorder="1" applyAlignment="1">
      <alignment horizontal="center" vertical="center"/>
    </xf>
    <xf numFmtId="0" fontId="0" fillId="0" borderId="31" xfId="2" applyFont="1" applyBorder="1" applyAlignment="1">
      <alignment horizontal="left" vertical="center" wrapText="1"/>
    </xf>
    <xf numFmtId="0" fontId="2" fillId="0" borderId="31" xfId="2" applyBorder="1" applyAlignment="1">
      <alignment horizontal="left" vertical="center" wrapText="1"/>
    </xf>
    <xf numFmtId="0" fontId="44" fillId="0" borderId="0" xfId="2" applyFont="1" applyAlignment="1">
      <alignment horizontal="center"/>
    </xf>
    <xf numFmtId="0" fontId="13" fillId="0" borderId="0" xfId="2" applyFont="1" applyFill="1" applyAlignment="1">
      <alignment horizontal="left" vertical="top" wrapText="1"/>
    </xf>
    <xf numFmtId="0" fontId="0" fillId="0" borderId="105" xfId="2" applyFont="1" applyBorder="1" applyAlignment="1">
      <alignment horizontal="left" vertical="center" wrapText="1"/>
    </xf>
    <xf numFmtId="0" fontId="0" fillId="0" borderId="12" xfId="2" applyFont="1" applyBorder="1" applyAlignment="1">
      <alignment horizontal="left" vertical="center" wrapText="1"/>
    </xf>
    <xf numFmtId="0" fontId="8" fillId="8" borderId="21" xfId="2" applyFont="1" applyFill="1" applyBorder="1" applyAlignment="1">
      <alignment horizontal="center" vertical="center"/>
    </xf>
    <xf numFmtId="0" fontId="8" fillId="8" borderId="11" xfId="2" applyFont="1" applyFill="1" applyBorder="1" applyAlignment="1">
      <alignment horizontal="center" vertical="center"/>
    </xf>
    <xf numFmtId="0" fontId="0" fillId="0" borderId="30" xfId="2" applyFont="1" applyBorder="1" applyAlignment="1">
      <alignment horizontal="left" vertical="center" wrapText="1"/>
    </xf>
    <xf numFmtId="0" fontId="0" fillId="0" borderId="33" xfId="2" applyFont="1" applyBorder="1" applyAlignment="1">
      <alignment horizontal="left" vertical="center" wrapText="1"/>
    </xf>
    <xf numFmtId="0" fontId="0" fillId="0" borderId="34" xfId="2" applyFont="1" applyBorder="1" applyAlignment="1">
      <alignment horizontal="left" vertical="center" wrapText="1"/>
    </xf>
    <xf numFmtId="0" fontId="0" fillId="0" borderId="109" xfId="2" applyFont="1" applyBorder="1" applyAlignment="1">
      <alignment horizontal="left" vertical="center" wrapText="1"/>
    </xf>
    <xf numFmtId="0" fontId="0" fillId="0" borderId="110" xfId="2" applyFont="1" applyBorder="1" applyAlignment="1">
      <alignment horizontal="left" vertical="center" wrapText="1"/>
    </xf>
    <xf numFmtId="0" fontId="42" fillId="0" borderId="40" xfId="2" applyFont="1" applyBorder="1" applyAlignment="1">
      <alignment horizontal="center" vertical="center"/>
    </xf>
    <xf numFmtId="0" fontId="13" fillId="0" borderId="57" xfId="2" applyFont="1" applyFill="1" applyBorder="1" applyAlignment="1">
      <alignment vertical="center" wrapText="1"/>
    </xf>
    <xf numFmtId="0" fontId="13" fillId="0" borderId="40" xfId="2" applyFont="1" applyFill="1" applyBorder="1" applyAlignment="1">
      <alignment vertical="center" wrapText="1"/>
    </xf>
    <xf numFmtId="0" fontId="13" fillId="0" borderId="100" xfId="2" applyFont="1" applyFill="1" applyBorder="1" applyAlignment="1">
      <alignment vertical="center" wrapText="1"/>
    </xf>
    <xf numFmtId="0" fontId="7" fillId="0" borderId="0" xfId="2" applyFont="1" applyAlignment="1">
      <alignment horizontal="center"/>
    </xf>
    <xf numFmtId="0" fontId="8" fillId="5" borderId="21" xfId="2" applyFont="1" applyFill="1" applyBorder="1" applyAlignment="1">
      <alignment horizontal="center" vertical="center"/>
    </xf>
    <xf numFmtId="0" fontId="8" fillId="5" borderId="95" xfId="2" applyFont="1" applyFill="1" applyBorder="1" applyAlignment="1">
      <alignment horizontal="center" vertical="center"/>
    </xf>
    <xf numFmtId="0" fontId="8" fillId="5" borderId="96" xfId="2" applyFont="1" applyFill="1" applyBorder="1" applyAlignment="1">
      <alignment horizontal="center" vertical="center"/>
    </xf>
    <xf numFmtId="0" fontId="13" fillId="0" borderId="78" xfId="2" applyFont="1" applyFill="1" applyBorder="1" applyAlignment="1">
      <alignment horizontal="left" vertical="center" wrapText="1"/>
    </xf>
    <xf numFmtId="0" fontId="13" fillId="0" borderId="7" xfId="2" applyFont="1" applyFill="1" applyBorder="1" applyAlignment="1">
      <alignment horizontal="left" vertical="center" wrapText="1"/>
    </xf>
    <xf numFmtId="0" fontId="13" fillId="0" borderId="43" xfId="2" applyFont="1" applyFill="1" applyBorder="1" applyAlignment="1">
      <alignment horizontal="left" vertical="center" wrapText="1"/>
    </xf>
    <xf numFmtId="0" fontId="0" fillId="0" borderId="31" xfId="2" applyFont="1" applyFill="1" applyBorder="1" applyAlignment="1">
      <alignment vertical="center" wrapText="1"/>
    </xf>
    <xf numFmtId="0" fontId="0" fillId="0" borderId="105"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8" fillId="7" borderId="42" xfId="2" applyFont="1" applyFill="1" applyBorder="1" applyAlignment="1">
      <alignment horizontal="center" vertical="center"/>
    </xf>
    <xf numFmtId="0" fontId="8" fillId="7" borderId="27" xfId="2" applyFont="1" applyFill="1" applyBorder="1" applyAlignment="1">
      <alignment horizontal="center" vertical="center"/>
    </xf>
    <xf numFmtId="0" fontId="8" fillId="7" borderId="86" xfId="2" applyFont="1" applyFill="1" applyBorder="1" applyAlignment="1">
      <alignment horizontal="center" vertical="center"/>
    </xf>
    <xf numFmtId="0" fontId="0" fillId="0" borderId="30" xfId="2" applyFont="1" applyFill="1" applyBorder="1" applyAlignment="1">
      <alignment horizontal="left" vertical="center" wrapText="1"/>
    </xf>
    <xf numFmtId="0" fontId="2" fillId="0" borderId="31" xfId="2" applyFont="1" applyFill="1" applyBorder="1" applyAlignment="1">
      <alignment horizontal="left" vertical="center" wrapText="1"/>
    </xf>
    <xf numFmtId="0" fontId="0" fillId="0" borderId="30" xfId="2" applyFont="1" applyBorder="1" applyAlignment="1">
      <alignment vertical="center" wrapText="1"/>
    </xf>
    <xf numFmtId="0" fontId="2" fillId="0" borderId="31" xfId="2" applyFont="1" applyBorder="1" applyAlignment="1">
      <alignment vertical="center" wrapText="1"/>
    </xf>
    <xf numFmtId="0" fontId="2" fillId="0" borderId="31" xfId="2" applyFont="1" applyBorder="1" applyAlignment="1">
      <alignment horizontal="left" vertical="center" wrapText="1"/>
    </xf>
    <xf numFmtId="0" fontId="0" fillId="0" borderId="30" xfId="2" applyFont="1" applyBorder="1" applyAlignment="1">
      <alignment horizontal="left" vertical="center"/>
    </xf>
    <xf numFmtId="0" fontId="0" fillId="0" borderId="31" xfId="2" applyFont="1" applyBorder="1" applyAlignment="1">
      <alignment horizontal="left" vertical="center"/>
    </xf>
    <xf numFmtId="0" fontId="0" fillId="0" borderId="33" xfId="2" applyFont="1" applyFill="1" applyBorder="1" applyAlignment="1">
      <alignment horizontal="left" vertical="center" wrapText="1"/>
    </xf>
    <xf numFmtId="0" fontId="2" fillId="0" borderId="34" xfId="2" applyFont="1" applyFill="1" applyBorder="1" applyAlignment="1">
      <alignment horizontal="left" vertical="center" wrapText="1"/>
    </xf>
    <xf numFmtId="0" fontId="8" fillId="7" borderId="21" xfId="2" applyFont="1" applyFill="1" applyBorder="1" applyAlignment="1">
      <alignment horizontal="center" vertical="center"/>
    </xf>
    <xf numFmtId="0" fontId="8" fillId="7" borderId="11" xfId="2" applyFont="1" applyFill="1" applyBorder="1" applyAlignment="1">
      <alignment horizontal="center" vertical="center"/>
    </xf>
    <xf numFmtId="0" fontId="8" fillId="7" borderId="38" xfId="2" applyFont="1" applyFill="1" applyBorder="1" applyAlignment="1">
      <alignment horizontal="center" vertical="center"/>
    </xf>
    <xf numFmtId="0" fontId="2" fillId="0" borderId="12" xfId="2" applyFont="1" applyBorder="1" applyAlignment="1">
      <alignment horizontal="left" vertical="center" wrapText="1"/>
    </xf>
    <xf numFmtId="0" fontId="0" fillId="0" borderId="31" xfId="2" applyFont="1" applyBorder="1" applyAlignment="1">
      <alignment vertical="center" wrapText="1"/>
    </xf>
    <xf numFmtId="0" fontId="2" fillId="0" borderId="30" xfId="2" applyFont="1" applyFill="1" applyBorder="1" applyAlignment="1">
      <alignment horizontal="left" vertical="center" wrapText="1"/>
    </xf>
    <xf numFmtId="0" fontId="8" fillId="5" borderId="11" xfId="2" applyFont="1" applyFill="1" applyBorder="1" applyAlignment="1">
      <alignment horizontal="center" vertical="center"/>
    </xf>
    <xf numFmtId="0" fontId="2" fillId="0" borderId="31" xfId="2" applyFill="1" applyBorder="1" applyAlignment="1">
      <alignment horizontal="left" vertical="center" wrapText="1"/>
    </xf>
    <xf numFmtId="0" fontId="2" fillId="0" borderId="78" xfId="2" applyBorder="1" applyAlignment="1">
      <alignment horizontal="left" vertical="center" wrapText="1"/>
    </xf>
    <xf numFmtId="0" fontId="2" fillId="0" borderId="7" xfId="2" applyBorder="1" applyAlignment="1">
      <alignment horizontal="left" vertical="center" wrapText="1"/>
    </xf>
    <xf numFmtId="0" fontId="2" fillId="0" borderId="43" xfId="2" applyBorder="1" applyAlignment="1">
      <alignment horizontal="left" vertical="center" wrapText="1"/>
    </xf>
    <xf numFmtId="0" fontId="0" fillId="0" borderId="39" xfId="2" applyFont="1" applyBorder="1" applyAlignment="1">
      <alignment horizontal="center" vertical="center"/>
    </xf>
    <xf numFmtId="0" fontId="2" fillId="0" borderId="30" xfId="2" applyBorder="1" applyAlignment="1">
      <alignment horizontal="left" vertical="center" wrapText="1"/>
    </xf>
    <xf numFmtId="0" fontId="9" fillId="0" borderId="0" xfId="2" applyFont="1" applyAlignment="1">
      <alignment horizontal="right"/>
    </xf>
    <xf numFmtId="0" fontId="0" fillId="0" borderId="12" xfId="2" applyFont="1" applyFill="1" applyBorder="1" applyAlignment="1">
      <alignment horizontal="left" vertical="center" wrapText="1"/>
    </xf>
    <xf numFmtId="0" fontId="0" fillId="0" borderId="39" xfId="2"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19" xfId="2" applyFont="1" applyFill="1" applyBorder="1" applyAlignment="1">
      <alignment horizontal="left" vertical="top" wrapText="1"/>
    </xf>
    <xf numFmtId="0" fontId="0" fillId="0" borderId="19" xfId="2" applyFont="1" applyFill="1" applyBorder="1" applyAlignment="1">
      <alignment horizontal="left" vertical="center" wrapText="1"/>
    </xf>
    <xf numFmtId="0" fontId="0" fillId="0" borderId="19" xfId="2" applyFont="1" applyBorder="1" applyAlignment="1">
      <alignment horizontal="left" vertical="center" wrapText="1"/>
    </xf>
    <xf numFmtId="0" fontId="0" fillId="0" borderId="19" xfId="0" applyBorder="1" applyAlignment="1">
      <alignment vertical="center" wrapText="1"/>
    </xf>
    <xf numFmtId="0" fontId="0" fillId="0" borderId="78" xfId="2" applyFont="1" applyBorder="1" applyAlignment="1">
      <alignment horizontal="left" vertical="center" wrapText="1"/>
    </xf>
    <xf numFmtId="0" fontId="0" fillId="0" borderId="7" xfId="2" applyFont="1" applyBorder="1" applyAlignment="1">
      <alignment horizontal="left" vertical="center" wrapText="1"/>
    </xf>
    <xf numFmtId="0" fontId="0" fillId="0" borderId="43" xfId="2" applyFont="1" applyBorder="1" applyAlignment="1">
      <alignment horizontal="left" vertical="center" wrapText="1"/>
    </xf>
    <xf numFmtId="0" fontId="0" fillId="0" borderId="57" xfId="2" applyFont="1" applyBorder="1" applyAlignment="1">
      <alignment horizontal="left" vertical="center" wrapText="1"/>
    </xf>
    <xf numFmtId="0" fontId="0" fillId="0" borderId="40" xfId="2" applyFont="1" applyBorder="1" applyAlignment="1">
      <alignment horizontal="left" vertical="center" wrapText="1"/>
    </xf>
    <xf numFmtId="0" fontId="0" fillId="0" borderId="100" xfId="2" applyFont="1" applyBorder="1" applyAlignment="1">
      <alignment horizontal="left" vertical="center" wrapText="1"/>
    </xf>
    <xf numFmtId="0" fontId="0" fillId="0" borderId="23" xfId="2" applyFont="1" applyBorder="1" applyAlignment="1">
      <alignment vertical="center" wrapText="1"/>
    </xf>
    <xf numFmtId="0" fontId="0" fillId="0" borderId="15" xfId="2" applyFont="1" applyBorder="1" applyAlignment="1">
      <alignment vertical="center" wrapText="1"/>
    </xf>
    <xf numFmtId="0" fontId="0" fillId="0" borderId="44" xfId="2" applyFont="1" applyBorder="1" applyAlignment="1">
      <alignment vertical="center" wrapText="1"/>
    </xf>
    <xf numFmtId="0" fontId="7" fillId="0" borderId="0" xfId="2" applyFont="1" applyAlignment="1">
      <alignment horizontal="center" vertical="center"/>
    </xf>
    <xf numFmtId="0" fontId="0" fillId="9" borderId="21" xfId="2" applyFont="1" applyFill="1" applyBorder="1" applyAlignment="1">
      <alignment horizontal="center" vertical="center"/>
    </xf>
    <xf numFmtId="0" fontId="0" fillId="9" borderId="11" xfId="2" applyFont="1" applyFill="1" applyBorder="1" applyAlignment="1">
      <alignment horizontal="center" vertical="center"/>
    </xf>
    <xf numFmtId="0" fontId="0" fillId="0" borderId="23" xfId="2" applyFont="1" applyBorder="1" applyAlignment="1">
      <alignment horizontal="left" vertical="center" wrapText="1"/>
    </xf>
    <xf numFmtId="0" fontId="0" fillId="0" borderId="15" xfId="2" applyFont="1" applyBorder="1" applyAlignment="1">
      <alignment horizontal="left" vertical="center" wrapText="1"/>
    </xf>
    <xf numFmtId="0" fontId="0" fillId="0" borderId="44" xfId="2" applyFont="1" applyBorder="1" applyAlignment="1">
      <alignment horizontal="left" vertical="center" wrapText="1"/>
    </xf>
    <xf numFmtId="0" fontId="0" fillId="5" borderId="21" xfId="2" applyFont="1" applyFill="1" applyBorder="1" applyAlignment="1">
      <alignment horizontal="center" vertical="center"/>
    </xf>
    <xf numFmtId="0" fontId="0" fillId="5" borderId="11" xfId="2" applyFont="1" applyFill="1" applyBorder="1" applyAlignment="1">
      <alignment horizontal="center" vertical="center"/>
    </xf>
    <xf numFmtId="0" fontId="0" fillId="0" borderId="78" xfId="2" applyFont="1" applyFill="1" applyBorder="1" applyAlignment="1">
      <alignment horizontal="left" vertical="center" wrapText="1"/>
    </xf>
    <xf numFmtId="0" fontId="2" fillId="0" borderId="101" xfId="3" applyBorder="1" applyAlignment="1">
      <alignment horizontal="left" vertical="center" wrapText="1"/>
    </xf>
    <xf numFmtId="0" fontId="2" fillId="0" borderId="2" xfId="3" applyBorder="1" applyAlignment="1">
      <alignment horizontal="left" vertical="center" wrapText="1"/>
    </xf>
    <xf numFmtId="0" fontId="2" fillId="0" borderId="13" xfId="3" applyBorder="1" applyAlignment="1">
      <alignment horizontal="left" vertical="center" wrapText="1"/>
    </xf>
    <xf numFmtId="0" fontId="2" fillId="0" borderId="101" xfId="3" applyBorder="1" applyAlignment="1">
      <alignment horizontal="center" vertical="center"/>
    </xf>
    <xf numFmtId="0" fontId="2" fillId="0" borderId="13" xfId="3" applyBorder="1" applyAlignment="1">
      <alignment horizontal="center" vertical="center"/>
    </xf>
    <xf numFmtId="0" fontId="2" fillId="0" borderId="56" xfId="3" applyBorder="1" applyAlignment="1">
      <alignment horizontal="center" vertical="center"/>
    </xf>
    <xf numFmtId="0" fontId="2" fillId="0" borderId="16" xfId="3" applyBorder="1" applyAlignment="1">
      <alignment horizontal="center" vertical="center"/>
    </xf>
    <xf numFmtId="0" fontId="2" fillId="0" borderId="114" xfId="3" applyBorder="1" applyAlignment="1">
      <alignment horizontal="left" vertical="center" wrapText="1"/>
    </xf>
    <xf numFmtId="0" fontId="37" fillId="0" borderId="114" xfId="4" applyBorder="1" applyAlignment="1">
      <alignment horizontal="left" vertical="center" wrapText="1"/>
    </xf>
    <xf numFmtId="0" fontId="37" fillId="0" borderId="115" xfId="4" applyBorder="1" applyAlignment="1">
      <alignment horizontal="left" vertical="center" wrapText="1"/>
    </xf>
    <xf numFmtId="0" fontId="2" fillId="0" borderId="116" xfId="3" applyBorder="1" applyAlignment="1">
      <alignment horizontal="left" vertical="center" wrapText="1"/>
    </xf>
    <xf numFmtId="0" fontId="2" fillId="0" borderId="56" xfId="3" applyFont="1" applyBorder="1" applyAlignment="1">
      <alignment horizontal="left" vertical="center" wrapText="1"/>
    </xf>
    <xf numFmtId="0" fontId="2" fillId="0" borderId="0" xfId="3" applyFont="1" applyBorder="1" applyAlignment="1">
      <alignment horizontal="left" vertical="center" wrapText="1"/>
    </xf>
    <xf numFmtId="0" fontId="2" fillId="0" borderId="16" xfId="3" applyFont="1" applyBorder="1" applyAlignment="1">
      <alignment horizontal="left" vertical="center" wrapText="1"/>
    </xf>
    <xf numFmtId="0" fontId="34" fillId="0" borderId="0" xfId="3" applyFont="1" applyAlignment="1">
      <alignment horizontal="center"/>
    </xf>
    <xf numFmtId="0" fontId="2" fillId="5" borderId="17" xfId="3" applyFill="1" applyBorder="1" applyAlignment="1">
      <alignment horizontal="center" vertical="center"/>
    </xf>
    <xf numFmtId="0" fontId="2" fillId="5" borderId="75" xfId="3" applyFill="1" applyBorder="1" applyAlignment="1">
      <alignment horizontal="center" vertical="center"/>
    </xf>
    <xf numFmtId="0" fontId="37" fillId="5" borderId="75" xfId="4" applyFill="1" applyBorder="1" applyAlignment="1">
      <alignment horizontal="center" vertical="center"/>
    </xf>
    <xf numFmtId="0" fontId="37" fillId="5" borderId="18" xfId="4" applyFill="1" applyBorder="1" applyAlignment="1">
      <alignment horizontal="center" vertical="center"/>
    </xf>
    <xf numFmtId="0" fontId="2" fillId="5" borderId="18" xfId="3" applyFill="1" applyBorder="1" applyAlignment="1">
      <alignment horizontal="center" vertical="center"/>
    </xf>
    <xf numFmtId="0" fontId="2" fillId="0" borderId="55" xfId="3" applyBorder="1" applyAlignment="1">
      <alignment horizontal="left" vertical="center" wrapText="1"/>
    </xf>
    <xf numFmtId="0" fontId="2" fillId="0" borderId="19" xfId="3" applyBorder="1" applyAlignment="1">
      <alignment horizontal="left" vertical="center" wrapText="1"/>
    </xf>
    <xf numFmtId="0" fontId="2" fillId="0" borderId="80" xfId="3" applyBorder="1" applyAlignment="1">
      <alignment horizontal="left" vertical="center" wrapText="1"/>
    </xf>
    <xf numFmtId="0" fontId="2" fillId="0" borderId="112" xfId="3" applyBorder="1" applyAlignment="1">
      <alignment horizontal="center" vertical="center"/>
    </xf>
    <xf numFmtId="0" fontId="37" fillId="0" borderId="113" xfId="4" applyBorder="1" applyAlignment="1">
      <alignment horizontal="center" vertical="center"/>
    </xf>
    <xf numFmtId="0" fontId="2" fillId="0" borderId="78" xfId="3" applyFont="1" applyBorder="1" applyAlignment="1">
      <alignment horizontal="left" vertical="center" wrapText="1"/>
    </xf>
    <xf numFmtId="0" fontId="2" fillId="0" borderId="7" xfId="3" applyFont="1" applyBorder="1" applyAlignment="1">
      <alignment horizontal="left" vertical="center" wrapText="1"/>
    </xf>
    <xf numFmtId="0" fontId="2" fillId="0" borderId="82" xfId="3" applyFont="1" applyBorder="1" applyAlignment="1">
      <alignment horizontal="left" vertical="center" wrapText="1"/>
    </xf>
    <xf numFmtId="0" fontId="2" fillId="0" borderId="78" xfId="3" applyBorder="1" applyAlignment="1">
      <alignment horizontal="center" vertical="center"/>
    </xf>
    <xf numFmtId="0" fontId="2" fillId="0" borderId="82" xfId="3" applyBorder="1" applyAlignment="1">
      <alignment horizontal="center" vertical="center"/>
    </xf>
    <xf numFmtId="0" fontId="2" fillId="0" borderId="78" xfId="3" applyBorder="1" applyAlignment="1">
      <alignment horizontal="left" vertical="center" wrapText="1"/>
    </xf>
    <xf numFmtId="0" fontId="2" fillId="0" borderId="7" xfId="3" applyBorder="1" applyAlignment="1">
      <alignment horizontal="left" vertical="center" wrapText="1"/>
    </xf>
    <xf numFmtId="0" fontId="2" fillId="0" borderId="82" xfId="3" applyBorder="1" applyAlignment="1">
      <alignment horizontal="left" vertical="center" wrapText="1"/>
    </xf>
    <xf numFmtId="0" fontId="37" fillId="0" borderId="13" xfId="4" applyBorder="1" applyAlignment="1">
      <alignment horizontal="center" vertical="center"/>
    </xf>
    <xf numFmtId="0" fontId="2" fillId="0" borderId="23" xfId="3" applyBorder="1" applyAlignment="1">
      <alignment horizontal="left" vertical="center" wrapText="1"/>
    </xf>
    <xf numFmtId="0" fontId="2" fillId="0" borderId="15" xfId="3" applyBorder="1" applyAlignment="1">
      <alignment horizontal="left" vertical="center" wrapText="1"/>
    </xf>
    <xf numFmtId="0" fontId="2" fillId="0" borderId="45" xfId="3" applyBorder="1" applyAlignment="1">
      <alignment horizontal="left" vertical="center" wrapText="1"/>
    </xf>
    <xf numFmtId="0" fontId="2" fillId="0" borderId="23" xfId="3" applyBorder="1" applyAlignment="1">
      <alignment horizontal="center" vertical="center"/>
    </xf>
    <xf numFmtId="0" fontId="37" fillId="0" borderId="45" xfId="4" applyBorder="1" applyAlignment="1">
      <alignment horizontal="center" vertical="center"/>
    </xf>
    <xf numFmtId="0" fontId="2" fillId="0" borderId="0" xfId="3" applyFont="1" applyAlignment="1">
      <alignment vertical="top" wrapText="1"/>
    </xf>
    <xf numFmtId="0" fontId="37" fillId="0" borderId="0" xfId="4" applyAlignment="1">
      <alignment vertical="top" wrapText="1"/>
    </xf>
    <xf numFmtId="0" fontId="37" fillId="0" borderId="0" xfId="4" applyFont="1" applyAlignment="1">
      <alignment vertical="top" wrapText="1"/>
    </xf>
    <xf numFmtId="0" fontId="13" fillId="0" borderId="0" xfId="3" applyFont="1" applyAlignment="1">
      <alignment vertical="top" wrapText="1"/>
    </xf>
    <xf numFmtId="0" fontId="39" fillId="0" borderId="0" xfId="4" applyFont="1" applyAlignment="1">
      <alignment vertical="top" wrapText="1"/>
    </xf>
    <xf numFmtId="0" fontId="0" fillId="0" borderId="116" xfId="3" applyFont="1" applyBorder="1" applyAlignment="1">
      <alignment horizontal="left" vertical="center" wrapText="1"/>
    </xf>
    <xf numFmtId="0" fontId="2" fillId="0" borderId="56" xfId="3" applyBorder="1" applyAlignment="1">
      <alignment horizontal="left" vertical="center" wrapText="1"/>
    </xf>
    <xf numFmtId="0" fontId="2" fillId="0" borderId="0" xfId="3" applyBorder="1" applyAlignment="1">
      <alignment horizontal="left" vertical="center" wrapText="1"/>
    </xf>
    <xf numFmtId="0" fontId="2" fillId="0" borderId="16" xfId="3" applyBorder="1" applyAlignment="1">
      <alignment horizontal="left" vertical="center" wrapText="1"/>
    </xf>
    <xf numFmtId="0" fontId="0" fillId="0" borderId="55" xfId="3" applyFont="1" applyBorder="1" applyAlignment="1">
      <alignment horizontal="left" vertical="center" wrapText="1"/>
    </xf>
    <xf numFmtId="0" fontId="2" fillId="0" borderId="99" xfId="3" applyBorder="1" applyAlignment="1">
      <alignment horizontal="center" vertical="center"/>
    </xf>
    <xf numFmtId="0" fontId="2" fillId="0" borderId="62" xfId="3" applyBorder="1" applyAlignment="1">
      <alignment horizontal="center" vertical="center"/>
    </xf>
    <xf numFmtId="0" fontId="0" fillId="0" borderId="56" xfId="3" applyFont="1" applyBorder="1" applyAlignment="1">
      <alignment horizontal="left" vertical="center" wrapText="1"/>
    </xf>
    <xf numFmtId="0" fontId="0" fillId="0" borderId="101" xfId="3" applyFont="1" applyBorder="1" applyAlignment="1">
      <alignment horizontal="left" vertical="center" wrapText="1"/>
    </xf>
    <xf numFmtId="0" fontId="13" fillId="0" borderId="23" xfId="3" applyFont="1" applyBorder="1" applyAlignment="1">
      <alignment horizontal="left" vertical="center" wrapText="1"/>
    </xf>
    <xf numFmtId="0" fontId="13" fillId="0" borderId="15" xfId="3" applyFont="1" applyBorder="1" applyAlignment="1">
      <alignment horizontal="left" vertical="center" wrapText="1"/>
    </xf>
    <xf numFmtId="0" fontId="13" fillId="0" borderId="45" xfId="3" applyFont="1" applyBorder="1" applyAlignment="1">
      <alignment horizontal="left" vertical="center" wrapText="1"/>
    </xf>
    <xf numFmtId="0" fontId="0" fillId="0" borderId="30" xfId="3" applyFont="1" applyFill="1" applyBorder="1" applyAlignment="1">
      <alignment horizontal="left" vertical="center" wrapText="1"/>
    </xf>
    <xf numFmtId="0" fontId="2" fillId="0" borderId="31" xfId="3" applyFill="1" applyBorder="1" applyAlignment="1">
      <alignment horizontal="left" vertical="center" wrapText="1"/>
    </xf>
    <xf numFmtId="0" fontId="0" fillId="0" borderId="31" xfId="3" applyFont="1" applyFill="1" applyBorder="1" applyAlignment="1">
      <alignment horizontal="center" vertical="center"/>
    </xf>
    <xf numFmtId="0" fontId="37" fillId="0" borderId="39" xfId="4" applyFill="1" applyBorder="1" applyAlignment="1">
      <alignment horizontal="center" vertical="center"/>
    </xf>
    <xf numFmtId="0" fontId="0" fillId="0" borderId="31" xfId="3" applyFont="1" applyFill="1" applyBorder="1" applyAlignment="1">
      <alignment horizontal="left" vertical="center" wrapText="1"/>
    </xf>
    <xf numFmtId="0" fontId="2" fillId="0" borderId="39" xfId="3" applyFill="1" applyBorder="1" applyAlignment="1">
      <alignment horizontal="center" vertical="center"/>
    </xf>
    <xf numFmtId="0" fontId="2" fillId="0" borderId="105" xfId="3" applyFill="1" applyBorder="1" applyAlignment="1">
      <alignment horizontal="left" vertical="center" wrapText="1"/>
    </xf>
    <xf numFmtId="0" fontId="2" fillId="0" borderId="12" xfId="3" applyFill="1" applyBorder="1" applyAlignment="1">
      <alignment horizontal="left" vertical="center" wrapText="1"/>
    </xf>
    <xf numFmtId="0" fontId="2" fillId="0" borderId="12" xfId="3" applyFill="1" applyBorder="1" applyAlignment="1">
      <alignment horizontal="center" vertical="center"/>
    </xf>
    <xf numFmtId="0" fontId="37" fillId="0" borderId="106" xfId="4" applyFill="1" applyBorder="1" applyAlignment="1">
      <alignment horizontal="center" vertical="center"/>
    </xf>
    <xf numFmtId="0" fontId="0" fillId="0" borderId="31" xfId="3" applyFont="1" applyFill="1" applyBorder="1" applyAlignment="1">
      <alignment horizontal="center" vertical="center" wrapText="1"/>
    </xf>
    <xf numFmtId="0" fontId="0" fillId="0" borderId="39" xfId="3" applyFont="1" applyFill="1" applyBorder="1" applyAlignment="1">
      <alignment horizontal="center" vertical="center" wrapText="1"/>
    </xf>
    <xf numFmtId="0" fontId="2" fillId="5" borderId="26" xfId="3" applyFill="1" applyBorder="1" applyAlignment="1">
      <alignment horizontal="center" vertical="center"/>
    </xf>
    <xf numFmtId="0" fontId="2" fillId="5" borderId="24" xfId="3" applyFill="1" applyBorder="1" applyAlignment="1">
      <alignment horizontal="center" vertical="center"/>
    </xf>
    <xf numFmtId="0" fontId="37" fillId="5" borderId="24" xfId="4" applyFill="1" applyBorder="1" applyAlignment="1">
      <alignment horizontal="center" vertical="center"/>
    </xf>
    <xf numFmtId="0" fontId="2" fillId="5" borderId="25" xfId="3" applyFill="1" applyBorder="1" applyAlignment="1">
      <alignment horizontal="center" vertical="center"/>
    </xf>
    <xf numFmtId="0" fontId="0" fillId="0" borderId="42" xfId="3" applyFont="1" applyFill="1" applyBorder="1" applyAlignment="1">
      <alignment horizontal="left" vertical="center" wrapText="1"/>
    </xf>
    <xf numFmtId="0" fontId="2" fillId="0" borderId="27" xfId="3" applyFill="1" applyBorder="1" applyAlignment="1">
      <alignment horizontal="left" vertical="center" wrapText="1"/>
    </xf>
    <xf numFmtId="0" fontId="0" fillId="0" borderId="27" xfId="3" applyFont="1" applyFill="1" applyBorder="1" applyAlignment="1">
      <alignment horizontal="center" vertical="center"/>
    </xf>
    <xf numFmtId="0" fontId="37" fillId="0" borderId="86" xfId="4" applyFill="1" applyBorder="1" applyAlignment="1">
      <alignment horizontal="center" vertical="center"/>
    </xf>
    <xf numFmtId="0" fontId="0" fillId="0" borderId="105" xfId="3" applyFont="1" applyBorder="1" applyAlignment="1">
      <alignment horizontal="left" vertical="center" wrapText="1"/>
    </xf>
    <xf numFmtId="0" fontId="2" fillId="0" borderId="12" xfId="3" applyBorder="1" applyAlignment="1">
      <alignment horizontal="left" vertical="center" wrapText="1"/>
    </xf>
    <xf numFmtId="0" fontId="2" fillId="5" borderId="26" xfId="3" applyFill="1" applyBorder="1" applyAlignment="1">
      <alignment horizontal="center"/>
    </xf>
    <xf numFmtId="0" fontId="2" fillId="5" borderId="24" xfId="3" applyFill="1" applyBorder="1" applyAlignment="1">
      <alignment horizontal="center"/>
    </xf>
    <xf numFmtId="0" fontId="0" fillId="0" borderId="42" xfId="3" applyFont="1" applyBorder="1" applyAlignment="1">
      <alignment horizontal="left" vertical="center" wrapText="1"/>
    </xf>
    <xf numFmtId="0" fontId="2" fillId="0" borderId="27" xfId="3" applyBorder="1" applyAlignment="1">
      <alignment horizontal="left" vertical="center" wrapText="1"/>
    </xf>
    <xf numFmtId="0" fontId="0" fillId="0" borderId="30" xfId="3" applyFont="1" applyBorder="1" applyAlignment="1">
      <alignment vertical="center" wrapText="1"/>
    </xf>
    <xf numFmtId="0" fontId="2" fillId="0" borderId="31" xfId="3" applyBorder="1" applyAlignment="1">
      <alignment vertical="center" wrapText="1"/>
    </xf>
    <xf numFmtId="0" fontId="0" fillId="0" borderId="30" xfId="3" applyFont="1" applyBorder="1" applyAlignment="1">
      <alignment horizontal="left" vertical="center" wrapText="1"/>
    </xf>
    <xf numFmtId="0" fontId="2" fillId="0" borderId="31" xfId="3" applyBorder="1" applyAlignment="1">
      <alignment horizontal="left" vertical="center" wrapText="1"/>
    </xf>
    <xf numFmtId="0" fontId="0" fillId="0" borderId="31" xfId="3" applyFont="1" applyBorder="1" applyAlignment="1">
      <alignment horizontal="left" vertical="center" wrapText="1"/>
    </xf>
    <xf numFmtId="0" fontId="2" fillId="5" borderId="31" xfId="3" applyFill="1" applyBorder="1" applyAlignment="1">
      <alignment horizontal="center"/>
    </xf>
    <xf numFmtId="0" fontId="0" fillId="0" borderId="31" xfId="3" applyFont="1" applyBorder="1" applyAlignment="1">
      <alignment vertical="center" wrapText="1"/>
    </xf>
    <xf numFmtId="0" fontId="2" fillId="5" borderId="31" xfId="3" applyFill="1" applyBorder="1" applyAlignment="1">
      <alignment horizontal="center" vertical="center"/>
    </xf>
    <xf numFmtId="0" fontId="0" fillId="0" borderId="7" xfId="0" applyBorder="1" applyAlignment="1">
      <alignment vertical="center"/>
    </xf>
    <xf numFmtId="0" fontId="0" fillId="0" borderId="82" xfId="0" applyBorder="1" applyAlignment="1">
      <alignment vertical="center"/>
    </xf>
    <xf numFmtId="0" fontId="0" fillId="0" borderId="34" xfId="0" applyFill="1" applyBorder="1" applyAlignment="1">
      <alignment horizontal="left" vertical="center" wrapText="1"/>
    </xf>
    <xf numFmtId="0" fontId="0" fillId="0" borderId="56" xfId="3" applyFont="1" applyFill="1" applyBorder="1" applyAlignment="1">
      <alignment horizontal="center" vertical="center" wrapText="1"/>
    </xf>
    <xf numFmtId="0" fontId="0" fillId="0" borderId="78" xfId="3" applyFont="1" applyFill="1" applyBorder="1" applyAlignment="1">
      <alignment horizontal="left" vertical="center" wrapText="1"/>
    </xf>
    <xf numFmtId="0" fontId="0" fillId="0" borderId="7" xfId="0" applyFill="1" applyBorder="1" applyAlignment="1">
      <alignment horizontal="left" vertical="center" wrapText="1"/>
    </xf>
    <xf numFmtId="0" fontId="2" fillId="0" borderId="105" xfId="3" applyBorder="1" applyAlignment="1">
      <alignment horizontal="left" vertical="center" wrapText="1"/>
    </xf>
    <xf numFmtId="0" fontId="0" fillId="0" borderId="31" xfId="3" applyFont="1" applyFill="1" applyBorder="1" applyAlignment="1">
      <alignment vertical="center" wrapText="1"/>
    </xf>
    <xf numFmtId="0" fontId="2" fillId="0" borderId="31" xfId="3" applyFill="1" applyBorder="1" applyAlignment="1">
      <alignment vertical="center" wrapText="1"/>
    </xf>
    <xf numFmtId="0" fontId="2" fillId="0" borderId="2" xfId="3" applyFont="1" applyBorder="1" applyAlignment="1">
      <alignment horizontal="left" vertical="center" wrapText="1"/>
    </xf>
    <xf numFmtId="0" fontId="2" fillId="0" borderId="13" xfId="3" applyFont="1" applyBorder="1" applyAlignment="1">
      <alignment horizontal="left" vertical="center" wrapText="1"/>
    </xf>
    <xf numFmtId="0" fontId="2" fillId="0" borderId="56" xfId="3" applyFont="1" applyBorder="1" applyAlignment="1">
      <alignment horizontal="center" vertical="center"/>
    </xf>
    <xf numFmtId="0" fontId="2" fillId="0" borderId="16" xfId="3" applyFont="1" applyBorder="1" applyAlignment="1">
      <alignment horizontal="center" vertical="center"/>
    </xf>
    <xf numFmtId="0" fontId="2" fillId="5" borderId="17" xfId="3" applyFill="1" applyBorder="1" applyAlignment="1">
      <alignment horizontal="center"/>
    </xf>
    <xf numFmtId="0" fontId="2" fillId="5" borderId="18" xfId="3" applyFill="1" applyBorder="1" applyAlignment="1">
      <alignment horizontal="center"/>
    </xf>
    <xf numFmtId="0" fontId="0" fillId="0" borderId="112" xfId="3" applyFont="1" applyBorder="1" applyAlignment="1">
      <alignment horizontal="left" vertical="center" wrapText="1"/>
    </xf>
    <xf numFmtId="0" fontId="2" fillId="0" borderId="95" xfId="3" applyFont="1" applyBorder="1" applyAlignment="1">
      <alignment horizontal="left" vertical="center" wrapText="1"/>
    </xf>
    <xf numFmtId="0" fontId="2" fillId="0" borderId="113" xfId="3" applyFont="1" applyBorder="1" applyAlignment="1">
      <alignment horizontal="left" vertical="center" wrapText="1"/>
    </xf>
    <xf numFmtId="0" fontId="2" fillId="0" borderId="112" xfId="3" applyFont="1" applyBorder="1" applyAlignment="1">
      <alignment horizontal="center" vertical="center"/>
    </xf>
    <xf numFmtId="0" fontId="37" fillId="0" borderId="113" xfId="6" applyFont="1" applyBorder="1" applyAlignment="1">
      <alignment horizontal="center" vertical="center"/>
    </xf>
    <xf numFmtId="0" fontId="2" fillId="5" borderId="75" xfId="3" applyFill="1" applyBorder="1" applyAlignment="1">
      <alignment horizontal="center"/>
    </xf>
    <xf numFmtId="0" fontId="2" fillId="0" borderId="23" xfId="3" applyFont="1" applyBorder="1" applyAlignment="1">
      <alignment horizontal="left" vertical="center" wrapText="1"/>
    </xf>
    <xf numFmtId="0" fontId="2" fillId="0" borderId="15" xfId="3" applyFont="1" applyBorder="1" applyAlignment="1">
      <alignment horizontal="left" vertical="center" wrapText="1"/>
    </xf>
    <xf numFmtId="0" fontId="2" fillId="0" borderId="45" xfId="3" applyFont="1" applyBorder="1" applyAlignment="1">
      <alignment horizontal="left" vertical="center" wrapText="1"/>
    </xf>
    <xf numFmtId="0" fontId="2" fillId="0" borderId="23" xfId="3" applyFont="1" applyBorder="1" applyAlignment="1">
      <alignment horizontal="center" vertical="center"/>
    </xf>
    <xf numFmtId="0" fontId="37" fillId="0" borderId="45" xfId="6" applyFont="1" applyBorder="1" applyAlignment="1">
      <alignment horizontal="center" vertical="center"/>
    </xf>
    <xf numFmtId="0" fontId="2" fillId="0" borderId="0" xfId="3" applyFont="1" applyAlignment="1">
      <alignment horizontal="left" vertical="top" wrapText="1"/>
    </xf>
    <xf numFmtId="0" fontId="0" fillId="0" borderId="23" xfId="3" applyFont="1" applyBorder="1" applyAlignment="1">
      <alignment horizontal="left" vertical="center" wrapText="1"/>
    </xf>
    <xf numFmtId="0" fontId="2" fillId="0" borderId="0" xfId="3" applyFont="1" applyAlignment="1">
      <alignment vertical="center" wrapText="1"/>
    </xf>
    <xf numFmtId="0" fontId="37" fillId="0" borderId="0" xfId="6" applyFont="1" applyAlignment="1">
      <alignment vertical="center" wrapText="1"/>
    </xf>
    <xf numFmtId="0" fontId="0" fillId="0" borderId="0" xfId="3" applyFont="1" applyAlignment="1">
      <alignment vertical="center" wrapText="1"/>
    </xf>
    <xf numFmtId="0" fontId="37" fillId="0" borderId="0" xfId="6" applyAlignment="1">
      <alignment vertical="center" wrapText="1"/>
    </xf>
    <xf numFmtId="0" fontId="0" fillId="0" borderId="0" xfId="3" applyFont="1" applyAlignment="1">
      <alignment horizontal="left" vertical="center" wrapText="1"/>
    </xf>
    <xf numFmtId="0" fontId="2" fillId="0" borderId="0" xfId="3" applyFont="1" applyAlignment="1">
      <alignment horizontal="left" vertical="center" wrapText="1"/>
    </xf>
    <xf numFmtId="0" fontId="0" fillId="0" borderId="0" xfId="3" applyFont="1" applyAlignment="1">
      <alignment horizontal="left" vertical="top" wrapText="1"/>
    </xf>
    <xf numFmtId="0" fontId="0" fillId="0" borderId="30" xfId="3" applyFont="1" applyFill="1" applyBorder="1" applyAlignment="1">
      <alignment vertical="center" wrapText="1"/>
    </xf>
    <xf numFmtId="0" fontId="0" fillId="0" borderId="105" xfId="3" applyFont="1" applyFill="1" applyBorder="1" applyAlignment="1">
      <alignment vertical="center" wrapText="1"/>
    </xf>
    <xf numFmtId="0" fontId="2" fillId="0" borderId="12" xfId="3" applyFill="1" applyBorder="1" applyAlignment="1">
      <alignment vertical="center" wrapText="1"/>
    </xf>
    <xf numFmtId="0" fontId="34" fillId="0" borderId="0" xfId="3" applyFont="1" applyAlignment="1">
      <alignment horizontal="center" vertical="center"/>
    </xf>
    <xf numFmtId="0" fontId="0" fillId="0" borderId="6" xfId="3" applyFont="1" applyBorder="1" applyAlignment="1">
      <alignment horizontal="center" vertical="center" wrapText="1"/>
    </xf>
    <xf numFmtId="0" fontId="2" fillId="0" borderId="43" xfId="3" applyBorder="1" applyAlignment="1">
      <alignment horizontal="center" vertical="center" wrapText="1"/>
    </xf>
    <xf numFmtId="0" fontId="2" fillId="0" borderId="17" xfId="5" applyFill="1" applyBorder="1" applyAlignment="1">
      <alignment horizontal="left" vertical="center"/>
    </xf>
    <xf numFmtId="0" fontId="2" fillId="0" borderId="75" xfId="5" applyFill="1" applyBorder="1" applyAlignment="1">
      <alignment horizontal="left" vertical="center"/>
    </xf>
    <xf numFmtId="0" fontId="2" fillId="0" borderId="18" xfId="5" applyFill="1" applyBorder="1" applyAlignment="1">
      <alignment horizontal="left" vertical="center"/>
    </xf>
    <xf numFmtId="0" fontId="2" fillId="0" borderId="55" xfId="3" applyBorder="1" applyAlignment="1">
      <alignment horizontal="center" vertical="center"/>
    </xf>
    <xf numFmtId="0" fontId="2" fillId="0" borderId="80" xfId="3" applyBorder="1" applyAlignment="1">
      <alignment horizontal="center" vertical="center"/>
    </xf>
    <xf numFmtId="0" fontId="0" fillId="0" borderId="99" xfId="3" applyFont="1" applyBorder="1" applyAlignment="1">
      <alignment horizontal="left" vertical="center" wrapText="1"/>
    </xf>
    <xf numFmtId="0" fontId="2" fillId="0" borderId="4" xfId="3" applyBorder="1" applyAlignment="1">
      <alignment horizontal="left" vertical="center" wrapText="1"/>
    </xf>
    <xf numFmtId="0" fontId="2" fillId="0" borderId="62" xfId="3" applyBorder="1" applyAlignment="1">
      <alignment horizontal="left" vertical="center" wrapText="1"/>
    </xf>
    <xf numFmtId="0" fontId="2" fillId="0" borderId="57" xfId="3" applyBorder="1" applyAlignment="1">
      <alignment horizontal="center" vertical="center"/>
    </xf>
    <xf numFmtId="0" fontId="2" fillId="0" borderId="81" xfId="3" applyBorder="1" applyAlignment="1">
      <alignment horizontal="center" vertical="center"/>
    </xf>
    <xf numFmtId="0" fontId="2" fillId="0" borderId="57" xfId="3" applyBorder="1" applyAlignment="1">
      <alignment horizontal="left" vertical="center" wrapText="1"/>
    </xf>
    <xf numFmtId="0" fontId="2" fillId="0" borderId="40" xfId="3" applyBorder="1" applyAlignment="1">
      <alignment horizontal="left" vertical="center" wrapText="1"/>
    </xf>
    <xf numFmtId="0" fontId="2" fillId="0" borderId="81" xfId="3" applyBorder="1" applyAlignment="1">
      <alignment horizontal="left" vertical="center" wrapText="1"/>
    </xf>
    <xf numFmtId="0" fontId="9" fillId="0" borderId="117" xfId="3" applyFont="1" applyBorder="1" applyAlignment="1">
      <alignment horizontal="left" vertical="center" wrapText="1"/>
    </xf>
    <xf numFmtId="0" fontId="9" fillId="0" borderId="118" xfId="3" applyFont="1" applyBorder="1" applyAlignment="1">
      <alignment horizontal="left" vertical="center" wrapText="1"/>
    </xf>
    <xf numFmtId="0" fontId="9" fillId="0" borderId="119" xfId="3" applyFont="1" applyBorder="1" applyAlignment="1">
      <alignment horizontal="left" vertical="center" wrapText="1"/>
    </xf>
    <xf numFmtId="0" fontId="9" fillId="0" borderId="98" xfId="3" applyFont="1" applyBorder="1" applyAlignment="1">
      <alignment horizontal="left" vertical="center" wrapText="1"/>
    </xf>
    <xf numFmtId="0" fontId="5" fillId="0" borderId="30" xfId="6" applyFont="1" applyBorder="1" applyAlignment="1">
      <alignment horizontal="left" vertical="center" wrapText="1"/>
    </xf>
    <xf numFmtId="0" fontId="5" fillId="0" borderId="31" xfId="6" applyFont="1" applyBorder="1" applyAlignment="1">
      <alignment horizontal="left" vertical="center"/>
    </xf>
    <xf numFmtId="0" fontId="0" fillId="0" borderId="31" xfId="3" applyFont="1" applyBorder="1" applyAlignment="1">
      <alignment horizontal="center" vertical="center" wrapText="1"/>
    </xf>
    <xf numFmtId="0" fontId="2" fillId="0" borderId="39" xfId="3" applyBorder="1" applyAlignment="1">
      <alignment horizontal="center" vertical="center" wrapText="1"/>
    </xf>
    <xf numFmtId="0" fontId="10" fillId="0" borderId="6" xfId="3" applyFont="1" applyFill="1" applyBorder="1" applyAlignment="1">
      <alignment horizontal="left" vertical="center" wrapText="1"/>
    </xf>
    <xf numFmtId="0" fontId="10" fillId="0" borderId="43" xfId="3" applyFont="1" applyFill="1" applyBorder="1" applyAlignment="1">
      <alignment horizontal="left" vertical="center" wrapText="1"/>
    </xf>
    <xf numFmtId="0" fontId="6" fillId="0" borderId="6" xfId="3" applyFont="1" applyFill="1" applyBorder="1" applyAlignment="1">
      <alignment vertical="center" wrapText="1"/>
    </xf>
    <xf numFmtId="0" fontId="6" fillId="0" borderId="43" xfId="3" applyFont="1" applyFill="1" applyBorder="1" applyAlignment="1">
      <alignment vertical="center" wrapText="1"/>
    </xf>
    <xf numFmtId="0" fontId="9" fillId="0" borderId="0" xfId="3" applyFont="1" applyBorder="1" applyAlignment="1">
      <alignment horizontal="left" vertical="center" wrapText="1"/>
    </xf>
    <xf numFmtId="0" fontId="0" fillId="0" borderId="0" xfId="3" applyFont="1" applyBorder="1" applyAlignment="1">
      <alignment horizontal="left" vertical="center" wrapText="1"/>
    </xf>
    <xf numFmtId="0" fontId="5" fillId="0" borderId="21" xfId="6" applyFont="1" applyBorder="1" applyAlignment="1">
      <alignment horizontal="left" vertical="center"/>
    </xf>
    <xf numFmtId="0" fontId="5" fillId="0" borderId="11" xfId="6" applyFont="1" applyBorder="1" applyAlignment="1">
      <alignment horizontal="left" vertical="center"/>
    </xf>
    <xf numFmtId="0" fontId="0" fillId="0" borderId="11" xfId="3" applyFont="1" applyBorder="1" applyAlignment="1">
      <alignment horizontal="center" vertical="center" wrapText="1"/>
    </xf>
    <xf numFmtId="0" fontId="2" fillId="0" borderId="38" xfId="3" applyBorder="1" applyAlignment="1">
      <alignment horizontal="center" vertical="center" wrapText="1"/>
    </xf>
    <xf numFmtId="0" fontId="0" fillId="0" borderId="0" xfId="3" applyFont="1" applyBorder="1" applyAlignment="1">
      <alignment horizontal="left" vertical="top" wrapText="1"/>
    </xf>
    <xf numFmtId="0" fontId="2" fillId="0" borderId="0" xfId="3" applyFont="1" applyBorder="1" applyAlignment="1">
      <alignment horizontal="left" vertical="top" wrapText="1"/>
    </xf>
    <xf numFmtId="0" fontId="2" fillId="0" borderId="0" xfId="3" applyFont="1" applyBorder="1" applyAlignment="1">
      <alignment horizontal="left" vertical="top"/>
    </xf>
    <xf numFmtId="0" fontId="5" fillId="0" borderId="105" xfId="3" applyFont="1" applyBorder="1" applyAlignment="1">
      <alignment horizontal="left" vertical="center" wrapText="1"/>
    </xf>
    <xf numFmtId="0" fontId="5" fillId="0" borderId="12" xfId="3" applyFont="1" applyBorder="1" applyAlignment="1">
      <alignment horizontal="left" vertical="center"/>
    </xf>
    <xf numFmtId="0" fontId="0" fillId="0" borderId="12" xfId="3" applyFont="1" applyBorder="1" applyAlignment="1">
      <alignment horizontal="center" vertical="center" wrapText="1"/>
    </xf>
    <xf numFmtId="0" fontId="2" fillId="0" borderId="106" xfId="3" applyBorder="1" applyAlignment="1">
      <alignment horizontal="center" vertical="center" wrapText="1"/>
    </xf>
    <xf numFmtId="0" fontId="0" fillId="0" borderId="0" xfId="3" applyFont="1" applyBorder="1" applyAlignment="1">
      <alignment horizontal="left" vertical="top"/>
    </xf>
    <xf numFmtId="0" fontId="0" fillId="0" borderId="19" xfId="3" applyFont="1" applyBorder="1" applyAlignment="1">
      <alignment horizontal="left" vertical="center" wrapText="1"/>
    </xf>
    <xf numFmtId="0" fontId="9" fillId="0" borderId="131" xfId="3" applyFont="1" applyBorder="1" applyAlignment="1">
      <alignment horizontal="center" vertical="center"/>
    </xf>
    <xf numFmtId="0" fontId="9" fillId="0" borderId="80" xfId="3" applyFont="1" applyBorder="1" applyAlignment="1">
      <alignment horizontal="center" vertical="center"/>
    </xf>
    <xf numFmtId="0" fontId="9" fillId="0" borderId="3" xfId="3" applyFont="1" applyBorder="1" applyAlignment="1">
      <alignment horizontal="center" vertical="center"/>
    </xf>
    <xf numFmtId="0" fontId="9" fillId="0" borderId="62" xfId="3" applyFont="1" applyBorder="1" applyAlignment="1">
      <alignment horizontal="center" vertical="center"/>
    </xf>
    <xf numFmtId="0" fontId="2" fillId="0" borderId="122" xfId="3" applyBorder="1" applyAlignment="1">
      <alignment horizontal="left" vertical="center" wrapText="1"/>
    </xf>
    <xf numFmtId="0" fontId="2" fillId="0" borderId="64" xfId="3" applyBorder="1" applyAlignment="1">
      <alignment horizontal="left" vertical="center" wrapText="1"/>
    </xf>
    <xf numFmtId="0" fontId="2" fillId="0" borderId="11" xfId="6" applyFont="1" applyBorder="1" applyAlignment="1">
      <alignment horizontal="center" vertical="center" wrapText="1"/>
    </xf>
    <xf numFmtId="0" fontId="2" fillId="0" borderId="38" xfId="6" applyFont="1" applyBorder="1" applyAlignment="1">
      <alignment horizontal="center" vertical="center" wrapText="1"/>
    </xf>
    <xf numFmtId="0" fontId="5" fillId="0" borderId="23" xfId="3" applyFont="1" applyBorder="1" applyAlignment="1">
      <alignment horizontal="left" vertical="center" wrapText="1"/>
    </xf>
    <xf numFmtId="0" fontId="5" fillId="0" borderId="15" xfId="3" applyFont="1" applyBorder="1" applyAlignment="1">
      <alignment horizontal="left" vertical="center" wrapText="1"/>
    </xf>
    <xf numFmtId="0" fontId="5" fillId="0" borderId="44" xfId="3" applyFont="1" applyBorder="1" applyAlignment="1">
      <alignment horizontal="left" vertical="center" wrapText="1"/>
    </xf>
    <xf numFmtId="0" fontId="2" fillId="0" borderId="12" xfId="3" applyFont="1" applyBorder="1" applyAlignment="1">
      <alignment horizontal="center" vertical="center" wrapText="1"/>
    </xf>
    <xf numFmtId="0" fontId="2" fillId="0" borderId="106" xfId="3" applyFont="1" applyBorder="1" applyAlignment="1">
      <alignment horizontal="center" vertical="center" wrapText="1"/>
    </xf>
    <xf numFmtId="0" fontId="5" fillId="0" borderId="112" xfId="6" applyFont="1" applyBorder="1" applyAlignment="1">
      <alignment horizontal="left" vertical="center"/>
    </xf>
    <xf numFmtId="0" fontId="5" fillId="0" borderId="95" xfId="6" applyFont="1" applyBorder="1" applyAlignment="1">
      <alignment horizontal="left" vertical="center"/>
    </xf>
    <xf numFmtId="0" fontId="5" fillId="0" borderId="123" xfId="6" applyFont="1" applyBorder="1" applyAlignment="1">
      <alignment horizontal="left" vertical="center"/>
    </xf>
    <xf numFmtId="0" fontId="2" fillId="0" borderId="112" xfId="5" applyFill="1" applyBorder="1" applyAlignment="1">
      <alignment horizontal="left" vertical="center"/>
    </xf>
    <xf numFmtId="0" fontId="2" fillId="0" borderId="95" xfId="5" applyFill="1" applyBorder="1" applyAlignment="1">
      <alignment horizontal="left" vertical="center"/>
    </xf>
    <xf numFmtId="0" fontId="2" fillId="0" borderId="113" xfId="5" applyFill="1" applyBorder="1" applyAlignment="1">
      <alignment horizontal="left" vertical="center"/>
    </xf>
    <xf numFmtId="0" fontId="2" fillId="0" borderId="10" xfId="3" applyBorder="1" applyAlignment="1">
      <alignment horizontal="left" vertical="center" wrapText="1"/>
    </xf>
    <xf numFmtId="0" fontId="0" fillId="0" borderId="27" xfId="3" applyFont="1" applyBorder="1" applyAlignment="1">
      <alignment horizontal="center" vertical="center"/>
    </xf>
    <xf numFmtId="0" fontId="2" fillId="0" borderId="86" xfId="3" applyBorder="1" applyAlignment="1">
      <alignment horizontal="center" vertical="center"/>
    </xf>
    <xf numFmtId="0" fontId="2" fillId="0" borderId="31" xfId="3" applyBorder="1" applyAlignment="1">
      <alignment horizontal="center" vertical="center"/>
    </xf>
    <xf numFmtId="0" fontId="2" fillId="0" borderId="39" xfId="3" applyBorder="1" applyAlignment="1">
      <alignment horizontal="center" vertical="center"/>
    </xf>
    <xf numFmtId="0" fontId="2" fillId="0" borderId="99" xfId="3" applyBorder="1" applyAlignment="1">
      <alignment horizontal="left" vertical="center" wrapText="1"/>
    </xf>
    <xf numFmtId="0" fontId="2" fillId="0" borderId="5" xfId="3" applyBorder="1" applyAlignment="1">
      <alignment horizontal="left" vertical="center" wrapText="1"/>
    </xf>
    <xf numFmtId="0" fontId="2" fillId="0" borderId="9" xfId="3" applyBorder="1" applyAlignment="1">
      <alignment horizontal="left" vertical="center" wrapText="1"/>
    </xf>
    <xf numFmtId="0" fontId="0" fillId="0" borderId="31" xfId="3" applyFont="1" applyBorder="1" applyAlignment="1">
      <alignment horizontal="center" vertical="center"/>
    </xf>
    <xf numFmtId="0" fontId="2" fillId="0" borderId="12" xfId="3" applyBorder="1" applyAlignment="1">
      <alignment horizontal="center" vertical="center"/>
    </xf>
    <xf numFmtId="0" fontId="2" fillId="0" borderId="106" xfId="3" applyBorder="1" applyAlignment="1">
      <alignment horizontal="center" vertical="center"/>
    </xf>
    <xf numFmtId="0" fontId="0" fillId="0" borderId="57" xfId="3" applyFont="1" applyBorder="1" applyAlignment="1">
      <alignment horizontal="left" vertical="center" wrapText="1"/>
    </xf>
    <xf numFmtId="0" fontId="2" fillId="0" borderId="100" xfId="3" applyBorder="1" applyAlignment="1">
      <alignment horizontal="left" vertical="center" wrapText="1"/>
    </xf>
    <xf numFmtId="0" fontId="47" fillId="0" borderId="0" xfId="8" applyFont="1">
      <alignment vertical="center"/>
    </xf>
    <xf numFmtId="0" fontId="47" fillId="0" borderId="0" xfId="8" applyFont="1" applyAlignment="1">
      <alignment horizontal="left" vertical="center"/>
    </xf>
    <xf numFmtId="0" fontId="48" fillId="0" borderId="0" xfId="8" applyFont="1" applyAlignment="1">
      <alignment horizontal="left" vertical="center"/>
    </xf>
    <xf numFmtId="0" fontId="48" fillId="0" borderId="0" xfId="8" applyFont="1" applyAlignment="1">
      <alignment horizontal="right" vertical="center"/>
    </xf>
    <xf numFmtId="0" fontId="48" fillId="10" borderId="0" xfId="8" applyFont="1" applyFill="1" applyAlignment="1" applyProtection="1">
      <alignment horizontal="center" vertical="center" shrinkToFit="1"/>
      <protection locked="0"/>
    </xf>
    <xf numFmtId="0" fontId="48" fillId="11" borderId="0" xfId="8" applyFont="1" applyFill="1" applyAlignment="1" applyProtection="1">
      <alignment horizontal="center" vertical="center" shrinkToFit="1"/>
      <protection locked="0"/>
    </xf>
    <xf numFmtId="0" fontId="48" fillId="0" borderId="0" xfId="8" applyFont="1">
      <alignment vertical="center"/>
    </xf>
    <xf numFmtId="0" fontId="48" fillId="0" borderId="0" xfId="8" applyFont="1" applyFill="1" applyAlignment="1">
      <alignment horizontal="right" vertical="center"/>
    </xf>
    <xf numFmtId="0" fontId="48" fillId="12" borderId="0" xfId="8" applyFont="1" applyFill="1" applyAlignment="1" applyProtection="1">
      <alignment horizontal="center" vertical="center"/>
      <protection locked="0"/>
    </xf>
    <xf numFmtId="0" fontId="48" fillId="0" borderId="0" xfId="8" applyFont="1" applyFill="1" applyAlignment="1">
      <alignment horizontal="center" vertical="center"/>
    </xf>
    <xf numFmtId="0" fontId="48" fillId="0" borderId="0" xfId="8" applyFont="1" applyFill="1" applyAlignment="1">
      <alignment vertical="center"/>
    </xf>
    <xf numFmtId="0" fontId="48" fillId="13" borderId="0" xfId="8" applyFont="1" applyFill="1" applyAlignment="1">
      <alignment vertical="center"/>
    </xf>
    <xf numFmtId="0" fontId="48" fillId="13" borderId="0" xfId="8" applyFont="1" applyFill="1">
      <alignment vertical="center"/>
    </xf>
    <xf numFmtId="0" fontId="48" fillId="13" borderId="0" xfId="8" applyFont="1" applyFill="1" applyAlignment="1">
      <alignment horizontal="center" vertical="center"/>
    </xf>
    <xf numFmtId="0" fontId="47" fillId="13" borderId="0" xfId="8" quotePrefix="1" applyFont="1" applyFill="1" applyBorder="1" applyAlignment="1">
      <alignment vertical="center"/>
    </xf>
    <xf numFmtId="0" fontId="47" fillId="10" borderId="6" xfId="8" applyFont="1" applyFill="1" applyBorder="1" applyAlignment="1" applyProtection="1">
      <alignment horizontal="center" vertical="center"/>
      <protection locked="0"/>
    </xf>
    <xf numFmtId="0" fontId="47" fillId="11" borderId="7" xfId="8" applyFont="1" applyFill="1" applyBorder="1" applyAlignment="1" applyProtection="1">
      <alignment horizontal="center" vertical="center"/>
      <protection locked="0"/>
    </xf>
    <xf numFmtId="0" fontId="47" fillId="11" borderId="43" xfId="8" applyFont="1" applyFill="1" applyBorder="1" applyAlignment="1" applyProtection="1">
      <alignment horizontal="center" vertical="center"/>
      <protection locked="0"/>
    </xf>
    <xf numFmtId="0" fontId="48" fillId="0" borderId="0" xfId="8" applyFont="1" applyProtection="1">
      <alignment vertical="center"/>
    </xf>
    <xf numFmtId="0" fontId="48" fillId="0" borderId="0" xfId="8" applyFont="1" applyAlignment="1" applyProtection="1">
      <alignment horizontal="left" vertical="center"/>
    </xf>
    <xf numFmtId="0" fontId="48" fillId="0" borderId="0" xfId="8" applyFont="1" applyAlignment="1" applyProtection="1">
      <alignment horizontal="right" vertical="center"/>
    </xf>
    <xf numFmtId="0" fontId="48" fillId="13" borderId="0" xfId="8" applyFont="1" applyFill="1" applyAlignment="1" applyProtection="1">
      <alignment vertical="center"/>
    </xf>
    <xf numFmtId="0" fontId="48" fillId="13" borderId="0" xfId="8" applyFont="1" applyFill="1" applyProtection="1">
      <alignment vertical="center"/>
    </xf>
    <xf numFmtId="0" fontId="48" fillId="13" borderId="0" xfId="8" applyFont="1" applyFill="1" applyAlignment="1" applyProtection="1">
      <alignment horizontal="center" vertical="center"/>
    </xf>
    <xf numFmtId="0" fontId="48" fillId="0" borderId="0" xfId="8" applyFont="1" applyAlignment="1" applyProtection="1">
      <alignment horizontal="center" vertical="center"/>
    </xf>
    <xf numFmtId="0" fontId="47" fillId="0" borderId="0" xfId="8" applyFont="1" applyProtection="1">
      <alignment vertical="center"/>
    </xf>
    <xf numFmtId="0" fontId="47" fillId="0" borderId="0" xfId="8" applyFont="1" applyAlignment="1">
      <alignment horizontal="right" vertical="center"/>
    </xf>
    <xf numFmtId="0" fontId="47" fillId="0" borderId="0" xfId="8" applyFont="1" applyBorder="1" applyAlignment="1" applyProtection="1">
      <alignment horizontal="left" vertical="center"/>
    </xf>
    <xf numFmtId="0" fontId="47" fillId="0" borderId="0" xfId="8" applyFont="1" applyBorder="1" applyAlignment="1" applyProtection="1">
      <alignment vertical="center"/>
    </xf>
    <xf numFmtId="20" fontId="47" fillId="13" borderId="0" xfId="8" applyNumberFormat="1" applyFont="1" applyFill="1" applyBorder="1" applyAlignment="1" applyProtection="1">
      <alignment vertical="center"/>
    </xf>
    <xf numFmtId="0" fontId="47" fillId="13" borderId="0" xfId="8" applyFont="1" applyFill="1" applyBorder="1" applyAlignment="1" applyProtection="1">
      <alignment horizontal="center" vertical="center"/>
    </xf>
    <xf numFmtId="0" fontId="47" fillId="13" borderId="0" xfId="8" applyFont="1" applyFill="1" applyBorder="1" applyAlignment="1" applyProtection="1">
      <alignment vertical="center"/>
    </xf>
    <xf numFmtId="0" fontId="49" fillId="0" borderId="0" xfId="8" applyFont="1">
      <alignment vertical="center"/>
    </xf>
    <xf numFmtId="0" fontId="47" fillId="12" borderId="6" xfId="8" applyFont="1" applyFill="1" applyBorder="1" applyAlignment="1" applyProtection="1">
      <alignment horizontal="center" vertical="center"/>
      <protection locked="0"/>
    </xf>
    <xf numFmtId="0" fontId="47" fillId="12" borderId="43" xfId="8" applyFont="1" applyFill="1" applyBorder="1" applyAlignment="1" applyProtection="1">
      <alignment horizontal="center" vertical="center"/>
      <protection locked="0"/>
    </xf>
    <xf numFmtId="0" fontId="47" fillId="0" borderId="0" xfId="8" applyFont="1" applyBorder="1" applyAlignment="1" applyProtection="1">
      <alignment horizontal="center" vertical="center"/>
    </xf>
    <xf numFmtId="0" fontId="47" fillId="0" borderId="0" xfId="8" applyFont="1" applyAlignment="1" applyProtection="1">
      <alignment horizontal="right" vertical="center"/>
    </xf>
    <xf numFmtId="0" fontId="47" fillId="13" borderId="0" xfId="8" applyFont="1" applyFill="1" applyBorder="1" applyAlignment="1" applyProtection="1">
      <alignment horizontal="left" vertical="center"/>
    </xf>
    <xf numFmtId="20" fontId="47" fillId="0" borderId="0" xfId="8" applyNumberFormat="1" applyFont="1" applyBorder="1" applyAlignment="1" applyProtection="1">
      <alignment vertical="center"/>
    </xf>
    <xf numFmtId="0" fontId="47" fillId="0" borderId="0" xfId="8" applyFont="1" applyBorder="1" applyAlignment="1" applyProtection="1">
      <alignment horizontal="right" vertical="center"/>
    </xf>
    <xf numFmtId="177" fontId="47" fillId="0" borderId="0" xfId="8" applyNumberFormat="1" applyFont="1" applyBorder="1" applyAlignment="1" applyProtection="1">
      <alignment vertical="center"/>
    </xf>
    <xf numFmtId="0" fontId="49" fillId="0" borderId="0" xfId="8" applyFont="1" applyBorder="1" applyAlignment="1" applyProtection="1">
      <alignment horizontal="left" vertical="center"/>
    </xf>
    <xf numFmtId="0" fontId="47" fillId="13" borderId="6" xfId="8" applyFont="1" applyFill="1" applyBorder="1" applyAlignment="1" applyProtection="1">
      <alignment horizontal="center" vertical="center"/>
    </xf>
    <xf numFmtId="0" fontId="47" fillId="13" borderId="43" xfId="8" applyFont="1" applyFill="1" applyBorder="1" applyAlignment="1" applyProtection="1">
      <alignment horizontal="center" vertical="center"/>
    </xf>
    <xf numFmtId="0" fontId="47" fillId="0" borderId="0" xfId="8" applyFont="1" applyBorder="1" applyProtection="1">
      <alignment vertical="center"/>
    </xf>
    <xf numFmtId="0" fontId="47" fillId="0" borderId="0" xfId="8" applyFont="1" applyAlignment="1" applyProtection="1">
      <alignment horizontal="center" vertical="center"/>
    </xf>
    <xf numFmtId="0" fontId="50" fillId="0" borderId="0" xfId="8" applyFont="1" applyProtection="1">
      <alignment vertical="center"/>
    </xf>
    <xf numFmtId="0" fontId="50" fillId="0" borderId="0" xfId="8" applyFont="1" applyAlignment="1" applyProtection="1">
      <alignment horizontal="left" vertical="center"/>
    </xf>
    <xf numFmtId="0" fontId="50" fillId="0" borderId="0" xfId="8" applyFont="1">
      <alignment vertical="center"/>
    </xf>
    <xf numFmtId="0" fontId="50" fillId="0" borderId="0" xfId="8" applyFont="1" applyAlignment="1">
      <alignment horizontal="left" vertical="center"/>
    </xf>
    <xf numFmtId="0" fontId="50" fillId="0" borderId="0" xfId="8" applyFont="1" applyAlignment="1">
      <alignment horizontal="right" vertical="center"/>
    </xf>
    <xf numFmtId="0" fontId="47" fillId="0" borderId="107" xfId="8" applyFont="1" applyBorder="1" applyAlignment="1">
      <alignment horizontal="center" vertical="center"/>
    </xf>
    <xf numFmtId="0" fontId="47" fillId="0" borderId="55" xfId="8" applyFont="1" applyBorder="1" applyAlignment="1">
      <alignment horizontal="center" vertical="center" wrapText="1"/>
    </xf>
    <xf numFmtId="0" fontId="47" fillId="0" borderId="135" xfId="8" applyFont="1" applyBorder="1" applyAlignment="1">
      <alignment horizontal="center" vertical="center" wrapText="1"/>
    </xf>
    <xf numFmtId="0" fontId="47" fillId="0" borderId="131" xfId="8" applyFont="1" applyBorder="1" applyAlignment="1">
      <alignment horizontal="center" vertical="center" wrapText="1"/>
    </xf>
    <xf numFmtId="0" fontId="47" fillId="0" borderId="135" xfId="8" applyFont="1" applyBorder="1" applyAlignment="1">
      <alignment horizontal="center" vertical="center" wrapText="1"/>
    </xf>
    <xf numFmtId="0" fontId="49" fillId="0" borderId="131" xfId="8" applyFont="1" applyBorder="1" applyAlignment="1">
      <alignment horizontal="center" vertical="center" wrapText="1"/>
    </xf>
    <xf numFmtId="0" fontId="49" fillId="0" borderId="135" xfId="8" applyFont="1" applyBorder="1" applyAlignment="1">
      <alignment horizontal="center" vertical="center" wrapText="1"/>
    </xf>
    <xf numFmtId="0" fontId="47" fillId="0" borderId="131" xfId="8" applyFont="1" applyBorder="1" applyAlignment="1">
      <alignment horizontal="center" vertical="center" wrapText="1"/>
    </xf>
    <xf numFmtId="0" fontId="47" fillId="0" borderId="19" xfId="8" applyFont="1" applyBorder="1" applyAlignment="1">
      <alignment horizontal="center" vertical="center" wrapText="1"/>
    </xf>
    <xf numFmtId="0" fontId="47" fillId="0" borderId="19" xfId="8" applyFont="1" applyBorder="1" applyAlignment="1">
      <alignment vertical="center" wrapText="1"/>
    </xf>
    <xf numFmtId="0" fontId="47" fillId="0" borderId="80" xfId="8" applyFont="1" applyBorder="1" applyAlignment="1">
      <alignment vertical="center" wrapText="1"/>
    </xf>
    <xf numFmtId="0" fontId="47" fillId="0" borderId="19" xfId="8" quotePrefix="1" applyFont="1" applyBorder="1" applyAlignment="1">
      <alignment horizontal="center" vertical="center"/>
    </xf>
    <xf numFmtId="0" fontId="47" fillId="0" borderId="19" xfId="8" applyFont="1" applyBorder="1" applyAlignment="1">
      <alignment horizontal="center" vertical="center"/>
    </xf>
    <xf numFmtId="0" fontId="50" fillId="0" borderId="136" xfId="8" applyFont="1" applyFill="1" applyBorder="1" applyAlignment="1">
      <alignment horizontal="center" vertical="center" wrapText="1"/>
    </xf>
    <xf numFmtId="0" fontId="50" fillId="0" borderId="80" xfId="8" applyFont="1" applyFill="1" applyBorder="1" applyAlignment="1">
      <alignment horizontal="center" vertical="center" wrapText="1"/>
    </xf>
    <xf numFmtId="0" fontId="50" fillId="0" borderId="55" xfId="8" applyFont="1" applyBorder="1" applyAlignment="1">
      <alignment horizontal="center" vertical="center" wrapText="1"/>
    </xf>
    <xf numFmtId="0" fontId="50" fillId="0" borderId="80" xfId="8" applyFont="1" applyBorder="1" applyAlignment="1">
      <alignment horizontal="center" vertical="center" wrapText="1"/>
    </xf>
    <xf numFmtId="0" fontId="47" fillId="0" borderId="80" xfId="8" applyFont="1" applyBorder="1" applyAlignment="1">
      <alignment horizontal="center" vertical="center" wrapText="1"/>
    </xf>
    <xf numFmtId="0" fontId="47" fillId="0" borderId="36" xfId="8" applyFont="1" applyBorder="1" applyAlignment="1">
      <alignment horizontal="center" vertical="center"/>
    </xf>
    <xf numFmtId="0" fontId="47" fillId="0" borderId="56" xfId="8" applyFont="1" applyBorder="1" applyAlignment="1">
      <alignment horizontal="center" vertical="center" wrapText="1"/>
    </xf>
    <xf numFmtId="0" fontId="47" fillId="0" borderId="9" xfId="8" applyFont="1" applyBorder="1" applyAlignment="1">
      <alignment horizontal="center" vertical="center" wrapText="1"/>
    </xf>
    <xf numFmtId="0" fontId="47" fillId="0" borderId="8" xfId="8" applyFont="1" applyBorder="1" applyAlignment="1">
      <alignment horizontal="center" vertical="center" wrapText="1"/>
    </xf>
    <xf numFmtId="0" fontId="47" fillId="0" borderId="9" xfId="8" applyFont="1" applyBorder="1" applyAlignment="1">
      <alignment horizontal="center" vertical="center" wrapText="1"/>
    </xf>
    <xf numFmtId="0" fontId="49" fillId="0" borderId="8" xfId="8" applyFont="1" applyBorder="1" applyAlignment="1">
      <alignment horizontal="center" vertical="center" wrapText="1"/>
    </xf>
    <xf numFmtId="0" fontId="49" fillId="0" borderId="9" xfId="8" applyFont="1" applyBorder="1" applyAlignment="1">
      <alignment horizontal="center" vertical="center" wrapText="1"/>
    </xf>
    <xf numFmtId="0" fontId="47" fillId="0" borderId="8" xfId="8" applyFont="1" applyBorder="1" applyAlignment="1">
      <alignment horizontal="center" vertical="center" wrapText="1"/>
    </xf>
    <xf numFmtId="0" fontId="47" fillId="0" borderId="0" xfId="8" applyFont="1" applyBorder="1" applyAlignment="1">
      <alignment horizontal="center" vertical="center" wrapText="1"/>
    </xf>
    <xf numFmtId="0" fontId="47" fillId="0" borderId="0" xfId="8" applyFont="1" applyBorder="1" applyAlignment="1">
      <alignment vertical="center" wrapText="1"/>
    </xf>
    <xf numFmtId="0" fontId="47" fillId="0" borderId="16" xfId="8" applyFont="1" applyBorder="1" applyAlignment="1">
      <alignment vertical="center" wrapText="1"/>
    </xf>
    <xf numFmtId="0" fontId="47" fillId="0" borderId="7" xfId="8" applyFont="1" applyFill="1" applyBorder="1" applyAlignment="1">
      <alignment horizontal="center" vertical="center"/>
    </xf>
    <xf numFmtId="0" fontId="47" fillId="0" borderId="82" xfId="8" applyFont="1" applyFill="1" applyBorder="1" applyAlignment="1">
      <alignment horizontal="center" vertical="center"/>
    </xf>
    <xf numFmtId="0" fontId="47" fillId="0" borderId="78" xfId="8" applyFont="1" applyFill="1" applyBorder="1" applyAlignment="1">
      <alignment horizontal="center" vertical="center"/>
    </xf>
    <xf numFmtId="0" fontId="50" fillId="0" borderId="28" xfId="8" applyFont="1" applyFill="1" applyBorder="1" applyAlignment="1">
      <alignment horizontal="center" vertical="center" wrapText="1"/>
    </xf>
    <xf numFmtId="0" fontId="50" fillId="0" borderId="16" xfId="8" applyFont="1" applyFill="1" applyBorder="1" applyAlignment="1">
      <alignment horizontal="center" vertical="center" wrapText="1"/>
    </xf>
    <xf numFmtId="0" fontId="50" fillId="0" borderId="56" xfId="8" applyFont="1" applyBorder="1" applyAlignment="1">
      <alignment horizontal="center" vertical="center" wrapText="1"/>
    </xf>
    <xf numFmtId="0" fontId="50" fillId="0" borderId="16" xfId="8" applyFont="1" applyBorder="1" applyAlignment="1">
      <alignment horizontal="center" vertical="center" wrapText="1"/>
    </xf>
    <xf numFmtId="0" fontId="47" fillId="0" borderId="16" xfId="8" applyFont="1" applyBorder="1" applyAlignment="1">
      <alignment horizontal="center" vertical="center" wrapText="1"/>
    </xf>
    <xf numFmtId="0" fontId="49" fillId="0" borderId="43" xfId="8" applyFont="1" applyBorder="1" applyAlignment="1">
      <alignment horizontal="center" vertical="center"/>
    </xf>
    <xf numFmtId="0" fontId="49" fillId="0" borderId="31" xfId="8" applyFont="1" applyBorder="1" applyAlignment="1">
      <alignment horizontal="center" vertical="center"/>
    </xf>
    <xf numFmtId="0" fontId="49" fillId="0" borderId="39" xfId="8" applyFont="1" applyBorder="1" applyAlignment="1">
      <alignment horizontal="center" vertical="center"/>
    </xf>
    <xf numFmtId="0" fontId="49" fillId="0" borderId="30" xfId="8" applyFont="1" applyBorder="1" applyAlignment="1">
      <alignment horizontal="center" vertical="center"/>
    </xf>
    <xf numFmtId="0" fontId="49" fillId="0" borderId="30" xfId="8" applyFont="1" applyFill="1" applyBorder="1" applyAlignment="1">
      <alignment horizontal="center" vertical="center"/>
    </xf>
    <xf numFmtId="0" fontId="49" fillId="0" borderId="31" xfId="8" applyFont="1" applyFill="1" applyBorder="1" applyAlignment="1">
      <alignment horizontal="center" vertical="center"/>
    </xf>
    <xf numFmtId="0" fontId="49" fillId="0" borderId="39" xfId="8" applyFont="1" applyFill="1" applyBorder="1" applyAlignment="1">
      <alignment horizontal="center" vertical="center"/>
    </xf>
    <xf numFmtId="0" fontId="47" fillId="0" borderId="137" xfId="8" applyFont="1" applyBorder="1" applyAlignment="1">
      <alignment horizontal="center" vertical="center"/>
    </xf>
    <xf numFmtId="0" fontId="47" fillId="0" borderId="57" xfId="8" applyFont="1" applyBorder="1" applyAlignment="1">
      <alignment horizontal="center" vertical="center" wrapText="1"/>
    </xf>
    <xf numFmtId="0" fontId="47" fillId="0" borderId="100" xfId="8" applyFont="1" applyBorder="1" applyAlignment="1">
      <alignment horizontal="center" vertical="center" wrapText="1"/>
    </xf>
    <xf numFmtId="0" fontId="47" fillId="0" borderId="138" xfId="8" applyFont="1" applyBorder="1" applyAlignment="1">
      <alignment horizontal="center" vertical="center" wrapText="1"/>
    </xf>
    <xf numFmtId="0" fontId="47" fillId="0" borderId="100" xfId="8" applyFont="1" applyBorder="1" applyAlignment="1">
      <alignment horizontal="center" vertical="center" wrapText="1"/>
    </xf>
    <xf numFmtId="0" fontId="49" fillId="0" borderId="138" xfId="8" applyFont="1" applyBorder="1" applyAlignment="1">
      <alignment horizontal="center" vertical="center" wrapText="1"/>
    </xf>
    <xf numFmtId="0" fontId="49" fillId="0" borderId="100" xfId="8" applyFont="1" applyBorder="1" applyAlignment="1">
      <alignment horizontal="center" vertical="center" wrapText="1"/>
    </xf>
    <xf numFmtId="0" fontId="47" fillId="0" borderId="138" xfId="8" applyFont="1" applyBorder="1" applyAlignment="1">
      <alignment horizontal="center" vertical="center" wrapText="1"/>
    </xf>
    <xf numFmtId="0" fontId="47" fillId="0" borderId="40" xfId="8" applyFont="1" applyBorder="1" applyAlignment="1">
      <alignment horizontal="center" vertical="center" wrapText="1"/>
    </xf>
    <xf numFmtId="0" fontId="47" fillId="0" borderId="40" xfId="8" applyFont="1" applyBorder="1" applyAlignment="1">
      <alignment vertical="center" wrapText="1"/>
    </xf>
    <xf numFmtId="0" fontId="47" fillId="0" borderId="81" xfId="8" applyFont="1" applyBorder="1" applyAlignment="1">
      <alignment vertical="center" wrapText="1"/>
    </xf>
    <xf numFmtId="0" fontId="49" fillId="0" borderId="44" xfId="8" applyNumberFormat="1" applyFont="1" applyFill="1" applyBorder="1" applyAlignment="1">
      <alignment horizontal="center" vertical="center" wrapText="1"/>
    </xf>
    <xf numFmtId="0" fontId="49" fillId="0" borderId="12" xfId="8" applyNumberFormat="1" applyFont="1" applyFill="1" applyBorder="1" applyAlignment="1">
      <alignment horizontal="center" vertical="center" wrapText="1"/>
    </xf>
    <xf numFmtId="0" fontId="49" fillId="0" borderId="106" xfId="8" applyNumberFormat="1" applyFont="1" applyFill="1" applyBorder="1" applyAlignment="1">
      <alignment horizontal="center" vertical="center" wrapText="1"/>
    </xf>
    <xf numFmtId="0" fontId="49" fillId="0" borderId="105" xfId="8" applyNumberFormat="1" applyFont="1" applyFill="1" applyBorder="1" applyAlignment="1">
      <alignment horizontal="center" vertical="center" wrapText="1"/>
    </xf>
    <xf numFmtId="0" fontId="50" fillId="0" borderId="139" xfId="8" applyFont="1" applyFill="1" applyBorder="1" applyAlignment="1">
      <alignment horizontal="center" vertical="center" wrapText="1"/>
    </xf>
    <xf numFmtId="0" fontId="50" fillId="0" borderId="81" xfId="8" applyFont="1" applyFill="1" applyBorder="1" applyAlignment="1">
      <alignment horizontal="center" vertical="center" wrapText="1"/>
    </xf>
    <xf numFmtId="0" fontId="50" fillId="0" borderId="57" xfId="8" applyFont="1" applyBorder="1" applyAlignment="1">
      <alignment horizontal="center" vertical="center" wrapText="1"/>
    </xf>
    <xf numFmtId="0" fontId="50" fillId="0" borderId="81" xfId="8" applyFont="1" applyBorder="1" applyAlignment="1">
      <alignment horizontal="center" vertical="center" wrapText="1"/>
    </xf>
    <xf numFmtId="0" fontId="47" fillId="0" borderId="81" xfId="8" applyFont="1" applyBorder="1" applyAlignment="1">
      <alignment horizontal="center" vertical="center" wrapText="1"/>
    </xf>
    <xf numFmtId="0" fontId="47" fillId="0" borderId="35" xfId="8" applyFont="1" applyBorder="1" applyAlignment="1">
      <alignment horizontal="center" vertical="center"/>
    </xf>
    <xf numFmtId="0" fontId="47" fillId="10" borderId="55" xfId="8" applyFont="1" applyFill="1" applyBorder="1" applyAlignment="1" applyProtection="1">
      <alignment horizontal="center" vertical="center" shrinkToFit="1"/>
      <protection locked="0"/>
    </xf>
    <xf numFmtId="0" fontId="47" fillId="10" borderId="135" xfId="8" applyFont="1" applyFill="1" applyBorder="1" applyAlignment="1" applyProtection="1">
      <alignment horizontal="center" vertical="center" shrinkToFit="1"/>
      <protection locked="0"/>
    </xf>
    <xf numFmtId="0" fontId="47" fillId="13" borderId="131" xfId="8" applyFont="1" applyFill="1" applyBorder="1" applyAlignment="1" applyProtection="1">
      <alignment horizontal="center" vertical="center" shrinkToFit="1"/>
    </xf>
    <xf numFmtId="0" fontId="47" fillId="13" borderId="135" xfId="8" applyFont="1" applyFill="1" applyBorder="1" applyAlignment="1" applyProtection="1">
      <alignment horizontal="center" vertical="center" shrinkToFit="1"/>
    </xf>
    <xf numFmtId="0" fontId="47" fillId="10" borderId="131" xfId="8" applyFont="1" applyFill="1" applyBorder="1" applyAlignment="1" applyProtection="1">
      <alignment horizontal="center" vertical="center" wrapText="1"/>
      <protection locked="0"/>
    </xf>
    <xf numFmtId="0" fontId="47" fillId="10" borderId="135" xfId="8" applyFont="1" applyFill="1" applyBorder="1" applyAlignment="1" applyProtection="1">
      <alignment horizontal="center" vertical="center" wrapText="1"/>
      <protection locked="0"/>
    </xf>
    <xf numFmtId="0" fontId="47" fillId="10" borderId="131" xfId="8" applyFont="1" applyFill="1" applyBorder="1" applyAlignment="1" applyProtection="1">
      <alignment horizontal="center" vertical="center" shrinkToFit="1"/>
      <protection locked="0"/>
    </xf>
    <xf numFmtId="0" fontId="47" fillId="10" borderId="19" xfId="8" applyFont="1" applyFill="1" applyBorder="1" applyAlignment="1" applyProtection="1">
      <alignment horizontal="center" vertical="center" shrinkToFit="1"/>
      <protection locked="0"/>
    </xf>
    <xf numFmtId="0" fontId="47" fillId="12" borderId="96" xfId="8" applyFont="1" applyFill="1" applyBorder="1" applyAlignment="1" applyProtection="1">
      <alignment horizontal="center" vertical="center" shrinkToFit="1"/>
      <protection locked="0"/>
    </xf>
    <xf numFmtId="0" fontId="47" fillId="12" borderId="95" xfId="8" applyFont="1" applyFill="1" applyBorder="1" applyAlignment="1" applyProtection="1">
      <alignment horizontal="center" vertical="center" shrinkToFit="1"/>
      <protection locked="0"/>
    </xf>
    <xf numFmtId="0" fontId="47" fillId="12" borderId="123" xfId="8" applyFont="1" applyFill="1" applyBorder="1" applyAlignment="1" applyProtection="1">
      <alignment horizontal="center" vertical="center" shrinkToFit="1"/>
      <protection locked="0"/>
    </xf>
    <xf numFmtId="0" fontId="50" fillId="0" borderId="131" xfId="8" applyFont="1" applyBorder="1" applyAlignment="1">
      <alignment vertical="center"/>
    </xf>
    <xf numFmtId="0" fontId="50" fillId="0" borderId="19" xfId="8" applyFont="1" applyBorder="1" applyAlignment="1">
      <alignment vertical="center"/>
    </xf>
    <xf numFmtId="0" fontId="50" fillId="0" borderId="80" xfId="8" applyFont="1" applyBorder="1" applyAlignment="1">
      <alignment vertical="center"/>
    </xf>
    <xf numFmtId="0" fontId="47" fillId="10" borderId="140" xfId="8" applyFont="1" applyFill="1" applyBorder="1" applyAlignment="1" applyProtection="1">
      <alignment horizontal="center" vertical="center" shrinkToFit="1"/>
      <protection locked="0"/>
    </xf>
    <xf numFmtId="0" fontId="47" fillId="10" borderId="141" xfId="8" applyFont="1" applyFill="1" applyBorder="1" applyAlignment="1" applyProtection="1">
      <alignment horizontal="center" vertical="center" shrinkToFit="1"/>
      <protection locked="0"/>
    </xf>
    <xf numFmtId="0" fontId="47" fillId="10" borderId="142" xfId="8" applyFont="1" applyFill="1" applyBorder="1" applyAlignment="1" applyProtection="1">
      <alignment horizontal="center" vertical="center" shrinkToFit="1"/>
      <protection locked="0"/>
    </xf>
    <xf numFmtId="0" fontId="47" fillId="0" borderId="143" xfId="8" applyFont="1" applyBorder="1" applyAlignment="1">
      <alignment horizontal="center" vertical="center" wrapText="1"/>
    </xf>
    <xf numFmtId="0" fontId="47" fillId="0" borderId="144" xfId="8" applyFont="1" applyBorder="1" applyAlignment="1">
      <alignment horizontal="center" vertical="center" wrapText="1"/>
    </xf>
    <xf numFmtId="1" fontId="47" fillId="0" borderId="145" xfId="8" applyNumberFormat="1" applyFont="1" applyBorder="1" applyAlignment="1">
      <alignment horizontal="center" vertical="center" wrapText="1"/>
    </xf>
    <xf numFmtId="1" fontId="47" fillId="0" borderId="144" xfId="8" applyNumberFormat="1" applyFont="1" applyBorder="1" applyAlignment="1">
      <alignment horizontal="center" vertical="center" wrapText="1"/>
    </xf>
    <xf numFmtId="0" fontId="47" fillId="12" borderId="55" xfId="8" applyFont="1" applyFill="1" applyBorder="1" applyAlignment="1" applyProtection="1">
      <alignment horizontal="left" vertical="center" wrapText="1"/>
      <protection locked="0"/>
    </xf>
    <xf numFmtId="0" fontId="47" fillId="12" borderId="19" xfId="8" applyFont="1" applyFill="1" applyBorder="1" applyAlignment="1" applyProtection="1">
      <alignment horizontal="left" vertical="center" wrapText="1"/>
      <protection locked="0"/>
    </xf>
    <xf numFmtId="0" fontId="47" fillId="12" borderId="80" xfId="8" applyFont="1" applyFill="1" applyBorder="1" applyAlignment="1" applyProtection="1">
      <alignment horizontal="left" vertical="center" wrapText="1"/>
      <protection locked="0"/>
    </xf>
    <xf numFmtId="0" fontId="47" fillId="0" borderId="146" xfId="8" applyFont="1" applyBorder="1" applyAlignment="1">
      <alignment horizontal="center" vertical="center"/>
    </xf>
    <xf numFmtId="0" fontId="47" fillId="10" borderId="56" xfId="8" applyFont="1" applyFill="1" applyBorder="1" applyAlignment="1" applyProtection="1">
      <alignment horizontal="center" vertical="center" shrinkToFit="1"/>
      <protection locked="0"/>
    </xf>
    <xf numFmtId="0" fontId="47" fillId="10" borderId="9" xfId="8" applyFont="1" applyFill="1" applyBorder="1" applyAlignment="1" applyProtection="1">
      <alignment horizontal="center" vertical="center" shrinkToFit="1"/>
      <protection locked="0"/>
    </xf>
    <xf numFmtId="0" fontId="47" fillId="13" borderId="8" xfId="8" applyFont="1" applyFill="1" applyBorder="1" applyAlignment="1" applyProtection="1">
      <alignment horizontal="center" vertical="center" shrinkToFit="1"/>
    </xf>
    <xf numFmtId="0" fontId="47" fillId="13" borderId="9" xfId="8" applyFont="1" applyFill="1" applyBorder="1" applyAlignment="1" applyProtection="1">
      <alignment horizontal="center" vertical="center" shrinkToFit="1"/>
    </xf>
    <xf numFmtId="0" fontId="47" fillId="10" borderId="8" xfId="8" applyFont="1" applyFill="1" applyBorder="1" applyAlignment="1" applyProtection="1">
      <alignment horizontal="center" vertical="center" wrapText="1"/>
      <protection locked="0"/>
    </xf>
    <xf numFmtId="0" fontId="47" fillId="10" borderId="9" xfId="8" applyFont="1" applyFill="1" applyBorder="1" applyAlignment="1" applyProtection="1">
      <alignment horizontal="center" vertical="center" wrapText="1"/>
      <protection locked="0"/>
    </xf>
    <xf numFmtId="0" fontId="47" fillId="10" borderId="8" xfId="8" applyFont="1" applyFill="1" applyBorder="1" applyAlignment="1" applyProtection="1">
      <alignment horizontal="center" vertical="center" shrinkToFit="1"/>
      <protection locked="0"/>
    </xf>
    <xf numFmtId="0" fontId="47" fillId="10" borderId="0" xfId="8" applyFont="1" applyFill="1" applyBorder="1" applyAlignment="1" applyProtection="1">
      <alignment horizontal="center" vertical="center" shrinkToFit="1"/>
      <protection locked="0"/>
    </xf>
    <xf numFmtId="0" fontId="47" fillId="12" borderId="6" xfId="8" applyFont="1" applyFill="1" applyBorder="1" applyAlignment="1" applyProtection="1">
      <alignment horizontal="center" vertical="center" shrinkToFit="1"/>
      <protection locked="0"/>
    </xf>
    <xf numFmtId="0" fontId="47" fillId="12" borderId="7" xfId="8" applyFont="1" applyFill="1" applyBorder="1" applyAlignment="1" applyProtection="1">
      <alignment horizontal="center" vertical="center" shrinkToFit="1"/>
      <protection locked="0"/>
    </xf>
    <xf numFmtId="0" fontId="47" fillId="12" borderId="43" xfId="8" applyFont="1" applyFill="1" applyBorder="1" applyAlignment="1" applyProtection="1">
      <alignment horizontal="center" vertical="center" shrinkToFit="1"/>
      <protection locked="0"/>
    </xf>
    <xf numFmtId="0" fontId="50" fillId="0" borderId="147" xfId="8" applyFont="1" applyBorder="1" applyAlignment="1">
      <alignment vertical="center"/>
    </xf>
    <xf numFmtId="0" fontId="50" fillId="0" borderId="148" xfId="8" applyFont="1" applyBorder="1" applyAlignment="1">
      <alignment vertical="center"/>
    </xf>
    <xf numFmtId="0" fontId="50" fillId="0" borderId="149" xfId="8" applyFont="1" applyBorder="1" applyAlignment="1">
      <alignment vertical="center"/>
    </xf>
    <xf numFmtId="178" fontId="47" fillId="0" borderId="150" xfId="8" applyNumberFormat="1" applyFont="1" applyBorder="1" applyAlignment="1">
      <alignment horizontal="center" vertical="center" shrinkToFit="1"/>
    </xf>
    <xf numFmtId="178" fontId="47" fillId="0" borderId="59" xfId="8" applyNumberFormat="1" applyFont="1" applyBorder="1" applyAlignment="1">
      <alignment horizontal="center" vertical="center" shrinkToFit="1"/>
    </xf>
    <xf numFmtId="178" fontId="47" fillId="0" borderId="61" xfId="8" applyNumberFormat="1" applyFont="1" applyBorder="1" applyAlignment="1">
      <alignment horizontal="center" vertical="center" shrinkToFit="1"/>
    </xf>
    <xf numFmtId="178" fontId="47" fillId="0" borderId="151" xfId="8" applyNumberFormat="1" applyFont="1" applyBorder="1" applyAlignment="1">
      <alignment horizontal="center" vertical="center" wrapText="1"/>
    </xf>
    <xf numFmtId="178" fontId="47" fillId="0" borderId="149" xfId="8" applyNumberFormat="1" applyFont="1" applyBorder="1" applyAlignment="1">
      <alignment horizontal="center" vertical="center" wrapText="1"/>
    </xf>
    <xf numFmtId="178" fontId="47" fillId="0" borderId="152" xfId="8" applyNumberFormat="1" applyFont="1" applyBorder="1" applyAlignment="1">
      <alignment horizontal="center" vertical="center" wrapText="1"/>
    </xf>
    <xf numFmtId="0" fontId="47" fillId="12" borderId="56" xfId="8" applyFont="1" applyFill="1" applyBorder="1" applyAlignment="1" applyProtection="1">
      <alignment horizontal="left" vertical="center" wrapText="1"/>
      <protection locked="0"/>
    </xf>
    <xf numFmtId="0" fontId="47" fillId="12" borderId="0" xfId="8" applyFont="1" applyFill="1" applyBorder="1" applyAlignment="1" applyProtection="1">
      <alignment horizontal="left" vertical="center" wrapText="1"/>
      <protection locked="0"/>
    </xf>
    <xf numFmtId="0" fontId="47" fillId="12" borderId="16" xfId="8" applyFont="1" applyFill="1" applyBorder="1" applyAlignment="1" applyProtection="1">
      <alignment horizontal="left" vertical="center" wrapText="1"/>
      <protection locked="0"/>
    </xf>
    <xf numFmtId="0" fontId="47" fillId="10" borderId="101" xfId="8" applyFont="1" applyFill="1" applyBorder="1" applyAlignment="1" applyProtection="1">
      <alignment horizontal="center" vertical="center" shrinkToFit="1"/>
      <protection locked="0"/>
    </xf>
    <xf numFmtId="0" fontId="47" fillId="10" borderId="10" xfId="8" applyFont="1" applyFill="1" applyBorder="1" applyAlignment="1" applyProtection="1">
      <alignment horizontal="center" vertical="center" shrinkToFit="1"/>
      <protection locked="0"/>
    </xf>
    <xf numFmtId="0" fontId="47" fillId="13" borderId="1" xfId="8" applyFont="1" applyFill="1" applyBorder="1" applyAlignment="1" applyProtection="1">
      <alignment horizontal="center" vertical="center" shrinkToFit="1"/>
    </xf>
    <xf numFmtId="0" fontId="47" fillId="13" borderId="10" xfId="8" applyFont="1" applyFill="1" applyBorder="1" applyAlignment="1" applyProtection="1">
      <alignment horizontal="center" vertical="center" shrinkToFit="1"/>
    </xf>
    <xf numFmtId="0" fontId="47" fillId="10" borderId="1" xfId="8" applyFont="1" applyFill="1" applyBorder="1" applyAlignment="1" applyProtection="1">
      <alignment horizontal="center" vertical="center" wrapText="1"/>
      <protection locked="0"/>
    </xf>
    <xf numFmtId="0" fontId="47" fillId="10" borderId="10" xfId="8" applyFont="1" applyFill="1" applyBorder="1" applyAlignment="1" applyProtection="1">
      <alignment horizontal="center" vertical="center" wrapText="1"/>
      <protection locked="0"/>
    </xf>
    <xf numFmtId="0" fontId="47" fillId="10" borderId="1" xfId="8" applyFont="1" applyFill="1" applyBorder="1" applyAlignment="1" applyProtection="1">
      <alignment horizontal="center" vertical="center" shrinkToFit="1"/>
      <protection locked="0"/>
    </xf>
    <xf numFmtId="0" fontId="47" fillId="10" borderId="2" xfId="8" applyFont="1" applyFill="1" applyBorder="1" applyAlignment="1" applyProtection="1">
      <alignment horizontal="center" vertical="center" shrinkToFit="1"/>
      <protection locked="0"/>
    </xf>
    <xf numFmtId="0" fontId="50" fillId="0" borderId="1" xfId="8" applyFont="1" applyBorder="1" applyAlignment="1">
      <alignment vertical="center"/>
    </xf>
    <xf numFmtId="0" fontId="50" fillId="0" borderId="2" xfId="8" applyFont="1" applyBorder="1" applyAlignment="1">
      <alignment vertical="center"/>
    </xf>
    <xf numFmtId="0" fontId="50" fillId="0" borderId="13" xfId="8" applyFont="1" applyBorder="1" applyAlignment="1">
      <alignment vertical="center"/>
    </xf>
    <xf numFmtId="0" fontId="47" fillId="10" borderId="153" xfId="8" applyFont="1" applyFill="1" applyBorder="1" applyAlignment="1" applyProtection="1">
      <alignment horizontal="center" vertical="center" shrinkToFit="1"/>
      <protection locked="0"/>
    </xf>
    <xf numFmtId="0" fontId="47" fillId="10" borderId="54" xfId="8" applyFont="1" applyFill="1" applyBorder="1" applyAlignment="1" applyProtection="1">
      <alignment horizontal="center" vertical="center" shrinkToFit="1"/>
      <protection locked="0"/>
    </xf>
    <xf numFmtId="0" fontId="47" fillId="10" borderId="63" xfId="8" applyFont="1" applyFill="1" applyBorder="1" applyAlignment="1" applyProtection="1">
      <alignment horizontal="center" vertical="center" shrinkToFit="1"/>
      <protection locked="0"/>
    </xf>
    <xf numFmtId="0" fontId="47" fillId="10" borderId="154" xfId="8" applyFont="1" applyFill="1" applyBorder="1" applyAlignment="1" applyProtection="1">
      <alignment horizontal="center" vertical="center" shrinkToFit="1"/>
      <protection locked="0"/>
    </xf>
    <xf numFmtId="0" fontId="47" fillId="0" borderId="155" xfId="8" applyFont="1" applyBorder="1" applyAlignment="1">
      <alignment horizontal="center" vertical="center" wrapText="1"/>
    </xf>
    <xf numFmtId="0" fontId="47" fillId="0" borderId="156" xfId="8" applyFont="1" applyBorder="1" applyAlignment="1">
      <alignment horizontal="center" vertical="center" wrapText="1"/>
    </xf>
    <xf numFmtId="1" fontId="47" fillId="0" borderId="157" xfId="8" applyNumberFormat="1" applyFont="1" applyBorder="1" applyAlignment="1">
      <alignment horizontal="center" vertical="center" wrapText="1"/>
    </xf>
    <xf numFmtId="1" fontId="47" fillId="0" borderId="156" xfId="8" applyNumberFormat="1" applyFont="1" applyBorder="1" applyAlignment="1">
      <alignment horizontal="center" vertical="center" wrapText="1"/>
    </xf>
    <xf numFmtId="0" fontId="47" fillId="12" borderId="101" xfId="8" applyFont="1" applyFill="1" applyBorder="1" applyAlignment="1" applyProtection="1">
      <alignment horizontal="left" vertical="center" wrapText="1"/>
      <protection locked="0"/>
    </xf>
    <xf numFmtId="0" fontId="47" fillId="12" borderId="2" xfId="8" applyFont="1" applyFill="1" applyBorder="1" applyAlignment="1" applyProtection="1">
      <alignment horizontal="left" vertical="center" wrapText="1"/>
      <protection locked="0"/>
    </xf>
    <xf numFmtId="0" fontId="47" fillId="12" borderId="13" xfId="8" applyFont="1" applyFill="1" applyBorder="1" applyAlignment="1" applyProtection="1">
      <alignment horizontal="left" vertical="center" wrapText="1"/>
      <protection locked="0"/>
    </xf>
    <xf numFmtId="0" fontId="50" fillId="0" borderId="158" xfId="8" applyFont="1" applyBorder="1" applyAlignment="1">
      <alignment vertical="center"/>
    </xf>
    <xf numFmtId="0" fontId="50" fillId="0" borderId="103" xfId="8" applyFont="1" applyBorder="1" applyAlignment="1">
      <alignment vertical="center"/>
    </xf>
    <xf numFmtId="0" fontId="50" fillId="0" borderId="159" xfId="8" applyFont="1" applyBorder="1" applyAlignment="1">
      <alignment vertical="center"/>
    </xf>
    <xf numFmtId="0" fontId="50" fillId="0" borderId="8" xfId="8" applyFont="1" applyBorder="1" applyAlignment="1">
      <alignment vertical="center"/>
    </xf>
    <xf numFmtId="0" fontId="50" fillId="0" borderId="0" xfId="8" applyFont="1" applyBorder="1" applyAlignment="1">
      <alignment vertical="center"/>
    </xf>
    <xf numFmtId="0" fontId="50" fillId="0" borderId="16" xfId="8" applyFont="1" applyBorder="1" applyAlignment="1">
      <alignment vertical="center"/>
    </xf>
    <xf numFmtId="0" fontId="47" fillId="10" borderId="99" xfId="8" applyFont="1" applyFill="1" applyBorder="1" applyAlignment="1" applyProtection="1">
      <alignment horizontal="center" vertical="center" shrinkToFit="1"/>
      <protection locked="0"/>
    </xf>
    <xf numFmtId="0" fontId="47" fillId="10" borderId="5" xfId="8" applyFont="1" applyFill="1" applyBorder="1" applyAlignment="1" applyProtection="1">
      <alignment horizontal="center" vertical="center" shrinkToFit="1"/>
      <protection locked="0"/>
    </xf>
    <xf numFmtId="0" fontId="47" fillId="13" borderId="3" xfId="8" applyFont="1" applyFill="1" applyBorder="1" applyAlignment="1" applyProtection="1">
      <alignment horizontal="center" vertical="center" shrinkToFit="1"/>
    </xf>
    <xf numFmtId="0" fontId="47" fillId="13" borderId="5" xfId="8" applyFont="1" applyFill="1" applyBorder="1" applyAlignment="1" applyProtection="1">
      <alignment horizontal="center" vertical="center" shrinkToFit="1"/>
    </xf>
    <xf numFmtId="0" fontId="47" fillId="10" borderId="3" xfId="8" applyFont="1" applyFill="1" applyBorder="1" applyAlignment="1" applyProtection="1">
      <alignment horizontal="center" vertical="center" wrapText="1"/>
      <protection locked="0"/>
    </xf>
    <xf numFmtId="0" fontId="47" fillId="10" borderId="5" xfId="8" applyFont="1" applyFill="1" applyBorder="1" applyAlignment="1" applyProtection="1">
      <alignment horizontal="center" vertical="center" wrapText="1"/>
      <protection locked="0"/>
    </xf>
    <xf numFmtId="0" fontId="47" fillId="10" borderId="3" xfId="8" applyFont="1" applyFill="1" applyBorder="1" applyAlignment="1" applyProtection="1">
      <alignment horizontal="center" vertical="center" shrinkToFit="1"/>
      <protection locked="0"/>
    </xf>
    <xf numFmtId="0" fontId="47" fillId="10" borderId="4" xfId="8" applyFont="1" applyFill="1" applyBorder="1" applyAlignment="1" applyProtection="1">
      <alignment horizontal="center" vertical="center" shrinkToFit="1"/>
      <protection locked="0"/>
    </xf>
    <xf numFmtId="178" fontId="47" fillId="0" borderId="160" xfId="8" applyNumberFormat="1" applyFont="1" applyBorder="1" applyAlignment="1">
      <alignment horizontal="center" vertical="center" wrapText="1"/>
    </xf>
    <xf numFmtId="178" fontId="47" fillId="0" borderId="159" xfId="8" applyNumberFormat="1" applyFont="1" applyBorder="1" applyAlignment="1">
      <alignment horizontal="center" vertical="center" wrapText="1"/>
    </xf>
    <xf numFmtId="178" fontId="47" fillId="0" borderId="161" xfId="8" applyNumberFormat="1" applyFont="1" applyBorder="1" applyAlignment="1">
      <alignment horizontal="center" vertical="center" wrapText="1"/>
    </xf>
    <xf numFmtId="0" fontId="47" fillId="12" borderId="99" xfId="8" applyFont="1" applyFill="1" applyBorder="1" applyAlignment="1" applyProtection="1">
      <alignment horizontal="left" vertical="center" wrapText="1"/>
      <protection locked="0"/>
    </xf>
    <xf numFmtId="0" fontId="47" fillId="12" borderId="4" xfId="8" applyFont="1" applyFill="1" applyBorder="1" applyAlignment="1" applyProtection="1">
      <alignment horizontal="left" vertical="center" wrapText="1"/>
      <protection locked="0"/>
    </xf>
    <xf numFmtId="0" fontId="47" fillId="12" borderId="62" xfId="8" applyFont="1" applyFill="1" applyBorder="1" applyAlignment="1" applyProtection="1">
      <alignment horizontal="left" vertical="center" wrapText="1"/>
      <protection locked="0"/>
    </xf>
    <xf numFmtId="0" fontId="47" fillId="0" borderId="77" xfId="8" applyFont="1" applyBorder="1" applyAlignment="1">
      <alignment horizontal="center" vertical="center"/>
    </xf>
    <xf numFmtId="0" fontId="47" fillId="10" borderId="57" xfId="8" applyFont="1" applyFill="1" applyBorder="1" applyAlignment="1" applyProtection="1">
      <alignment horizontal="center" vertical="center" shrinkToFit="1"/>
      <protection locked="0"/>
    </xf>
    <xf numFmtId="0" fontId="47" fillId="10" borderId="100" xfId="8" applyFont="1" applyFill="1" applyBorder="1" applyAlignment="1" applyProtection="1">
      <alignment horizontal="center" vertical="center" shrinkToFit="1"/>
      <protection locked="0"/>
    </xf>
    <xf numFmtId="0" fontId="47" fillId="13" borderId="138" xfId="8" applyFont="1" applyFill="1" applyBorder="1" applyAlignment="1" applyProtection="1">
      <alignment horizontal="center" vertical="center" shrinkToFit="1"/>
    </xf>
    <xf numFmtId="0" fontId="47" fillId="13" borderId="100" xfId="8" applyFont="1" applyFill="1" applyBorder="1" applyAlignment="1" applyProtection="1">
      <alignment horizontal="center" vertical="center" shrinkToFit="1"/>
    </xf>
    <xf numFmtId="0" fontId="47" fillId="10" borderId="138" xfId="8" applyFont="1" applyFill="1" applyBorder="1" applyAlignment="1" applyProtection="1">
      <alignment horizontal="center" vertical="center" wrapText="1"/>
      <protection locked="0"/>
    </xf>
    <xf numFmtId="0" fontId="47" fillId="10" borderId="100" xfId="8" applyFont="1" applyFill="1" applyBorder="1" applyAlignment="1" applyProtection="1">
      <alignment horizontal="center" vertical="center" wrapText="1"/>
      <protection locked="0"/>
    </xf>
    <xf numFmtId="0" fontId="47" fillId="10" borderId="138" xfId="8" applyFont="1" applyFill="1" applyBorder="1" applyAlignment="1" applyProtection="1">
      <alignment horizontal="center" vertical="center" shrinkToFit="1"/>
      <protection locked="0"/>
    </xf>
    <xf numFmtId="0" fontId="47" fillId="10" borderId="40" xfId="8" applyFont="1" applyFill="1" applyBorder="1" applyAlignment="1" applyProtection="1">
      <alignment horizontal="center" vertical="center" shrinkToFit="1"/>
      <protection locked="0"/>
    </xf>
    <xf numFmtId="0" fontId="47" fillId="12" borderId="14" xfId="8" applyFont="1" applyFill="1" applyBorder="1" applyAlignment="1" applyProtection="1">
      <alignment horizontal="center" vertical="center" shrinkToFit="1"/>
      <protection locked="0"/>
    </xf>
    <xf numFmtId="0" fontId="47" fillId="12" borderId="15" xfId="8" applyFont="1" applyFill="1" applyBorder="1" applyAlignment="1" applyProtection="1">
      <alignment horizontal="center" vertical="center" shrinkToFit="1"/>
      <protection locked="0"/>
    </xf>
    <xf numFmtId="0" fontId="47" fillId="12" borderId="44" xfId="8" applyFont="1" applyFill="1" applyBorder="1" applyAlignment="1" applyProtection="1">
      <alignment horizontal="center" vertical="center" shrinkToFit="1"/>
      <protection locked="0"/>
    </xf>
    <xf numFmtId="0" fontId="50" fillId="0" borderId="162" xfId="8" applyFont="1" applyBorder="1" applyAlignment="1">
      <alignment vertical="center"/>
    </xf>
    <xf numFmtId="0" fontId="50" fillId="0" borderId="163" xfId="8" applyFont="1" applyBorder="1" applyAlignment="1">
      <alignment vertical="center"/>
    </xf>
    <xf numFmtId="0" fontId="50" fillId="0" borderId="164" xfId="8" applyFont="1" applyBorder="1" applyAlignment="1">
      <alignment vertical="center"/>
    </xf>
    <xf numFmtId="178" fontId="47" fillId="0" borderId="165" xfId="8" applyNumberFormat="1" applyFont="1" applyBorder="1" applyAlignment="1">
      <alignment horizontal="center" vertical="center" shrinkToFit="1"/>
    </xf>
    <xf numFmtId="178" fontId="47" fillId="0" borderId="166" xfId="8" applyNumberFormat="1" applyFont="1" applyBorder="1" applyAlignment="1">
      <alignment horizontal="center" vertical="center" shrinkToFit="1"/>
    </xf>
    <xf numFmtId="178" fontId="47" fillId="0" borderId="167" xfId="8" applyNumberFormat="1" applyFont="1" applyBorder="1" applyAlignment="1">
      <alignment horizontal="center" vertical="center" shrinkToFit="1"/>
    </xf>
    <xf numFmtId="178" fontId="47" fillId="0" borderId="168" xfId="8" applyNumberFormat="1" applyFont="1" applyBorder="1" applyAlignment="1">
      <alignment horizontal="center" vertical="center" wrapText="1"/>
    </xf>
    <xf numFmtId="178" fontId="47" fillId="0" borderId="164" xfId="8" applyNumberFormat="1" applyFont="1" applyBorder="1" applyAlignment="1">
      <alignment horizontal="center" vertical="center" wrapText="1"/>
    </xf>
    <xf numFmtId="178" fontId="47" fillId="0" borderId="169" xfId="8" applyNumberFormat="1" applyFont="1" applyBorder="1" applyAlignment="1">
      <alignment horizontal="center" vertical="center" wrapText="1"/>
    </xf>
    <xf numFmtId="0" fontId="47" fillId="12" borderId="57" xfId="8" applyFont="1" applyFill="1" applyBorder="1" applyAlignment="1" applyProtection="1">
      <alignment horizontal="left" vertical="center" wrapText="1"/>
      <protection locked="0"/>
    </xf>
    <xf numFmtId="0" fontId="47" fillId="12" borderId="40" xfId="8" applyFont="1" applyFill="1" applyBorder="1" applyAlignment="1" applyProtection="1">
      <alignment horizontal="left" vertical="center" wrapText="1"/>
      <protection locked="0"/>
    </xf>
    <xf numFmtId="0" fontId="47" fillId="12" borderId="81" xfId="8" applyFont="1" applyFill="1" applyBorder="1" applyAlignment="1" applyProtection="1">
      <alignment horizontal="left" vertical="center" wrapText="1"/>
      <protection locked="0"/>
    </xf>
    <xf numFmtId="0" fontId="47" fillId="0" borderId="29" xfId="8" applyFont="1" applyBorder="1" applyAlignment="1">
      <alignment horizontal="center" vertical="center"/>
    </xf>
    <xf numFmtId="0" fontId="47" fillId="12" borderId="3" xfId="8" applyFont="1" applyFill="1" applyBorder="1" applyAlignment="1" applyProtection="1">
      <alignment horizontal="center" vertical="center" shrinkToFit="1"/>
      <protection locked="0"/>
    </xf>
    <xf numFmtId="0" fontId="47" fillId="12" borderId="4" xfId="8" applyFont="1" applyFill="1" applyBorder="1" applyAlignment="1" applyProtection="1">
      <alignment horizontal="center" vertical="center" shrinkToFit="1"/>
      <protection locked="0"/>
    </xf>
    <xf numFmtId="0" fontId="47" fillId="12" borderId="5" xfId="8" applyFont="1" applyFill="1" applyBorder="1" applyAlignment="1" applyProtection="1">
      <alignment horizontal="center" vertical="center" shrinkToFit="1"/>
      <protection locked="0"/>
    </xf>
    <xf numFmtId="0" fontId="47" fillId="10" borderId="170" xfId="8" applyFont="1" applyFill="1" applyBorder="1" applyAlignment="1" applyProtection="1">
      <alignment horizontal="center" vertical="center" shrinkToFit="1"/>
      <protection locked="0"/>
    </xf>
    <xf numFmtId="0" fontId="47" fillId="10" borderId="171" xfId="8" applyFont="1" applyFill="1" applyBorder="1" applyAlignment="1" applyProtection="1">
      <alignment horizontal="center" vertical="center" shrinkToFit="1"/>
      <protection locked="0"/>
    </xf>
    <xf numFmtId="0" fontId="47" fillId="10" borderId="172" xfId="8" applyFont="1" applyFill="1" applyBorder="1" applyAlignment="1" applyProtection="1">
      <alignment horizontal="center" vertical="center" shrinkToFit="1"/>
      <protection locked="0"/>
    </xf>
    <xf numFmtId="0" fontId="47" fillId="10" borderId="173" xfId="8" applyFont="1" applyFill="1" applyBorder="1" applyAlignment="1" applyProtection="1">
      <alignment horizontal="center" vertical="center" shrinkToFit="1"/>
      <protection locked="0"/>
    </xf>
    <xf numFmtId="0" fontId="47" fillId="0" borderId="174" xfId="8" applyFont="1" applyBorder="1" applyAlignment="1">
      <alignment horizontal="center" vertical="center" wrapText="1"/>
    </xf>
    <xf numFmtId="0" fontId="47" fillId="0" borderId="175" xfId="8" applyFont="1" applyBorder="1" applyAlignment="1">
      <alignment horizontal="center" vertical="center" wrapText="1"/>
    </xf>
    <xf numFmtId="1" fontId="47" fillId="0" borderId="176" xfId="8" applyNumberFormat="1" applyFont="1" applyBorder="1" applyAlignment="1">
      <alignment horizontal="center" vertical="center" wrapText="1"/>
    </xf>
    <xf numFmtId="1" fontId="47" fillId="0" borderId="175" xfId="8" applyNumberFormat="1" applyFont="1" applyBorder="1" applyAlignment="1">
      <alignment horizontal="center" vertical="center" wrapText="1"/>
    </xf>
    <xf numFmtId="0" fontId="50" fillId="13" borderId="0" xfId="8" applyFont="1" applyFill="1" applyBorder="1" applyAlignment="1">
      <alignment horizontal="center" vertical="center"/>
    </xf>
    <xf numFmtId="0" fontId="50" fillId="13" borderId="0" xfId="8" applyFont="1" applyFill="1" applyBorder="1" applyAlignment="1" applyProtection="1">
      <alignment horizontal="center" vertical="center" shrinkToFit="1"/>
      <protection locked="0"/>
    </xf>
    <xf numFmtId="0" fontId="50" fillId="13" borderId="0" xfId="8" applyFont="1" applyFill="1" applyBorder="1" applyAlignment="1" applyProtection="1">
      <alignment horizontal="center" vertical="center" wrapText="1"/>
      <protection locked="0"/>
    </xf>
    <xf numFmtId="0" fontId="50" fillId="13" borderId="0" xfId="8" applyFont="1" applyFill="1" applyBorder="1" applyAlignment="1" applyProtection="1">
      <alignment horizontal="left" vertical="center" wrapText="1"/>
      <protection locked="0"/>
    </xf>
    <xf numFmtId="0" fontId="51" fillId="13" borderId="0" xfId="8" applyFont="1" applyFill="1" applyBorder="1" applyAlignment="1">
      <alignment vertical="center"/>
    </xf>
    <xf numFmtId="0" fontId="52" fillId="13" borderId="0" xfId="8" applyFont="1" applyFill="1" applyBorder="1" applyAlignment="1">
      <alignment vertical="center"/>
    </xf>
    <xf numFmtId="0" fontId="52" fillId="13" borderId="0" xfId="8" applyFont="1" applyFill="1" applyBorder="1" applyAlignment="1">
      <alignment horizontal="center" vertical="center"/>
    </xf>
    <xf numFmtId="0" fontId="50" fillId="13" borderId="0" xfId="8" applyFont="1" applyFill="1" applyBorder="1" applyAlignment="1">
      <alignment horizontal="center" vertical="center" wrapText="1"/>
    </xf>
    <xf numFmtId="1" fontId="50" fillId="13" borderId="0" xfId="8" applyNumberFormat="1" applyFont="1" applyFill="1" applyBorder="1" applyAlignment="1">
      <alignment horizontal="center" vertical="center" wrapText="1"/>
    </xf>
    <xf numFmtId="0" fontId="49" fillId="13" borderId="0" xfId="8" applyFont="1" applyFill="1" applyBorder="1" applyAlignment="1" applyProtection="1">
      <alignment horizontal="center" vertical="center" wrapText="1"/>
      <protection locked="0"/>
    </xf>
    <xf numFmtId="0" fontId="49" fillId="0" borderId="0" xfId="8" applyFont="1" applyFill="1" applyBorder="1" applyAlignment="1">
      <alignment vertical="center"/>
    </xf>
    <xf numFmtId="0" fontId="49" fillId="0" borderId="0" xfId="8" applyFont="1" applyFill="1" applyBorder="1" applyAlignment="1">
      <alignment horizontal="left" vertical="center"/>
    </xf>
    <xf numFmtId="0" fontId="49" fillId="13" borderId="0" xfId="8" applyFont="1" applyFill="1" applyBorder="1" applyAlignment="1">
      <alignment horizontal="center" vertical="center" wrapText="1"/>
    </xf>
    <xf numFmtId="1" fontId="49" fillId="13" borderId="0" xfId="8" applyNumberFormat="1" applyFont="1" applyFill="1" applyBorder="1" applyAlignment="1">
      <alignment horizontal="center" vertical="center" wrapText="1"/>
    </xf>
    <xf numFmtId="0" fontId="50" fillId="13" borderId="0" xfId="8" applyFont="1" applyFill="1" applyBorder="1" applyAlignment="1" applyProtection="1">
      <alignment horizontal="left" vertical="center" wrapText="1"/>
      <protection locked="0"/>
    </xf>
    <xf numFmtId="0" fontId="49" fillId="0" borderId="0" xfId="8" applyFont="1" applyFill="1" applyBorder="1" applyAlignment="1">
      <alignment horizontal="center" vertical="center"/>
    </xf>
    <xf numFmtId="0" fontId="50" fillId="0" borderId="0" xfId="8" applyFont="1" applyFill="1" applyBorder="1" applyAlignment="1">
      <alignment horizontal="center" vertical="center" wrapText="1"/>
    </xf>
    <xf numFmtId="0" fontId="49" fillId="0" borderId="0" xfId="8" applyFont="1" applyFill="1" applyAlignment="1">
      <alignment vertical="center"/>
    </xf>
    <xf numFmtId="0" fontId="49" fillId="0" borderId="0" xfId="8" applyFont="1" applyFill="1" applyBorder="1" applyAlignment="1">
      <alignment horizontal="centerContinuous" vertical="center"/>
    </xf>
    <xf numFmtId="0" fontId="50" fillId="13" borderId="0" xfId="8" applyFont="1" applyFill="1" applyBorder="1" applyAlignment="1" applyProtection="1">
      <alignment horizontal="center" vertical="center" wrapText="1"/>
      <protection locked="0"/>
    </xf>
    <xf numFmtId="0" fontId="49" fillId="0" borderId="4" xfId="8" applyFont="1" applyFill="1" applyBorder="1" applyAlignment="1">
      <alignment horizontal="center" vertical="center"/>
    </xf>
    <xf numFmtId="0" fontId="49" fillId="0" borderId="0" xfId="8" applyFont="1" applyFill="1" applyAlignment="1">
      <alignment horizontal="centerContinuous" vertical="center"/>
    </xf>
    <xf numFmtId="0" fontId="50" fillId="0" borderId="0" xfId="8" applyFont="1" applyFill="1" applyBorder="1" applyAlignment="1">
      <alignment horizontal="center" vertical="center"/>
    </xf>
    <xf numFmtId="0" fontId="49" fillId="0" borderId="31" xfId="8" applyFont="1" applyFill="1" applyBorder="1" applyAlignment="1">
      <alignment horizontal="center" vertical="center"/>
    </xf>
    <xf numFmtId="179" fontId="49" fillId="0" borderId="31" xfId="8" applyNumberFormat="1" applyFont="1" applyFill="1" applyBorder="1" applyAlignment="1">
      <alignment horizontal="right" vertical="center"/>
    </xf>
    <xf numFmtId="179" fontId="49" fillId="0" borderId="31" xfId="9" applyNumberFormat="1" applyFont="1" applyFill="1" applyBorder="1" applyAlignment="1">
      <alignment horizontal="right" vertical="center"/>
    </xf>
    <xf numFmtId="179" fontId="49" fillId="0" borderId="0" xfId="8" applyNumberFormat="1" applyFont="1" applyFill="1" applyBorder="1" applyAlignment="1">
      <alignment vertical="center"/>
    </xf>
    <xf numFmtId="179" fontId="49" fillId="12" borderId="31" xfId="8" applyNumberFormat="1" applyFont="1" applyFill="1" applyBorder="1" applyAlignment="1" applyProtection="1">
      <alignment horizontal="right" vertical="center"/>
      <protection locked="0"/>
    </xf>
    <xf numFmtId="179" fontId="49" fillId="0" borderId="0" xfId="8" applyNumberFormat="1" applyFont="1" applyFill="1" applyAlignment="1">
      <alignment vertical="center"/>
    </xf>
    <xf numFmtId="179" fontId="49" fillId="12" borderId="6" xfId="8" applyNumberFormat="1" applyFont="1" applyFill="1" applyBorder="1" applyAlignment="1" applyProtection="1">
      <alignment horizontal="right" vertical="center"/>
      <protection locked="0"/>
    </xf>
    <xf numFmtId="179" fontId="49" fillId="12" borderId="43" xfId="8" applyNumberFormat="1" applyFont="1" applyFill="1" applyBorder="1" applyAlignment="1" applyProtection="1">
      <alignment horizontal="right" vertical="center"/>
      <protection locked="0"/>
    </xf>
    <xf numFmtId="180" fontId="49" fillId="0" borderId="31" xfId="8" applyNumberFormat="1" applyFont="1" applyFill="1" applyBorder="1" applyAlignment="1">
      <alignment horizontal="center" vertical="center"/>
    </xf>
    <xf numFmtId="0" fontId="49" fillId="0" borderId="0" xfId="8" applyFont="1" applyFill="1" applyBorder="1" applyAlignment="1">
      <alignment horizontal="center" vertical="center"/>
    </xf>
    <xf numFmtId="0" fontId="49" fillId="0" borderId="31" xfId="8" applyNumberFormat="1" applyFont="1" applyFill="1" applyBorder="1" applyAlignment="1">
      <alignment horizontal="center" vertical="center"/>
    </xf>
    <xf numFmtId="180" fontId="49" fillId="13" borderId="31" xfId="8" applyNumberFormat="1" applyFont="1" applyFill="1" applyBorder="1" applyAlignment="1">
      <alignment horizontal="center" vertical="center"/>
    </xf>
    <xf numFmtId="181" fontId="50" fillId="13" borderId="0" xfId="8" applyNumberFormat="1" applyFont="1" applyFill="1" applyBorder="1" applyAlignment="1">
      <alignment horizontal="center" vertical="center"/>
    </xf>
    <xf numFmtId="179" fontId="49" fillId="12" borderId="31" xfId="9" applyNumberFormat="1" applyFont="1" applyFill="1" applyBorder="1" applyAlignment="1" applyProtection="1">
      <alignment horizontal="right" vertical="center"/>
      <protection locked="0"/>
    </xf>
    <xf numFmtId="179" fontId="49" fillId="0" borderId="6" xfId="8" applyNumberFormat="1" applyFont="1" applyFill="1" applyBorder="1" applyAlignment="1">
      <alignment horizontal="center" vertical="center"/>
    </xf>
    <xf numFmtId="179" fontId="49" fillId="0" borderId="43" xfId="8" applyNumberFormat="1" applyFont="1" applyFill="1" applyBorder="1" applyAlignment="1">
      <alignment horizontal="center" vertical="center"/>
    </xf>
    <xf numFmtId="179" fontId="49" fillId="0" borderId="6" xfId="8" applyNumberFormat="1" applyFont="1" applyFill="1" applyBorder="1" applyAlignment="1">
      <alignment horizontal="right" vertical="center"/>
    </xf>
    <xf numFmtId="179" fontId="49" fillId="0" borderId="43" xfId="8" applyNumberFormat="1" applyFont="1" applyFill="1" applyBorder="1" applyAlignment="1">
      <alignment horizontal="right" vertical="center"/>
    </xf>
    <xf numFmtId="0" fontId="49" fillId="13" borderId="0" xfId="8" applyFont="1" applyFill="1" applyBorder="1" applyAlignment="1" applyProtection="1">
      <alignment horizontal="center" vertical="center" shrinkToFit="1"/>
      <protection locked="0"/>
    </xf>
    <xf numFmtId="0" fontId="49" fillId="13" borderId="0" xfId="8" applyFont="1" applyFill="1" applyBorder="1" applyAlignment="1" applyProtection="1">
      <alignment horizontal="left" vertical="center" wrapText="1"/>
      <protection locked="0"/>
    </xf>
    <xf numFmtId="0" fontId="49" fillId="13" borderId="0" xfId="8" applyFont="1" applyFill="1" applyBorder="1" applyAlignment="1">
      <alignment vertical="center"/>
    </xf>
    <xf numFmtId="0" fontId="49" fillId="13" borderId="0" xfId="8" applyFont="1" applyFill="1" applyBorder="1" applyAlignment="1">
      <alignment horizontal="center" vertical="center"/>
    </xf>
    <xf numFmtId="0" fontId="49" fillId="0" borderId="0" xfId="8" applyFont="1" applyFill="1" applyBorder="1" applyAlignment="1" applyProtection="1">
      <alignment horizontal="right" vertical="center"/>
    </xf>
    <xf numFmtId="0" fontId="49" fillId="12" borderId="6" xfId="8" applyFont="1" applyFill="1" applyBorder="1" applyAlignment="1" applyProtection="1">
      <alignment horizontal="center" vertical="center"/>
      <protection locked="0"/>
    </xf>
    <xf numFmtId="0" fontId="49" fillId="12" borderId="43" xfId="8" applyFont="1" applyFill="1" applyBorder="1" applyAlignment="1" applyProtection="1">
      <alignment horizontal="center" vertical="center"/>
      <protection locked="0"/>
    </xf>
    <xf numFmtId="0" fontId="49" fillId="0" borderId="0" xfId="8" applyFont="1" applyFill="1" applyBorder="1" applyAlignment="1">
      <alignment horizontal="right" vertical="center"/>
    </xf>
    <xf numFmtId="0" fontId="49" fillId="13" borderId="6" xfId="8" applyFont="1" applyFill="1" applyBorder="1" applyAlignment="1" applyProtection="1">
      <alignment horizontal="center" vertical="center"/>
    </xf>
    <xf numFmtId="0" fontId="49" fillId="13" borderId="43" xfId="8" applyFont="1" applyFill="1" applyBorder="1" applyAlignment="1" applyProtection="1">
      <alignment horizontal="center" vertical="center"/>
    </xf>
    <xf numFmtId="179" fontId="49" fillId="0" borderId="31" xfId="8" applyNumberFormat="1" applyFont="1" applyFill="1" applyBorder="1" applyAlignment="1">
      <alignment horizontal="center" vertical="center"/>
    </xf>
    <xf numFmtId="177" fontId="49" fillId="0" borderId="31" xfId="8" applyNumberFormat="1" applyFont="1" applyFill="1" applyBorder="1" applyAlignment="1">
      <alignment horizontal="center" vertical="center"/>
    </xf>
    <xf numFmtId="0" fontId="49" fillId="13" borderId="0" xfId="8" applyFont="1" applyFill="1">
      <alignment vertical="center"/>
    </xf>
    <xf numFmtId="0" fontId="49" fillId="13" borderId="31" xfId="8" applyFont="1" applyFill="1" applyBorder="1" applyAlignment="1">
      <alignment horizontal="center" vertical="center"/>
    </xf>
    <xf numFmtId="177" fontId="49" fillId="13" borderId="31" xfId="8" applyNumberFormat="1" applyFont="1" applyFill="1" applyBorder="1" applyAlignment="1">
      <alignment horizontal="center" vertical="center"/>
    </xf>
    <xf numFmtId="0" fontId="50" fillId="0" borderId="0" xfId="8" applyFont="1" applyFill="1">
      <alignment vertical="center"/>
    </xf>
    <xf numFmtId="0" fontId="50" fillId="0" borderId="0" xfId="8" applyFont="1" applyFill="1" applyAlignment="1">
      <alignment horizontal="left" vertical="center"/>
    </xf>
    <xf numFmtId="0" fontId="50" fillId="0" borderId="0" xfId="8" applyFont="1" applyFill="1" applyAlignment="1">
      <alignment horizontal="left" vertical="center" wrapText="1"/>
    </xf>
    <xf numFmtId="0" fontId="50" fillId="0" borderId="0" xfId="8" applyFont="1" applyAlignment="1">
      <alignment horizontal="left" vertical="center" wrapText="1"/>
    </xf>
    <xf numFmtId="0" fontId="50" fillId="0" borderId="0" xfId="8" applyFont="1" applyFill="1" applyAlignment="1">
      <alignment vertical="center" textRotation="90"/>
    </xf>
    <xf numFmtId="0" fontId="52" fillId="0" borderId="41" xfId="8" applyFont="1" applyBorder="1" applyAlignment="1">
      <alignment horizontal="center" vertical="center" wrapText="1"/>
    </xf>
    <xf numFmtId="0" fontId="47" fillId="0" borderId="80" xfId="8" applyFont="1" applyBorder="1" applyAlignment="1">
      <alignment horizontal="center" vertical="center"/>
    </xf>
    <xf numFmtId="0" fontId="52" fillId="0" borderId="29" xfId="8" applyFont="1" applyBorder="1" applyAlignment="1">
      <alignment horizontal="center" vertical="center" wrapText="1"/>
    </xf>
    <xf numFmtId="0" fontId="47" fillId="0" borderId="56" xfId="8" applyFont="1" applyBorder="1" applyAlignment="1">
      <alignment horizontal="center" vertical="center"/>
    </xf>
    <xf numFmtId="0" fontId="47" fillId="0" borderId="0" xfId="8" applyFont="1" applyBorder="1" applyAlignment="1">
      <alignment horizontal="center" vertical="center"/>
    </xf>
    <xf numFmtId="0" fontId="47" fillId="0" borderId="16" xfId="8" applyFont="1" applyBorder="1" applyAlignment="1">
      <alignment horizontal="center" vertical="center"/>
    </xf>
    <xf numFmtId="0" fontId="52" fillId="0" borderId="77" xfId="8" applyFont="1" applyBorder="1" applyAlignment="1">
      <alignment horizontal="center" vertical="center" wrapText="1"/>
    </xf>
    <xf numFmtId="0" fontId="47" fillId="0" borderId="57" xfId="8" applyFont="1" applyBorder="1" applyAlignment="1">
      <alignment horizontal="center" vertical="center"/>
    </xf>
    <xf numFmtId="0" fontId="47" fillId="0" borderId="40" xfId="8" applyFont="1" applyBorder="1" applyAlignment="1">
      <alignment horizontal="center" vertical="center"/>
    </xf>
    <xf numFmtId="0" fontId="47" fillId="0" borderId="81" xfId="8" applyFont="1" applyBorder="1" applyAlignment="1">
      <alignment horizontal="center" vertical="center"/>
    </xf>
    <xf numFmtId="0" fontId="47" fillId="10" borderId="107" xfId="8" applyFont="1" applyFill="1" applyBorder="1" applyAlignment="1" applyProtection="1">
      <alignment horizontal="center" vertical="center"/>
      <protection locked="0"/>
    </xf>
    <xf numFmtId="0" fontId="47" fillId="10" borderId="112" xfId="8" applyFont="1" applyFill="1" applyBorder="1" applyAlignment="1" applyProtection="1">
      <alignment horizontal="center" vertical="center"/>
      <protection locked="0"/>
    </xf>
    <xf numFmtId="0" fontId="47" fillId="11" borderId="95" xfId="8" applyFont="1" applyFill="1" applyBorder="1" applyAlignment="1" applyProtection="1">
      <alignment horizontal="center" vertical="center"/>
      <protection locked="0"/>
    </xf>
    <xf numFmtId="0" fontId="47" fillId="11" borderId="113" xfId="8" applyFont="1" applyFill="1" applyBorder="1" applyAlignment="1" applyProtection="1">
      <alignment horizontal="center" vertical="center"/>
      <protection locked="0"/>
    </xf>
    <xf numFmtId="0" fontId="47" fillId="11" borderId="36" xfId="8" applyFont="1" applyFill="1" applyBorder="1" applyAlignment="1" applyProtection="1">
      <alignment horizontal="center" vertical="center"/>
      <protection locked="0"/>
    </xf>
    <xf numFmtId="0" fontId="47" fillId="11" borderId="78" xfId="8" applyFont="1" applyFill="1" applyBorder="1" applyAlignment="1" applyProtection="1">
      <alignment horizontal="center" vertical="center"/>
      <protection locked="0"/>
    </xf>
    <xf numFmtId="0" fontId="47" fillId="11" borderId="82" xfId="8" applyFont="1" applyFill="1" applyBorder="1" applyAlignment="1" applyProtection="1">
      <alignment horizontal="center" vertical="center"/>
      <protection locked="0"/>
    </xf>
    <xf numFmtId="0" fontId="47" fillId="10" borderId="36" xfId="8" applyFont="1" applyFill="1" applyBorder="1" applyAlignment="1" applyProtection="1">
      <alignment horizontal="center" vertical="center"/>
      <protection locked="0"/>
    </xf>
    <xf numFmtId="0" fontId="47" fillId="10" borderId="78" xfId="8" applyFont="1" applyFill="1" applyBorder="1" applyAlignment="1" applyProtection="1">
      <alignment horizontal="center" vertical="center"/>
      <protection locked="0"/>
    </xf>
    <xf numFmtId="0" fontId="47" fillId="11" borderId="137" xfId="8" applyFont="1" applyFill="1" applyBorder="1" applyAlignment="1" applyProtection="1">
      <alignment horizontal="center" vertical="center"/>
      <protection locked="0"/>
    </xf>
    <xf numFmtId="0" fontId="47" fillId="11" borderId="23" xfId="8" applyFont="1" applyFill="1" applyBorder="1" applyAlignment="1" applyProtection="1">
      <alignment horizontal="center" vertical="center"/>
      <protection locked="0"/>
    </xf>
    <xf numFmtId="0" fontId="47" fillId="11" borderId="15" xfId="8" applyFont="1" applyFill="1" applyBorder="1" applyAlignment="1" applyProtection="1">
      <alignment horizontal="center" vertical="center"/>
      <protection locked="0"/>
    </xf>
    <xf numFmtId="0" fontId="47" fillId="11" borderId="45" xfId="8" applyFont="1" applyFill="1" applyBorder="1" applyAlignment="1" applyProtection="1">
      <alignment horizontal="center" vertical="center"/>
      <protection locked="0"/>
    </xf>
    <xf numFmtId="0" fontId="47" fillId="10" borderId="146" xfId="8" applyFont="1" applyFill="1" applyBorder="1" applyAlignment="1" applyProtection="1">
      <alignment horizontal="center" vertical="center"/>
      <protection locked="0"/>
    </xf>
    <xf numFmtId="0" fontId="47" fillId="10" borderId="99" xfId="8" applyFont="1" applyFill="1" applyBorder="1" applyAlignment="1" applyProtection="1">
      <alignment horizontal="center" vertical="center"/>
      <protection locked="0"/>
    </xf>
    <xf numFmtId="0" fontId="47" fillId="11" borderId="4" xfId="8" applyFont="1" applyFill="1" applyBorder="1" applyAlignment="1" applyProtection="1">
      <alignment horizontal="center" vertical="center"/>
      <protection locked="0"/>
    </xf>
    <xf numFmtId="0" fontId="47" fillId="11" borderId="62" xfId="8" applyFont="1" applyFill="1" applyBorder="1" applyAlignment="1" applyProtection="1">
      <alignment horizontal="center" vertical="center"/>
      <protection locked="0"/>
    </xf>
    <xf numFmtId="0" fontId="53" fillId="13" borderId="0" xfId="8" applyFont="1" applyFill="1" applyAlignment="1" applyProtection="1">
      <alignment horizontal="left" vertical="center"/>
    </xf>
    <xf numFmtId="0" fontId="54" fillId="13" borderId="0" xfId="8" applyFont="1" applyFill="1" applyAlignment="1" applyProtection="1">
      <alignment horizontal="center" vertical="center"/>
    </xf>
    <xf numFmtId="0" fontId="54" fillId="13" borderId="0" xfId="8" applyFont="1" applyFill="1" applyProtection="1">
      <alignment vertical="center"/>
    </xf>
    <xf numFmtId="0" fontId="54" fillId="13" borderId="0" xfId="8" applyFont="1" applyFill="1" applyAlignment="1" applyProtection="1">
      <alignment horizontal="left" vertical="center"/>
    </xf>
    <xf numFmtId="0" fontId="55" fillId="13" borderId="0" xfId="8" applyFont="1" applyFill="1">
      <alignment vertical="center"/>
    </xf>
    <xf numFmtId="0" fontId="54" fillId="13" borderId="0" xfId="8" applyFont="1" applyFill="1">
      <alignment vertical="center"/>
    </xf>
    <xf numFmtId="0" fontId="55" fillId="13" borderId="0" xfId="8" applyFont="1" applyFill="1" applyAlignment="1">
      <alignment horizontal="left" vertical="center"/>
    </xf>
    <xf numFmtId="0" fontId="54" fillId="13" borderId="31" xfId="8" applyFont="1" applyFill="1" applyBorder="1" applyAlignment="1" applyProtection="1">
      <alignment horizontal="center" vertical="center"/>
    </xf>
    <xf numFmtId="0" fontId="54" fillId="13" borderId="0" xfId="8" applyFont="1" applyFill="1" applyAlignment="1" applyProtection="1">
      <alignment horizontal="center" vertical="center"/>
      <protection locked="0"/>
    </xf>
    <xf numFmtId="0" fontId="54" fillId="12" borderId="31" xfId="8" applyFont="1" applyFill="1" applyBorder="1" applyAlignment="1" applyProtection="1">
      <alignment horizontal="center" vertical="center"/>
      <protection locked="0"/>
    </xf>
    <xf numFmtId="0" fontId="54" fillId="12" borderId="0" xfId="8" applyFont="1" applyFill="1" applyBorder="1" applyAlignment="1" applyProtection="1">
      <alignment horizontal="center" vertical="center"/>
      <protection locked="0"/>
    </xf>
    <xf numFmtId="20" fontId="54" fillId="12" borderId="31" xfId="8" applyNumberFormat="1" applyFont="1" applyFill="1" applyBorder="1" applyAlignment="1" applyProtection="1">
      <alignment horizontal="center" vertical="center"/>
      <protection locked="0"/>
    </xf>
    <xf numFmtId="0" fontId="54" fillId="13" borderId="0" xfId="8" applyFont="1" applyFill="1" applyAlignment="1" applyProtection="1">
      <alignment horizontal="center" vertical="center" shrinkToFit="1"/>
      <protection locked="0"/>
    </xf>
    <xf numFmtId="0" fontId="54" fillId="13" borderId="0" xfId="8" applyFont="1" applyFill="1" applyAlignment="1" applyProtection="1">
      <alignment horizontal="right" vertical="center"/>
      <protection locked="0"/>
    </xf>
    <xf numFmtId="0" fontId="54" fillId="13" borderId="0" xfId="8" applyFont="1" applyFill="1" applyProtection="1">
      <alignment vertical="center"/>
      <protection locked="0"/>
    </xf>
    <xf numFmtId="0" fontId="54" fillId="13" borderId="31" xfId="8" applyNumberFormat="1" applyFont="1" applyFill="1" applyBorder="1" applyAlignment="1" applyProtection="1">
      <alignment horizontal="center" vertical="center"/>
    </xf>
    <xf numFmtId="0" fontId="54" fillId="12" borderId="31" xfId="8" applyFont="1" applyFill="1" applyBorder="1" applyAlignment="1" applyProtection="1">
      <alignment horizontal="left" vertical="center"/>
      <protection locked="0"/>
    </xf>
    <xf numFmtId="20" fontId="54" fillId="13" borderId="31" xfId="8" applyNumberFormat="1" applyFont="1" applyFill="1" applyBorder="1" applyAlignment="1" applyProtection="1">
      <alignment horizontal="center" vertical="center"/>
      <protection locked="0"/>
    </xf>
    <xf numFmtId="0" fontId="56" fillId="12" borderId="34" xfId="8" applyFont="1" applyFill="1" applyBorder="1" applyAlignment="1" applyProtection="1">
      <alignment horizontal="center" vertical="center"/>
      <protection locked="0"/>
    </xf>
    <xf numFmtId="0" fontId="56" fillId="12" borderId="22" xfId="8" applyFont="1" applyFill="1" applyBorder="1" applyAlignment="1" applyProtection="1">
      <alignment horizontal="center" vertical="center"/>
      <protection locked="0"/>
    </xf>
    <xf numFmtId="0" fontId="56" fillId="12" borderId="27" xfId="8" applyFont="1" applyFill="1" applyBorder="1" applyAlignment="1" applyProtection="1">
      <alignment horizontal="center" vertical="center"/>
      <protection locked="0"/>
    </xf>
    <xf numFmtId="0" fontId="50" fillId="13" borderId="0" xfId="8" applyFont="1" applyFill="1" applyBorder="1">
      <alignment vertical="center"/>
    </xf>
    <xf numFmtId="0" fontId="1" fillId="13" borderId="0" xfId="8" applyFill="1">
      <alignment vertical="center"/>
    </xf>
    <xf numFmtId="0" fontId="50" fillId="13" borderId="31" xfId="8" applyFont="1" applyFill="1" applyBorder="1" applyAlignment="1">
      <alignment horizontal="center" vertical="center"/>
    </xf>
    <xf numFmtId="0" fontId="50" fillId="13" borderId="31" xfId="8" applyFont="1" applyFill="1" applyBorder="1" applyAlignment="1">
      <alignment horizontal="right" vertical="center"/>
    </xf>
    <xf numFmtId="0" fontId="50" fillId="13" borderId="31" xfId="8" applyFont="1" applyFill="1" applyBorder="1" applyAlignment="1">
      <alignment vertical="center" shrinkToFit="1"/>
    </xf>
    <xf numFmtId="0" fontId="1" fillId="13" borderId="37" xfId="8" applyFill="1" applyBorder="1" applyAlignment="1">
      <alignment horizontal="center" vertical="center"/>
    </xf>
    <xf numFmtId="0" fontId="57" fillId="13" borderId="177" xfId="8" applyFont="1" applyFill="1" applyBorder="1" applyAlignment="1">
      <alignment horizontal="center" vertical="center"/>
    </xf>
    <xf numFmtId="0" fontId="57" fillId="13" borderId="24" xfId="8" applyFont="1" applyFill="1" applyBorder="1" applyAlignment="1">
      <alignment horizontal="center" vertical="center"/>
    </xf>
    <xf numFmtId="0" fontId="58" fillId="13" borderId="24" xfId="8" applyFont="1" applyFill="1" applyBorder="1" applyAlignment="1">
      <alignment horizontal="center" vertical="center"/>
    </xf>
    <xf numFmtId="0" fontId="59" fillId="13" borderId="25" xfId="8" applyFont="1" applyFill="1" applyBorder="1" applyAlignment="1">
      <alignment horizontal="center" vertical="center"/>
    </xf>
    <xf numFmtId="0" fontId="1" fillId="13" borderId="41" xfId="8" applyFill="1" applyBorder="1" applyAlignment="1">
      <alignment horizontal="center" vertical="center"/>
    </xf>
    <xf numFmtId="0" fontId="59" fillId="13" borderId="123" xfId="8" applyFont="1" applyFill="1" applyBorder="1" applyAlignment="1">
      <alignment vertical="center" shrinkToFit="1"/>
    </xf>
    <xf numFmtId="0" fontId="59" fillId="13" borderId="11" xfId="8" applyFont="1" applyFill="1" applyBorder="1" applyAlignment="1">
      <alignment vertical="center" shrinkToFit="1"/>
    </xf>
    <xf numFmtId="0" fontId="59" fillId="13" borderId="11" xfId="8" applyFont="1" applyFill="1" applyBorder="1">
      <alignment vertical="center"/>
    </xf>
    <xf numFmtId="0" fontId="59" fillId="13" borderId="38" xfId="8" applyFont="1" applyFill="1" applyBorder="1">
      <alignment vertical="center"/>
    </xf>
    <xf numFmtId="0" fontId="1" fillId="13" borderId="29" xfId="8" applyFill="1" applyBorder="1" applyAlignment="1">
      <alignment horizontal="center" vertical="center"/>
    </xf>
    <xf numFmtId="0" fontId="59" fillId="13" borderId="43" xfId="8" applyFont="1" applyFill="1" applyBorder="1" applyAlignment="1">
      <alignment vertical="center" shrinkToFit="1"/>
    </xf>
    <xf numFmtId="0" fontId="59" fillId="13" borderId="31" xfId="8" applyFont="1" applyFill="1" applyBorder="1" applyAlignment="1">
      <alignment vertical="center" shrinkToFit="1"/>
    </xf>
    <xf numFmtId="0" fontId="59" fillId="13" borderId="31" xfId="8" applyFont="1" applyFill="1" applyBorder="1">
      <alignment vertical="center"/>
    </xf>
    <xf numFmtId="0" fontId="59" fillId="13" borderId="39" xfId="8" applyFont="1" applyFill="1" applyBorder="1">
      <alignment vertical="center"/>
    </xf>
    <xf numFmtId="0" fontId="58" fillId="13" borderId="43" xfId="8" applyFont="1" applyFill="1" applyBorder="1">
      <alignment vertical="center"/>
    </xf>
    <xf numFmtId="0" fontId="1" fillId="13" borderId="77" xfId="8" applyFill="1" applyBorder="1" applyAlignment="1">
      <alignment horizontal="center" vertical="center"/>
    </xf>
    <xf numFmtId="0" fontId="58" fillId="13" borderId="105" xfId="8" applyFont="1" applyFill="1" applyBorder="1">
      <alignment vertical="center"/>
    </xf>
    <xf numFmtId="0" fontId="59" fillId="13" borderId="12" xfId="8" applyFont="1" applyFill="1" applyBorder="1" applyAlignment="1">
      <alignment vertical="center" shrinkToFit="1"/>
    </xf>
    <xf numFmtId="0" fontId="59" fillId="13" borderId="12" xfId="8" applyFont="1" applyFill="1" applyBorder="1">
      <alignment vertical="center"/>
    </xf>
    <xf numFmtId="0" fontId="59" fillId="13" borderId="106" xfId="8" applyFont="1" applyFill="1" applyBorder="1">
      <alignment vertical="center"/>
    </xf>
    <xf numFmtId="0" fontId="50" fillId="13" borderId="0" xfId="8" applyFont="1" applyFill="1" applyAlignment="1">
      <alignment horizontal="left" vertical="center"/>
    </xf>
    <xf numFmtId="0" fontId="60" fillId="13" borderId="0" xfId="8" applyFont="1" applyFill="1" applyAlignment="1">
      <alignment horizontal="left" vertical="center"/>
    </xf>
    <xf numFmtId="0" fontId="50" fillId="13" borderId="0" xfId="8" applyFont="1" applyFill="1">
      <alignment vertical="center"/>
    </xf>
    <xf numFmtId="0" fontId="50" fillId="12" borderId="31" xfId="8" applyFont="1" applyFill="1" applyBorder="1" applyAlignment="1">
      <alignment horizontal="left" vertical="center"/>
    </xf>
    <xf numFmtId="0" fontId="51" fillId="13" borderId="0" xfId="8" applyFont="1" applyFill="1" applyAlignment="1">
      <alignment horizontal="left" vertical="center"/>
    </xf>
    <xf numFmtId="0" fontId="50" fillId="13" borderId="0" xfId="8" applyFont="1" applyFill="1" applyAlignment="1">
      <alignment vertical="center"/>
    </xf>
    <xf numFmtId="0" fontId="50" fillId="13" borderId="0" xfId="8" applyFont="1" applyFill="1" applyBorder="1" applyAlignment="1">
      <alignment horizontal="left" vertical="center" indent="1"/>
    </xf>
    <xf numFmtId="0" fontId="50" fillId="10" borderId="31" xfId="8" applyFont="1" applyFill="1" applyBorder="1" applyAlignment="1">
      <alignment horizontal="left" vertical="center"/>
    </xf>
    <xf numFmtId="0" fontId="61" fillId="13" borderId="0" xfId="8" applyFont="1" applyFill="1" applyAlignment="1">
      <alignment horizontal="left" vertical="center"/>
    </xf>
    <xf numFmtId="0" fontId="50" fillId="13" borderId="0" xfId="8" applyFont="1" applyFill="1" applyBorder="1" applyAlignment="1">
      <alignment horizontal="left" vertical="center"/>
    </xf>
    <xf numFmtId="0" fontId="50" fillId="13" borderId="31" xfId="8" applyFont="1" applyFill="1" applyBorder="1" applyAlignment="1">
      <alignment horizontal="left" vertical="center"/>
    </xf>
    <xf numFmtId="0" fontId="62" fillId="13" borderId="0" xfId="8" applyFont="1" applyFill="1">
      <alignment vertical="center"/>
    </xf>
    <xf numFmtId="0" fontId="62" fillId="13" borderId="0" xfId="8" applyFont="1" applyFill="1" applyAlignment="1">
      <alignment horizontal="left" vertical="center"/>
    </xf>
    <xf numFmtId="0" fontId="64" fillId="13" borderId="0" xfId="8" applyFont="1" applyFill="1" applyAlignment="1">
      <alignment vertical="center"/>
    </xf>
    <xf numFmtId="0" fontId="62" fillId="13" borderId="0" xfId="8" applyFont="1" applyFill="1" applyBorder="1">
      <alignment vertical="center"/>
    </xf>
    <xf numFmtId="0" fontId="62" fillId="13" borderId="0" xfId="8" applyFont="1" applyFill="1" applyBorder="1" applyAlignment="1">
      <alignment vertical="center"/>
    </xf>
    <xf numFmtId="0" fontId="62" fillId="13" borderId="0" xfId="8" applyFont="1" applyFill="1" applyBorder="1" applyAlignment="1">
      <alignment vertical="center" shrinkToFit="1"/>
    </xf>
    <xf numFmtId="0" fontId="50" fillId="13" borderId="0" xfId="8" applyFont="1" applyFill="1" applyAlignment="1">
      <alignment vertical="center" wrapText="1"/>
    </xf>
    <xf numFmtId="0" fontId="65" fillId="13" borderId="0" xfId="8" applyFont="1" applyFill="1" applyAlignment="1">
      <alignment horizontal="left" vertical="center"/>
    </xf>
    <xf numFmtId="0" fontId="65" fillId="0" borderId="0" xfId="8" applyFont="1" applyAlignment="1">
      <alignment horizontal="left" vertical="center"/>
    </xf>
  </cellXfs>
  <cellStyles count="10">
    <cellStyle name="桁区切り 2" xfId="9"/>
    <cellStyle name="標準" xfId="0" builtinId="0"/>
    <cellStyle name="標準 2" xfId="1"/>
    <cellStyle name="標準 2 2" xfId="3"/>
    <cellStyle name="標準 3" xfId="2"/>
    <cellStyle name="標準 3 2" xfId="6"/>
    <cellStyle name="標準 4" xfId="4"/>
    <cellStyle name="標準 5" xfId="5"/>
    <cellStyle name="標準 6" xfId="7"/>
    <cellStyle name="標準 7" xfId="8"/>
  </cellStyles>
  <dxfs count="41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76075</xdr:colOff>
      <xdr:row>34</xdr:row>
      <xdr:rowOff>152400</xdr:rowOff>
    </xdr:from>
    <xdr:to>
      <xdr:col>36</xdr:col>
      <xdr:colOff>163791</xdr:colOff>
      <xdr:row>45</xdr:row>
      <xdr:rowOff>142874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2925" y="7686675"/>
          <a:ext cx="1487891" cy="2276474"/>
        </a:xfrm>
        <a:prstGeom prst="rect">
          <a:avLst/>
        </a:prstGeom>
      </xdr:spPr>
    </xdr:pic>
    <xdr:clientData/>
  </xdr:twoCellAnchor>
  <xdr:twoCellAnchor>
    <xdr:from>
      <xdr:col>31</xdr:col>
      <xdr:colOff>38101</xdr:colOff>
      <xdr:row>45</xdr:row>
      <xdr:rowOff>114300</xdr:rowOff>
    </xdr:from>
    <xdr:to>
      <xdr:col>36</xdr:col>
      <xdr:colOff>66676</xdr:colOff>
      <xdr:row>47</xdr:row>
      <xdr:rowOff>28575</xdr:rowOff>
    </xdr:to>
    <xdr:sp macro="" textlink="">
      <xdr:nvSpPr>
        <xdr:cNvPr id="3" name="正方形/長方形 2"/>
        <xdr:cNvSpPr/>
      </xdr:nvSpPr>
      <xdr:spPr>
        <a:xfrm>
          <a:off x="5715001" y="9934575"/>
          <a:ext cx="10287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ふじキュン♡</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2143125</xdr:colOff>
      <xdr:row>0</xdr:row>
      <xdr:rowOff>0</xdr:rowOff>
    </xdr:to>
    <xdr:sp macro="" textlink="">
      <xdr:nvSpPr>
        <xdr:cNvPr id="2" name="Text Box 1"/>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2143125</xdr:colOff>
      <xdr:row>0</xdr:row>
      <xdr:rowOff>0</xdr:rowOff>
    </xdr:to>
    <xdr:sp macro="" textlink="">
      <xdr:nvSpPr>
        <xdr:cNvPr id="3" name="Text Box 3"/>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2143125</xdr:colOff>
      <xdr:row>0</xdr:row>
      <xdr:rowOff>0</xdr:rowOff>
    </xdr:to>
    <xdr:sp macro="" textlink="">
      <xdr:nvSpPr>
        <xdr:cNvPr id="4" name="Line 5"/>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2143125</xdr:colOff>
      <xdr:row>0</xdr:row>
      <xdr:rowOff>0</xdr:rowOff>
    </xdr:to>
    <xdr:sp macro="" textlink="">
      <xdr:nvSpPr>
        <xdr:cNvPr id="5" name="Text Box 6"/>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6" name="Line 9"/>
        <xdr:cNvSpPr>
          <a:spLocks noChangeShapeType="1"/>
        </xdr:cNvSpPr>
      </xdr:nvSpPr>
      <xdr:spPr bwMode="auto">
        <a:xfrm>
          <a:off x="6096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2143125</xdr:colOff>
      <xdr:row>0</xdr:row>
      <xdr:rowOff>0</xdr:rowOff>
    </xdr:to>
    <xdr:sp macro="" textlink="">
      <xdr:nvSpPr>
        <xdr:cNvPr id="2" name="Text Box 1"/>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2143125</xdr:colOff>
      <xdr:row>0</xdr:row>
      <xdr:rowOff>0</xdr:rowOff>
    </xdr:to>
    <xdr:sp macro="" textlink="">
      <xdr:nvSpPr>
        <xdr:cNvPr id="3" name="Text Box 3"/>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2143125</xdr:colOff>
      <xdr:row>0</xdr:row>
      <xdr:rowOff>0</xdr:rowOff>
    </xdr:to>
    <xdr:sp macro="" textlink="">
      <xdr:nvSpPr>
        <xdr:cNvPr id="4" name="Line 5"/>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2143125</xdr:colOff>
      <xdr:row>0</xdr:row>
      <xdr:rowOff>0</xdr:rowOff>
    </xdr:to>
    <xdr:sp macro="" textlink="">
      <xdr:nvSpPr>
        <xdr:cNvPr id="5" name="Text Box 6"/>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6" name="Line 9"/>
        <xdr:cNvSpPr>
          <a:spLocks noChangeShapeType="1"/>
        </xdr:cNvSpPr>
      </xdr:nvSpPr>
      <xdr:spPr bwMode="auto">
        <a:xfrm>
          <a:off x="6096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2143125</xdr:colOff>
      <xdr:row>0</xdr:row>
      <xdr:rowOff>0</xdr:rowOff>
    </xdr:to>
    <xdr:sp macro="" textlink="">
      <xdr:nvSpPr>
        <xdr:cNvPr id="2" name="Text Box 1"/>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2143125</xdr:colOff>
      <xdr:row>0</xdr:row>
      <xdr:rowOff>0</xdr:rowOff>
    </xdr:to>
    <xdr:sp macro="" textlink="">
      <xdr:nvSpPr>
        <xdr:cNvPr id="3" name="Text Box 3"/>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2143125</xdr:colOff>
      <xdr:row>0</xdr:row>
      <xdr:rowOff>0</xdr:rowOff>
    </xdr:to>
    <xdr:sp macro="" textlink="">
      <xdr:nvSpPr>
        <xdr:cNvPr id="4" name="Line 5"/>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2143125</xdr:colOff>
      <xdr:row>0</xdr:row>
      <xdr:rowOff>0</xdr:rowOff>
    </xdr:to>
    <xdr:sp macro="" textlink="">
      <xdr:nvSpPr>
        <xdr:cNvPr id="5" name="Text Box 6"/>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6" name="Line 9"/>
        <xdr:cNvSpPr>
          <a:spLocks noChangeShapeType="1"/>
        </xdr:cNvSpPr>
      </xdr:nvSpPr>
      <xdr:spPr bwMode="auto">
        <a:xfrm>
          <a:off x="6096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2143125</xdr:colOff>
      <xdr:row>0</xdr:row>
      <xdr:rowOff>0</xdr:rowOff>
    </xdr:to>
    <xdr:sp macro="" textlink="">
      <xdr:nvSpPr>
        <xdr:cNvPr id="2" name="Text Box 1"/>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2143125</xdr:colOff>
      <xdr:row>0</xdr:row>
      <xdr:rowOff>0</xdr:rowOff>
    </xdr:to>
    <xdr:sp macro="" textlink="">
      <xdr:nvSpPr>
        <xdr:cNvPr id="3" name="Text Box 3"/>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2143125</xdr:colOff>
      <xdr:row>0</xdr:row>
      <xdr:rowOff>0</xdr:rowOff>
    </xdr:to>
    <xdr:sp macro="" textlink="">
      <xdr:nvSpPr>
        <xdr:cNvPr id="4" name="Line 5"/>
        <xdr:cNvSpPr>
          <a:spLocks noChangeShapeType="1"/>
        </xdr:cNvSpPr>
      </xdr:nvSpPr>
      <xdr:spPr bwMode="auto">
        <a:xfrm>
          <a:off x="3209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2143125</xdr:colOff>
      <xdr:row>0</xdr:row>
      <xdr:rowOff>0</xdr:rowOff>
    </xdr:to>
    <xdr:sp macro="" textlink="">
      <xdr:nvSpPr>
        <xdr:cNvPr id="5" name="Text Box 6"/>
        <xdr:cNvSpPr txBox="1">
          <a:spLocks noChangeArrowheads="1"/>
        </xdr:cNvSpPr>
      </xdr:nvSpPr>
      <xdr:spPr bwMode="auto">
        <a:xfrm>
          <a:off x="32099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6" name="Line 9"/>
        <xdr:cNvSpPr>
          <a:spLocks noChangeShapeType="1"/>
        </xdr:cNvSpPr>
      </xdr:nvSpPr>
      <xdr:spPr bwMode="auto">
        <a:xfrm>
          <a:off x="60960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3" name="正方形/長方形 2"/>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396875</xdr:colOff>
      <xdr:row>5</xdr:row>
      <xdr:rowOff>79375</xdr:rowOff>
    </xdr:from>
    <xdr:to>
      <xdr:col>18</xdr:col>
      <xdr:colOff>587375</xdr:colOff>
      <xdr:row>9</xdr:row>
      <xdr:rowOff>158750</xdr:rowOff>
    </xdr:to>
    <xdr:sp macro="" textlink="">
      <xdr:nvSpPr>
        <xdr:cNvPr id="2" name="正方形/長方形 1"/>
        <xdr:cNvSpPr/>
      </xdr:nvSpPr>
      <xdr:spPr>
        <a:xfrm>
          <a:off x="11664950" y="1698625"/>
          <a:ext cx="2933700" cy="1374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シフト記号表（勤務時間帯）の提出もしてください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xdr:col>
      <xdr:colOff>1841500</xdr:colOff>
      <xdr:row>11</xdr:row>
      <xdr:rowOff>95250</xdr:rowOff>
    </xdr:from>
    <xdr:to>
      <xdr:col>4</xdr:col>
      <xdr:colOff>2270125</xdr:colOff>
      <xdr:row>16</xdr:row>
      <xdr:rowOff>95250</xdr:rowOff>
    </xdr:to>
    <xdr:sp macro="" textlink="">
      <xdr:nvSpPr>
        <xdr:cNvPr id="3" name="正方形/長方形 2"/>
        <xdr:cNvSpPr/>
      </xdr:nvSpPr>
      <xdr:spPr>
        <a:xfrm>
          <a:off x="5956300" y="2714625"/>
          <a:ext cx="3524250" cy="11906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提出不要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1609725</xdr:colOff>
      <xdr:row>0</xdr:row>
      <xdr:rowOff>0</xdr:rowOff>
    </xdr:to>
    <xdr:sp macro="" textlink="">
      <xdr:nvSpPr>
        <xdr:cNvPr id="2" name="Text Box 1"/>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5029200</xdr:colOff>
      <xdr:row>0</xdr:row>
      <xdr:rowOff>0</xdr:rowOff>
    </xdr:from>
    <xdr:to>
      <xdr:col>1</xdr:col>
      <xdr:colOff>1609725</xdr:colOff>
      <xdr:row>0</xdr:row>
      <xdr:rowOff>0</xdr:rowOff>
    </xdr:to>
    <xdr:sp macro="" textlink="">
      <xdr:nvSpPr>
        <xdr:cNvPr id="3" name="Text Box 3"/>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4543425</xdr:colOff>
      <xdr:row>0</xdr:row>
      <xdr:rowOff>0</xdr:rowOff>
    </xdr:from>
    <xdr:to>
      <xdr:col>1</xdr:col>
      <xdr:colOff>1609725</xdr:colOff>
      <xdr:row>0</xdr:row>
      <xdr:rowOff>0</xdr:rowOff>
    </xdr:to>
    <xdr:sp macro="" textlink="">
      <xdr:nvSpPr>
        <xdr:cNvPr id="4" name="Line 5"/>
        <xdr:cNvSpPr>
          <a:spLocks noChangeShapeType="1"/>
        </xdr:cNvSpPr>
      </xdr:nvSpPr>
      <xdr:spPr bwMode="auto">
        <a:xfrm>
          <a:off x="2686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2438400</xdr:colOff>
      <xdr:row>0</xdr:row>
      <xdr:rowOff>0</xdr:rowOff>
    </xdr:from>
    <xdr:to>
      <xdr:col>1</xdr:col>
      <xdr:colOff>1609725</xdr:colOff>
      <xdr:row>0</xdr:row>
      <xdr:rowOff>0</xdr:rowOff>
    </xdr:to>
    <xdr:sp macro="" textlink="">
      <xdr:nvSpPr>
        <xdr:cNvPr id="5" name="Text Box 6"/>
        <xdr:cNvSpPr txBox="1">
          <a:spLocks noChangeArrowheads="1"/>
        </xdr:cNvSpPr>
      </xdr:nvSpPr>
      <xdr:spPr bwMode="auto">
        <a:xfrm>
          <a:off x="26860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1&#22320;&#22495;&#23494;&#30528;/02&#65343;&#22793;&#26356;&#23626;&#26360;&#39006;&#19968;&#24335;/&#21220;&#21209;&#24418;&#24907;&#19968;&#35239;&#34920;&#65288;&#30906;&#23450;&#65289;/06_&#22320;&#23494;&#29305;&#391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来型）記入方法"/>
      <sheetName val="（ユニット型）記入方法"/>
      <sheetName val="【記載例】勤務形態一覧表（ユニット型）"/>
      <sheetName val="【記載例】シフト記号表（勤務時間帯）"/>
      <sheetName val="勤務形態一覧表（従来型）"/>
      <sheetName val="（ユニット型）"/>
      <sheetName val="シフト記号表（従来型・ユニット型共通）"/>
      <sheetName val="プルダウン・リスト（従来型・ユニット型共通）"/>
    </sheetNames>
    <sheetDataSet>
      <sheetData sheetId="0"/>
      <sheetData sheetId="1"/>
      <sheetData sheetId="2"/>
      <sheetData sheetId="3">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
        <row r="21">
          <cell r="C21" t="str">
            <v>管理者</v>
          </cell>
          <cell r="D21" t="str">
            <v>医師</v>
          </cell>
          <cell r="E21" t="str">
            <v>生活相談員</v>
          </cell>
          <cell r="F21" t="str">
            <v>看護職員</v>
          </cell>
          <cell r="G21" t="str">
            <v>介護職員</v>
          </cell>
          <cell r="H21" t="str">
            <v>栄養士</v>
          </cell>
          <cell r="I21" t="str">
            <v>機能訓練指導員</v>
          </cell>
          <cell r="J21" t="str">
            <v>介護支援専門員</v>
          </cell>
          <cell r="K21" t="str">
            <v>ー</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showGridLines="0" tabSelected="1" view="pageBreakPreview" zoomScaleNormal="100" workbookViewId="0"/>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344" t="s">
        <v>883</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row>
    <row r="3" spans="1:40" ht="4.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29.25" customHeight="1">
      <c r="A4" s="345" t="s">
        <v>105</v>
      </c>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row>
    <row r="5" spans="1:40" ht="14.25" thickBo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22.5" customHeight="1">
      <c r="A6" s="350" t="s">
        <v>68</v>
      </c>
      <c r="B6" s="351"/>
      <c r="C6" s="343" t="s">
        <v>57</v>
      </c>
      <c r="D6" s="343"/>
      <c r="E6" s="343"/>
      <c r="F6" s="343"/>
      <c r="G6" s="343"/>
      <c r="H6" s="343"/>
      <c r="I6" s="343"/>
      <c r="J6" s="343"/>
      <c r="K6" s="343">
        <v>1</v>
      </c>
      <c r="L6" s="343"/>
      <c r="M6" s="343"/>
      <c r="N6" s="343">
        <v>4</v>
      </c>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8"/>
    </row>
    <row r="7" spans="1:40" ht="18.75" customHeight="1">
      <c r="A7" s="352"/>
      <c r="B7" s="353"/>
      <c r="C7" s="349" t="s">
        <v>0</v>
      </c>
      <c r="D7" s="349"/>
      <c r="E7" s="349"/>
      <c r="F7" s="349"/>
      <c r="G7" s="349"/>
      <c r="H7" s="349"/>
      <c r="I7" s="349"/>
      <c r="J7" s="349"/>
      <c r="K7" s="341" t="s">
        <v>1</v>
      </c>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2"/>
    </row>
    <row r="8" spans="1:40">
      <c r="A8" s="352"/>
      <c r="B8" s="353"/>
      <c r="C8" s="356" t="s">
        <v>58</v>
      </c>
      <c r="D8" s="356"/>
      <c r="E8" s="356"/>
      <c r="F8" s="356"/>
      <c r="G8" s="356"/>
      <c r="H8" s="356"/>
      <c r="I8" s="356"/>
      <c r="J8" s="356"/>
      <c r="K8" s="358" t="s">
        <v>75</v>
      </c>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9"/>
    </row>
    <row r="9" spans="1:40" ht="16.5" customHeight="1">
      <c r="A9" s="352"/>
      <c r="B9" s="353"/>
      <c r="C9" s="357"/>
      <c r="D9" s="357"/>
      <c r="E9" s="357"/>
      <c r="F9" s="357"/>
      <c r="G9" s="357"/>
      <c r="H9" s="357"/>
      <c r="I9" s="357"/>
      <c r="J9" s="357"/>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1"/>
    </row>
    <row r="10" spans="1:40" ht="18" customHeight="1">
      <c r="A10" s="352"/>
      <c r="B10" s="353"/>
      <c r="C10" s="327" t="s">
        <v>59</v>
      </c>
      <c r="D10" s="328"/>
      <c r="E10" s="328"/>
      <c r="F10" s="328"/>
      <c r="G10" s="328"/>
      <c r="H10" s="328"/>
      <c r="I10" s="328"/>
      <c r="J10" s="329"/>
      <c r="K10" s="5"/>
      <c r="L10" s="6" t="s">
        <v>25</v>
      </c>
      <c r="M10" s="6" t="s">
        <v>2</v>
      </c>
      <c r="N10" s="317"/>
      <c r="O10" s="317"/>
      <c r="P10" s="317"/>
      <c r="Q10" s="6" t="s">
        <v>61</v>
      </c>
      <c r="R10" s="317"/>
      <c r="S10" s="317"/>
      <c r="T10" s="317"/>
      <c r="U10" s="317"/>
      <c r="V10" s="6" t="s">
        <v>73</v>
      </c>
      <c r="W10" s="6"/>
      <c r="X10" s="6"/>
      <c r="Y10" s="6"/>
      <c r="Z10" s="6"/>
      <c r="AA10" s="6"/>
      <c r="AB10" s="6"/>
      <c r="AC10" s="6"/>
      <c r="AD10" s="6"/>
      <c r="AE10" s="6"/>
      <c r="AF10" s="6"/>
      <c r="AG10" s="6"/>
      <c r="AH10" s="6"/>
      <c r="AI10" s="6"/>
      <c r="AJ10" s="6"/>
      <c r="AK10" s="6"/>
      <c r="AL10" s="6"/>
      <c r="AM10" s="6"/>
      <c r="AN10" s="7"/>
    </row>
    <row r="11" spans="1:40" ht="18" customHeight="1">
      <c r="A11" s="352"/>
      <c r="B11" s="353"/>
      <c r="C11" s="330"/>
      <c r="D11" s="331"/>
      <c r="E11" s="331"/>
      <c r="F11" s="331"/>
      <c r="G11" s="331"/>
      <c r="H11" s="331"/>
      <c r="I11" s="331"/>
      <c r="J11" s="332"/>
      <c r="K11" s="336" t="s">
        <v>69</v>
      </c>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8"/>
    </row>
    <row r="12" spans="1:40" ht="18" customHeight="1">
      <c r="A12" s="352"/>
      <c r="B12" s="353"/>
      <c r="C12" s="333"/>
      <c r="D12" s="334"/>
      <c r="E12" s="334"/>
      <c r="F12" s="334"/>
      <c r="G12" s="334"/>
      <c r="H12" s="334"/>
      <c r="I12" s="334"/>
      <c r="J12" s="335"/>
      <c r="K12" s="339"/>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40"/>
    </row>
    <row r="13" spans="1:40" ht="18" customHeight="1">
      <c r="A13" s="352"/>
      <c r="B13" s="353"/>
      <c r="C13" s="316" t="s">
        <v>63</v>
      </c>
      <c r="D13" s="317"/>
      <c r="E13" s="317"/>
      <c r="F13" s="317"/>
      <c r="G13" s="317"/>
      <c r="H13" s="317"/>
      <c r="I13" s="317"/>
      <c r="J13" s="318"/>
      <c r="K13" s="8"/>
      <c r="L13" s="9" t="s">
        <v>64</v>
      </c>
      <c r="M13" s="9"/>
      <c r="N13" s="9"/>
      <c r="O13" s="9"/>
      <c r="P13" s="9"/>
      <c r="Q13" s="10"/>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7"/>
    </row>
    <row r="14" spans="1:40" ht="18" customHeight="1">
      <c r="A14" s="352"/>
      <c r="B14" s="353"/>
      <c r="C14" s="319"/>
      <c r="D14" s="320"/>
      <c r="E14" s="320"/>
      <c r="F14" s="320"/>
      <c r="G14" s="320"/>
      <c r="H14" s="320"/>
      <c r="I14" s="320"/>
      <c r="J14" s="321"/>
      <c r="K14" s="11"/>
      <c r="L14" s="12" t="s">
        <v>65</v>
      </c>
      <c r="M14" s="12"/>
      <c r="N14" s="12"/>
      <c r="O14" s="12"/>
      <c r="P14" s="12"/>
      <c r="Q14" s="13"/>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7"/>
    </row>
    <row r="15" spans="1:40" ht="23.25" customHeight="1" thickBot="1">
      <c r="A15" s="354"/>
      <c r="B15" s="355"/>
      <c r="C15" s="324" t="s">
        <v>66</v>
      </c>
      <c r="D15" s="325"/>
      <c r="E15" s="325"/>
      <c r="F15" s="325"/>
      <c r="G15" s="325"/>
      <c r="H15" s="325"/>
      <c r="I15" s="325"/>
      <c r="J15" s="326"/>
      <c r="K15" s="14"/>
      <c r="L15" s="15"/>
      <c r="M15" s="15"/>
      <c r="N15" s="325" t="s">
        <v>3</v>
      </c>
      <c r="O15" s="325"/>
      <c r="P15" s="15" t="s">
        <v>54</v>
      </c>
      <c r="Q15" s="325"/>
      <c r="R15" s="325"/>
      <c r="S15" s="15" t="s">
        <v>55</v>
      </c>
      <c r="T15" s="325"/>
      <c r="U15" s="325"/>
      <c r="V15" s="15" t="s">
        <v>56</v>
      </c>
      <c r="W15" s="16"/>
      <c r="X15" s="324" t="s">
        <v>4</v>
      </c>
      <c r="Y15" s="325"/>
      <c r="Z15" s="325"/>
      <c r="AA15" s="325"/>
      <c r="AB15" s="325"/>
      <c r="AC15" s="325"/>
      <c r="AD15" s="325"/>
      <c r="AE15" s="326"/>
      <c r="AF15" s="324"/>
      <c r="AG15" s="325"/>
      <c r="AH15" s="325"/>
      <c r="AI15" s="325"/>
      <c r="AJ15" s="325"/>
      <c r="AK15" s="325"/>
      <c r="AL15" s="15" t="s">
        <v>67</v>
      </c>
      <c r="AM15" s="15"/>
      <c r="AN15" s="17"/>
    </row>
    <row r="16" spans="1:40" ht="11.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ht="24.7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row>
    <row r="18" spans="1:40" ht="18"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ht="18" customHeight="1">
      <c r="A19" s="4"/>
      <c r="B19" s="4"/>
      <c r="C19" s="4"/>
      <c r="D19" s="4"/>
      <c r="E19" s="4"/>
      <c r="F19" s="4"/>
      <c r="G19" s="4"/>
      <c r="H19" s="4"/>
      <c r="I19" s="4"/>
      <c r="J19" s="4"/>
      <c r="K19" s="4"/>
      <c r="L19" s="4"/>
      <c r="M19" s="4"/>
      <c r="N19" s="4"/>
      <c r="O19" s="4"/>
      <c r="P19" s="4"/>
      <c r="Q19" s="4"/>
      <c r="R19" s="4"/>
      <c r="S19" s="12"/>
      <c r="T19" s="322" t="s">
        <v>5</v>
      </c>
      <c r="U19" s="322"/>
      <c r="V19" s="322"/>
      <c r="W19" s="322"/>
      <c r="X19" s="322"/>
      <c r="Y19" s="322"/>
      <c r="Z19" s="322"/>
      <c r="AA19" s="323" t="s">
        <v>6</v>
      </c>
      <c r="AB19" s="323"/>
      <c r="AC19" s="323"/>
      <c r="AD19" s="323"/>
      <c r="AE19" s="323"/>
      <c r="AF19" s="323"/>
      <c r="AG19" s="323"/>
      <c r="AH19" s="323"/>
      <c r="AI19" s="323"/>
      <c r="AJ19" s="323"/>
      <c r="AK19" s="323"/>
      <c r="AL19" s="323"/>
      <c r="AM19" s="323"/>
      <c r="AN19" s="4"/>
    </row>
    <row r="20" spans="1:40" ht="18" customHeight="1">
      <c r="A20" s="4"/>
      <c r="B20" s="4"/>
      <c r="C20" s="4"/>
      <c r="D20" s="4"/>
      <c r="E20" s="4"/>
      <c r="F20" s="4"/>
      <c r="G20" s="4"/>
      <c r="H20" s="4"/>
      <c r="I20" s="4"/>
      <c r="J20" s="4"/>
      <c r="K20" s="4"/>
      <c r="L20" s="4"/>
      <c r="M20" s="4"/>
      <c r="N20" s="4"/>
      <c r="O20" s="4"/>
      <c r="P20" s="4"/>
      <c r="Q20" s="4"/>
      <c r="R20" s="4"/>
      <c r="S20" s="4"/>
      <c r="T20" s="19"/>
      <c r="U20" s="19"/>
      <c r="V20" s="19"/>
      <c r="W20" s="19"/>
      <c r="X20" s="19"/>
      <c r="Y20" s="19"/>
      <c r="Z20" s="19"/>
      <c r="AA20" s="4"/>
      <c r="AB20" s="20"/>
      <c r="AC20" s="20"/>
      <c r="AD20" s="20"/>
      <c r="AE20" s="20"/>
      <c r="AF20" s="20"/>
      <c r="AG20" s="20"/>
      <c r="AH20" s="20"/>
      <c r="AI20" s="20"/>
      <c r="AJ20" s="20"/>
      <c r="AK20" s="20"/>
      <c r="AL20" s="20"/>
      <c r="AM20" s="20"/>
      <c r="AN20" s="4"/>
    </row>
    <row r="21" spans="1:40" ht="18" customHeight="1">
      <c r="A21" s="4"/>
      <c r="B21" s="4"/>
      <c r="C21" s="4"/>
      <c r="D21" s="4"/>
      <c r="E21" s="4"/>
      <c r="F21" s="4"/>
      <c r="G21" s="4"/>
      <c r="H21" s="4"/>
      <c r="I21" s="4"/>
      <c r="J21" s="4"/>
      <c r="K21" s="4"/>
      <c r="L21" s="4"/>
      <c r="M21" s="4"/>
      <c r="N21" s="4"/>
      <c r="O21" s="4"/>
      <c r="P21" s="4"/>
      <c r="Q21" s="4"/>
      <c r="R21" s="4"/>
      <c r="S21" s="12"/>
      <c r="T21" s="322" t="s">
        <v>7</v>
      </c>
      <c r="U21" s="322"/>
      <c r="V21" s="322"/>
      <c r="W21" s="322"/>
      <c r="X21" s="322"/>
      <c r="Y21" s="322"/>
      <c r="Z21" s="322"/>
      <c r="AA21" s="323"/>
      <c r="AB21" s="323"/>
      <c r="AC21" s="323"/>
      <c r="AD21" s="323"/>
      <c r="AE21" s="323"/>
      <c r="AF21" s="323"/>
      <c r="AG21" s="323"/>
      <c r="AH21" s="323"/>
      <c r="AI21" s="323"/>
      <c r="AJ21" s="323"/>
      <c r="AK21" s="323"/>
      <c r="AL21" s="323"/>
      <c r="AM21" s="323"/>
      <c r="AN21" s="4"/>
    </row>
    <row r="22" spans="1:40" ht="18"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ht="18" customHeight="1">
      <c r="A23" s="4"/>
      <c r="B23" s="4"/>
      <c r="C23" s="4"/>
      <c r="D23" s="4"/>
      <c r="E23" s="4"/>
      <c r="F23" s="4"/>
      <c r="G23" s="4"/>
      <c r="H23" s="4"/>
      <c r="I23" s="4"/>
      <c r="J23" s="4"/>
      <c r="K23" s="4"/>
      <c r="L23" s="4"/>
      <c r="M23" s="4"/>
      <c r="N23" s="4"/>
      <c r="O23" s="4"/>
      <c r="P23" s="4"/>
      <c r="Q23" s="4"/>
      <c r="R23" s="4"/>
      <c r="S23" s="12"/>
      <c r="T23" s="322" t="s">
        <v>8</v>
      </c>
      <c r="U23" s="322"/>
      <c r="V23" s="322"/>
      <c r="W23" s="322"/>
      <c r="X23" s="322"/>
      <c r="Y23" s="322"/>
      <c r="Z23" s="322"/>
      <c r="AA23" s="323" t="s">
        <v>6</v>
      </c>
      <c r="AB23" s="323"/>
      <c r="AC23" s="323"/>
      <c r="AD23" s="323"/>
      <c r="AE23" s="323"/>
      <c r="AF23" s="323"/>
      <c r="AG23" s="323"/>
      <c r="AH23" s="323"/>
      <c r="AI23" s="323"/>
      <c r="AJ23" s="323"/>
      <c r="AK23" s="323"/>
      <c r="AL23" s="323"/>
      <c r="AM23" s="323"/>
      <c r="AN23" s="4"/>
    </row>
    <row r="24" spans="1:40" ht="18" customHeight="1">
      <c r="A24" s="4"/>
      <c r="B24" s="4"/>
      <c r="C24" s="4"/>
      <c r="D24" s="4"/>
      <c r="E24" s="4"/>
      <c r="F24" s="4"/>
      <c r="G24" s="4"/>
      <c r="H24" s="4"/>
      <c r="I24" s="4"/>
      <c r="J24" s="4"/>
      <c r="K24" s="4"/>
      <c r="L24" s="4"/>
      <c r="M24" s="4"/>
      <c r="N24" s="4"/>
      <c r="O24" s="4"/>
      <c r="P24" s="4"/>
      <c r="Q24" s="4"/>
      <c r="R24" s="4"/>
      <c r="S24" s="21"/>
      <c r="T24" s="22"/>
      <c r="U24" s="22"/>
      <c r="V24" s="22"/>
      <c r="W24" s="22"/>
      <c r="X24" s="22"/>
      <c r="Y24" s="22"/>
      <c r="Z24" s="22"/>
      <c r="AA24" s="23"/>
      <c r="AB24" s="23"/>
      <c r="AC24" s="23"/>
      <c r="AD24" s="23"/>
      <c r="AE24" s="23"/>
      <c r="AF24" s="23"/>
      <c r="AG24" s="23"/>
      <c r="AH24" s="23"/>
      <c r="AI24" s="23"/>
      <c r="AJ24" s="23"/>
      <c r="AK24" s="23"/>
      <c r="AL24" s="23"/>
      <c r="AM24" s="23"/>
      <c r="AN24" s="4"/>
    </row>
    <row r="25" spans="1:40" ht="10.5" customHeight="1">
      <c r="A25" s="4"/>
      <c r="B25" s="24"/>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6"/>
      <c r="AN25" s="4"/>
    </row>
    <row r="26" spans="1:40" ht="18" customHeight="1">
      <c r="A26" s="4"/>
      <c r="B26" s="27"/>
      <c r="C26" s="314" t="s">
        <v>250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28"/>
      <c r="AN26" s="4"/>
    </row>
    <row r="27" spans="1:40" ht="18" customHeight="1">
      <c r="A27" s="4"/>
      <c r="B27" s="27"/>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28"/>
      <c r="AN27" s="4"/>
    </row>
    <row r="28" spans="1:40" ht="18" customHeight="1">
      <c r="A28" s="4"/>
      <c r="B28" s="27"/>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28"/>
      <c r="AN28" s="4"/>
    </row>
    <row r="29" spans="1:40" ht="18" customHeight="1">
      <c r="A29" s="4"/>
      <c r="B29" s="27"/>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28"/>
      <c r="AN29" s="4"/>
    </row>
    <row r="30" spans="1:40" ht="18" customHeight="1">
      <c r="A30" s="4"/>
      <c r="B30" s="27"/>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28"/>
      <c r="AN30" s="4"/>
    </row>
    <row r="31" spans="1:40" ht="11.25" customHeight="1">
      <c r="A31" s="4"/>
      <c r="B31" s="27"/>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8"/>
      <c r="AN31" s="4"/>
    </row>
    <row r="32" spans="1:40" ht="18" customHeight="1">
      <c r="A32" s="4"/>
      <c r="B32" s="27"/>
      <c r="C32" s="314" t="s">
        <v>9</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28"/>
      <c r="AN32" s="4"/>
    </row>
    <row r="33" spans="1:40" ht="18" customHeight="1">
      <c r="A33" s="4"/>
      <c r="B33" s="27"/>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28"/>
      <c r="AN33" s="4"/>
    </row>
    <row r="34" spans="1:40" ht="9" customHeight="1">
      <c r="A34" s="4"/>
      <c r="B34" s="30"/>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
      <c r="AN34" s="4"/>
    </row>
    <row r="35" spans="1:40" ht="18"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ht="18"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ht="18"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ht="18"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ht="18"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ht="18"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ht="18"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sheetData>
  <mergeCells count="39">
    <mergeCell ref="A2:AN2"/>
    <mergeCell ref="C6:J6"/>
    <mergeCell ref="A4:AN4"/>
    <mergeCell ref="C26:AL30"/>
    <mergeCell ref="R13:AN13"/>
    <mergeCell ref="R14:AN14"/>
    <mergeCell ref="AF6:AH6"/>
    <mergeCell ref="AI6:AK6"/>
    <mergeCell ref="AL6:AN6"/>
    <mergeCell ref="C7:J7"/>
    <mergeCell ref="A6:B15"/>
    <mergeCell ref="K6:M6"/>
    <mergeCell ref="N6:P6"/>
    <mergeCell ref="Q6:S6"/>
    <mergeCell ref="C8:J9"/>
    <mergeCell ref="K8:AN9"/>
    <mergeCell ref="C10:J12"/>
    <mergeCell ref="K11:AN12"/>
    <mergeCell ref="K7:AN7"/>
    <mergeCell ref="T6:V6"/>
    <mergeCell ref="W6:Y6"/>
    <mergeCell ref="Z6:AB6"/>
    <mergeCell ref="AC6:AE6"/>
    <mergeCell ref="N10:P10"/>
    <mergeCell ref="R10:U10"/>
    <mergeCell ref="C32:AL34"/>
    <mergeCell ref="C13:J14"/>
    <mergeCell ref="T21:Z21"/>
    <mergeCell ref="AA21:AM21"/>
    <mergeCell ref="T23:Z23"/>
    <mergeCell ref="AA23:AM23"/>
    <mergeCell ref="C15:J15"/>
    <mergeCell ref="X15:AE15"/>
    <mergeCell ref="T19:Z19"/>
    <mergeCell ref="AA19:AM19"/>
    <mergeCell ref="AF15:AK15"/>
    <mergeCell ref="Q15:R15"/>
    <mergeCell ref="T15:U15"/>
    <mergeCell ref="N15:O15"/>
  </mergeCells>
  <phoneticPr fontId="3"/>
  <pageMargins left="0.45" right="0.36" top="0.42" bottom="0.46" header="0.3" footer="0.28999999999999998"/>
  <pageSetup paperSize="9"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6"/>
  <sheetViews>
    <sheetView view="pageBreakPreview" zoomScale="60" zoomScaleNormal="100" workbookViewId="0">
      <selection activeCell="X8" sqref="X8"/>
    </sheetView>
  </sheetViews>
  <sheetFormatPr defaultRowHeight="13.5"/>
  <cols>
    <col min="1" max="1" width="1.875" style="1266" customWidth="1"/>
    <col min="2" max="2" width="11.5" style="1266" customWidth="1"/>
    <col min="3" max="12" width="40.625" style="1266" customWidth="1"/>
    <col min="13" max="16384" width="9" style="1266"/>
  </cols>
  <sheetData>
    <row r="1" spans="2:4" ht="14.25">
      <c r="B1" s="1265" t="s">
        <v>1066</v>
      </c>
      <c r="C1" s="1265"/>
      <c r="D1" s="1265"/>
    </row>
    <row r="2" spans="2:4" ht="14.25">
      <c r="B2" s="1265"/>
      <c r="C2" s="1265"/>
      <c r="D2" s="1265"/>
    </row>
    <row r="3" spans="2:4" ht="14.25">
      <c r="B3" s="1267" t="s">
        <v>1001</v>
      </c>
      <c r="C3" s="1267" t="s">
        <v>1067</v>
      </c>
      <c r="D3" s="1265"/>
    </row>
    <row r="4" spans="2:4" ht="14.25">
      <c r="B4" s="1268">
        <v>1</v>
      </c>
      <c r="C4" s="1269" t="s">
        <v>1068</v>
      </c>
      <c r="D4" s="1265"/>
    </row>
    <row r="5" spans="2:4" ht="14.25">
      <c r="B5" s="1268">
        <v>2</v>
      </c>
      <c r="C5" s="1269" t="s">
        <v>970</v>
      </c>
      <c r="D5" s="1265"/>
    </row>
    <row r="6" spans="2:4" ht="14.25">
      <c r="B6" s="1268">
        <v>3</v>
      </c>
      <c r="C6" s="1269" t="s">
        <v>887</v>
      </c>
      <c r="D6" s="1265"/>
    </row>
    <row r="7" spans="2:4" ht="14.25">
      <c r="B7" s="1268">
        <v>4</v>
      </c>
      <c r="C7" s="1269" t="s">
        <v>1069</v>
      </c>
      <c r="D7" s="1265"/>
    </row>
    <row r="8" spans="2:4" ht="14.25">
      <c r="B8" s="1268">
        <v>5</v>
      </c>
      <c r="C8" s="1269" t="s">
        <v>1070</v>
      </c>
      <c r="D8" s="1265"/>
    </row>
    <row r="9" spans="2:4" ht="14.25">
      <c r="B9" s="1268">
        <v>6</v>
      </c>
      <c r="C9" s="1269" t="s">
        <v>1071</v>
      </c>
    </row>
    <row r="10" spans="2:4" ht="14.25">
      <c r="B10" s="1268">
        <v>7</v>
      </c>
      <c r="C10" s="1269" t="s">
        <v>1072</v>
      </c>
      <c r="D10" s="1265"/>
    </row>
    <row r="11" spans="2:4" ht="14.25">
      <c r="B11" s="1268">
        <v>8</v>
      </c>
      <c r="C11" s="1269" t="s">
        <v>1073</v>
      </c>
      <c r="D11" s="1265"/>
    </row>
    <row r="12" spans="2:4" ht="14.25">
      <c r="B12" s="1268">
        <v>9</v>
      </c>
      <c r="C12" s="1269" t="s">
        <v>1074</v>
      </c>
      <c r="D12" s="1265"/>
    </row>
    <row r="13" spans="2:4" ht="14.25">
      <c r="B13" s="1268">
        <v>10</v>
      </c>
      <c r="C13" s="1269" t="s">
        <v>1075</v>
      </c>
      <c r="D13" s="1265"/>
    </row>
    <row r="14" spans="2:4" ht="14.25">
      <c r="B14" s="1268">
        <v>11</v>
      </c>
      <c r="C14" s="1269" t="s">
        <v>1076</v>
      </c>
      <c r="D14" s="1265"/>
    </row>
    <row r="15" spans="2:4" ht="14.25">
      <c r="B15" s="1268">
        <v>12</v>
      </c>
      <c r="C15" s="1269" t="s">
        <v>1077</v>
      </c>
      <c r="D15" s="1265"/>
    </row>
    <row r="16" spans="2:4" ht="14.25">
      <c r="B16" s="1268">
        <v>13</v>
      </c>
      <c r="C16" s="1269" t="s">
        <v>1077</v>
      </c>
      <c r="D16" s="1265"/>
    </row>
    <row r="17" spans="2:12" ht="14.25">
      <c r="B17" s="1268">
        <v>14</v>
      </c>
      <c r="C17" s="1269" t="s">
        <v>1078</v>
      </c>
      <c r="D17" s="1265"/>
    </row>
    <row r="19" spans="2:12" ht="14.25">
      <c r="B19" s="1265" t="s">
        <v>1079</v>
      </c>
    </row>
    <row r="20" spans="2:12" ht="14.25" thickBot="1"/>
    <row r="21" spans="2:12" ht="15" thickBot="1">
      <c r="B21" s="1270" t="s">
        <v>1080</v>
      </c>
      <c r="C21" s="1271" t="s">
        <v>1081</v>
      </c>
      <c r="D21" s="1272" t="s">
        <v>1082</v>
      </c>
      <c r="E21" s="1272" t="s">
        <v>1083</v>
      </c>
      <c r="F21" s="1272" t="s">
        <v>934</v>
      </c>
      <c r="G21" s="1272" t="s">
        <v>935</v>
      </c>
      <c r="H21" s="1273" t="s">
        <v>1084</v>
      </c>
      <c r="I21" s="1273" t="s">
        <v>1085</v>
      </c>
      <c r="J21" s="1273" t="s">
        <v>1086</v>
      </c>
      <c r="K21" s="1273" t="s">
        <v>1077</v>
      </c>
      <c r="L21" s="1274" t="s">
        <v>1087</v>
      </c>
    </row>
    <row r="22" spans="2:12" ht="14.25">
      <c r="B22" s="1275" t="s">
        <v>1088</v>
      </c>
      <c r="C22" s="1276" t="s">
        <v>1089</v>
      </c>
      <c r="D22" s="1277" t="s">
        <v>1082</v>
      </c>
      <c r="E22" s="1277" t="s">
        <v>1089</v>
      </c>
      <c r="F22" s="1277" t="s">
        <v>1090</v>
      </c>
      <c r="G22" s="1277" t="s">
        <v>1091</v>
      </c>
      <c r="H22" s="1278" t="s">
        <v>1092</v>
      </c>
      <c r="I22" s="1278" t="s">
        <v>1093</v>
      </c>
      <c r="J22" s="1278" t="s">
        <v>1086</v>
      </c>
      <c r="K22" s="1278"/>
      <c r="L22" s="1279"/>
    </row>
    <row r="23" spans="2:12" ht="14.25">
      <c r="B23" s="1280"/>
      <c r="C23" s="1281" t="s">
        <v>1094</v>
      </c>
      <c r="D23" s="1282" t="s">
        <v>1077</v>
      </c>
      <c r="E23" s="1282" t="s">
        <v>1095</v>
      </c>
      <c r="F23" s="1282" t="s">
        <v>1096</v>
      </c>
      <c r="G23" s="1282" t="s">
        <v>1097</v>
      </c>
      <c r="H23" s="1283" t="s">
        <v>1084</v>
      </c>
      <c r="I23" s="1283" t="s">
        <v>1098</v>
      </c>
      <c r="J23" s="1282" t="s">
        <v>1099</v>
      </c>
      <c r="K23" s="1283"/>
      <c r="L23" s="1284"/>
    </row>
    <row r="24" spans="2:12" ht="14.25">
      <c r="B24" s="1280"/>
      <c r="C24" s="1281" t="s">
        <v>1100</v>
      </c>
      <c r="D24" s="1282" t="s">
        <v>1099</v>
      </c>
      <c r="E24" s="1282" t="s">
        <v>1101</v>
      </c>
      <c r="F24" s="1282" t="s">
        <v>1077</v>
      </c>
      <c r="G24" s="1282" t="s">
        <v>1099</v>
      </c>
      <c r="H24" s="1282" t="s">
        <v>1077</v>
      </c>
      <c r="I24" s="1283" t="s">
        <v>1102</v>
      </c>
      <c r="J24" s="1282" t="s">
        <v>1077</v>
      </c>
      <c r="K24" s="1283"/>
      <c r="L24" s="1284"/>
    </row>
    <row r="25" spans="2:12" ht="14.25">
      <c r="B25" s="1280"/>
      <c r="C25" s="1281" t="s">
        <v>1077</v>
      </c>
      <c r="D25" s="1282" t="s">
        <v>1097</v>
      </c>
      <c r="E25" s="1282" t="s">
        <v>1077</v>
      </c>
      <c r="F25" s="1282" t="s">
        <v>1078</v>
      </c>
      <c r="G25" s="1282" t="s">
        <v>1077</v>
      </c>
      <c r="H25" s="1282" t="s">
        <v>1099</v>
      </c>
      <c r="I25" s="1283" t="s">
        <v>1103</v>
      </c>
      <c r="J25" s="1282" t="s">
        <v>1077</v>
      </c>
      <c r="K25" s="1283"/>
      <c r="L25" s="1284"/>
    </row>
    <row r="26" spans="2:12" ht="14.25">
      <c r="B26" s="1280"/>
      <c r="C26" s="1285" t="s">
        <v>1099</v>
      </c>
      <c r="D26" s="1282" t="s">
        <v>1099</v>
      </c>
      <c r="E26" s="1282" t="s">
        <v>1078</v>
      </c>
      <c r="F26" s="1282" t="s">
        <v>1097</v>
      </c>
      <c r="G26" s="1282" t="s">
        <v>1078</v>
      </c>
      <c r="H26" s="1282" t="s">
        <v>1087</v>
      </c>
      <c r="I26" s="1283" t="s">
        <v>1096</v>
      </c>
      <c r="J26" s="1282" t="s">
        <v>1087</v>
      </c>
      <c r="K26" s="1283"/>
      <c r="L26" s="1284"/>
    </row>
    <row r="27" spans="2:12" ht="14.25">
      <c r="B27" s="1280"/>
      <c r="C27" s="1285" t="s">
        <v>1099</v>
      </c>
      <c r="D27" s="1282" t="s">
        <v>1097</v>
      </c>
      <c r="E27" s="1282" t="s">
        <v>1078</v>
      </c>
      <c r="F27" s="1282" t="s">
        <v>1078</v>
      </c>
      <c r="G27" s="1282" t="s">
        <v>1097</v>
      </c>
      <c r="H27" s="1282" t="s">
        <v>1097</v>
      </c>
      <c r="I27" s="1283" t="s">
        <v>1104</v>
      </c>
      <c r="J27" s="1282" t="s">
        <v>1078</v>
      </c>
      <c r="K27" s="1283"/>
      <c r="L27" s="1284"/>
    </row>
    <row r="28" spans="2:12" ht="14.25">
      <c r="B28" s="1280"/>
      <c r="C28" s="1285" t="s">
        <v>1077</v>
      </c>
      <c r="D28" s="1282" t="s">
        <v>1099</v>
      </c>
      <c r="E28" s="1282" t="s">
        <v>1077</v>
      </c>
      <c r="F28" s="1282" t="s">
        <v>1087</v>
      </c>
      <c r="G28" s="1282" t="s">
        <v>1097</v>
      </c>
      <c r="H28" s="1282" t="s">
        <v>1077</v>
      </c>
      <c r="I28" s="1283" t="s">
        <v>1105</v>
      </c>
      <c r="J28" s="1282" t="s">
        <v>1099</v>
      </c>
      <c r="K28" s="1283"/>
      <c r="L28" s="1284"/>
    </row>
    <row r="29" spans="2:12" ht="14.25">
      <c r="B29" s="1280"/>
      <c r="C29" s="1285" t="s">
        <v>1097</v>
      </c>
      <c r="D29" s="1282" t="s">
        <v>1099</v>
      </c>
      <c r="E29" s="1282" t="s">
        <v>1099</v>
      </c>
      <c r="F29" s="1282" t="s">
        <v>1077</v>
      </c>
      <c r="G29" s="1282" t="s">
        <v>1087</v>
      </c>
      <c r="H29" s="1282" t="s">
        <v>1097</v>
      </c>
      <c r="I29" s="1283" t="s">
        <v>1106</v>
      </c>
      <c r="J29" s="1282" t="s">
        <v>1087</v>
      </c>
      <c r="K29" s="1283"/>
      <c r="L29" s="1284"/>
    </row>
    <row r="30" spans="2:12" ht="14.25">
      <c r="B30" s="1280"/>
      <c r="C30" s="1285" t="s">
        <v>1077</v>
      </c>
      <c r="D30" s="1282" t="s">
        <v>1087</v>
      </c>
      <c r="E30" s="1282" t="s">
        <v>1077</v>
      </c>
      <c r="F30" s="1282" t="s">
        <v>1078</v>
      </c>
      <c r="G30" s="1282" t="s">
        <v>1077</v>
      </c>
      <c r="H30" s="1282" t="s">
        <v>1077</v>
      </c>
      <c r="I30" s="1283" t="s">
        <v>1107</v>
      </c>
      <c r="J30" s="1282" t="s">
        <v>1097</v>
      </c>
      <c r="K30" s="1283"/>
      <c r="L30" s="1284"/>
    </row>
    <row r="31" spans="2:12" ht="15" thickBot="1">
      <c r="B31" s="1286"/>
      <c r="C31" s="1287" t="s">
        <v>1099</v>
      </c>
      <c r="D31" s="1288" t="s">
        <v>1077</v>
      </c>
      <c r="E31" s="1288" t="s">
        <v>1097</v>
      </c>
      <c r="F31" s="1288" t="s">
        <v>1077</v>
      </c>
      <c r="G31" s="1288" t="s">
        <v>1087</v>
      </c>
      <c r="H31" s="1288" t="s">
        <v>1087</v>
      </c>
      <c r="I31" s="1288" t="s">
        <v>1099</v>
      </c>
      <c r="J31" s="1288" t="s">
        <v>1087</v>
      </c>
      <c r="K31" s="1289"/>
      <c r="L31" s="1290"/>
    </row>
    <row r="36" spans="3:3">
      <c r="C36" s="1266" t="s">
        <v>1108</v>
      </c>
    </row>
    <row r="37" spans="3:3">
      <c r="C37" s="1266" t="s">
        <v>1109</v>
      </c>
    </row>
    <row r="38" spans="3:3">
      <c r="C38" s="1266" t="s">
        <v>1110</v>
      </c>
    </row>
    <row r="39" spans="3:3">
      <c r="C39" s="1266" t="s">
        <v>1111</v>
      </c>
    </row>
    <row r="40" spans="3:3">
      <c r="C40" s="1266" t="s">
        <v>1112</v>
      </c>
    </row>
    <row r="41" spans="3:3">
      <c r="C41" s="1266" t="s">
        <v>1113</v>
      </c>
    </row>
    <row r="42" spans="3:3">
      <c r="C42" s="1266" t="s">
        <v>1114</v>
      </c>
    </row>
    <row r="43" spans="3:3">
      <c r="C43" s="1266" t="s">
        <v>1115</v>
      </c>
    </row>
    <row r="44" spans="3:3">
      <c r="C44" s="1266" t="s">
        <v>1116</v>
      </c>
    </row>
    <row r="45" spans="3:3">
      <c r="C45" s="1266" t="s">
        <v>1117</v>
      </c>
    </row>
    <row r="46" spans="3:3">
      <c r="C46" s="1266" t="s">
        <v>1118</v>
      </c>
    </row>
    <row r="48" spans="3:3">
      <c r="C48" s="1266" t="s">
        <v>1119</v>
      </c>
    </row>
    <row r="49" spans="3:3">
      <c r="C49" s="1266" t="s">
        <v>1120</v>
      </c>
    </row>
    <row r="51" spans="3:3">
      <c r="C51" s="1266" t="s">
        <v>1121</v>
      </c>
    </row>
    <row r="52" spans="3:3">
      <c r="C52" s="1266" t="s">
        <v>1122</v>
      </c>
    </row>
    <row r="53" spans="3:3">
      <c r="C53" s="1266" t="s">
        <v>1123</v>
      </c>
    </row>
    <row r="54" spans="3:3">
      <c r="C54" s="1266" t="s">
        <v>1124</v>
      </c>
    </row>
    <row r="55" spans="3:3">
      <c r="C55" s="1266" t="s">
        <v>1125</v>
      </c>
    </row>
    <row r="56" spans="3:3">
      <c r="C56" s="1266" t="s">
        <v>1126</v>
      </c>
    </row>
  </sheetData>
  <mergeCells count="1">
    <mergeCell ref="B22:B31"/>
  </mergeCells>
  <phoneticPr fontId="3"/>
  <pageMargins left="0.70866141732283472" right="0.70866141732283472" top="0.74803149606299213" bottom="0.74803149606299213" header="0.31496062992125984" footer="0.31496062992125984"/>
  <pageSetup paperSize="9" scale="3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heetViews>
  <sheetFormatPr defaultRowHeight="13.5"/>
  <sheetData>
    <row r="2" spans="1:1">
      <c r="A2" s="1" t="s">
        <v>882</v>
      </c>
    </row>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0"/>
  <sheetViews>
    <sheetView view="pageBreakPreview" zoomScale="85" zoomScaleNormal="85" zoomScaleSheetLayoutView="85" workbookViewId="0"/>
  </sheetViews>
  <sheetFormatPr defaultRowHeight="13.5"/>
  <cols>
    <col min="1" max="1" width="9" style="48" customWidth="1"/>
    <col min="2" max="2" width="9" style="48"/>
    <col min="3" max="3" width="45.5" style="48" customWidth="1"/>
    <col min="4" max="5" width="9" style="49" customWidth="1"/>
    <col min="6" max="6" width="14.125" style="48" customWidth="1"/>
    <col min="7" max="16384" width="9" style="48"/>
  </cols>
  <sheetData>
    <row r="1" spans="1:40" ht="7.5" customHeight="1"/>
    <row r="2" spans="1:40" ht="34.5" customHeight="1">
      <c r="A2" s="531" t="s">
        <v>308</v>
      </c>
      <c r="B2" s="531"/>
      <c r="C2" s="531"/>
      <c r="D2" s="531"/>
      <c r="E2" s="531"/>
      <c r="F2" s="531"/>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row>
    <row r="3" spans="1:40" ht="32.25" customHeight="1">
      <c r="A3" s="532" t="s">
        <v>570</v>
      </c>
      <c r="B3" s="533"/>
      <c r="C3" s="533"/>
      <c r="D3" s="533"/>
      <c r="E3" s="533"/>
      <c r="F3" s="533"/>
    </row>
    <row r="4" spans="1:40" ht="18" customHeight="1"/>
    <row r="5" spans="1:40" ht="18" customHeight="1">
      <c r="A5" s="534" t="s">
        <v>309</v>
      </c>
      <c r="B5" s="534"/>
      <c r="C5" s="534"/>
      <c r="D5" s="534"/>
      <c r="E5" s="534"/>
      <c r="F5" s="534"/>
      <c r="G5" s="51"/>
    </row>
    <row r="6" spans="1:40" ht="18" customHeight="1">
      <c r="A6" s="534" t="s">
        <v>310</v>
      </c>
      <c r="B6" s="534"/>
      <c r="C6" s="534"/>
      <c r="D6" s="534"/>
      <c r="E6" s="534"/>
      <c r="F6" s="534"/>
      <c r="G6" s="51"/>
    </row>
    <row r="7" spans="1:40" ht="18" customHeight="1">
      <c r="A7" s="534" t="s">
        <v>311</v>
      </c>
      <c r="B7" s="534"/>
      <c r="C7" s="534"/>
      <c r="D7" s="534"/>
      <c r="E7" s="534"/>
      <c r="F7" s="534"/>
      <c r="G7" s="51"/>
    </row>
    <row r="8" spans="1:40" ht="18" customHeight="1" thickBot="1">
      <c r="A8" s="52"/>
      <c r="B8" s="52"/>
      <c r="C8" s="52"/>
      <c r="D8" s="52"/>
      <c r="E8" s="52"/>
      <c r="F8" s="52"/>
      <c r="G8" s="51"/>
    </row>
    <row r="9" spans="1:40" ht="20.100000000000001" customHeight="1" thickTop="1" thickBot="1">
      <c r="A9" s="53"/>
      <c r="B9" s="51"/>
      <c r="C9" s="51"/>
      <c r="D9" s="529" t="s">
        <v>312</v>
      </c>
      <c r="E9" s="530"/>
      <c r="F9" s="51"/>
      <c r="G9" s="51"/>
    </row>
    <row r="10" spans="1:40" ht="20.100000000000001" customHeight="1" thickTop="1">
      <c r="B10" s="54" t="s">
        <v>313</v>
      </c>
      <c r="C10" s="55" t="s">
        <v>314</v>
      </c>
      <c r="D10" s="56" t="s">
        <v>771</v>
      </c>
      <c r="E10" s="57" t="s">
        <v>315</v>
      </c>
    </row>
    <row r="11" spans="1:40" ht="20.100000000000001" customHeight="1">
      <c r="B11" s="58" t="s">
        <v>316</v>
      </c>
      <c r="C11" s="59" t="s">
        <v>317</v>
      </c>
      <c r="D11" s="60" t="s">
        <v>318</v>
      </c>
      <c r="E11" s="61"/>
    </row>
    <row r="12" spans="1:40" ht="20.100000000000001" customHeight="1">
      <c r="B12" s="62">
        <v>1</v>
      </c>
      <c r="C12" s="225" t="s">
        <v>803</v>
      </c>
      <c r="D12" s="63"/>
      <c r="E12" s="64"/>
    </row>
    <row r="13" spans="1:40" ht="20.100000000000001" customHeight="1">
      <c r="B13" s="62">
        <v>2</v>
      </c>
      <c r="C13" s="225" t="s">
        <v>804</v>
      </c>
      <c r="D13" s="63"/>
      <c r="E13" s="64"/>
    </row>
    <row r="14" spans="1:40" ht="20.100000000000001" customHeight="1">
      <c r="B14" s="62">
        <v>3</v>
      </c>
      <c r="C14" s="225" t="s">
        <v>805</v>
      </c>
      <c r="D14" s="63"/>
      <c r="E14" s="64"/>
    </row>
    <row r="15" spans="1:40" ht="20.100000000000001" customHeight="1">
      <c r="B15" s="62">
        <v>4</v>
      </c>
      <c r="C15" s="225" t="s">
        <v>571</v>
      </c>
      <c r="D15" s="63"/>
      <c r="E15" s="64"/>
    </row>
    <row r="16" spans="1:40" ht="20.100000000000001" customHeight="1">
      <c r="B16" s="62">
        <v>5</v>
      </c>
      <c r="C16" s="225" t="s">
        <v>464</v>
      </c>
      <c r="D16" s="63"/>
      <c r="E16" s="64"/>
    </row>
    <row r="17" spans="2:5" ht="20.100000000000001" customHeight="1">
      <c r="B17" s="62">
        <v>6</v>
      </c>
      <c r="C17" s="226" t="s">
        <v>465</v>
      </c>
      <c r="D17" s="63"/>
      <c r="E17" s="64"/>
    </row>
    <row r="18" spans="2:5" ht="20.100000000000001" customHeight="1">
      <c r="B18" s="62">
        <v>7</v>
      </c>
      <c r="C18" s="226" t="s">
        <v>772</v>
      </c>
      <c r="D18" s="63"/>
      <c r="E18" s="64"/>
    </row>
    <row r="19" spans="2:5" ht="20.100000000000001" customHeight="1">
      <c r="B19" s="62">
        <v>8</v>
      </c>
      <c r="C19" s="226" t="s">
        <v>806</v>
      </c>
      <c r="D19" s="63"/>
      <c r="E19" s="64"/>
    </row>
    <row r="20" spans="2:5" ht="20.100000000000001" customHeight="1">
      <c r="B20" s="62">
        <v>9</v>
      </c>
      <c r="C20" s="226" t="s">
        <v>773</v>
      </c>
      <c r="D20" s="63"/>
      <c r="E20" s="64"/>
    </row>
    <row r="21" spans="2:5" ht="20.100000000000001" customHeight="1">
      <c r="B21" s="62">
        <v>10</v>
      </c>
      <c r="C21" s="226" t="s">
        <v>774</v>
      </c>
      <c r="D21" s="63"/>
      <c r="E21" s="64"/>
    </row>
    <row r="22" spans="2:5" ht="20.100000000000001" customHeight="1">
      <c r="B22" s="62">
        <v>11</v>
      </c>
      <c r="C22" s="226" t="s">
        <v>572</v>
      </c>
      <c r="D22" s="63"/>
      <c r="E22" s="64"/>
    </row>
    <row r="23" spans="2:5" ht="20.100000000000001" customHeight="1">
      <c r="B23" s="62">
        <v>12</v>
      </c>
      <c r="C23" s="226" t="s">
        <v>466</v>
      </c>
      <c r="D23" s="63"/>
      <c r="E23" s="64"/>
    </row>
    <row r="24" spans="2:5" ht="20.100000000000001" customHeight="1">
      <c r="B24" s="62">
        <v>13</v>
      </c>
      <c r="C24" s="226" t="s">
        <v>807</v>
      </c>
      <c r="D24" s="63"/>
      <c r="E24" s="64"/>
    </row>
    <row r="25" spans="2:5" ht="20.100000000000001" customHeight="1">
      <c r="B25" s="62">
        <v>14</v>
      </c>
      <c r="C25" s="226" t="s">
        <v>775</v>
      </c>
      <c r="D25" s="63"/>
      <c r="E25" s="64"/>
    </row>
    <row r="26" spans="2:5" ht="20.100000000000001" customHeight="1">
      <c r="B26" s="62">
        <v>15</v>
      </c>
      <c r="C26" s="226" t="s">
        <v>808</v>
      </c>
      <c r="D26" s="63"/>
      <c r="E26" s="64"/>
    </row>
    <row r="27" spans="2:5" ht="20.100000000000001" customHeight="1">
      <c r="B27" s="62">
        <v>16</v>
      </c>
      <c r="C27" s="227" t="s">
        <v>776</v>
      </c>
      <c r="D27" s="63"/>
      <c r="E27" s="64"/>
    </row>
    <row r="28" spans="2:5" ht="20.100000000000001" customHeight="1">
      <c r="B28" s="62">
        <v>17</v>
      </c>
      <c r="C28" s="228" t="s">
        <v>777</v>
      </c>
      <c r="D28" s="63"/>
      <c r="E28" s="64"/>
    </row>
    <row r="29" spans="2:5" ht="20.100000000000001" customHeight="1">
      <c r="B29" s="62">
        <v>18</v>
      </c>
      <c r="C29" s="226" t="s">
        <v>144</v>
      </c>
      <c r="D29" s="63"/>
      <c r="E29" s="64"/>
    </row>
    <row r="30" spans="2:5" ht="20.100000000000001" customHeight="1">
      <c r="B30" s="62">
        <v>19</v>
      </c>
      <c r="C30" s="226" t="s">
        <v>778</v>
      </c>
      <c r="D30" s="63"/>
      <c r="E30" s="64"/>
    </row>
    <row r="31" spans="2:5" ht="20.100000000000001" customHeight="1">
      <c r="B31" s="62">
        <v>20</v>
      </c>
      <c r="C31" s="226" t="s">
        <v>779</v>
      </c>
      <c r="D31" s="63"/>
      <c r="E31" s="64"/>
    </row>
    <row r="32" spans="2:5" ht="20.100000000000001" customHeight="1">
      <c r="B32" s="62">
        <v>21</v>
      </c>
      <c r="C32" s="229" t="s">
        <v>809</v>
      </c>
      <c r="D32" s="63"/>
      <c r="E32" s="64"/>
    </row>
    <row r="33" spans="2:5" ht="20.100000000000001" customHeight="1">
      <c r="B33" s="62">
        <v>22</v>
      </c>
      <c r="C33" s="226" t="s">
        <v>228</v>
      </c>
      <c r="D33" s="63"/>
      <c r="E33" s="64"/>
    </row>
    <row r="34" spans="2:5" ht="20.100000000000001" customHeight="1">
      <c r="B34" s="62">
        <v>23</v>
      </c>
      <c r="C34" s="226" t="s">
        <v>229</v>
      </c>
      <c r="D34" s="63"/>
      <c r="E34" s="64"/>
    </row>
    <row r="35" spans="2:5" ht="20.100000000000001" customHeight="1">
      <c r="B35" s="62">
        <v>24</v>
      </c>
      <c r="C35" s="226" t="s">
        <v>145</v>
      </c>
      <c r="D35" s="63"/>
      <c r="E35" s="64"/>
    </row>
    <row r="36" spans="2:5" ht="20.100000000000001" customHeight="1">
      <c r="B36" s="62">
        <v>25</v>
      </c>
      <c r="C36" s="229" t="s">
        <v>780</v>
      </c>
      <c r="D36" s="63"/>
      <c r="E36" s="64"/>
    </row>
    <row r="37" spans="2:5" ht="20.100000000000001" customHeight="1">
      <c r="B37" s="62">
        <v>26</v>
      </c>
      <c r="C37" s="229" t="s">
        <v>781</v>
      </c>
      <c r="D37" s="63"/>
      <c r="E37" s="64"/>
    </row>
    <row r="38" spans="2:5" ht="20.100000000000001" customHeight="1">
      <c r="B38" s="62">
        <v>27</v>
      </c>
      <c r="C38" s="229" t="s">
        <v>782</v>
      </c>
      <c r="D38" s="63"/>
      <c r="E38" s="64"/>
    </row>
    <row r="39" spans="2:5" ht="20.100000000000001" customHeight="1">
      <c r="B39" s="62">
        <v>28</v>
      </c>
      <c r="C39" s="226" t="s">
        <v>146</v>
      </c>
      <c r="D39" s="63"/>
      <c r="E39" s="64"/>
    </row>
    <row r="40" spans="2:5" ht="20.100000000000001" customHeight="1">
      <c r="B40" s="62">
        <v>29</v>
      </c>
      <c r="C40" s="229" t="s">
        <v>783</v>
      </c>
      <c r="D40" s="63"/>
      <c r="E40" s="64"/>
    </row>
    <row r="41" spans="2:5" ht="20.100000000000001" customHeight="1">
      <c r="B41" s="62">
        <v>30</v>
      </c>
      <c r="C41" s="229" t="s">
        <v>791</v>
      </c>
      <c r="D41" s="63"/>
      <c r="E41" s="64"/>
    </row>
    <row r="42" spans="2:5" ht="20.100000000000001" customHeight="1">
      <c r="B42" s="62">
        <v>31</v>
      </c>
      <c r="C42" s="229" t="s">
        <v>784</v>
      </c>
      <c r="D42" s="63"/>
      <c r="E42" s="64"/>
    </row>
    <row r="43" spans="2:5" ht="20.100000000000001" customHeight="1">
      <c r="B43" s="62">
        <v>32</v>
      </c>
      <c r="C43" s="229" t="s">
        <v>785</v>
      </c>
      <c r="D43" s="63"/>
      <c r="E43" s="64"/>
    </row>
    <row r="44" spans="2:5" ht="20.100000000000001" customHeight="1">
      <c r="B44" s="62">
        <v>33</v>
      </c>
      <c r="C44" s="229" t="s">
        <v>786</v>
      </c>
      <c r="D44" s="63"/>
      <c r="E44" s="64"/>
    </row>
    <row r="45" spans="2:5" ht="20.100000000000001" customHeight="1">
      <c r="B45" s="62">
        <v>34</v>
      </c>
      <c r="C45" s="229" t="s">
        <v>787</v>
      </c>
      <c r="D45" s="63"/>
      <c r="E45" s="64"/>
    </row>
    <row r="46" spans="2:5" ht="20.100000000000001" customHeight="1">
      <c r="B46" s="62">
        <v>35</v>
      </c>
      <c r="C46" s="229" t="s">
        <v>788</v>
      </c>
      <c r="D46" s="63"/>
      <c r="E46" s="64"/>
    </row>
    <row r="47" spans="2:5" ht="20.100000000000001" customHeight="1">
      <c r="B47" s="62">
        <v>36</v>
      </c>
      <c r="C47" s="229" t="s">
        <v>789</v>
      </c>
      <c r="D47" s="63"/>
      <c r="E47" s="64"/>
    </row>
    <row r="48" spans="2:5" ht="20.100000000000001" customHeight="1">
      <c r="B48" s="62">
        <v>37</v>
      </c>
      <c r="C48" s="229" t="s">
        <v>792</v>
      </c>
      <c r="D48" s="63"/>
      <c r="E48" s="64"/>
    </row>
    <row r="49" spans="2:5" ht="20.100000000000001" customHeight="1" thickBot="1">
      <c r="B49" s="181">
        <v>38</v>
      </c>
      <c r="C49" s="230" t="s">
        <v>790</v>
      </c>
      <c r="D49" s="208"/>
      <c r="E49" s="209"/>
    </row>
    <row r="50" spans="2:5" ht="20.100000000000001" customHeight="1"/>
  </sheetData>
  <mergeCells count="6">
    <mergeCell ref="D9:E9"/>
    <mergeCell ref="A2:F2"/>
    <mergeCell ref="A3:F3"/>
    <mergeCell ref="A5:F5"/>
    <mergeCell ref="A6:F6"/>
    <mergeCell ref="A7:F7"/>
  </mergeCells>
  <phoneticPr fontId="3"/>
  <dataValidations count="1">
    <dataValidation type="list" allowBlank="1" showInputMessage="1" showErrorMessage="1" sqref="D11:E49">
      <formula1>"○"</formula1>
    </dataValidation>
  </dataValidations>
  <pageMargins left="0.43307086614173229" right="0.15748031496062992" top="0.43307086614173229" bottom="0.47244094488188981" header="0.31496062992125984" footer="0.27559055118110237"/>
  <pageSetup paperSize="9" scale="8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1"/>
  <sheetViews>
    <sheetView showGridLines="0" view="pageBreakPreview" zoomScaleNormal="100" workbookViewId="0">
      <selection sqref="A1:E1"/>
    </sheetView>
  </sheetViews>
  <sheetFormatPr defaultRowHeight="13.5"/>
  <cols>
    <col min="1" max="1" width="14.125" style="270" customWidth="1"/>
    <col min="2" max="2" width="21.125" style="270" customWidth="1"/>
    <col min="3" max="3" width="9.5" style="270" customWidth="1"/>
    <col min="4" max="4" width="49.875" style="270" customWidth="1"/>
    <col min="5" max="5" width="15.625" style="272" customWidth="1"/>
    <col min="6" max="16384" width="9" style="270"/>
  </cols>
  <sheetData>
    <row r="1" spans="1:5" ht="30" customHeight="1">
      <c r="A1" s="536" t="s">
        <v>516</v>
      </c>
      <c r="B1" s="537"/>
      <c r="C1" s="537"/>
      <c r="D1" s="537"/>
      <c r="E1" s="537"/>
    </row>
    <row r="2" spans="1:5" ht="18.75">
      <c r="A2" s="271"/>
      <c r="B2" s="271"/>
      <c r="C2" s="271"/>
      <c r="D2" s="271"/>
      <c r="E2" s="271"/>
    </row>
    <row r="3" spans="1:5" ht="18" customHeight="1"/>
    <row r="4" spans="1:5" s="273" customFormat="1" ht="18" customHeight="1">
      <c r="A4" s="538" t="s">
        <v>320</v>
      </c>
      <c r="B4" s="538"/>
      <c r="C4" s="538"/>
      <c r="D4" s="538"/>
      <c r="E4" s="290" t="s">
        <v>321</v>
      </c>
    </row>
    <row r="5" spans="1:5" s="275" customFormat="1" ht="57" customHeight="1">
      <c r="A5" s="535" t="s">
        <v>842</v>
      </c>
      <c r="B5" s="535"/>
      <c r="C5" s="535"/>
      <c r="D5" s="535"/>
      <c r="E5" s="274" t="s">
        <v>322</v>
      </c>
    </row>
    <row r="6" spans="1:5" s="275" customFormat="1" ht="57" customHeight="1">
      <c r="A6" s="535" t="s">
        <v>574</v>
      </c>
      <c r="B6" s="535"/>
      <c r="C6" s="535"/>
      <c r="D6" s="535"/>
      <c r="E6" s="274" t="s">
        <v>331</v>
      </c>
    </row>
    <row r="7" spans="1:5" s="275" customFormat="1" ht="57" customHeight="1">
      <c r="A7" s="535" t="s">
        <v>575</v>
      </c>
      <c r="B7" s="535"/>
      <c r="C7" s="535"/>
      <c r="D7" s="535"/>
      <c r="E7" s="274" t="s">
        <v>322</v>
      </c>
    </row>
    <row r="9" spans="1:5">
      <c r="D9" s="272"/>
      <c r="E9" s="270"/>
    </row>
    <row r="10" spans="1:5">
      <c r="D10" s="272"/>
      <c r="E10" s="270"/>
    </row>
    <row r="11" spans="1:5">
      <c r="D11" s="272"/>
      <c r="E11" s="270"/>
    </row>
  </sheetData>
  <mergeCells count="5">
    <mergeCell ref="A6:D6"/>
    <mergeCell ref="A7:D7"/>
    <mergeCell ref="A5:D5"/>
    <mergeCell ref="A1:E1"/>
    <mergeCell ref="A4:D4"/>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11"/>
  <sheetViews>
    <sheetView view="pageBreakPreview" zoomScaleNormal="100" zoomScaleSheetLayoutView="100" workbookViewId="0">
      <selection sqref="A1:C1"/>
    </sheetView>
  </sheetViews>
  <sheetFormatPr defaultColWidth="13.75" defaultRowHeight="13.5"/>
  <cols>
    <col min="1" max="1" width="12.875" style="45" customWidth="1"/>
    <col min="2" max="2" width="54.25" style="45" customWidth="1"/>
    <col min="3" max="9" width="13.75" style="45"/>
    <col min="10" max="12" width="13.75" style="276"/>
    <col min="13" max="16384" width="13.75" style="45"/>
  </cols>
  <sheetData>
    <row r="1" spans="1:12" ht="21" customHeight="1">
      <c r="A1" s="541" t="s">
        <v>573</v>
      </c>
      <c r="B1" s="541"/>
      <c r="C1" s="541"/>
    </row>
    <row r="2" spans="1:12" ht="18" customHeight="1">
      <c r="C2" s="277"/>
      <c r="J2" s="278"/>
      <c r="K2" s="278" t="s">
        <v>504</v>
      </c>
      <c r="L2" s="278" t="s">
        <v>505</v>
      </c>
    </row>
    <row r="3" spans="1:12" ht="21" customHeight="1">
      <c r="A3" s="542" t="s">
        <v>320</v>
      </c>
      <c r="B3" s="542"/>
      <c r="C3" s="289" t="s">
        <v>506</v>
      </c>
    </row>
    <row r="4" spans="1:12" ht="63" customHeight="1">
      <c r="A4" s="539" t="s">
        <v>507</v>
      </c>
      <c r="B4" s="539"/>
      <c r="C4" s="220" t="s">
        <v>92</v>
      </c>
    </row>
    <row r="5" spans="1:12" ht="63" customHeight="1">
      <c r="A5" s="539" t="s">
        <v>509</v>
      </c>
      <c r="B5" s="539"/>
      <c r="C5" s="220" t="s">
        <v>510</v>
      </c>
    </row>
    <row r="6" spans="1:12" ht="63" customHeight="1">
      <c r="A6" s="539" t="s">
        <v>511</v>
      </c>
      <c r="B6" s="539"/>
      <c r="C6" s="220" t="s">
        <v>92</v>
      </c>
    </row>
    <row r="7" spans="1:12" ht="42" customHeight="1">
      <c r="A7" s="539" t="s">
        <v>512</v>
      </c>
      <c r="B7" s="539"/>
      <c r="C7" s="220" t="s">
        <v>513</v>
      </c>
    </row>
    <row r="8" spans="1:12" ht="63.75" customHeight="1">
      <c r="A8" s="539" t="s">
        <v>514</v>
      </c>
      <c r="B8" s="539"/>
      <c r="C8" s="220" t="s">
        <v>508</v>
      </c>
      <c r="I8" s="276"/>
      <c r="L8" s="45"/>
    </row>
    <row r="9" spans="1:12" ht="17.25" customHeight="1">
      <c r="A9" s="249"/>
      <c r="B9" s="249"/>
      <c r="C9" s="46"/>
    </row>
    <row r="10" spans="1:12" ht="12.75" customHeight="1">
      <c r="A10" s="279" t="s">
        <v>515</v>
      </c>
    </row>
    <row r="11" spans="1:12" ht="159.75" customHeight="1">
      <c r="A11" s="540" t="s">
        <v>843</v>
      </c>
      <c r="B11" s="540"/>
      <c r="C11" s="540"/>
    </row>
  </sheetData>
  <mergeCells count="8">
    <mergeCell ref="A8:B8"/>
    <mergeCell ref="A11:C11"/>
    <mergeCell ref="A1:C1"/>
    <mergeCell ref="A3:B3"/>
    <mergeCell ref="A4:B4"/>
    <mergeCell ref="A5:B5"/>
    <mergeCell ref="A6:B6"/>
    <mergeCell ref="A7:B7"/>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6"/>
  <sheetViews>
    <sheetView view="pageBreakPreview" zoomScaleNormal="100" zoomScaleSheetLayoutView="100" workbookViewId="0">
      <selection sqref="A1:C1"/>
    </sheetView>
  </sheetViews>
  <sheetFormatPr defaultColWidth="13.75" defaultRowHeight="13.5"/>
  <cols>
    <col min="1" max="1" width="12.875" style="45" customWidth="1"/>
    <col min="2" max="2" width="54.25" style="45" customWidth="1"/>
    <col min="3" max="9" width="13.75" style="45"/>
    <col min="10" max="12" width="13.75" style="276"/>
    <col min="13" max="16384" width="13.75" style="45"/>
  </cols>
  <sheetData>
    <row r="1" spans="1:12" ht="21" customHeight="1">
      <c r="A1" s="541" t="s">
        <v>576</v>
      </c>
      <c r="B1" s="541"/>
      <c r="C1" s="541"/>
    </row>
    <row r="2" spans="1:12" ht="18" customHeight="1">
      <c r="C2" s="277"/>
      <c r="J2" s="278"/>
      <c r="K2" s="278" t="s">
        <v>504</v>
      </c>
      <c r="L2" s="278" t="s">
        <v>318</v>
      </c>
    </row>
    <row r="3" spans="1:12" ht="21" customHeight="1">
      <c r="A3" s="542" t="s">
        <v>320</v>
      </c>
      <c r="B3" s="542"/>
      <c r="C3" s="289" t="s">
        <v>506</v>
      </c>
    </row>
    <row r="4" spans="1:12" ht="185.25" customHeight="1">
      <c r="A4" s="539" t="s">
        <v>583</v>
      </c>
      <c r="B4" s="539"/>
      <c r="C4" s="220" t="s">
        <v>577</v>
      </c>
    </row>
    <row r="5" spans="1:12" s="282" customFormat="1" ht="25.5" customHeight="1">
      <c r="A5" s="280" t="s">
        <v>578</v>
      </c>
      <c r="B5" s="280"/>
      <c r="C5" s="280"/>
    </row>
    <row r="6" spans="1:12" s="282" customFormat="1">
      <c r="A6" s="281"/>
      <c r="B6" s="281"/>
      <c r="C6" s="281"/>
    </row>
  </sheetData>
  <mergeCells count="3">
    <mergeCell ref="A1:C1"/>
    <mergeCell ref="A3:B3"/>
    <mergeCell ref="A4:B4"/>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9"/>
  <sheetViews>
    <sheetView showGridLines="0" view="pageBreakPreview" zoomScaleNormal="100" workbookViewId="0">
      <selection sqref="A1:E1"/>
    </sheetView>
  </sheetViews>
  <sheetFormatPr defaultRowHeight="13.5"/>
  <cols>
    <col min="1" max="1" width="14.125" style="286" customWidth="1"/>
    <col min="2" max="2" width="21.125" style="286" customWidth="1"/>
    <col min="3" max="3" width="9.5" style="286" customWidth="1"/>
    <col min="4" max="4" width="49.875" style="286" customWidth="1"/>
    <col min="5" max="5" width="15.625" style="287" customWidth="1"/>
    <col min="6" max="16384" width="9" style="81"/>
  </cols>
  <sheetData>
    <row r="1" spans="1:5" s="283" customFormat="1" ht="30" customHeight="1">
      <c r="A1" s="544" t="s">
        <v>517</v>
      </c>
      <c r="B1" s="545"/>
      <c r="C1" s="545"/>
      <c r="D1" s="545"/>
      <c r="E1" s="545"/>
    </row>
    <row r="2" spans="1:5" s="283" customFormat="1" ht="18.75">
      <c r="A2" s="223"/>
      <c r="B2" s="223"/>
      <c r="C2" s="223"/>
      <c r="D2" s="223"/>
      <c r="E2" s="223"/>
    </row>
    <row r="3" spans="1:5" s="284" customFormat="1" ht="18" customHeight="1">
      <c r="A3" s="546" t="s">
        <v>320</v>
      </c>
      <c r="B3" s="546"/>
      <c r="C3" s="546"/>
      <c r="D3" s="546"/>
      <c r="E3" s="288" t="s">
        <v>321</v>
      </c>
    </row>
    <row r="4" spans="1:5" s="84" customFormat="1" ht="57" customHeight="1">
      <c r="A4" s="543" t="s">
        <v>582</v>
      </c>
      <c r="B4" s="543"/>
      <c r="C4" s="543"/>
      <c r="D4" s="543"/>
      <c r="E4" s="192" t="s">
        <v>331</v>
      </c>
    </row>
    <row r="5" spans="1:5" s="84" customFormat="1" ht="57" customHeight="1">
      <c r="A5" s="543" t="s">
        <v>468</v>
      </c>
      <c r="B5" s="543"/>
      <c r="C5" s="543"/>
      <c r="D5" s="543"/>
      <c r="E5" s="192" t="s">
        <v>322</v>
      </c>
    </row>
    <row r="6" spans="1:5" s="285" customFormat="1" ht="35.25" customHeight="1">
      <c r="A6" s="547" t="s">
        <v>793</v>
      </c>
      <c r="B6" s="547"/>
      <c r="C6" s="547"/>
      <c r="D6" s="547"/>
      <c r="E6" s="547"/>
    </row>
    <row r="7" spans="1:5" s="285" customFormat="1"/>
    <row r="8" spans="1:5">
      <c r="D8" s="287"/>
      <c r="E8" s="286"/>
    </row>
    <row r="9" spans="1:5">
      <c r="D9" s="287"/>
      <c r="E9" s="286"/>
    </row>
  </sheetData>
  <mergeCells count="5">
    <mergeCell ref="A4:D4"/>
    <mergeCell ref="A5:D5"/>
    <mergeCell ref="A1:E1"/>
    <mergeCell ref="A3:D3"/>
    <mergeCell ref="A6:E6"/>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35"/>
  <sheetViews>
    <sheetView showGridLines="0" view="pageBreakPreview" zoomScaleNormal="100" workbookViewId="0">
      <selection sqref="A1:E1"/>
    </sheetView>
  </sheetViews>
  <sheetFormatPr defaultRowHeight="13.5"/>
  <cols>
    <col min="1" max="1" width="7.25" style="68" customWidth="1"/>
    <col min="2" max="2" width="25.75" style="68" customWidth="1"/>
    <col min="3" max="3" width="9.5" style="68" customWidth="1"/>
    <col min="4" max="4" width="49.875" style="68" customWidth="1"/>
    <col min="5" max="5" width="11.5" style="69" bestFit="1" customWidth="1"/>
    <col min="6" max="16384" width="9" style="65"/>
  </cols>
  <sheetData>
    <row r="1" spans="1:5" s="66" customFormat="1" ht="30" customHeight="1">
      <c r="A1" s="554" t="s">
        <v>319</v>
      </c>
      <c r="B1" s="554"/>
      <c r="C1" s="554"/>
      <c r="D1" s="554"/>
      <c r="E1" s="554"/>
    </row>
    <row r="2" spans="1:5" s="66" customFormat="1" ht="18.75">
      <c r="A2" s="67"/>
      <c r="B2" s="67"/>
      <c r="C2" s="67"/>
      <c r="D2" s="67"/>
      <c r="E2" s="67"/>
    </row>
    <row r="3" spans="1:5" s="70" customFormat="1" ht="18" customHeight="1">
      <c r="A3" s="555" t="s">
        <v>320</v>
      </c>
      <c r="B3" s="556"/>
      <c r="C3" s="556"/>
      <c r="D3" s="557"/>
      <c r="E3" s="182" t="s">
        <v>321</v>
      </c>
    </row>
    <row r="4" spans="1:5" s="72" customFormat="1" ht="57" customHeight="1">
      <c r="A4" s="551" t="s">
        <v>579</v>
      </c>
      <c r="B4" s="552"/>
      <c r="C4" s="552"/>
      <c r="D4" s="553"/>
      <c r="E4" s="269" t="s">
        <v>323</v>
      </c>
    </row>
    <row r="5" spans="1:5" s="72" customFormat="1" ht="57" customHeight="1">
      <c r="A5" s="551" t="s">
        <v>580</v>
      </c>
      <c r="B5" s="552"/>
      <c r="C5" s="552"/>
      <c r="D5" s="553"/>
      <c r="E5" s="269" t="s">
        <v>322</v>
      </c>
    </row>
    <row r="6" spans="1:5" s="72" customFormat="1" ht="50.25" customHeight="1">
      <c r="A6" s="558" t="s">
        <v>581</v>
      </c>
      <c r="B6" s="559"/>
      <c r="C6" s="559"/>
      <c r="D6" s="559"/>
      <c r="E6" s="549" t="s">
        <v>322</v>
      </c>
    </row>
    <row r="7" spans="1:5" s="72" customFormat="1" ht="33" customHeight="1">
      <c r="A7" s="560" t="s">
        <v>324</v>
      </c>
      <c r="B7" s="561"/>
      <c r="C7" s="561"/>
      <c r="D7" s="562"/>
      <c r="E7" s="549"/>
    </row>
    <row r="8" spans="1:5" s="72" customFormat="1" ht="30" customHeight="1">
      <c r="A8" s="291" t="s">
        <v>844</v>
      </c>
      <c r="B8" s="292"/>
      <c r="C8" s="292"/>
      <c r="D8" s="292"/>
      <c r="E8" s="549"/>
    </row>
    <row r="9" spans="1:5" s="72" customFormat="1" ht="30" customHeight="1">
      <c r="A9" s="291" t="s">
        <v>845</v>
      </c>
      <c r="B9" s="292"/>
      <c r="C9" s="292"/>
      <c r="D9" s="292"/>
      <c r="E9" s="549"/>
    </row>
    <row r="10" spans="1:5" s="72" customFormat="1" ht="30" customHeight="1">
      <c r="A10" s="291" t="s">
        <v>846</v>
      </c>
      <c r="B10" s="292"/>
      <c r="C10" s="292"/>
      <c r="D10" s="292"/>
      <c r="E10" s="549"/>
    </row>
    <row r="11" spans="1:5" s="74" customFormat="1" ht="61.5" customHeight="1">
      <c r="A11" s="560" t="s">
        <v>325</v>
      </c>
      <c r="B11" s="561"/>
      <c r="C11" s="561"/>
      <c r="D11" s="561"/>
      <c r="E11" s="549"/>
    </row>
    <row r="12" spans="1:5" s="72" customFormat="1" ht="30" customHeight="1">
      <c r="A12" s="291" t="s">
        <v>844</v>
      </c>
      <c r="B12" s="292"/>
      <c r="C12" s="292"/>
      <c r="D12" s="292"/>
      <c r="E12" s="549"/>
    </row>
    <row r="13" spans="1:5" s="72" customFormat="1" ht="30" customHeight="1">
      <c r="A13" s="291" t="s">
        <v>847</v>
      </c>
      <c r="B13" s="292"/>
      <c r="C13" s="292"/>
      <c r="D13" s="292"/>
      <c r="E13" s="549"/>
    </row>
    <row r="14" spans="1:5" s="72" customFormat="1" ht="30" customHeight="1">
      <c r="A14" s="291" t="s">
        <v>848</v>
      </c>
      <c r="B14" s="292"/>
      <c r="C14" s="292"/>
      <c r="D14" s="292"/>
      <c r="E14" s="549"/>
    </row>
    <row r="15" spans="1:5" s="72" customFormat="1" ht="50.25" customHeight="1">
      <c r="A15" s="560" t="s">
        <v>326</v>
      </c>
      <c r="B15" s="561"/>
      <c r="C15" s="561"/>
      <c r="D15" s="561"/>
      <c r="E15" s="549"/>
    </row>
    <row r="16" spans="1:5" s="72" customFormat="1" ht="30" customHeight="1">
      <c r="A16" s="291" t="s">
        <v>849</v>
      </c>
      <c r="B16" s="292"/>
      <c r="C16" s="292"/>
      <c r="D16" s="292"/>
      <c r="E16" s="549"/>
    </row>
    <row r="17" spans="1:5" s="72" customFormat="1" ht="30" customHeight="1">
      <c r="A17" s="291" t="s">
        <v>850</v>
      </c>
      <c r="B17" s="292"/>
      <c r="C17" s="292"/>
      <c r="D17" s="292"/>
      <c r="E17" s="549"/>
    </row>
    <row r="18" spans="1:5" s="72" customFormat="1" ht="30" customHeight="1">
      <c r="A18" s="558" t="s">
        <v>851</v>
      </c>
      <c r="B18" s="559"/>
      <c r="C18" s="559"/>
      <c r="D18" s="559"/>
      <c r="E18" s="549"/>
    </row>
    <row r="19" spans="1:5" s="72" customFormat="1" ht="30" customHeight="1">
      <c r="A19" s="293" t="s">
        <v>852</v>
      </c>
      <c r="B19" s="294"/>
      <c r="C19" s="294"/>
      <c r="D19" s="295"/>
      <c r="E19" s="550"/>
    </row>
    <row r="20" spans="1:5" s="72" customFormat="1" ht="74.25" customHeight="1">
      <c r="A20" s="566" t="s">
        <v>584</v>
      </c>
      <c r="B20" s="567"/>
      <c r="C20" s="567"/>
      <c r="D20" s="568"/>
      <c r="E20" s="548" t="s">
        <v>327</v>
      </c>
    </row>
    <row r="21" spans="1:5" s="72" customFormat="1" ht="48.75" customHeight="1">
      <c r="A21" s="560" t="s">
        <v>853</v>
      </c>
      <c r="B21" s="561"/>
      <c r="C21" s="561"/>
      <c r="D21" s="562"/>
      <c r="E21" s="549"/>
    </row>
    <row r="22" spans="1:5" s="72" customFormat="1" ht="30" customHeight="1">
      <c r="A22" s="569" t="s">
        <v>854</v>
      </c>
      <c r="B22" s="570"/>
      <c r="C22" s="570"/>
      <c r="D22" s="571"/>
      <c r="E22" s="549"/>
    </row>
    <row r="23" spans="1:5" s="72" customFormat="1" ht="48.75" customHeight="1">
      <c r="A23" s="560" t="s">
        <v>855</v>
      </c>
      <c r="B23" s="561"/>
      <c r="C23" s="561"/>
      <c r="D23" s="562"/>
      <c r="E23" s="549"/>
    </row>
    <row r="24" spans="1:5" s="72" customFormat="1" ht="30" customHeight="1">
      <c r="A24" s="572" t="s">
        <v>854</v>
      </c>
      <c r="B24" s="573"/>
      <c r="C24" s="573"/>
      <c r="D24" s="574"/>
      <c r="E24" s="550"/>
    </row>
    <row r="25" spans="1:5" s="72" customFormat="1" ht="51" customHeight="1">
      <c r="A25" s="296" t="s">
        <v>588</v>
      </c>
      <c r="B25" s="578" t="s">
        <v>589</v>
      </c>
      <c r="C25" s="578"/>
      <c r="D25" s="579"/>
      <c r="E25" s="297" t="s">
        <v>323</v>
      </c>
    </row>
    <row r="26" spans="1:5" s="72" customFormat="1" ht="66.75" customHeight="1">
      <c r="A26" s="296" t="s">
        <v>590</v>
      </c>
      <c r="B26" s="576" t="s">
        <v>591</v>
      </c>
      <c r="C26" s="576"/>
      <c r="D26" s="577"/>
      <c r="E26" s="297" t="s">
        <v>322</v>
      </c>
    </row>
    <row r="27" spans="1:5" s="72" customFormat="1" ht="173.25" customHeight="1">
      <c r="A27" s="296" t="s">
        <v>592</v>
      </c>
      <c r="B27" s="576" t="s">
        <v>593</v>
      </c>
      <c r="C27" s="576"/>
      <c r="D27" s="577"/>
      <c r="E27" s="297" t="s">
        <v>323</v>
      </c>
    </row>
    <row r="28" spans="1:5" s="72" customFormat="1" ht="42" customHeight="1">
      <c r="A28" s="551" t="s">
        <v>585</v>
      </c>
      <c r="B28" s="552"/>
      <c r="C28" s="552"/>
      <c r="D28" s="553"/>
      <c r="E28" s="269" t="s">
        <v>322</v>
      </c>
    </row>
    <row r="29" spans="1:5" s="72" customFormat="1" ht="42" customHeight="1">
      <c r="A29" s="575" t="s">
        <v>586</v>
      </c>
      <c r="B29" s="576"/>
      <c r="C29" s="576"/>
      <c r="D29" s="577"/>
      <c r="E29" s="269" t="s">
        <v>322</v>
      </c>
    </row>
    <row r="30" spans="1:5" s="72" customFormat="1" ht="42" customHeight="1">
      <c r="A30" s="563" t="s">
        <v>587</v>
      </c>
      <c r="B30" s="564"/>
      <c r="C30" s="564"/>
      <c r="D30" s="565"/>
      <c r="E30" s="297" t="s">
        <v>322</v>
      </c>
    </row>
    <row r="33" spans="4:5">
      <c r="D33" s="69"/>
      <c r="E33" s="68"/>
    </row>
    <row r="34" spans="4:5">
      <c r="D34" s="69"/>
      <c r="E34" s="68"/>
    </row>
    <row r="35" spans="4:5">
      <c r="D35" s="69"/>
      <c r="E35" s="68"/>
    </row>
  </sheetData>
  <mergeCells count="22">
    <mergeCell ref="A30:D30"/>
    <mergeCell ref="A20:D20"/>
    <mergeCell ref="A21:D21"/>
    <mergeCell ref="A22:D22"/>
    <mergeCell ref="A23:D23"/>
    <mergeCell ref="A24:D24"/>
    <mergeCell ref="A28:D28"/>
    <mergeCell ref="A29:D29"/>
    <mergeCell ref="B27:D27"/>
    <mergeCell ref="B26:D26"/>
    <mergeCell ref="B25:D25"/>
    <mergeCell ref="E20:E24"/>
    <mergeCell ref="A4:D4"/>
    <mergeCell ref="A1:E1"/>
    <mergeCell ref="A3:D3"/>
    <mergeCell ref="A5:D5"/>
    <mergeCell ref="A6:D6"/>
    <mergeCell ref="E6:E19"/>
    <mergeCell ref="A7:D7"/>
    <mergeCell ref="A11:D11"/>
    <mergeCell ref="A15:D15"/>
    <mergeCell ref="A18:D18"/>
  </mergeCells>
  <phoneticPr fontId="3"/>
  <pageMargins left="0.41" right="0.21" top="0.82" bottom="1" header="0.51200000000000001" footer="0.51200000000000001"/>
  <pageSetup paperSize="9" scale="93" orientation="portrait" r:id="rId1"/>
  <headerFooter alignWithMargins="0"/>
  <rowBreaks count="1" manualBreakCount="1">
    <brk id="19" max="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4"/>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12.625" style="68" customWidth="1"/>
    <col min="4" max="4" width="39.625" style="68" customWidth="1"/>
    <col min="5" max="5" width="14.25" style="69" customWidth="1"/>
    <col min="6" max="16384" width="9" style="65"/>
  </cols>
  <sheetData>
    <row r="1" spans="1:5" s="66" customFormat="1" ht="30" customHeight="1">
      <c r="A1" s="554" t="s">
        <v>329</v>
      </c>
      <c r="B1" s="554"/>
      <c r="C1" s="554"/>
      <c r="D1" s="554"/>
      <c r="E1" s="554"/>
    </row>
    <row r="2" spans="1:5" ht="18" customHeight="1" thickBot="1"/>
    <row r="3" spans="1:5" s="70" customFormat="1" ht="18" customHeight="1" thickBot="1">
      <c r="A3" s="587" t="s">
        <v>320</v>
      </c>
      <c r="B3" s="588"/>
      <c r="C3" s="588"/>
      <c r="D3" s="588"/>
      <c r="E3" s="200" t="s">
        <v>766</v>
      </c>
    </row>
    <row r="4" spans="1:5" s="72" customFormat="1" ht="57" customHeight="1">
      <c r="A4" s="582" t="s">
        <v>330</v>
      </c>
      <c r="B4" s="583"/>
      <c r="C4" s="583"/>
      <c r="D4" s="583"/>
      <c r="E4" s="298" t="s">
        <v>767</v>
      </c>
    </row>
    <row r="5" spans="1:5" s="72" customFormat="1" ht="57" customHeight="1">
      <c r="A5" s="584" t="s">
        <v>856</v>
      </c>
      <c r="B5" s="585"/>
      <c r="C5" s="585"/>
      <c r="D5" s="585"/>
      <c r="E5" s="299" t="s">
        <v>767</v>
      </c>
    </row>
    <row r="6" spans="1:5" s="72" customFormat="1" ht="57" customHeight="1">
      <c r="A6" s="586" t="s">
        <v>857</v>
      </c>
      <c r="B6" s="535"/>
      <c r="C6" s="535"/>
      <c r="D6" s="535"/>
      <c r="E6" s="299" t="s">
        <v>767</v>
      </c>
    </row>
    <row r="7" spans="1:5" s="72" customFormat="1" ht="57" customHeight="1">
      <c r="A7" s="584" t="s">
        <v>858</v>
      </c>
      <c r="B7" s="585"/>
      <c r="C7" s="585"/>
      <c r="D7" s="585"/>
      <c r="E7" s="299" t="s">
        <v>767</v>
      </c>
    </row>
    <row r="8" spans="1:5" s="72" customFormat="1" ht="57" customHeight="1">
      <c r="A8" s="584" t="s">
        <v>859</v>
      </c>
      <c r="B8" s="585"/>
      <c r="C8" s="585"/>
      <c r="D8" s="585"/>
      <c r="E8" s="299" t="s">
        <v>767</v>
      </c>
    </row>
    <row r="9" spans="1:5" s="72" customFormat="1" ht="57" customHeight="1">
      <c r="A9" s="584" t="s">
        <v>668</v>
      </c>
      <c r="B9" s="585"/>
      <c r="C9" s="585"/>
      <c r="D9" s="585"/>
      <c r="E9" s="299" t="s">
        <v>767</v>
      </c>
    </row>
    <row r="10" spans="1:5" s="72" customFormat="1" ht="57" customHeight="1" thickBot="1">
      <c r="A10" s="580" t="s">
        <v>860</v>
      </c>
      <c r="B10" s="581"/>
      <c r="C10" s="581"/>
      <c r="D10" s="581"/>
      <c r="E10" s="300" t="s">
        <v>767</v>
      </c>
    </row>
    <row r="12" spans="1:5">
      <c r="D12" s="69"/>
      <c r="E12" s="68"/>
    </row>
    <row r="13" spans="1:5">
      <c r="D13" s="69"/>
      <c r="E13" s="68"/>
    </row>
    <row r="14" spans="1:5">
      <c r="D14" s="69"/>
      <c r="E14" s="68"/>
    </row>
  </sheetData>
  <mergeCells count="9">
    <mergeCell ref="A10:D10"/>
    <mergeCell ref="A1:E1"/>
    <mergeCell ref="A4:D4"/>
    <mergeCell ref="A5:D5"/>
    <mergeCell ref="A6:D6"/>
    <mergeCell ref="A7:D7"/>
    <mergeCell ref="A8:D8"/>
    <mergeCell ref="A9:D9"/>
    <mergeCell ref="A3:D3"/>
  </mergeCells>
  <phoneticPr fontId="3"/>
  <pageMargins left="0.59" right="0.28000000000000003" top="1" bottom="1" header="0.51200000000000001" footer="0.51200000000000001"/>
  <pageSetup paperSize="9" scale="6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0"/>
  <sheetViews>
    <sheetView showGridLines="0" view="pageBreakPreview" zoomScaleNormal="100" zoomScaleSheetLayoutView="100" workbookViewId="0">
      <selection sqref="A1:E1"/>
    </sheetView>
  </sheetViews>
  <sheetFormatPr defaultRowHeight="13.5"/>
  <cols>
    <col min="1" max="1" width="5.625" style="177" customWidth="1"/>
    <col min="2" max="2" width="7.125" style="177" customWidth="1"/>
    <col min="3" max="3" width="36.125" style="177" customWidth="1"/>
    <col min="4" max="4" width="30.625" style="177" customWidth="1"/>
    <col min="5" max="5" width="11.5" style="178" bestFit="1" customWidth="1"/>
    <col min="6" max="16384" width="9" style="176"/>
  </cols>
  <sheetData>
    <row r="1" spans="1:5" s="175" customFormat="1" ht="30" customHeight="1">
      <c r="A1" s="595" t="s">
        <v>332</v>
      </c>
      <c r="B1" s="595"/>
      <c r="C1" s="595"/>
      <c r="D1" s="595"/>
      <c r="E1" s="595"/>
    </row>
    <row r="2" spans="1:5" ht="18" customHeight="1"/>
    <row r="3" spans="1:5" s="179" customFormat="1" ht="18" customHeight="1">
      <c r="A3" s="592" t="s">
        <v>320</v>
      </c>
      <c r="B3" s="593"/>
      <c r="C3" s="593"/>
      <c r="D3" s="594"/>
      <c r="E3" s="301" t="s">
        <v>321</v>
      </c>
    </row>
    <row r="4" spans="1:5" s="180" customFormat="1" ht="155.25" customHeight="1">
      <c r="A4" s="599" t="s">
        <v>609</v>
      </c>
      <c r="B4" s="600"/>
      <c r="C4" s="600"/>
      <c r="D4" s="601"/>
      <c r="E4" s="589" t="s">
        <v>322</v>
      </c>
    </row>
    <row r="5" spans="1:5" s="180" customFormat="1" ht="66" customHeight="1">
      <c r="A5" s="187" t="s">
        <v>594</v>
      </c>
      <c r="B5" s="609" t="s">
        <v>596</v>
      </c>
      <c r="C5" s="609"/>
      <c r="D5" s="610"/>
      <c r="E5" s="590"/>
    </row>
    <row r="6" spans="1:5" s="180" customFormat="1" ht="121.5" customHeight="1">
      <c r="A6" s="602" t="s">
        <v>595</v>
      </c>
      <c r="B6" s="611" t="s">
        <v>597</v>
      </c>
      <c r="C6" s="611"/>
      <c r="D6" s="612"/>
      <c r="E6" s="590"/>
    </row>
    <row r="7" spans="1:5" s="180" customFormat="1" ht="35.1" customHeight="1">
      <c r="A7" s="603"/>
      <c r="B7" s="186" t="s">
        <v>598</v>
      </c>
      <c r="C7" s="607" t="s">
        <v>601</v>
      </c>
      <c r="D7" s="608"/>
      <c r="E7" s="590"/>
    </row>
    <row r="8" spans="1:5" s="180" customFormat="1" ht="18.95" customHeight="1">
      <c r="A8" s="603"/>
      <c r="B8" s="186" t="s">
        <v>599</v>
      </c>
      <c r="C8" s="607" t="s">
        <v>603</v>
      </c>
      <c r="D8" s="608"/>
      <c r="E8" s="590"/>
    </row>
    <row r="9" spans="1:5" s="180" customFormat="1" ht="18.95" customHeight="1">
      <c r="A9" s="603"/>
      <c r="B9" s="186" t="s">
        <v>600</v>
      </c>
      <c r="C9" s="607" t="s">
        <v>604</v>
      </c>
      <c r="D9" s="608"/>
      <c r="E9" s="590"/>
    </row>
    <row r="10" spans="1:5" s="180" customFormat="1" ht="18.95" customHeight="1">
      <c r="A10" s="604"/>
      <c r="B10" s="185" t="s">
        <v>602</v>
      </c>
      <c r="C10" s="605" t="s">
        <v>605</v>
      </c>
      <c r="D10" s="606"/>
      <c r="E10" s="591"/>
    </row>
    <row r="11" spans="1:5" s="180" customFormat="1" ht="57" customHeight="1">
      <c r="A11" s="599" t="s">
        <v>610</v>
      </c>
      <c r="B11" s="600"/>
      <c r="C11" s="600"/>
      <c r="D11" s="601"/>
      <c r="E11" s="188" t="s">
        <v>553</v>
      </c>
    </row>
    <row r="12" spans="1:5" s="180" customFormat="1" ht="57" customHeight="1">
      <c r="A12" s="599" t="s">
        <v>608</v>
      </c>
      <c r="B12" s="600"/>
      <c r="C12" s="600"/>
      <c r="D12" s="601"/>
      <c r="E12" s="188" t="s">
        <v>554</v>
      </c>
    </row>
    <row r="13" spans="1:5" s="180" customFormat="1" ht="57" customHeight="1">
      <c r="A13" s="599" t="s">
        <v>607</v>
      </c>
      <c r="B13" s="600"/>
      <c r="C13" s="600"/>
      <c r="D13" s="601"/>
      <c r="E13" s="188" t="s">
        <v>322</v>
      </c>
    </row>
    <row r="14" spans="1:5" s="180" customFormat="1" ht="57" customHeight="1">
      <c r="A14" s="599" t="s">
        <v>606</v>
      </c>
      <c r="B14" s="600"/>
      <c r="C14" s="600"/>
      <c r="D14" s="601"/>
      <c r="E14" s="188" t="s">
        <v>555</v>
      </c>
    </row>
    <row r="15" spans="1:5" s="180" customFormat="1" ht="149.25" customHeight="1">
      <c r="A15" s="599" t="s">
        <v>765</v>
      </c>
      <c r="B15" s="600"/>
      <c r="C15" s="600"/>
      <c r="D15" s="601"/>
      <c r="E15" s="188" t="s">
        <v>322</v>
      </c>
    </row>
    <row r="16" spans="1:5" s="180" customFormat="1" ht="57" customHeight="1">
      <c r="A16" s="596" t="s">
        <v>333</v>
      </c>
      <c r="B16" s="597"/>
      <c r="C16" s="597"/>
      <c r="D16" s="598"/>
      <c r="E16" s="189" t="s">
        <v>322</v>
      </c>
    </row>
    <row r="18" spans="4:5">
      <c r="D18" s="178"/>
      <c r="E18" s="177"/>
    </row>
    <row r="19" spans="4:5">
      <c r="D19" s="178"/>
      <c r="E19" s="177"/>
    </row>
    <row r="20" spans="4:5">
      <c r="D20" s="178"/>
      <c r="E20" s="177"/>
    </row>
  </sheetData>
  <mergeCells count="17">
    <mergeCell ref="B6:D6"/>
    <mergeCell ref="E4:E10"/>
    <mergeCell ref="A3:D3"/>
    <mergeCell ref="A1:E1"/>
    <mergeCell ref="A16:D16"/>
    <mergeCell ref="A4:D4"/>
    <mergeCell ref="A11:D11"/>
    <mergeCell ref="A12:D12"/>
    <mergeCell ref="A13:D13"/>
    <mergeCell ref="A14:D14"/>
    <mergeCell ref="A15:D15"/>
    <mergeCell ref="A6:A10"/>
    <mergeCell ref="C10:D10"/>
    <mergeCell ref="C7:D7"/>
    <mergeCell ref="C9:D9"/>
    <mergeCell ref="C8:D8"/>
    <mergeCell ref="B5:D5"/>
  </mergeCells>
  <phoneticPr fontId="3"/>
  <pageMargins left="0.59" right="0.28000000000000003" top="1" bottom="1" header="0.51200000000000001" footer="0.51200000000000001"/>
  <pageSetup paperSize="9" fitToHeight="0" orientation="portrait" r:id="rId1"/>
  <headerFooter alignWithMargins="0"/>
  <rowBreaks count="1" manualBreakCount="1">
    <brk id="1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3"/>
  <sheetViews>
    <sheetView showGridLines="0" view="pageBreakPreview" zoomScaleNormal="100" zoomScaleSheetLayoutView="100" workbookViewId="0">
      <selection sqref="A1:B2"/>
    </sheetView>
  </sheetViews>
  <sheetFormatPr defaultRowHeight="18.75" customHeight="1"/>
  <cols>
    <col min="1" max="9" width="2.625" style="45" customWidth="1"/>
    <col min="10" max="10" width="2.375" style="45" customWidth="1"/>
    <col min="11" max="40" width="2.625" style="45" customWidth="1"/>
    <col min="41" max="16384" width="9" style="45"/>
  </cols>
  <sheetData>
    <row r="1" spans="1:40" ht="18.75" customHeight="1">
      <c r="A1" s="409" t="s">
        <v>18</v>
      </c>
      <c r="B1" s="409"/>
      <c r="C1" s="410" t="s">
        <v>74</v>
      </c>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row>
    <row r="2" spans="1:40" ht="18.75" customHeight="1">
      <c r="A2" s="409"/>
      <c r="B2" s="409"/>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row>
    <row r="3" spans="1:40" ht="18.7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row>
    <row r="4" spans="1:40" ht="18.75" customHeight="1">
      <c r="B4" s="231" t="s">
        <v>21</v>
      </c>
    </row>
    <row r="5" spans="1:40" ht="18.75" customHeight="1">
      <c r="C5" s="45" t="s">
        <v>76</v>
      </c>
    </row>
    <row r="6" spans="1:40" ht="18.75" customHeight="1">
      <c r="C6" s="398" t="s">
        <v>70</v>
      </c>
      <c r="D6" s="411"/>
      <c r="E6" s="411"/>
      <c r="F6" s="399"/>
      <c r="G6" s="383" t="s">
        <v>75</v>
      </c>
      <c r="H6" s="384"/>
      <c r="I6" s="384"/>
      <c r="J6" s="384"/>
      <c r="K6" s="384"/>
      <c r="L6" s="384"/>
      <c r="M6" s="384"/>
      <c r="N6" s="384"/>
      <c r="O6" s="384"/>
      <c r="P6" s="384"/>
      <c r="Q6" s="384"/>
      <c r="R6" s="384"/>
      <c r="S6" s="384"/>
      <c r="T6" s="384"/>
      <c r="U6" s="384"/>
      <c r="V6" s="384"/>
      <c r="W6" s="385"/>
    </row>
    <row r="7" spans="1:40" ht="18.75" customHeight="1">
      <c r="C7" s="412" t="s">
        <v>149</v>
      </c>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row>
    <row r="8" spans="1:40" ht="18.75" customHeight="1">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row>
    <row r="9" spans="1:40" ht="18.75" customHeight="1">
      <c r="C9" s="45" t="s">
        <v>77</v>
      </c>
    </row>
    <row r="10" spans="1:40" ht="18.75" customHeight="1">
      <c r="C10" s="232" t="s">
        <v>97</v>
      </c>
      <c r="D10" s="233"/>
      <c r="E10" s="233"/>
      <c r="F10" s="233"/>
      <c r="G10" s="233"/>
      <c r="H10" s="233"/>
      <c r="I10" s="233"/>
      <c r="J10" s="233"/>
      <c r="K10" s="233"/>
      <c r="L10" s="233"/>
      <c r="M10" s="233"/>
      <c r="N10" s="233"/>
      <c r="O10" s="233"/>
      <c r="P10" s="234" t="s">
        <v>96</v>
      </c>
      <c r="Q10" s="383" t="s">
        <v>78</v>
      </c>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5"/>
    </row>
    <row r="11" spans="1:40" ht="18.75" customHeight="1">
      <c r="C11" s="368" t="s">
        <v>106</v>
      </c>
      <c r="D11" s="369"/>
      <c r="E11" s="369"/>
      <c r="F11" s="369"/>
      <c r="G11" s="369"/>
      <c r="H11" s="369"/>
      <c r="I11" s="369"/>
      <c r="J11" s="369"/>
      <c r="K11" s="369"/>
      <c r="L11" s="369"/>
      <c r="M11" s="369"/>
      <c r="N11" s="369"/>
      <c r="O11" s="369"/>
      <c r="P11" s="370"/>
      <c r="Q11" s="386" t="s">
        <v>71</v>
      </c>
      <c r="R11" s="378"/>
      <c r="S11" s="378"/>
      <c r="T11" s="395"/>
      <c r="U11" s="377" t="s">
        <v>98</v>
      </c>
      <c r="V11" s="378"/>
      <c r="W11" s="378"/>
      <c r="X11" s="378"/>
      <c r="Y11" s="378"/>
      <c r="Z11" s="378"/>
      <c r="AA11" s="378"/>
      <c r="AB11" s="395"/>
      <c r="AC11" s="377" t="s">
        <v>99</v>
      </c>
      <c r="AD11" s="378"/>
      <c r="AE11" s="378"/>
      <c r="AF11" s="378"/>
      <c r="AG11" s="378"/>
      <c r="AH11" s="395"/>
      <c r="AI11" s="377"/>
      <c r="AJ11" s="378"/>
      <c r="AK11" s="378"/>
      <c r="AL11" s="378"/>
      <c r="AM11" s="378"/>
      <c r="AN11" s="395"/>
    </row>
    <row r="12" spans="1:40" ht="18.75" customHeight="1">
      <c r="C12" s="371"/>
      <c r="D12" s="372"/>
      <c r="E12" s="372"/>
      <c r="F12" s="372"/>
      <c r="G12" s="372"/>
      <c r="H12" s="372"/>
      <c r="I12" s="372"/>
      <c r="J12" s="372"/>
      <c r="K12" s="372"/>
      <c r="L12" s="372"/>
      <c r="M12" s="372"/>
      <c r="N12" s="372"/>
      <c r="O12" s="372"/>
      <c r="P12" s="373"/>
      <c r="Q12" s="379"/>
      <c r="R12" s="380"/>
      <c r="S12" s="380"/>
      <c r="T12" s="408"/>
      <c r="U12" s="379"/>
      <c r="V12" s="380"/>
      <c r="W12" s="380"/>
      <c r="X12" s="380"/>
      <c r="Y12" s="380"/>
      <c r="Z12" s="380"/>
      <c r="AA12" s="380"/>
      <c r="AB12" s="408"/>
      <c r="AC12" s="379"/>
      <c r="AD12" s="380"/>
      <c r="AE12" s="380"/>
      <c r="AF12" s="380"/>
      <c r="AG12" s="380"/>
      <c r="AH12" s="408"/>
      <c r="AI12" s="381"/>
      <c r="AJ12" s="382"/>
      <c r="AK12" s="382"/>
      <c r="AL12" s="382"/>
      <c r="AM12" s="382"/>
      <c r="AN12" s="396"/>
    </row>
    <row r="13" spans="1:40" ht="18.75" customHeight="1">
      <c r="C13" s="371"/>
      <c r="D13" s="372"/>
      <c r="E13" s="372"/>
      <c r="F13" s="372"/>
      <c r="G13" s="372"/>
      <c r="H13" s="372"/>
      <c r="I13" s="372"/>
      <c r="J13" s="372"/>
      <c r="K13" s="372"/>
      <c r="L13" s="372"/>
      <c r="M13" s="372"/>
      <c r="N13" s="372"/>
      <c r="O13" s="372"/>
      <c r="P13" s="373"/>
      <c r="Q13" s="397" t="s">
        <v>100</v>
      </c>
      <c r="R13" s="397"/>
      <c r="S13" s="397"/>
      <c r="T13" s="397"/>
      <c r="U13" s="377"/>
      <c r="V13" s="378"/>
      <c r="W13" s="378"/>
      <c r="X13" s="378"/>
      <c r="Y13" s="378"/>
      <c r="Z13" s="378"/>
      <c r="AA13" s="378"/>
      <c r="AB13" s="395"/>
      <c r="AC13" s="386" t="s">
        <v>101</v>
      </c>
      <c r="AD13" s="392"/>
      <c r="AE13" s="392"/>
      <c r="AF13" s="392"/>
      <c r="AG13" s="392"/>
      <c r="AH13" s="387"/>
      <c r="AI13" s="397"/>
      <c r="AJ13" s="397"/>
      <c r="AK13" s="397"/>
      <c r="AL13" s="398"/>
      <c r="AM13" s="399" t="s">
        <v>72</v>
      </c>
      <c r="AN13" s="397"/>
    </row>
    <row r="14" spans="1:40" ht="18.75" customHeight="1">
      <c r="C14" s="374"/>
      <c r="D14" s="375"/>
      <c r="E14" s="375"/>
      <c r="F14" s="375"/>
      <c r="G14" s="375"/>
      <c r="H14" s="375"/>
      <c r="I14" s="375"/>
      <c r="J14" s="375"/>
      <c r="K14" s="375"/>
      <c r="L14" s="375"/>
      <c r="M14" s="375"/>
      <c r="N14" s="375"/>
      <c r="O14" s="375"/>
      <c r="P14" s="376"/>
      <c r="Q14" s="397"/>
      <c r="R14" s="397"/>
      <c r="S14" s="397"/>
      <c r="T14" s="397"/>
      <c r="U14" s="381"/>
      <c r="V14" s="382"/>
      <c r="W14" s="382"/>
      <c r="X14" s="382"/>
      <c r="Y14" s="382"/>
      <c r="Z14" s="382"/>
      <c r="AA14" s="382"/>
      <c r="AB14" s="396"/>
      <c r="AC14" s="390"/>
      <c r="AD14" s="394"/>
      <c r="AE14" s="394"/>
      <c r="AF14" s="394"/>
      <c r="AG14" s="394"/>
      <c r="AH14" s="391"/>
      <c r="AI14" s="397"/>
      <c r="AJ14" s="397"/>
      <c r="AK14" s="397"/>
      <c r="AL14" s="398"/>
      <c r="AM14" s="399"/>
      <c r="AN14" s="397"/>
    </row>
    <row r="15" spans="1:40" ht="18.75" customHeight="1" thickBot="1">
      <c r="A15" s="38"/>
      <c r="B15" s="38"/>
      <c r="C15" s="217"/>
      <c r="D15" s="21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217"/>
      <c r="AJ15" s="217"/>
      <c r="AK15" s="217"/>
      <c r="AL15" s="217"/>
      <c r="AM15" s="217"/>
      <c r="AN15" s="217"/>
    </row>
    <row r="16" spans="1:40" ht="18.75" customHeight="1" thickTop="1">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402" t="s">
        <v>94</v>
      </c>
      <c r="AJ16" s="403"/>
      <c r="AK16" s="403"/>
      <c r="AL16" s="403"/>
      <c r="AM16" s="403"/>
      <c r="AN16" s="404"/>
    </row>
    <row r="17" spans="1:40" ht="18.75" customHeight="1" thickBot="1">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405"/>
      <c r="AJ17" s="406"/>
      <c r="AK17" s="406"/>
      <c r="AL17" s="406"/>
      <c r="AM17" s="406"/>
      <c r="AN17" s="407"/>
    </row>
    <row r="18" spans="1:40" ht="18.75" customHeight="1" thickTop="1">
      <c r="B18" s="44" t="s">
        <v>109</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394" t="s">
        <v>42</v>
      </c>
      <c r="AJ18" s="394"/>
      <c r="AK18" s="394"/>
      <c r="AL18" s="394"/>
      <c r="AM18" s="394"/>
      <c r="AN18" s="394"/>
    </row>
    <row r="19" spans="1:40" ht="18.75" customHeight="1">
      <c r="A19" s="38"/>
      <c r="B19" s="38"/>
      <c r="C19" s="386">
        <v>1</v>
      </c>
      <c r="D19" s="387"/>
      <c r="E19" s="368" t="s">
        <v>150</v>
      </c>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70"/>
      <c r="AI19" s="386"/>
      <c r="AJ19" s="392"/>
      <c r="AK19" s="392"/>
      <c r="AL19" s="392"/>
      <c r="AM19" s="392"/>
      <c r="AN19" s="387"/>
    </row>
    <row r="20" spans="1:40" ht="18.75" customHeight="1">
      <c r="A20" s="38"/>
      <c r="B20" s="38"/>
      <c r="C20" s="390"/>
      <c r="D20" s="391"/>
      <c r="E20" s="374"/>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c r="AI20" s="390"/>
      <c r="AJ20" s="394"/>
      <c r="AK20" s="394"/>
      <c r="AL20" s="394"/>
      <c r="AM20" s="394"/>
      <c r="AN20" s="391"/>
    </row>
    <row r="21" spans="1:40" ht="18.75" customHeight="1">
      <c r="A21" s="38"/>
      <c r="B21" s="38"/>
      <c r="C21" s="386">
        <v>2</v>
      </c>
      <c r="D21" s="387"/>
      <c r="E21" s="368" t="s">
        <v>810</v>
      </c>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70"/>
      <c r="AI21" s="386"/>
      <c r="AJ21" s="392"/>
      <c r="AK21" s="392"/>
      <c r="AL21" s="392"/>
      <c r="AM21" s="392"/>
      <c r="AN21" s="387"/>
    </row>
    <row r="22" spans="1:40" ht="18.75" customHeight="1">
      <c r="A22" s="38"/>
      <c r="B22" s="38"/>
      <c r="C22" s="388"/>
      <c r="D22" s="389"/>
      <c r="E22" s="371"/>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3"/>
      <c r="AI22" s="388"/>
      <c r="AJ22" s="393"/>
      <c r="AK22" s="393"/>
      <c r="AL22" s="393"/>
      <c r="AM22" s="393"/>
      <c r="AN22" s="389"/>
    </row>
    <row r="23" spans="1:40" ht="18.75" customHeight="1">
      <c r="A23" s="38"/>
      <c r="B23" s="38"/>
      <c r="C23" s="390"/>
      <c r="D23" s="391"/>
      <c r="E23" s="374"/>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6"/>
      <c r="AI23" s="390"/>
      <c r="AJ23" s="394"/>
      <c r="AK23" s="394"/>
      <c r="AL23" s="394"/>
      <c r="AM23" s="394"/>
      <c r="AN23" s="391"/>
    </row>
    <row r="24" spans="1:40" ht="18.75" customHeight="1">
      <c r="A24" s="38"/>
      <c r="B24" s="38"/>
      <c r="C24" s="236"/>
      <c r="D24" s="236"/>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36"/>
      <c r="AJ24" s="236"/>
      <c r="AK24" s="236"/>
      <c r="AL24" s="236"/>
      <c r="AM24" s="236"/>
      <c r="AN24" s="236"/>
    </row>
    <row r="25" spans="1:40" ht="18.75" customHeight="1">
      <c r="A25" s="38"/>
      <c r="B25" s="44" t="s">
        <v>102</v>
      </c>
      <c r="C25" s="236"/>
      <c r="D25" s="236"/>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36"/>
      <c r="AJ25" s="236"/>
      <c r="AK25" s="236"/>
      <c r="AL25" s="236"/>
      <c r="AM25" s="236"/>
      <c r="AN25" s="236"/>
    </row>
    <row r="26" spans="1:40" ht="18.75" customHeight="1">
      <c r="A26" s="38"/>
      <c r="B26" s="38"/>
      <c r="C26" s="386">
        <v>3</v>
      </c>
      <c r="D26" s="387"/>
      <c r="E26" s="368" t="s">
        <v>151</v>
      </c>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70"/>
      <c r="AI26" s="386"/>
      <c r="AJ26" s="392"/>
      <c r="AK26" s="392"/>
      <c r="AL26" s="392"/>
      <c r="AM26" s="392"/>
      <c r="AN26" s="387"/>
    </row>
    <row r="27" spans="1:40" ht="18.75" customHeight="1">
      <c r="A27" s="38"/>
      <c r="B27" s="38"/>
      <c r="C27" s="390"/>
      <c r="D27" s="391"/>
      <c r="E27" s="374"/>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6"/>
      <c r="AI27" s="390"/>
      <c r="AJ27" s="394"/>
      <c r="AK27" s="394"/>
      <c r="AL27" s="394"/>
      <c r="AM27" s="394"/>
      <c r="AN27" s="391"/>
    </row>
    <row r="28" spans="1:40" ht="18.75" customHeight="1">
      <c r="A28" s="38"/>
      <c r="B28" s="38"/>
      <c r="C28" s="377">
        <v>4</v>
      </c>
      <c r="D28" s="395"/>
      <c r="E28" s="368" t="s">
        <v>152</v>
      </c>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70"/>
      <c r="AI28" s="419"/>
      <c r="AJ28" s="420"/>
      <c r="AK28" s="420"/>
      <c r="AL28" s="420"/>
      <c r="AM28" s="420"/>
      <c r="AN28" s="421"/>
    </row>
    <row r="29" spans="1:40" ht="18.75" customHeight="1">
      <c r="A29" s="38"/>
      <c r="B29" s="38"/>
      <c r="C29" s="379"/>
      <c r="D29" s="408"/>
      <c r="E29" s="416"/>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8"/>
      <c r="AI29" s="422"/>
      <c r="AJ29" s="423"/>
      <c r="AK29" s="423"/>
      <c r="AL29" s="423"/>
      <c r="AM29" s="423"/>
      <c r="AN29" s="424"/>
    </row>
    <row r="30" spans="1:40" ht="18.75" customHeight="1">
      <c r="A30" s="38"/>
      <c r="B30" s="38"/>
      <c r="C30" s="379"/>
      <c r="D30" s="408"/>
      <c r="E30" s="428" t="s">
        <v>103</v>
      </c>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30"/>
      <c r="AI30" s="422"/>
      <c r="AJ30" s="423"/>
      <c r="AK30" s="423"/>
      <c r="AL30" s="423"/>
      <c r="AM30" s="423"/>
      <c r="AN30" s="424"/>
    </row>
    <row r="31" spans="1:40" ht="18.75" customHeight="1">
      <c r="A31" s="38"/>
      <c r="B31" s="38"/>
      <c r="C31" s="379"/>
      <c r="D31" s="408"/>
      <c r="E31" s="371"/>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3"/>
      <c r="AI31" s="422"/>
      <c r="AJ31" s="423"/>
      <c r="AK31" s="423"/>
      <c r="AL31" s="423"/>
      <c r="AM31" s="423"/>
      <c r="AN31" s="424"/>
    </row>
    <row r="32" spans="1:40" ht="18.75" customHeight="1">
      <c r="A32" s="38"/>
      <c r="B32" s="38"/>
      <c r="C32" s="379"/>
      <c r="D32" s="408"/>
      <c r="E32" s="371" t="s">
        <v>811</v>
      </c>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3"/>
      <c r="AI32" s="422"/>
      <c r="AJ32" s="423"/>
      <c r="AK32" s="423"/>
      <c r="AL32" s="423"/>
      <c r="AM32" s="423"/>
      <c r="AN32" s="424"/>
    </row>
    <row r="33" spans="1:40" ht="18.75" customHeight="1">
      <c r="A33" s="38"/>
      <c r="B33" s="38"/>
      <c r="C33" s="379"/>
      <c r="D33" s="408"/>
      <c r="E33" s="371"/>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3"/>
      <c r="AI33" s="422"/>
      <c r="AJ33" s="423"/>
      <c r="AK33" s="423"/>
      <c r="AL33" s="423"/>
      <c r="AM33" s="423"/>
      <c r="AN33" s="424"/>
    </row>
    <row r="34" spans="1:40" ht="18.75" customHeight="1">
      <c r="A34" s="38"/>
      <c r="B34" s="38"/>
      <c r="C34" s="381"/>
      <c r="D34" s="396"/>
      <c r="E34" s="374"/>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6"/>
      <c r="AI34" s="425"/>
      <c r="AJ34" s="426"/>
      <c r="AK34" s="426"/>
      <c r="AL34" s="426"/>
      <c r="AM34" s="426"/>
      <c r="AN34" s="427"/>
    </row>
    <row r="35" spans="1:40" ht="18.75" customHeight="1">
      <c r="A35" s="38"/>
      <c r="B35" s="38"/>
      <c r="C35" s="437">
        <v>5</v>
      </c>
      <c r="D35" s="437"/>
      <c r="E35" s="440" t="s">
        <v>558</v>
      </c>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3"/>
      <c r="AJ35" s="443"/>
      <c r="AK35" s="443"/>
      <c r="AL35" s="443"/>
      <c r="AM35" s="443"/>
      <c r="AN35" s="443"/>
    </row>
    <row r="36" spans="1:40" ht="18.75" customHeight="1">
      <c r="A36" s="38"/>
      <c r="B36" s="38"/>
      <c r="C36" s="438"/>
      <c r="D36" s="438"/>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4"/>
      <c r="AJ36" s="444"/>
      <c r="AK36" s="444"/>
      <c r="AL36" s="444"/>
      <c r="AM36" s="444"/>
      <c r="AN36" s="444"/>
    </row>
    <row r="37" spans="1:40" ht="18.75" customHeight="1">
      <c r="A37" s="38"/>
      <c r="B37" s="38"/>
      <c r="C37" s="439"/>
      <c r="D37" s="439"/>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5"/>
      <c r="AJ37" s="445"/>
      <c r="AK37" s="445"/>
      <c r="AL37" s="445"/>
      <c r="AM37" s="445"/>
      <c r="AN37" s="445"/>
    </row>
    <row r="38" spans="1:40" ht="18.75" customHeight="1">
      <c r="A38" s="38"/>
      <c r="B38" s="38"/>
      <c r="C38" s="236"/>
      <c r="D38" s="236"/>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36"/>
      <c r="AJ38" s="236"/>
      <c r="AK38" s="236"/>
      <c r="AL38" s="236"/>
      <c r="AM38" s="236"/>
      <c r="AN38" s="236"/>
    </row>
    <row r="39" spans="1:40" ht="18.75" customHeight="1">
      <c r="A39" s="38"/>
      <c r="B39" s="44" t="s">
        <v>104</v>
      </c>
      <c r="C39" s="236"/>
      <c r="D39" s="236"/>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36"/>
      <c r="AJ39" s="236"/>
      <c r="AK39" s="236"/>
      <c r="AL39" s="236"/>
      <c r="AM39" s="236"/>
      <c r="AN39" s="236"/>
    </row>
    <row r="40" spans="1:40" ht="18.75" customHeight="1">
      <c r="A40" s="38"/>
      <c r="B40" s="38"/>
      <c r="C40" s="386">
        <v>6</v>
      </c>
      <c r="D40" s="387"/>
      <c r="E40" s="368" t="s">
        <v>153</v>
      </c>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70"/>
      <c r="AI40" s="386"/>
      <c r="AJ40" s="392"/>
      <c r="AK40" s="392"/>
      <c r="AL40" s="392"/>
      <c r="AM40" s="392"/>
      <c r="AN40" s="387"/>
    </row>
    <row r="41" spans="1:40" ht="18.75" customHeight="1">
      <c r="A41" s="38"/>
      <c r="B41" s="38"/>
      <c r="C41" s="390"/>
      <c r="D41" s="391"/>
      <c r="E41" s="374"/>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6"/>
      <c r="AI41" s="390"/>
      <c r="AJ41" s="394"/>
      <c r="AK41" s="394"/>
      <c r="AL41" s="394"/>
      <c r="AM41" s="394"/>
      <c r="AN41" s="391"/>
    </row>
    <row r="42" spans="1:40" ht="18.75" customHeight="1">
      <c r="A42" s="38"/>
      <c r="B42" s="44"/>
      <c r="C42" s="386">
        <v>7</v>
      </c>
      <c r="D42" s="387"/>
      <c r="E42" s="368" t="s">
        <v>812</v>
      </c>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70"/>
      <c r="AI42" s="386"/>
      <c r="AJ42" s="392"/>
      <c r="AK42" s="392"/>
      <c r="AL42" s="392"/>
      <c r="AM42" s="392"/>
      <c r="AN42" s="387"/>
    </row>
    <row r="43" spans="1:40" ht="18.75" customHeight="1">
      <c r="A43" s="38"/>
      <c r="B43" s="38"/>
      <c r="C43" s="390"/>
      <c r="D43" s="391"/>
      <c r="E43" s="374"/>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6"/>
      <c r="AI43" s="390"/>
      <c r="AJ43" s="394"/>
      <c r="AK43" s="394"/>
      <c r="AL43" s="394"/>
      <c r="AM43" s="394"/>
      <c r="AN43" s="391"/>
    </row>
    <row r="44" spans="1:40" ht="18.75" customHeight="1">
      <c r="A44" s="38"/>
      <c r="B44" s="38"/>
      <c r="C44" s="386">
        <v>8</v>
      </c>
      <c r="D44" s="387"/>
      <c r="E44" s="368" t="s">
        <v>251</v>
      </c>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70"/>
      <c r="AI44" s="386"/>
      <c r="AJ44" s="392"/>
      <c r="AK44" s="392"/>
      <c r="AL44" s="392"/>
      <c r="AM44" s="392"/>
      <c r="AN44" s="387"/>
    </row>
    <row r="45" spans="1:40" ht="18.75" customHeight="1">
      <c r="A45" s="38"/>
      <c r="B45" s="38"/>
      <c r="C45" s="390"/>
      <c r="D45" s="391"/>
      <c r="E45" s="374"/>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6"/>
      <c r="AI45" s="390"/>
      <c r="AJ45" s="394"/>
      <c r="AK45" s="394"/>
      <c r="AL45" s="394"/>
      <c r="AM45" s="394"/>
      <c r="AN45" s="391"/>
    </row>
    <row r="46" spans="1:40" ht="18.75" customHeight="1">
      <c r="A46" s="38"/>
      <c r="B46" s="38"/>
      <c r="C46" s="236"/>
      <c r="D46" s="236"/>
      <c r="E46" s="400" t="s">
        <v>768</v>
      </c>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row>
    <row r="47" spans="1:40" ht="18.75" customHeight="1">
      <c r="A47" s="38"/>
      <c r="B47" s="38"/>
      <c r="C47" s="236"/>
      <c r="D47" s="236"/>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36"/>
      <c r="AJ47" s="236"/>
      <c r="AK47" s="236"/>
      <c r="AL47" s="236"/>
      <c r="AM47" s="236"/>
      <c r="AN47" s="236"/>
    </row>
    <row r="48" spans="1:40" ht="18.75" customHeight="1">
      <c r="A48" s="38"/>
      <c r="B48" s="44" t="s">
        <v>110</v>
      </c>
      <c r="C48" s="236"/>
      <c r="D48" s="236"/>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36"/>
      <c r="AJ48" s="236"/>
      <c r="AK48" s="236"/>
      <c r="AL48" s="236"/>
      <c r="AM48" s="236"/>
      <c r="AN48" s="236"/>
    </row>
    <row r="49" spans="1:40" ht="18.75" customHeight="1">
      <c r="A49" s="38"/>
      <c r="B49" s="38"/>
      <c r="C49" s="386">
        <v>9</v>
      </c>
      <c r="D49" s="387"/>
      <c r="E49" s="431" t="s">
        <v>813</v>
      </c>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432"/>
      <c r="AE49" s="432"/>
      <c r="AF49" s="432"/>
      <c r="AG49" s="432"/>
      <c r="AH49" s="433"/>
      <c r="AI49" s="446"/>
      <c r="AJ49" s="447"/>
      <c r="AK49" s="447"/>
      <c r="AL49" s="447"/>
      <c r="AM49" s="447"/>
      <c r="AN49" s="448"/>
    </row>
    <row r="50" spans="1:40" ht="18.75" customHeight="1">
      <c r="A50" s="38"/>
      <c r="B50" s="38"/>
      <c r="C50" s="390"/>
      <c r="D50" s="391"/>
      <c r="E50" s="434"/>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6"/>
      <c r="AI50" s="449"/>
      <c r="AJ50" s="450"/>
      <c r="AK50" s="450"/>
      <c r="AL50" s="450"/>
      <c r="AM50" s="450"/>
      <c r="AN50" s="451"/>
    </row>
    <row r="51" spans="1:40" ht="18.75" customHeight="1">
      <c r="A51" s="38"/>
      <c r="B51" s="38"/>
      <c r="C51" s="386">
        <v>10</v>
      </c>
      <c r="D51" s="387"/>
      <c r="E51" s="368" t="s">
        <v>814</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70"/>
      <c r="AI51" s="386"/>
      <c r="AJ51" s="392"/>
      <c r="AK51" s="392"/>
      <c r="AL51" s="392"/>
      <c r="AM51" s="392"/>
      <c r="AN51" s="387"/>
    </row>
    <row r="52" spans="1:40" ht="18.75" customHeight="1">
      <c r="A52" s="38"/>
      <c r="B52" s="38"/>
      <c r="C52" s="388"/>
      <c r="D52" s="389"/>
      <c r="E52" s="371"/>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3"/>
      <c r="AI52" s="388"/>
      <c r="AJ52" s="393"/>
      <c r="AK52" s="393"/>
      <c r="AL52" s="393"/>
      <c r="AM52" s="393"/>
      <c r="AN52" s="389"/>
    </row>
    <row r="53" spans="1:40" ht="18.75" customHeight="1">
      <c r="A53" s="38"/>
      <c r="B53" s="38"/>
      <c r="C53" s="390"/>
      <c r="D53" s="391"/>
      <c r="E53" s="374"/>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6"/>
      <c r="AI53" s="390"/>
      <c r="AJ53" s="394"/>
      <c r="AK53" s="394"/>
      <c r="AL53" s="394"/>
      <c r="AM53" s="394"/>
      <c r="AN53" s="391"/>
    </row>
    <row r="54" spans="1:40" ht="18.75" customHeight="1">
      <c r="A54" s="38"/>
      <c r="B54" s="38"/>
      <c r="C54" s="236"/>
      <c r="D54" s="236"/>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36"/>
      <c r="AJ54" s="236"/>
      <c r="AK54" s="236"/>
      <c r="AL54" s="236"/>
      <c r="AM54" s="236"/>
      <c r="AN54" s="236"/>
    </row>
    <row r="55" spans="1:40" ht="18.75" customHeight="1">
      <c r="A55" s="38"/>
      <c r="B55" s="44" t="s">
        <v>111</v>
      </c>
      <c r="C55" s="236"/>
      <c r="D55" s="236"/>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36"/>
      <c r="AJ55" s="236"/>
      <c r="AK55" s="236"/>
      <c r="AL55" s="236"/>
      <c r="AM55" s="236"/>
      <c r="AN55" s="236"/>
    </row>
    <row r="56" spans="1:40" ht="18.75" customHeight="1">
      <c r="A56" s="38"/>
      <c r="B56" s="44"/>
      <c r="C56" s="386">
        <v>11</v>
      </c>
      <c r="D56" s="387"/>
      <c r="E56" s="368" t="s">
        <v>247</v>
      </c>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70"/>
      <c r="AI56" s="386"/>
      <c r="AJ56" s="392"/>
      <c r="AK56" s="392"/>
      <c r="AL56" s="392"/>
      <c r="AM56" s="392"/>
      <c r="AN56" s="387"/>
    </row>
    <row r="57" spans="1:40" ht="18.75" customHeight="1">
      <c r="A57" s="38"/>
      <c r="B57" s="44"/>
      <c r="C57" s="390"/>
      <c r="D57" s="391"/>
      <c r="E57" s="374"/>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2"/>
      <c r="AD57" s="372"/>
      <c r="AE57" s="372"/>
      <c r="AF57" s="372"/>
      <c r="AG57" s="372"/>
      <c r="AH57" s="373"/>
      <c r="AI57" s="388"/>
      <c r="AJ57" s="393"/>
      <c r="AK57" s="393"/>
      <c r="AL57" s="393"/>
      <c r="AM57" s="393"/>
      <c r="AN57" s="389"/>
    </row>
    <row r="58" spans="1:40" ht="18.75" customHeight="1">
      <c r="A58" s="38"/>
      <c r="B58" s="44"/>
      <c r="C58" s="386">
        <v>12</v>
      </c>
      <c r="D58" s="387"/>
      <c r="E58" s="414" t="s">
        <v>154</v>
      </c>
      <c r="F58" s="362"/>
      <c r="G58" s="362"/>
      <c r="H58" s="362"/>
      <c r="I58" s="362"/>
      <c r="J58" s="362"/>
      <c r="K58" s="362"/>
      <c r="L58" s="362"/>
      <c r="M58" s="362"/>
      <c r="N58" s="362"/>
      <c r="O58" s="362"/>
      <c r="P58" s="362"/>
      <c r="Q58" s="362"/>
      <c r="R58" s="362"/>
      <c r="S58" s="362"/>
      <c r="T58" s="362"/>
      <c r="U58" s="362"/>
      <c r="V58" s="362"/>
      <c r="W58" s="362"/>
      <c r="X58" s="362"/>
      <c r="Y58" s="362"/>
      <c r="Z58" s="362"/>
      <c r="AA58" s="362"/>
      <c r="AB58" s="363"/>
      <c r="AC58" s="414" t="s">
        <v>252</v>
      </c>
      <c r="AD58" s="362"/>
      <c r="AE58" s="362"/>
      <c r="AF58" s="362"/>
      <c r="AG58" s="362"/>
      <c r="AH58" s="362"/>
      <c r="AI58" s="362"/>
      <c r="AJ58" s="362"/>
      <c r="AK58" s="362"/>
      <c r="AL58" s="362"/>
      <c r="AM58" s="362"/>
      <c r="AN58" s="363"/>
    </row>
    <row r="59" spans="1:40" ht="18.75" customHeight="1">
      <c r="A59" s="38"/>
      <c r="B59" s="44"/>
      <c r="C59" s="388"/>
      <c r="D59" s="389"/>
      <c r="E59" s="413"/>
      <c r="F59" s="364"/>
      <c r="G59" s="364"/>
      <c r="H59" s="364"/>
      <c r="I59" s="364"/>
      <c r="J59" s="364"/>
      <c r="K59" s="364"/>
      <c r="L59" s="364"/>
      <c r="M59" s="364"/>
      <c r="N59" s="364"/>
      <c r="O59" s="364"/>
      <c r="P59" s="364"/>
      <c r="Q59" s="364"/>
      <c r="R59" s="364"/>
      <c r="S59" s="364"/>
      <c r="T59" s="364"/>
      <c r="U59" s="364"/>
      <c r="V59" s="364"/>
      <c r="W59" s="364"/>
      <c r="X59" s="364"/>
      <c r="Y59" s="364"/>
      <c r="Z59" s="364"/>
      <c r="AA59" s="364"/>
      <c r="AB59" s="365"/>
      <c r="AC59" s="413" t="s">
        <v>253</v>
      </c>
      <c r="AD59" s="364"/>
      <c r="AE59" s="364"/>
      <c r="AF59" s="364"/>
      <c r="AG59" s="364"/>
      <c r="AH59" s="364"/>
      <c r="AI59" s="364"/>
      <c r="AJ59" s="364"/>
      <c r="AK59" s="364"/>
      <c r="AL59" s="364"/>
      <c r="AM59" s="364"/>
      <c r="AN59" s="365"/>
    </row>
    <row r="60" spans="1:40" ht="18.75" customHeight="1">
      <c r="A60" s="38"/>
      <c r="B60" s="44"/>
      <c r="C60" s="388"/>
      <c r="D60" s="389"/>
      <c r="E60" s="413"/>
      <c r="F60" s="364"/>
      <c r="G60" s="364"/>
      <c r="H60" s="364"/>
      <c r="I60" s="364"/>
      <c r="J60" s="364"/>
      <c r="K60" s="364"/>
      <c r="L60" s="364"/>
      <c r="M60" s="364"/>
      <c r="N60" s="364"/>
      <c r="O60" s="364"/>
      <c r="P60" s="364"/>
      <c r="Q60" s="364"/>
      <c r="R60" s="364"/>
      <c r="S60" s="364"/>
      <c r="T60" s="364"/>
      <c r="U60" s="364"/>
      <c r="V60" s="364"/>
      <c r="W60" s="364"/>
      <c r="X60" s="364"/>
      <c r="Y60" s="364"/>
      <c r="Z60" s="364"/>
      <c r="AA60" s="364"/>
      <c r="AB60" s="365"/>
      <c r="AC60" s="413" t="s">
        <v>254</v>
      </c>
      <c r="AD60" s="364"/>
      <c r="AE60" s="364"/>
      <c r="AF60" s="364"/>
      <c r="AG60" s="364"/>
      <c r="AH60" s="364"/>
      <c r="AI60" s="364"/>
      <c r="AJ60" s="364"/>
      <c r="AK60" s="364"/>
      <c r="AL60" s="364"/>
      <c r="AM60" s="364"/>
      <c r="AN60" s="365"/>
    </row>
    <row r="61" spans="1:40" ht="18.75" customHeight="1">
      <c r="A61" s="38"/>
      <c r="B61" s="44"/>
      <c r="C61" s="388"/>
      <c r="D61" s="389"/>
      <c r="E61" s="413"/>
      <c r="F61" s="364"/>
      <c r="G61" s="364"/>
      <c r="H61" s="364"/>
      <c r="I61" s="364"/>
      <c r="J61" s="364"/>
      <c r="K61" s="364"/>
      <c r="L61" s="364"/>
      <c r="M61" s="364"/>
      <c r="N61" s="364"/>
      <c r="O61" s="364"/>
      <c r="P61" s="364"/>
      <c r="Q61" s="364"/>
      <c r="R61" s="364"/>
      <c r="S61" s="364"/>
      <c r="T61" s="364"/>
      <c r="U61" s="364"/>
      <c r="V61" s="364"/>
      <c r="W61" s="364"/>
      <c r="X61" s="364"/>
      <c r="Y61" s="364"/>
      <c r="Z61" s="364"/>
      <c r="AA61" s="364"/>
      <c r="AB61" s="365"/>
      <c r="AC61" s="413" t="s">
        <v>255</v>
      </c>
      <c r="AD61" s="364"/>
      <c r="AE61" s="364"/>
      <c r="AF61" s="364"/>
      <c r="AG61" s="364"/>
      <c r="AH61" s="364"/>
      <c r="AI61" s="364"/>
      <c r="AJ61" s="364"/>
      <c r="AK61" s="364"/>
      <c r="AL61" s="364"/>
      <c r="AM61" s="364"/>
      <c r="AN61" s="365"/>
    </row>
    <row r="62" spans="1:40" ht="18.75" customHeight="1">
      <c r="A62" s="38"/>
      <c r="B62" s="44"/>
      <c r="C62" s="388"/>
      <c r="D62" s="389"/>
      <c r="E62" s="413"/>
      <c r="F62" s="364"/>
      <c r="G62" s="364"/>
      <c r="H62" s="364"/>
      <c r="I62" s="364"/>
      <c r="J62" s="364"/>
      <c r="K62" s="364"/>
      <c r="L62" s="364"/>
      <c r="M62" s="364"/>
      <c r="N62" s="364"/>
      <c r="O62" s="364"/>
      <c r="P62" s="364"/>
      <c r="Q62" s="364"/>
      <c r="R62" s="364"/>
      <c r="S62" s="364"/>
      <c r="T62" s="364"/>
      <c r="U62" s="364"/>
      <c r="V62" s="364"/>
      <c r="W62" s="364"/>
      <c r="X62" s="364"/>
      <c r="Y62" s="364"/>
      <c r="Z62" s="364"/>
      <c r="AA62" s="364"/>
      <c r="AB62" s="365"/>
      <c r="AC62" s="413" t="s">
        <v>256</v>
      </c>
      <c r="AD62" s="364"/>
      <c r="AE62" s="364"/>
      <c r="AF62" s="364"/>
      <c r="AG62" s="364"/>
      <c r="AH62" s="364"/>
      <c r="AI62" s="364"/>
      <c r="AJ62" s="364"/>
      <c r="AK62" s="364"/>
      <c r="AL62" s="364"/>
      <c r="AM62" s="364"/>
      <c r="AN62" s="365"/>
    </row>
    <row r="63" spans="1:40" ht="18.75" customHeight="1">
      <c r="A63" s="38"/>
      <c r="B63" s="44"/>
      <c r="C63" s="390"/>
      <c r="D63" s="391"/>
      <c r="E63" s="415"/>
      <c r="F63" s="366"/>
      <c r="G63" s="366"/>
      <c r="H63" s="366"/>
      <c r="I63" s="366"/>
      <c r="J63" s="366"/>
      <c r="K63" s="366"/>
      <c r="L63" s="366"/>
      <c r="M63" s="366"/>
      <c r="N63" s="366"/>
      <c r="O63" s="366"/>
      <c r="P63" s="366"/>
      <c r="Q63" s="366"/>
      <c r="R63" s="366"/>
      <c r="S63" s="366"/>
      <c r="T63" s="366"/>
      <c r="U63" s="366"/>
      <c r="V63" s="366"/>
      <c r="W63" s="366"/>
      <c r="X63" s="366"/>
      <c r="Y63" s="366"/>
      <c r="Z63" s="366"/>
      <c r="AA63" s="366"/>
      <c r="AB63" s="367"/>
      <c r="AC63" s="415" t="s">
        <v>257</v>
      </c>
      <c r="AD63" s="366"/>
      <c r="AE63" s="366"/>
      <c r="AF63" s="366"/>
      <c r="AG63" s="366"/>
      <c r="AH63" s="366"/>
      <c r="AI63" s="366"/>
      <c r="AJ63" s="366"/>
      <c r="AK63" s="366"/>
      <c r="AL63" s="366"/>
      <c r="AM63" s="366"/>
      <c r="AN63" s="367"/>
    </row>
    <row r="64" spans="1:40" ht="18.75" customHeight="1">
      <c r="A64" s="38"/>
      <c r="B64" s="38"/>
      <c r="C64" s="386">
        <v>13</v>
      </c>
      <c r="D64" s="387"/>
      <c r="E64" s="368" t="s">
        <v>815</v>
      </c>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70"/>
      <c r="AI64" s="386"/>
      <c r="AJ64" s="392"/>
      <c r="AK64" s="392"/>
      <c r="AL64" s="392"/>
      <c r="AM64" s="392"/>
      <c r="AN64" s="387"/>
    </row>
    <row r="65" spans="1:40" ht="18.75" customHeight="1">
      <c r="A65" s="38"/>
      <c r="B65" s="38"/>
      <c r="C65" s="388"/>
      <c r="D65" s="389"/>
      <c r="E65" s="371"/>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3"/>
      <c r="AI65" s="388"/>
      <c r="AJ65" s="393"/>
      <c r="AK65" s="393"/>
      <c r="AL65" s="393"/>
      <c r="AM65" s="393"/>
      <c r="AN65" s="389"/>
    </row>
    <row r="66" spans="1:40" ht="18.75" customHeight="1">
      <c r="A66" s="38"/>
      <c r="B66" s="38"/>
      <c r="C66" s="390"/>
      <c r="D66" s="391"/>
      <c r="E66" s="374"/>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6"/>
      <c r="AI66" s="390"/>
      <c r="AJ66" s="394"/>
      <c r="AK66" s="394"/>
      <c r="AL66" s="394"/>
      <c r="AM66" s="394"/>
      <c r="AN66" s="391"/>
    </row>
    <row r="67" spans="1:40" ht="18.75" customHeight="1">
      <c r="A67" s="38"/>
      <c r="B67" s="44"/>
      <c r="C67" s="46"/>
      <c r="D67" s="46"/>
      <c r="E67" s="400" t="s">
        <v>107</v>
      </c>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row>
    <row r="68" spans="1:40" ht="18.75" customHeight="1">
      <c r="A68" s="38"/>
      <c r="B68" s="44"/>
      <c r="C68" s="46"/>
      <c r="D68" s="46"/>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row>
    <row r="69" spans="1:40" ht="18.75" customHeight="1">
      <c r="A69" s="38"/>
      <c r="B69" s="44"/>
      <c r="C69" s="46"/>
      <c r="D69" s="46"/>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row>
    <row r="70" spans="1:40" ht="18.75" customHeight="1">
      <c r="B70" s="38"/>
      <c r="C70" s="217"/>
      <c r="D70" s="217"/>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row>
    <row r="71" spans="1:40" ht="18.75" customHeight="1">
      <c r="B71" s="38"/>
      <c r="C71" s="217"/>
      <c r="D71" s="217"/>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row>
    <row r="72" spans="1:40" ht="18.75" customHeight="1">
      <c r="B72" s="44" t="s">
        <v>112</v>
      </c>
      <c r="C72" s="236"/>
      <c r="D72" s="217"/>
      <c r="E72" s="47"/>
      <c r="F72" s="47"/>
      <c r="G72" s="47"/>
      <c r="H72" s="47"/>
      <c r="I72" s="47"/>
      <c r="J72" s="47"/>
      <c r="K72" s="47"/>
      <c r="L72" s="47"/>
      <c r="M72" s="47"/>
      <c r="N72" s="47"/>
      <c r="O72" s="47"/>
      <c r="P72" s="47"/>
      <c r="Q72" s="47"/>
      <c r="R72" s="47"/>
      <c r="S72" s="47"/>
      <c r="T72" s="47"/>
      <c r="U72" s="47"/>
      <c r="V72" s="47"/>
      <c r="W72" s="47"/>
      <c r="X72" s="47"/>
      <c r="Y72" s="47"/>
      <c r="Z72" s="47"/>
      <c r="AA72" s="38"/>
      <c r="AB72" s="217"/>
      <c r="AC72" s="217"/>
      <c r="AD72" s="38"/>
      <c r="AE72" s="38"/>
      <c r="AF72" s="217"/>
      <c r="AG72" s="217"/>
      <c r="AH72" s="38"/>
      <c r="AI72" s="38"/>
      <c r="AJ72" s="217"/>
      <c r="AK72" s="217"/>
      <c r="AL72" s="217"/>
      <c r="AM72" s="217"/>
      <c r="AN72" s="38"/>
    </row>
    <row r="73" spans="1:40" ht="18.75" customHeight="1">
      <c r="A73" s="38"/>
      <c r="B73" s="38"/>
      <c r="C73" s="386">
        <v>14</v>
      </c>
      <c r="D73" s="387"/>
      <c r="E73" s="431" t="s">
        <v>248</v>
      </c>
      <c r="F73" s="432"/>
      <c r="G73" s="432"/>
      <c r="H73" s="432"/>
      <c r="I73" s="432"/>
      <c r="J73" s="432"/>
      <c r="K73" s="432"/>
      <c r="L73" s="432"/>
      <c r="M73" s="432"/>
      <c r="N73" s="432"/>
      <c r="O73" s="432"/>
      <c r="P73" s="432"/>
      <c r="Q73" s="432"/>
      <c r="R73" s="432"/>
      <c r="S73" s="432"/>
      <c r="T73" s="432"/>
      <c r="U73" s="432"/>
      <c r="V73" s="432"/>
      <c r="W73" s="432"/>
      <c r="X73" s="432"/>
      <c r="Y73" s="432"/>
      <c r="Z73" s="432"/>
      <c r="AA73" s="432"/>
      <c r="AB73" s="432"/>
      <c r="AC73" s="432"/>
      <c r="AD73" s="432"/>
      <c r="AE73" s="432"/>
      <c r="AF73" s="432"/>
      <c r="AG73" s="432"/>
      <c r="AH73" s="433"/>
      <c r="AI73" s="446"/>
      <c r="AJ73" s="447"/>
      <c r="AK73" s="447"/>
      <c r="AL73" s="447"/>
      <c r="AM73" s="447"/>
      <c r="AN73" s="448"/>
    </row>
    <row r="74" spans="1:40" ht="18.75" customHeight="1">
      <c r="A74" s="38"/>
      <c r="B74" s="38"/>
      <c r="C74" s="390"/>
      <c r="D74" s="391"/>
      <c r="E74" s="434"/>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6"/>
      <c r="AI74" s="449"/>
      <c r="AJ74" s="450"/>
      <c r="AK74" s="450"/>
      <c r="AL74" s="450"/>
      <c r="AM74" s="450"/>
      <c r="AN74" s="451"/>
    </row>
    <row r="75" spans="1:40" ht="18.75" customHeight="1">
      <c r="B75" s="38"/>
      <c r="C75" s="386">
        <v>15</v>
      </c>
      <c r="D75" s="387"/>
      <c r="E75" s="368" t="s">
        <v>155</v>
      </c>
      <c r="F75" s="369"/>
      <c r="G75" s="369"/>
      <c r="H75" s="369"/>
      <c r="I75" s="369"/>
      <c r="J75" s="369"/>
      <c r="K75" s="369"/>
      <c r="L75" s="369"/>
      <c r="M75" s="369"/>
      <c r="N75" s="369"/>
      <c r="O75" s="369"/>
      <c r="P75" s="369"/>
      <c r="Q75" s="369"/>
      <c r="R75" s="369"/>
      <c r="S75" s="369"/>
      <c r="T75" s="369"/>
      <c r="U75" s="369"/>
      <c r="V75" s="369"/>
      <c r="W75" s="369"/>
      <c r="X75" s="369"/>
      <c r="Y75" s="369"/>
      <c r="Z75" s="369"/>
      <c r="AA75" s="369"/>
      <c r="AB75" s="370"/>
      <c r="AC75" s="377" t="s">
        <v>113</v>
      </c>
      <c r="AD75" s="378"/>
      <c r="AE75" s="378"/>
      <c r="AF75" s="362" t="s">
        <v>114</v>
      </c>
      <c r="AG75" s="362"/>
      <c r="AH75" s="362"/>
      <c r="AI75" s="362"/>
      <c r="AJ75" s="362"/>
      <c r="AK75" s="362"/>
      <c r="AL75" s="362"/>
      <c r="AM75" s="362"/>
      <c r="AN75" s="363"/>
    </row>
    <row r="76" spans="1:40" ht="18.75" customHeight="1">
      <c r="B76" s="38"/>
      <c r="C76" s="388"/>
      <c r="D76" s="389"/>
      <c r="E76" s="371"/>
      <c r="F76" s="372"/>
      <c r="G76" s="372"/>
      <c r="H76" s="372"/>
      <c r="I76" s="372"/>
      <c r="J76" s="372"/>
      <c r="K76" s="372"/>
      <c r="L76" s="372"/>
      <c r="M76" s="372"/>
      <c r="N76" s="372"/>
      <c r="O76" s="372"/>
      <c r="P76" s="372"/>
      <c r="Q76" s="372"/>
      <c r="R76" s="372"/>
      <c r="S76" s="372"/>
      <c r="T76" s="372"/>
      <c r="U76" s="372"/>
      <c r="V76" s="372"/>
      <c r="W76" s="372"/>
      <c r="X76" s="372"/>
      <c r="Y76" s="372"/>
      <c r="Z76" s="372"/>
      <c r="AA76" s="372"/>
      <c r="AB76" s="373"/>
      <c r="AC76" s="379" t="s">
        <v>113</v>
      </c>
      <c r="AD76" s="380"/>
      <c r="AE76" s="380"/>
      <c r="AF76" s="364" t="s">
        <v>115</v>
      </c>
      <c r="AG76" s="364"/>
      <c r="AH76" s="364"/>
      <c r="AI76" s="364"/>
      <c r="AJ76" s="364"/>
      <c r="AK76" s="364"/>
      <c r="AL76" s="364"/>
      <c r="AM76" s="364"/>
      <c r="AN76" s="365"/>
    </row>
    <row r="77" spans="1:40" ht="18.75" customHeight="1">
      <c r="B77" s="38"/>
      <c r="C77" s="388"/>
      <c r="D77" s="389"/>
      <c r="E77" s="371"/>
      <c r="F77" s="372"/>
      <c r="G77" s="372"/>
      <c r="H77" s="372"/>
      <c r="I77" s="372"/>
      <c r="J77" s="372"/>
      <c r="K77" s="372"/>
      <c r="L77" s="372"/>
      <c r="M77" s="372"/>
      <c r="N77" s="372"/>
      <c r="O77" s="372"/>
      <c r="P77" s="372"/>
      <c r="Q77" s="372"/>
      <c r="R77" s="372"/>
      <c r="S77" s="372"/>
      <c r="T77" s="372"/>
      <c r="U77" s="372"/>
      <c r="V77" s="372"/>
      <c r="W77" s="372"/>
      <c r="X77" s="372"/>
      <c r="Y77" s="372"/>
      <c r="Z77" s="372"/>
      <c r="AA77" s="372"/>
      <c r="AB77" s="373"/>
      <c r="AC77" s="379" t="s">
        <v>113</v>
      </c>
      <c r="AD77" s="380"/>
      <c r="AE77" s="380"/>
      <c r="AF77" s="364" t="s">
        <v>116</v>
      </c>
      <c r="AG77" s="364"/>
      <c r="AH77" s="364"/>
      <c r="AI77" s="364"/>
      <c r="AJ77" s="364"/>
      <c r="AK77" s="364"/>
      <c r="AL77" s="364"/>
      <c r="AM77" s="364"/>
      <c r="AN77" s="365"/>
    </row>
    <row r="78" spans="1:40" ht="18.75" customHeight="1">
      <c r="B78" s="38"/>
      <c r="C78" s="390"/>
      <c r="D78" s="391"/>
      <c r="E78" s="374"/>
      <c r="F78" s="375"/>
      <c r="G78" s="375"/>
      <c r="H78" s="375"/>
      <c r="I78" s="375"/>
      <c r="J78" s="375"/>
      <c r="K78" s="375"/>
      <c r="L78" s="375"/>
      <c r="M78" s="375"/>
      <c r="N78" s="375"/>
      <c r="O78" s="375"/>
      <c r="P78" s="375"/>
      <c r="Q78" s="375"/>
      <c r="R78" s="375"/>
      <c r="S78" s="375"/>
      <c r="T78" s="375"/>
      <c r="U78" s="375"/>
      <c r="V78" s="375"/>
      <c r="W78" s="375"/>
      <c r="X78" s="375"/>
      <c r="Y78" s="375"/>
      <c r="Z78" s="375"/>
      <c r="AA78" s="375"/>
      <c r="AB78" s="376"/>
      <c r="AC78" s="381" t="s">
        <v>113</v>
      </c>
      <c r="AD78" s="382"/>
      <c r="AE78" s="382"/>
      <c r="AF78" s="366" t="s">
        <v>117</v>
      </c>
      <c r="AG78" s="366"/>
      <c r="AH78" s="366"/>
      <c r="AI78" s="366"/>
      <c r="AJ78" s="366"/>
      <c r="AK78" s="366"/>
      <c r="AL78" s="366"/>
      <c r="AM78" s="366"/>
      <c r="AN78" s="367"/>
    </row>
    <row r="79" spans="1:40" ht="18.75" customHeight="1">
      <c r="A79" s="38"/>
      <c r="B79" s="38"/>
      <c r="C79" s="386">
        <v>16</v>
      </c>
      <c r="D79" s="387"/>
      <c r="E79" s="368" t="s">
        <v>816</v>
      </c>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70"/>
      <c r="AI79" s="386"/>
      <c r="AJ79" s="392"/>
      <c r="AK79" s="392"/>
      <c r="AL79" s="392"/>
      <c r="AM79" s="392"/>
      <c r="AN79" s="387"/>
    </row>
    <row r="80" spans="1:40" ht="18.75" customHeight="1">
      <c r="A80" s="38"/>
      <c r="B80" s="38"/>
      <c r="C80" s="388"/>
      <c r="D80" s="389"/>
      <c r="E80" s="371"/>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3"/>
      <c r="AI80" s="388"/>
      <c r="AJ80" s="393"/>
      <c r="AK80" s="393"/>
      <c r="AL80" s="393"/>
      <c r="AM80" s="393"/>
      <c r="AN80" s="389"/>
    </row>
    <row r="81" spans="1:40" ht="18.75" customHeight="1">
      <c r="A81" s="38"/>
      <c r="B81" s="38"/>
      <c r="C81" s="390"/>
      <c r="D81" s="391"/>
      <c r="E81" s="374"/>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6"/>
      <c r="AI81" s="390"/>
      <c r="AJ81" s="394"/>
      <c r="AK81" s="394"/>
      <c r="AL81" s="394"/>
      <c r="AM81" s="394"/>
      <c r="AN81" s="391"/>
    </row>
    <row r="82" spans="1:40" ht="18.75" customHeight="1">
      <c r="B82" s="38"/>
      <c r="C82" s="236"/>
      <c r="D82" s="236"/>
      <c r="E82" s="400" t="s">
        <v>108</v>
      </c>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row>
    <row r="83" spans="1:40" ht="18.75" customHeight="1">
      <c r="B83" s="38"/>
      <c r="C83" s="236"/>
      <c r="D83" s="236"/>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row>
    <row r="84" spans="1:40" ht="18.75" customHeight="1">
      <c r="B84" s="38"/>
      <c r="C84" s="236"/>
      <c r="D84" s="236"/>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row>
    <row r="85" spans="1:40" ht="18.75" customHeight="1">
      <c r="B85" s="38"/>
      <c r="C85" s="236"/>
      <c r="D85" s="236"/>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row>
    <row r="86" spans="1:40" ht="18.75" customHeight="1">
      <c r="B86" s="38"/>
      <c r="C86" s="236"/>
      <c r="D86" s="236"/>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row>
    <row r="87" spans="1:40" ht="18.75" customHeight="1">
      <c r="B87" s="38"/>
      <c r="C87" s="236"/>
      <c r="D87" s="236"/>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row>
    <row r="88" spans="1:40" ht="18.75" customHeight="1">
      <c r="B88" s="44" t="s">
        <v>817</v>
      </c>
      <c r="C88" s="236"/>
      <c r="D88" s="236"/>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36"/>
      <c r="AJ88" s="236"/>
      <c r="AK88" s="236"/>
      <c r="AL88" s="236"/>
      <c r="AM88" s="236"/>
      <c r="AN88" s="236"/>
    </row>
    <row r="89" spans="1:40" ht="18.75" customHeight="1">
      <c r="B89" s="38"/>
      <c r="C89" s="386">
        <v>17</v>
      </c>
      <c r="D89" s="387"/>
      <c r="E89" s="368" t="s">
        <v>258</v>
      </c>
      <c r="F89" s="369"/>
      <c r="G89" s="369"/>
      <c r="H89" s="369"/>
      <c r="I89" s="369"/>
      <c r="J89" s="369"/>
      <c r="K89" s="369"/>
      <c r="L89" s="369"/>
      <c r="M89" s="369"/>
      <c r="N89" s="369"/>
      <c r="O89" s="369"/>
      <c r="P89" s="369"/>
      <c r="Q89" s="369"/>
      <c r="R89" s="369"/>
      <c r="S89" s="369"/>
      <c r="T89" s="369"/>
      <c r="U89" s="369"/>
      <c r="V89" s="369"/>
      <c r="W89" s="369"/>
      <c r="X89" s="369"/>
      <c r="Y89" s="369"/>
      <c r="Z89" s="369"/>
      <c r="AA89" s="369"/>
      <c r="AB89" s="370"/>
      <c r="AC89" s="377" t="s">
        <v>113</v>
      </c>
      <c r="AD89" s="378"/>
      <c r="AE89" s="378"/>
      <c r="AF89" s="362" t="s">
        <v>118</v>
      </c>
      <c r="AG89" s="362"/>
      <c r="AH89" s="362"/>
      <c r="AI89" s="362"/>
      <c r="AJ89" s="362"/>
      <c r="AK89" s="362"/>
      <c r="AL89" s="362"/>
      <c r="AM89" s="362"/>
      <c r="AN89" s="363"/>
    </row>
    <row r="90" spans="1:40" ht="18.75" customHeight="1">
      <c r="B90" s="38"/>
      <c r="C90" s="388"/>
      <c r="D90" s="389"/>
      <c r="E90" s="371"/>
      <c r="F90" s="372"/>
      <c r="G90" s="372"/>
      <c r="H90" s="372"/>
      <c r="I90" s="372"/>
      <c r="J90" s="372"/>
      <c r="K90" s="372"/>
      <c r="L90" s="372"/>
      <c r="M90" s="372"/>
      <c r="N90" s="372"/>
      <c r="O90" s="372"/>
      <c r="P90" s="372"/>
      <c r="Q90" s="372"/>
      <c r="R90" s="372"/>
      <c r="S90" s="372"/>
      <c r="T90" s="372"/>
      <c r="U90" s="372"/>
      <c r="V90" s="372"/>
      <c r="W90" s="372"/>
      <c r="X90" s="372"/>
      <c r="Y90" s="372"/>
      <c r="Z90" s="372"/>
      <c r="AA90" s="372"/>
      <c r="AB90" s="373"/>
      <c r="AC90" s="379" t="s">
        <v>113</v>
      </c>
      <c r="AD90" s="380"/>
      <c r="AE90" s="380"/>
      <c r="AF90" s="364" t="s">
        <v>307</v>
      </c>
      <c r="AG90" s="364"/>
      <c r="AH90" s="364"/>
      <c r="AI90" s="364"/>
      <c r="AJ90" s="364"/>
      <c r="AK90" s="364"/>
      <c r="AL90" s="364"/>
      <c r="AM90" s="364"/>
      <c r="AN90" s="365"/>
    </row>
    <row r="91" spans="1:40" ht="18.75" customHeight="1">
      <c r="B91" s="38"/>
      <c r="C91" s="388"/>
      <c r="D91" s="389"/>
      <c r="E91" s="371"/>
      <c r="F91" s="372"/>
      <c r="G91" s="372"/>
      <c r="H91" s="372"/>
      <c r="I91" s="372"/>
      <c r="J91" s="372"/>
      <c r="K91" s="372"/>
      <c r="L91" s="372"/>
      <c r="M91" s="372"/>
      <c r="N91" s="372"/>
      <c r="O91" s="372"/>
      <c r="P91" s="372"/>
      <c r="Q91" s="372"/>
      <c r="R91" s="372"/>
      <c r="S91" s="372"/>
      <c r="T91" s="372"/>
      <c r="U91" s="372"/>
      <c r="V91" s="372"/>
      <c r="W91" s="372"/>
      <c r="X91" s="372"/>
      <c r="Y91" s="372"/>
      <c r="Z91" s="372"/>
      <c r="AA91" s="372"/>
      <c r="AB91" s="373"/>
      <c r="AC91" s="379" t="s">
        <v>113</v>
      </c>
      <c r="AD91" s="380"/>
      <c r="AE91" s="380"/>
      <c r="AF91" s="364" t="s">
        <v>818</v>
      </c>
      <c r="AG91" s="364"/>
      <c r="AH91" s="364"/>
      <c r="AI91" s="364"/>
      <c r="AJ91" s="364"/>
      <c r="AK91" s="364"/>
      <c r="AL91" s="364"/>
      <c r="AM91" s="364"/>
      <c r="AN91" s="365"/>
    </row>
    <row r="92" spans="1:40" ht="18.75" customHeight="1">
      <c r="B92" s="38"/>
      <c r="C92" s="388"/>
      <c r="D92" s="389"/>
      <c r="E92" s="371"/>
      <c r="F92" s="372"/>
      <c r="G92" s="372"/>
      <c r="H92" s="372"/>
      <c r="I92" s="372"/>
      <c r="J92" s="372"/>
      <c r="K92" s="372"/>
      <c r="L92" s="372"/>
      <c r="M92" s="372"/>
      <c r="N92" s="372"/>
      <c r="O92" s="372"/>
      <c r="P92" s="372"/>
      <c r="Q92" s="372"/>
      <c r="R92" s="372"/>
      <c r="S92" s="372"/>
      <c r="T92" s="372"/>
      <c r="U92" s="372"/>
      <c r="V92" s="372"/>
      <c r="W92" s="372"/>
      <c r="X92" s="372"/>
      <c r="Y92" s="372"/>
      <c r="Z92" s="372"/>
      <c r="AA92" s="372"/>
      <c r="AB92" s="373"/>
      <c r="AC92" s="379" t="s">
        <v>113</v>
      </c>
      <c r="AD92" s="380"/>
      <c r="AE92" s="380"/>
      <c r="AF92" s="364" t="s">
        <v>119</v>
      </c>
      <c r="AG92" s="364"/>
      <c r="AH92" s="364"/>
      <c r="AI92" s="364"/>
      <c r="AJ92" s="364"/>
      <c r="AK92" s="364"/>
      <c r="AL92" s="364"/>
      <c r="AM92" s="364"/>
      <c r="AN92" s="365"/>
    </row>
    <row r="93" spans="1:40" ht="18.75" customHeight="1">
      <c r="B93" s="38"/>
      <c r="C93" s="390"/>
      <c r="D93" s="391"/>
      <c r="E93" s="374"/>
      <c r="F93" s="375"/>
      <c r="G93" s="375"/>
      <c r="H93" s="375"/>
      <c r="I93" s="375"/>
      <c r="J93" s="375"/>
      <c r="K93" s="375"/>
      <c r="L93" s="375"/>
      <c r="M93" s="375"/>
      <c r="N93" s="375"/>
      <c r="O93" s="375"/>
      <c r="P93" s="375"/>
      <c r="Q93" s="375"/>
      <c r="R93" s="375"/>
      <c r="S93" s="375"/>
      <c r="T93" s="375"/>
      <c r="U93" s="375"/>
      <c r="V93" s="375"/>
      <c r="W93" s="375"/>
      <c r="X93" s="375"/>
      <c r="Y93" s="375"/>
      <c r="Z93" s="375"/>
      <c r="AA93" s="375"/>
      <c r="AB93" s="376"/>
      <c r="AC93" s="381" t="s">
        <v>113</v>
      </c>
      <c r="AD93" s="382"/>
      <c r="AE93" s="382"/>
      <c r="AF93" s="366" t="s">
        <v>120</v>
      </c>
      <c r="AG93" s="366"/>
      <c r="AH93" s="366"/>
      <c r="AI93" s="366"/>
      <c r="AJ93" s="366"/>
      <c r="AK93" s="366"/>
      <c r="AL93" s="366"/>
      <c r="AM93" s="366"/>
      <c r="AN93" s="367"/>
    </row>
  </sheetData>
  <mergeCells count="95">
    <mergeCell ref="C73:D74"/>
    <mergeCell ref="E73:AH74"/>
    <mergeCell ref="E67:AN70"/>
    <mergeCell ref="E75:AB78"/>
    <mergeCell ref="C35:D37"/>
    <mergeCell ref="E35:AH37"/>
    <mergeCell ref="AI35:AN37"/>
    <mergeCell ref="AI73:AN74"/>
    <mergeCell ref="C49:D50"/>
    <mergeCell ref="E49:AH50"/>
    <mergeCell ref="AI44:AN45"/>
    <mergeCell ref="AI49:AN50"/>
    <mergeCell ref="C58:D63"/>
    <mergeCell ref="C56:D57"/>
    <mergeCell ref="AC61:AN61"/>
    <mergeCell ref="E56:AH57"/>
    <mergeCell ref="C79:D81"/>
    <mergeCell ref="AC78:AE78"/>
    <mergeCell ref="AC75:AE75"/>
    <mergeCell ref="AF75:AN75"/>
    <mergeCell ref="AC76:AE76"/>
    <mergeCell ref="AC77:AE77"/>
    <mergeCell ref="C75:D78"/>
    <mergeCell ref="AI21:AN23"/>
    <mergeCell ref="C26:D27"/>
    <mergeCell ref="E26:AH27"/>
    <mergeCell ref="C44:D45"/>
    <mergeCell ref="AI26:AN27"/>
    <mergeCell ref="C21:D23"/>
    <mergeCell ref="E21:AH23"/>
    <mergeCell ref="C28:D34"/>
    <mergeCell ref="E28:AH29"/>
    <mergeCell ref="AI28:AN34"/>
    <mergeCell ref="E30:AH31"/>
    <mergeCell ref="E32:AH34"/>
    <mergeCell ref="AC62:AN62"/>
    <mergeCell ref="C42:D43"/>
    <mergeCell ref="E42:AH43"/>
    <mergeCell ref="AI42:AN43"/>
    <mergeCell ref="E44:AH45"/>
    <mergeCell ref="AC59:AN59"/>
    <mergeCell ref="AC58:AN58"/>
    <mergeCell ref="AC60:AN60"/>
    <mergeCell ref="E58:AB63"/>
    <mergeCell ref="AI51:AN53"/>
    <mergeCell ref="E46:AN46"/>
    <mergeCell ref="AI56:AN57"/>
    <mergeCell ref="AC63:AN63"/>
    <mergeCell ref="C51:D53"/>
    <mergeCell ref="E51:AH53"/>
    <mergeCell ref="AI16:AN17"/>
    <mergeCell ref="E19:AH20"/>
    <mergeCell ref="C11:P14"/>
    <mergeCell ref="Q11:T12"/>
    <mergeCell ref="A1:B2"/>
    <mergeCell ref="C1:AN2"/>
    <mergeCell ref="AI18:AN18"/>
    <mergeCell ref="C6:F6"/>
    <mergeCell ref="G6:W6"/>
    <mergeCell ref="C7:AN8"/>
    <mergeCell ref="C19:D20"/>
    <mergeCell ref="AI19:AN20"/>
    <mergeCell ref="U11:AB12"/>
    <mergeCell ref="AC11:AH12"/>
    <mergeCell ref="AI11:AN12"/>
    <mergeCell ref="Q13:T14"/>
    <mergeCell ref="Q10:AN10"/>
    <mergeCell ref="C64:D66"/>
    <mergeCell ref="E64:AH66"/>
    <mergeCell ref="AI64:AN66"/>
    <mergeCell ref="C89:D93"/>
    <mergeCell ref="U13:AB14"/>
    <mergeCell ref="AC13:AH14"/>
    <mergeCell ref="AI13:AL14"/>
    <mergeCell ref="AM13:AN14"/>
    <mergeCell ref="C40:D41"/>
    <mergeCell ref="E40:AH41"/>
    <mergeCell ref="AI40:AN41"/>
    <mergeCell ref="E82:AN86"/>
    <mergeCell ref="E79:AH81"/>
    <mergeCell ref="AI79:AN81"/>
    <mergeCell ref="AF76:AN76"/>
    <mergeCell ref="E89:AB93"/>
    <mergeCell ref="AC89:AE89"/>
    <mergeCell ref="AC91:AE91"/>
    <mergeCell ref="AC92:AE92"/>
    <mergeCell ref="AC93:AE93"/>
    <mergeCell ref="AC90:AE90"/>
    <mergeCell ref="AF89:AN89"/>
    <mergeCell ref="AF91:AN91"/>
    <mergeCell ref="AF92:AN92"/>
    <mergeCell ref="AF93:AN93"/>
    <mergeCell ref="AF77:AN77"/>
    <mergeCell ref="AF78:AN78"/>
    <mergeCell ref="AF90:AN90"/>
  </mergeCells>
  <phoneticPr fontId="3"/>
  <printOptions horizontalCentered="1"/>
  <pageMargins left="0.59055118110236227" right="0.59055118110236227" top="0.47244094488188981" bottom="0.35433070866141736" header="0.35433070866141736" footer="0.27559055118110237"/>
  <pageSetup paperSize="9" scale="85" orientation="portrait" r:id="rId1"/>
  <headerFooter alignWithMargins="0">
    <oddFooter>&amp;C－&amp;P－</oddFooter>
  </headerFooter>
  <rowBreaks count="1" manualBreakCount="1">
    <brk id="54" max="4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8"/>
  <sheetViews>
    <sheetView showGridLines="0" view="pageBreakPreview" zoomScaleNormal="100" workbookViewId="0">
      <selection sqref="A1:E1"/>
    </sheetView>
  </sheetViews>
  <sheetFormatPr defaultRowHeight="13.5"/>
  <cols>
    <col min="1" max="2" width="8.625" style="68" customWidth="1"/>
    <col min="3" max="4" width="30.625" style="68" customWidth="1"/>
    <col min="5" max="5" width="11.5" style="69" bestFit="1" customWidth="1"/>
    <col min="6" max="16384" width="9" style="65"/>
  </cols>
  <sheetData>
    <row r="1" spans="1:5" s="66" customFormat="1" ht="30" customHeight="1">
      <c r="A1" s="554" t="s">
        <v>334</v>
      </c>
      <c r="B1" s="554"/>
      <c r="C1" s="554"/>
      <c r="D1" s="554"/>
      <c r="E1" s="554"/>
    </row>
    <row r="2" spans="1:5" ht="18" customHeight="1"/>
    <row r="3" spans="1:5" s="70" customFormat="1" ht="18" customHeight="1">
      <c r="A3" s="546" t="s">
        <v>320</v>
      </c>
      <c r="B3" s="616"/>
      <c r="C3" s="616"/>
      <c r="D3" s="617"/>
      <c r="E3" s="288" t="s">
        <v>321</v>
      </c>
    </row>
    <row r="4" spans="1:5" s="72" customFormat="1" ht="75" customHeight="1">
      <c r="A4" s="613" t="s">
        <v>620</v>
      </c>
      <c r="B4" s="614"/>
      <c r="C4" s="614"/>
      <c r="D4" s="615"/>
      <c r="E4" s="192" t="s">
        <v>322</v>
      </c>
    </row>
    <row r="5" spans="1:5" s="72" customFormat="1" ht="75" customHeight="1">
      <c r="A5" s="613" t="s">
        <v>621</v>
      </c>
      <c r="B5" s="614"/>
      <c r="C5" s="614"/>
      <c r="D5" s="615"/>
      <c r="E5" s="192" t="s">
        <v>322</v>
      </c>
    </row>
    <row r="6" spans="1:5" s="72" customFormat="1" ht="75" customHeight="1">
      <c r="A6" s="613" t="s">
        <v>622</v>
      </c>
      <c r="B6" s="614"/>
      <c r="C6" s="614"/>
      <c r="D6" s="615"/>
      <c r="E6" s="192" t="s">
        <v>322</v>
      </c>
    </row>
    <row r="7" spans="1:5" s="72" customFormat="1" ht="75" customHeight="1">
      <c r="A7" s="613" t="s">
        <v>623</v>
      </c>
      <c r="B7" s="614"/>
      <c r="C7" s="614"/>
      <c r="D7" s="615"/>
      <c r="E7" s="192" t="s">
        <v>322</v>
      </c>
    </row>
    <row r="8" spans="1:5" s="72" customFormat="1" ht="75" customHeight="1">
      <c r="A8" s="613" t="s">
        <v>231</v>
      </c>
      <c r="B8" s="614"/>
      <c r="C8" s="614"/>
      <c r="D8" s="615"/>
      <c r="E8" s="192" t="s">
        <v>322</v>
      </c>
    </row>
  </sheetData>
  <mergeCells count="7">
    <mergeCell ref="A7:D7"/>
    <mergeCell ref="A8:D8"/>
    <mergeCell ref="A3:D3"/>
    <mergeCell ref="A5:D5"/>
    <mergeCell ref="A1:E1"/>
    <mergeCell ref="A4:D4"/>
    <mergeCell ref="A6:D6"/>
  </mergeCells>
  <phoneticPr fontId="3"/>
  <pageMargins left="0.59" right="0.28000000000000003" top="1" bottom="1" header="0.51200000000000001" footer="0.51200000000000001"/>
  <pageSetup paperSize="9" fitToHeight="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15"/>
  <sheetViews>
    <sheetView showGridLines="0" view="pageBreakPreview" zoomScaleNormal="100" zoomScaleSheetLayoutView="100" workbookViewId="0">
      <selection sqref="A1:E1"/>
    </sheetView>
  </sheetViews>
  <sheetFormatPr defaultRowHeight="13.5"/>
  <cols>
    <col min="1" max="2" width="8.625" style="68" customWidth="1"/>
    <col min="3" max="4" width="35.625" style="68" customWidth="1"/>
    <col min="5" max="5" width="11.5" style="69" bestFit="1" customWidth="1"/>
    <col min="6" max="16384" width="9" style="65"/>
  </cols>
  <sheetData>
    <row r="1" spans="1:5" s="66" customFormat="1" ht="30" customHeight="1">
      <c r="A1" s="554" t="s">
        <v>646</v>
      </c>
      <c r="B1" s="554"/>
      <c r="C1" s="554"/>
      <c r="D1" s="554"/>
      <c r="E1" s="554"/>
    </row>
    <row r="2" spans="1:5" ht="18" customHeight="1">
      <c r="A2" s="620" t="s">
        <v>648</v>
      </c>
      <c r="B2" s="620"/>
      <c r="C2" s="620"/>
      <c r="D2" s="620"/>
      <c r="E2" s="620"/>
    </row>
    <row r="3" spans="1:5" s="70" customFormat="1" ht="18" customHeight="1">
      <c r="A3" s="555" t="s">
        <v>320</v>
      </c>
      <c r="B3" s="556"/>
      <c r="C3" s="556"/>
      <c r="D3" s="557"/>
      <c r="E3" s="184" t="s">
        <v>321</v>
      </c>
    </row>
    <row r="4" spans="1:5" s="72" customFormat="1" ht="143.25" customHeight="1">
      <c r="A4" s="551" t="s">
        <v>615</v>
      </c>
      <c r="B4" s="552"/>
      <c r="C4" s="552"/>
      <c r="D4" s="553"/>
      <c r="E4" s="183" t="s">
        <v>611</v>
      </c>
    </row>
    <row r="5" spans="1:5" s="72" customFormat="1" ht="80.099999999999994" customHeight="1">
      <c r="A5" s="551" t="s">
        <v>619</v>
      </c>
      <c r="B5" s="552"/>
      <c r="C5" s="552"/>
      <c r="D5" s="553"/>
      <c r="E5" s="183" t="s">
        <v>611</v>
      </c>
    </row>
    <row r="6" spans="1:5" s="72" customFormat="1" ht="80.099999999999994" customHeight="1">
      <c r="A6" s="621" t="s">
        <v>618</v>
      </c>
      <c r="B6" s="622"/>
      <c r="C6" s="623"/>
      <c r="D6" s="624"/>
      <c r="E6" s="183" t="s">
        <v>611</v>
      </c>
    </row>
    <row r="7" spans="1:5" s="72" customFormat="1" ht="80.099999999999994" customHeight="1">
      <c r="A7" s="621" t="s">
        <v>616</v>
      </c>
      <c r="B7" s="622"/>
      <c r="C7" s="623"/>
      <c r="D7" s="624"/>
      <c r="E7" s="183" t="s">
        <v>611</v>
      </c>
    </row>
    <row r="8" spans="1:5" ht="80.099999999999994" customHeight="1">
      <c r="A8" s="621" t="s">
        <v>667</v>
      </c>
      <c r="B8" s="622"/>
      <c r="C8" s="623"/>
      <c r="D8" s="624"/>
      <c r="E8" s="183" t="s">
        <v>612</v>
      </c>
    </row>
    <row r="9" spans="1:5" ht="80.099999999999994" customHeight="1">
      <c r="A9" s="621" t="s">
        <v>666</v>
      </c>
      <c r="B9" s="622"/>
      <c r="C9" s="623"/>
      <c r="D9" s="624"/>
      <c r="E9" s="183" t="s">
        <v>611</v>
      </c>
    </row>
    <row r="10" spans="1:5" ht="80.099999999999994" customHeight="1">
      <c r="A10" s="621" t="s">
        <v>617</v>
      </c>
      <c r="B10" s="623"/>
      <c r="C10" s="623"/>
      <c r="D10" s="624"/>
      <c r="E10" s="183" t="s">
        <v>613</v>
      </c>
    </row>
    <row r="11" spans="1:5" ht="13.5" customHeight="1">
      <c r="A11" s="302"/>
      <c r="B11" s="302"/>
      <c r="C11" s="302"/>
      <c r="D11" s="302"/>
      <c r="E11" s="303"/>
    </row>
    <row r="12" spans="1:5">
      <c r="A12" s="618" t="s">
        <v>614</v>
      </c>
      <c r="B12" s="618"/>
      <c r="C12" s="618"/>
      <c r="D12" s="618"/>
      <c r="E12" s="618"/>
    </row>
    <row r="13" spans="1:5">
      <c r="A13" s="618"/>
      <c r="B13" s="618"/>
      <c r="C13" s="618"/>
      <c r="D13" s="618"/>
      <c r="E13" s="618"/>
    </row>
    <row r="14" spans="1:5">
      <c r="A14" s="619"/>
      <c r="B14" s="619"/>
      <c r="C14" s="619"/>
      <c r="D14" s="619"/>
      <c r="E14" s="619"/>
    </row>
    <row r="15" spans="1:5">
      <c r="A15" s="619"/>
      <c r="B15" s="619"/>
      <c r="C15" s="619"/>
      <c r="D15" s="619"/>
      <c r="E15" s="619"/>
    </row>
  </sheetData>
  <mergeCells count="11">
    <mergeCell ref="A1:E1"/>
    <mergeCell ref="A3:D3"/>
    <mergeCell ref="A4:D4"/>
    <mergeCell ref="A5:D5"/>
    <mergeCell ref="A12:E15"/>
    <mergeCell ref="A2:E2"/>
    <mergeCell ref="A6:D6"/>
    <mergeCell ref="A7:D7"/>
    <mergeCell ref="A8:D8"/>
    <mergeCell ref="A9:D9"/>
    <mergeCell ref="A10:D10"/>
  </mergeCells>
  <phoneticPr fontId="3"/>
  <printOptions horizontalCentered="1"/>
  <pageMargins left="0.59055118110236227" right="0.59055118110236227" top="0.78740157480314965" bottom="0.78740157480314965" header="0.51181102362204722" footer="0.51181102362204722"/>
  <pageSetup paperSize="9" scale="92"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3"/>
  <sheetViews>
    <sheetView showGridLines="0" view="pageBreakPreview" zoomScaleNormal="100" zoomScaleSheetLayoutView="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1.5" style="69" bestFit="1" customWidth="1"/>
    <col min="6" max="16384" width="9" style="65"/>
  </cols>
  <sheetData>
    <row r="1" spans="1:5" s="66" customFormat="1" ht="30" customHeight="1">
      <c r="A1" s="554" t="s">
        <v>549</v>
      </c>
      <c r="B1" s="554"/>
      <c r="C1" s="554"/>
      <c r="D1" s="554"/>
      <c r="E1" s="554"/>
    </row>
    <row r="2" spans="1:5" ht="18" customHeight="1"/>
    <row r="3" spans="1:5" s="70" customFormat="1" ht="18" customHeight="1">
      <c r="A3" s="546" t="s">
        <v>320</v>
      </c>
      <c r="B3" s="616"/>
      <c r="C3" s="616"/>
      <c r="D3" s="617"/>
      <c r="E3" s="288" t="s">
        <v>321</v>
      </c>
    </row>
    <row r="4" spans="1:5" s="72" customFormat="1" ht="57" customHeight="1">
      <c r="A4" s="566" t="s">
        <v>861</v>
      </c>
      <c r="B4" s="567"/>
      <c r="C4" s="567"/>
      <c r="D4" s="568"/>
      <c r="E4" s="304" t="s">
        <v>322</v>
      </c>
    </row>
    <row r="5" spans="1:5" s="72" customFormat="1" ht="36.75" customHeight="1">
      <c r="A5" s="305"/>
      <c r="B5" s="625" t="s">
        <v>624</v>
      </c>
      <c r="C5" s="626"/>
      <c r="D5" s="627"/>
      <c r="E5" s="306" t="s">
        <v>327</v>
      </c>
    </row>
    <row r="6" spans="1:5" s="72" customFormat="1" ht="57.75" customHeight="1">
      <c r="A6" s="575" t="s">
        <v>625</v>
      </c>
      <c r="B6" s="576"/>
      <c r="C6" s="576"/>
      <c r="D6" s="577"/>
      <c r="E6" s="269" t="s">
        <v>322</v>
      </c>
    </row>
    <row r="7" spans="1:5" s="72" customFormat="1" ht="57.75" customHeight="1">
      <c r="A7" s="575" t="s">
        <v>626</v>
      </c>
      <c r="B7" s="576"/>
      <c r="C7" s="576"/>
      <c r="D7" s="577"/>
      <c r="E7" s="269" t="s">
        <v>335</v>
      </c>
    </row>
    <row r="8" spans="1:5" s="72" customFormat="1" ht="57.75" customHeight="1">
      <c r="A8" s="575" t="s">
        <v>627</v>
      </c>
      <c r="B8" s="576"/>
      <c r="C8" s="576"/>
      <c r="D8" s="577"/>
      <c r="E8" s="269" t="s">
        <v>322</v>
      </c>
    </row>
    <row r="9" spans="1:5" s="72" customFormat="1" ht="57.75" customHeight="1">
      <c r="A9" s="575" t="s">
        <v>628</v>
      </c>
      <c r="B9" s="576"/>
      <c r="C9" s="576"/>
      <c r="D9" s="577"/>
      <c r="E9" s="269" t="s">
        <v>327</v>
      </c>
    </row>
    <row r="10" spans="1:5" s="72" customFormat="1" ht="57" customHeight="1">
      <c r="A10" s="563" t="s">
        <v>617</v>
      </c>
      <c r="B10" s="564"/>
      <c r="C10" s="564"/>
      <c r="D10" s="565"/>
      <c r="E10" s="297" t="s">
        <v>322</v>
      </c>
    </row>
    <row r="11" spans="1:5" s="72" customFormat="1" ht="19.5" customHeight="1">
      <c r="A11" s="191"/>
      <c r="B11" s="191"/>
      <c r="C11" s="191"/>
      <c r="D11" s="191"/>
      <c r="E11" s="100"/>
    </row>
    <row r="12" spans="1:5" ht="28.5" customHeight="1">
      <c r="A12" s="78" t="s">
        <v>337</v>
      </c>
      <c r="B12" s="79"/>
    </row>
    <row r="13" spans="1:5" ht="18" customHeight="1">
      <c r="A13" s="538" t="s">
        <v>633</v>
      </c>
      <c r="B13" s="538"/>
      <c r="C13" s="538"/>
      <c r="D13" s="538"/>
      <c r="E13" s="288" t="s">
        <v>634</v>
      </c>
    </row>
    <row r="14" spans="1:5" ht="30.75" customHeight="1">
      <c r="A14" s="628" t="s">
        <v>629</v>
      </c>
      <c r="B14" s="628"/>
      <c r="C14" s="628"/>
      <c r="D14" s="628"/>
      <c r="E14" s="269" t="s">
        <v>335</v>
      </c>
    </row>
    <row r="15" spans="1:5" ht="57" customHeight="1">
      <c r="A15" s="628" t="s">
        <v>630</v>
      </c>
      <c r="B15" s="628"/>
      <c r="C15" s="628"/>
      <c r="D15" s="628"/>
      <c r="E15" s="269" t="s">
        <v>322</v>
      </c>
    </row>
    <row r="16" spans="1:5" ht="57" customHeight="1">
      <c r="A16" s="628" t="s">
        <v>631</v>
      </c>
      <c r="B16" s="628"/>
      <c r="C16" s="628"/>
      <c r="D16" s="628"/>
      <c r="E16" s="269" t="s">
        <v>335</v>
      </c>
    </row>
    <row r="17" spans="1:5">
      <c r="A17" s="267"/>
      <c r="B17" s="267"/>
      <c r="C17" s="267"/>
      <c r="D17" s="267"/>
      <c r="E17" s="268"/>
    </row>
    <row r="18" spans="1:5" ht="13.5" customHeight="1">
      <c r="A18" s="619" t="s">
        <v>632</v>
      </c>
      <c r="B18" s="619"/>
      <c r="C18" s="619"/>
      <c r="D18" s="619"/>
      <c r="E18" s="619"/>
    </row>
    <row r="19" spans="1:5" ht="13.5" customHeight="1">
      <c r="A19" s="619"/>
      <c r="B19" s="619"/>
      <c r="C19" s="619"/>
      <c r="D19" s="619"/>
      <c r="E19" s="619"/>
    </row>
    <row r="20" spans="1:5" ht="13.5" customHeight="1">
      <c r="A20" s="619"/>
      <c r="B20" s="619"/>
      <c r="C20" s="619"/>
      <c r="D20" s="619"/>
      <c r="E20" s="619"/>
    </row>
    <row r="21" spans="1:5" ht="13.5" customHeight="1">
      <c r="A21" s="619"/>
      <c r="B21" s="619"/>
      <c r="C21" s="619"/>
      <c r="D21" s="619"/>
      <c r="E21" s="619"/>
    </row>
    <row r="22" spans="1:5">
      <c r="A22" s="619"/>
      <c r="B22" s="619"/>
      <c r="C22" s="619"/>
      <c r="D22" s="619"/>
      <c r="E22" s="619"/>
    </row>
    <row r="23" spans="1:5">
      <c r="A23" s="619"/>
      <c r="B23" s="619"/>
      <c r="C23" s="619"/>
      <c r="D23" s="619"/>
      <c r="E23" s="619"/>
    </row>
  </sheetData>
  <mergeCells count="14">
    <mergeCell ref="A18:E23"/>
    <mergeCell ref="A13:D13"/>
    <mergeCell ref="A14:D14"/>
    <mergeCell ref="A15:D15"/>
    <mergeCell ref="A16:D16"/>
    <mergeCell ref="A10:D10"/>
    <mergeCell ref="A4:D4"/>
    <mergeCell ref="A1:E1"/>
    <mergeCell ref="A3:D3"/>
    <mergeCell ref="B5:D5"/>
    <mergeCell ref="A6:D6"/>
    <mergeCell ref="A7:D7"/>
    <mergeCell ref="A8:D8"/>
    <mergeCell ref="A9:D9"/>
  </mergeCells>
  <phoneticPr fontId="3"/>
  <pageMargins left="0.59" right="0.28000000000000003" top="1" bottom="1" header="0.51200000000000001" footer="0.51200000000000001"/>
  <pageSetup paperSize="9" scale="9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1"/>
  <sheetViews>
    <sheetView view="pageBreakPreview" zoomScaleNormal="85" zoomScaleSheetLayoutView="100" workbookViewId="0">
      <selection sqref="A1:C1"/>
    </sheetView>
  </sheetViews>
  <sheetFormatPr defaultRowHeight="13.5"/>
  <cols>
    <col min="1" max="1" width="9" style="65"/>
    <col min="2" max="2" width="78.875" style="65" customWidth="1"/>
    <col min="3" max="3" width="11.5" style="83" bestFit="1" customWidth="1"/>
    <col min="4" max="16384" width="9" style="65"/>
  </cols>
  <sheetData>
    <row r="1" spans="1:4" ht="30" customHeight="1">
      <c r="A1" s="544" t="s">
        <v>647</v>
      </c>
      <c r="B1" s="544"/>
      <c r="C1" s="544"/>
      <c r="D1" s="81"/>
    </row>
    <row r="2" spans="1:4" ht="18" customHeight="1">
      <c r="A2" s="631" t="s">
        <v>649</v>
      </c>
      <c r="B2" s="631"/>
      <c r="C2" s="631"/>
      <c r="D2" s="81"/>
    </row>
    <row r="3" spans="1:4" s="83" customFormat="1" ht="18" customHeight="1">
      <c r="A3" s="546" t="s">
        <v>320</v>
      </c>
      <c r="B3" s="546"/>
      <c r="C3" s="288" t="s">
        <v>321</v>
      </c>
      <c r="D3" s="82"/>
    </row>
    <row r="4" spans="1:4" s="72" customFormat="1" ht="33.75" customHeight="1">
      <c r="A4" s="535" t="s">
        <v>862</v>
      </c>
      <c r="B4" s="535"/>
      <c r="C4" s="192" t="s">
        <v>611</v>
      </c>
      <c r="D4" s="84"/>
    </row>
    <row r="5" spans="1:4" s="72" customFormat="1" ht="93" customHeight="1">
      <c r="A5" s="630" t="s">
        <v>863</v>
      </c>
      <c r="B5" s="630"/>
      <c r="C5" s="192" t="s">
        <v>635</v>
      </c>
      <c r="D5" s="84"/>
    </row>
    <row r="6" spans="1:4" s="72" customFormat="1" ht="59.25" customHeight="1">
      <c r="A6" s="630" t="s">
        <v>864</v>
      </c>
      <c r="B6" s="630"/>
      <c r="C6" s="192" t="s">
        <v>636</v>
      </c>
      <c r="D6" s="84"/>
    </row>
    <row r="7" spans="1:4" s="72" customFormat="1" ht="59.25" customHeight="1">
      <c r="A7" s="535" t="s">
        <v>865</v>
      </c>
      <c r="B7" s="535"/>
      <c r="C7" s="192" t="s">
        <v>611</v>
      </c>
      <c r="D7" s="84"/>
    </row>
    <row r="8" spans="1:4" s="72" customFormat="1" ht="76.5" customHeight="1">
      <c r="A8" s="535" t="s">
        <v>450</v>
      </c>
      <c r="B8" s="535"/>
      <c r="C8" s="192" t="s">
        <v>611</v>
      </c>
      <c r="D8" s="84"/>
    </row>
    <row r="9" spans="1:4">
      <c r="A9" s="81"/>
      <c r="B9" s="81"/>
      <c r="C9" s="82"/>
      <c r="D9" s="81"/>
    </row>
    <row r="10" spans="1:4" s="68" customFormat="1">
      <c r="C10" s="69"/>
    </row>
    <row r="11" spans="1:4" s="68" customFormat="1" ht="40.5" customHeight="1">
      <c r="A11" s="85"/>
      <c r="B11" s="629"/>
      <c r="C11" s="629"/>
    </row>
    <row r="12" spans="1:4" s="68" customFormat="1" ht="14.25" customHeight="1">
      <c r="A12" s="86"/>
      <c r="B12" s="87"/>
      <c r="C12" s="69"/>
    </row>
    <row r="13" spans="1:4" s="68" customFormat="1" ht="32.25" customHeight="1">
      <c r="A13" s="86"/>
      <c r="B13" s="629"/>
      <c r="C13" s="629"/>
    </row>
    <row r="14" spans="1:4" s="68" customFormat="1">
      <c r="C14" s="69"/>
    </row>
    <row r="15" spans="1:4" s="68" customFormat="1" ht="57.75" customHeight="1">
      <c r="A15" s="86"/>
      <c r="B15" s="629"/>
      <c r="C15" s="629"/>
    </row>
    <row r="16" spans="1:4" s="68" customFormat="1">
      <c r="C16" s="69"/>
      <c r="D16" s="88" t="s">
        <v>339</v>
      </c>
    </row>
    <row r="17" spans="1:4" s="68" customFormat="1" ht="86.25" customHeight="1">
      <c r="A17" s="86"/>
      <c r="B17" s="629"/>
      <c r="C17" s="629"/>
      <c r="D17" s="88" t="s">
        <v>340</v>
      </c>
    </row>
    <row r="18" spans="1:4" s="68" customFormat="1">
      <c r="A18" s="86"/>
      <c r="C18" s="69"/>
      <c r="D18" s="68" t="s">
        <v>340</v>
      </c>
    </row>
    <row r="19" spans="1:4" s="89" customFormat="1" ht="57" customHeight="1">
      <c r="A19" s="86"/>
      <c r="B19" s="629"/>
      <c r="C19" s="629"/>
      <c r="D19" s="89" t="s">
        <v>339</v>
      </c>
    </row>
    <row r="20" spans="1:4" s="68" customFormat="1">
      <c r="A20" s="86"/>
      <c r="C20" s="69"/>
    </row>
    <row r="21" spans="1:4" s="89" customFormat="1" ht="33.75" customHeight="1">
      <c r="A21" s="86"/>
      <c r="B21" s="629"/>
      <c r="C21" s="629"/>
    </row>
  </sheetData>
  <mergeCells count="14">
    <mergeCell ref="B21:C21"/>
    <mergeCell ref="A1:C1"/>
    <mergeCell ref="A3:B3"/>
    <mergeCell ref="A4:B4"/>
    <mergeCell ref="A5:B5"/>
    <mergeCell ref="A6:B6"/>
    <mergeCell ref="A8:B8"/>
    <mergeCell ref="B11:C11"/>
    <mergeCell ref="B13:C13"/>
    <mergeCell ref="B15:C15"/>
    <mergeCell ref="B17:C17"/>
    <mergeCell ref="B19:C19"/>
    <mergeCell ref="A7:B7"/>
    <mergeCell ref="A2:C2"/>
  </mergeCells>
  <phoneticPr fontId="3"/>
  <pageMargins left="0.59" right="0.28000000000000003" top="0.98399999999999999" bottom="0.98399999999999999" header="0.51200000000000001" footer="0.51200000000000001"/>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7"/>
  <sheetViews>
    <sheetView view="pageBreakPreview" zoomScaleNormal="100" zoomScaleSheetLayoutView="100" workbookViewId="0">
      <selection sqref="A1:C1"/>
    </sheetView>
  </sheetViews>
  <sheetFormatPr defaultRowHeight="13.5"/>
  <cols>
    <col min="1" max="1" width="9" style="65"/>
    <col min="2" max="2" width="78.875" style="65" customWidth="1"/>
    <col min="3" max="3" width="11.5" style="83" bestFit="1" customWidth="1"/>
    <col min="4" max="16384" width="9" style="65"/>
  </cols>
  <sheetData>
    <row r="1" spans="1:3" ht="30" customHeight="1">
      <c r="A1" s="554" t="s">
        <v>638</v>
      </c>
      <c r="B1" s="554"/>
      <c r="C1" s="554"/>
    </row>
    <row r="2" spans="1:3" ht="18" customHeight="1"/>
    <row r="3" spans="1:3" s="92" customFormat="1" ht="18" customHeight="1">
      <c r="A3" s="546" t="s">
        <v>637</v>
      </c>
      <c r="B3" s="546"/>
      <c r="C3" s="288" t="s">
        <v>321</v>
      </c>
    </row>
    <row r="4" spans="1:3" s="72" customFormat="1" ht="54.75" customHeight="1">
      <c r="A4" s="585" t="s">
        <v>866</v>
      </c>
      <c r="B4" s="585"/>
      <c r="C4" s="269" t="s">
        <v>322</v>
      </c>
    </row>
    <row r="5" spans="1:3" s="72" customFormat="1" ht="50.25" customHeight="1">
      <c r="A5" s="628" t="s">
        <v>639</v>
      </c>
      <c r="B5" s="628"/>
      <c r="C5" s="269" t="s">
        <v>322</v>
      </c>
    </row>
    <row r="6" spans="1:3" s="72" customFormat="1" ht="57" customHeight="1">
      <c r="A6" s="585" t="s">
        <v>665</v>
      </c>
      <c r="B6" s="585"/>
      <c r="C6" s="269" t="s">
        <v>327</v>
      </c>
    </row>
    <row r="7" spans="1:3" ht="38.25" customHeight="1">
      <c r="A7" s="632" t="s">
        <v>794</v>
      </c>
      <c r="B7" s="633"/>
      <c r="C7" s="193" t="s">
        <v>322</v>
      </c>
    </row>
  </sheetData>
  <mergeCells count="6">
    <mergeCell ref="A7:B7"/>
    <mergeCell ref="A1:C1"/>
    <mergeCell ref="A3:B3"/>
    <mergeCell ref="A4:B4"/>
    <mergeCell ref="A5:B5"/>
    <mergeCell ref="A6:B6"/>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4"/>
  <sheetViews>
    <sheetView view="pageBreakPreview" zoomScaleNormal="100" zoomScaleSheetLayoutView="100" workbookViewId="0">
      <selection sqref="A1:C1"/>
    </sheetView>
  </sheetViews>
  <sheetFormatPr defaultRowHeight="13.5"/>
  <cols>
    <col min="1" max="1" width="9" style="65"/>
    <col min="2" max="2" width="78.875" style="65" customWidth="1"/>
    <col min="3" max="3" width="11.5" style="83" bestFit="1" customWidth="1"/>
    <col min="4" max="16384" width="9" style="65"/>
  </cols>
  <sheetData>
    <row r="1" spans="1:3" ht="30" customHeight="1">
      <c r="A1" s="634" t="s">
        <v>867</v>
      </c>
      <c r="B1" s="634"/>
      <c r="C1" s="634"/>
    </row>
    <row r="2" spans="1:3" ht="18" customHeight="1"/>
    <row r="3" spans="1:3" s="92" customFormat="1" ht="18" customHeight="1">
      <c r="A3" s="546" t="s">
        <v>320</v>
      </c>
      <c r="B3" s="546"/>
      <c r="C3" s="288" t="s">
        <v>321</v>
      </c>
    </row>
    <row r="4" spans="1:3" s="72" customFormat="1" ht="54.75" customHeight="1">
      <c r="A4" s="543" t="s">
        <v>640</v>
      </c>
      <c r="B4" s="543"/>
      <c r="C4" s="193" t="s">
        <v>322</v>
      </c>
    </row>
  </sheetData>
  <mergeCells count="3">
    <mergeCell ref="A1:C1"/>
    <mergeCell ref="A3:B3"/>
    <mergeCell ref="A4:B4"/>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18"/>
  <sheetViews>
    <sheetView view="pageBreakPreview" zoomScaleNormal="100" zoomScaleSheetLayoutView="100" workbookViewId="0">
      <selection sqref="A1:C1"/>
    </sheetView>
  </sheetViews>
  <sheetFormatPr defaultRowHeight="13.5"/>
  <cols>
    <col min="1" max="1" width="9" style="65"/>
    <col min="2" max="2" width="78.875" style="65" customWidth="1"/>
    <col min="3" max="3" width="11.5" style="83" bestFit="1" customWidth="1"/>
    <col min="4" max="16384" width="9" style="65"/>
  </cols>
  <sheetData>
    <row r="1" spans="1:3" ht="30" customHeight="1">
      <c r="A1" s="634" t="s">
        <v>868</v>
      </c>
      <c r="B1" s="634"/>
      <c r="C1" s="634"/>
    </row>
    <row r="2" spans="1:3" ht="18" customHeight="1"/>
    <row r="3" spans="1:3" s="92" customFormat="1" ht="18" customHeight="1">
      <c r="A3" s="538" t="s">
        <v>320</v>
      </c>
      <c r="B3" s="538"/>
      <c r="C3" s="290" t="s">
        <v>321</v>
      </c>
    </row>
    <row r="4" spans="1:3" s="72" customFormat="1" ht="54.75" customHeight="1">
      <c r="A4" s="535" t="s">
        <v>641</v>
      </c>
      <c r="B4" s="535"/>
      <c r="C4" s="274" t="s">
        <v>322</v>
      </c>
    </row>
    <row r="5" spans="1:3" s="72" customFormat="1" ht="50.25" customHeight="1">
      <c r="A5" s="630" t="s">
        <v>642</v>
      </c>
      <c r="B5" s="630"/>
      <c r="C5" s="274" t="s">
        <v>322</v>
      </c>
    </row>
    <row r="6" spans="1:3" s="72" customFormat="1" ht="57" customHeight="1">
      <c r="A6" s="535" t="s">
        <v>869</v>
      </c>
      <c r="B6" s="535"/>
      <c r="C6" s="274" t="s">
        <v>322</v>
      </c>
    </row>
    <row r="7" spans="1:3" ht="98.25" customHeight="1">
      <c r="A7" s="535" t="s">
        <v>644</v>
      </c>
      <c r="B7" s="535"/>
      <c r="C7" s="274" t="s">
        <v>322</v>
      </c>
    </row>
    <row r="8" spans="1:3" s="72" customFormat="1" ht="50.25" customHeight="1">
      <c r="A8" s="630" t="s">
        <v>643</v>
      </c>
      <c r="B8" s="630"/>
      <c r="C8" s="274" t="s">
        <v>322</v>
      </c>
    </row>
    <row r="9" spans="1:3" ht="13.5" customHeight="1">
      <c r="A9" s="270"/>
      <c r="B9" s="270"/>
      <c r="C9" s="272"/>
    </row>
    <row r="10" spans="1:3">
      <c r="A10" s="635" t="s">
        <v>645</v>
      </c>
      <c r="B10" s="635"/>
      <c r="C10" s="635"/>
    </row>
    <row r="11" spans="1:3">
      <c r="A11" s="635"/>
      <c r="B11" s="635"/>
      <c r="C11" s="635"/>
    </row>
    <row r="12" spans="1:3">
      <c r="A12" s="635"/>
      <c r="B12" s="635"/>
      <c r="C12" s="635"/>
    </row>
    <row r="13" spans="1:3">
      <c r="A13" s="635"/>
      <c r="B13" s="635"/>
      <c r="C13" s="635"/>
    </row>
    <row r="14" spans="1:3">
      <c r="A14" s="635"/>
      <c r="B14" s="635"/>
      <c r="C14" s="635"/>
    </row>
    <row r="15" spans="1:3">
      <c r="A15" s="635"/>
      <c r="B15" s="635"/>
      <c r="C15" s="635"/>
    </row>
    <row r="16" spans="1:3">
      <c r="A16" s="635"/>
      <c r="B16" s="635"/>
      <c r="C16" s="635"/>
    </row>
    <row r="17" spans="1:3">
      <c r="A17" s="635"/>
      <c r="B17" s="635"/>
      <c r="C17" s="635"/>
    </row>
    <row r="18" spans="1:3">
      <c r="A18" s="635"/>
      <c r="B18" s="635"/>
      <c r="C18" s="635"/>
    </row>
  </sheetData>
  <mergeCells count="8">
    <mergeCell ref="A10:C18"/>
    <mergeCell ref="A7:B7"/>
    <mergeCell ref="A8:B8"/>
    <mergeCell ref="A1:C1"/>
    <mergeCell ref="A3:B3"/>
    <mergeCell ref="A4:B4"/>
    <mergeCell ref="A5:B5"/>
    <mergeCell ref="A6:B6"/>
  </mergeCells>
  <phoneticPr fontId="3"/>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32"/>
  <sheetViews>
    <sheetView showGridLines="0" view="pageBreakPreview" zoomScaleNormal="100" workbookViewId="0">
      <selection sqref="A1:D1"/>
    </sheetView>
  </sheetViews>
  <sheetFormatPr defaultRowHeight="13.5"/>
  <cols>
    <col min="1" max="1" width="14" style="68" customWidth="1"/>
    <col min="2" max="2" width="28.125" style="68" customWidth="1"/>
    <col min="3" max="3" width="37.875" style="68" customWidth="1"/>
    <col min="4" max="4" width="11.5" style="69" bestFit="1" customWidth="1"/>
    <col min="5" max="16384" width="9" style="65"/>
  </cols>
  <sheetData>
    <row r="1" spans="1:7" ht="30" customHeight="1">
      <c r="A1" s="554" t="s">
        <v>341</v>
      </c>
      <c r="B1" s="554"/>
      <c r="C1" s="554"/>
      <c r="D1" s="554"/>
    </row>
    <row r="2" spans="1:7" ht="18" customHeight="1" thickBot="1">
      <c r="A2" s="645" t="s">
        <v>649</v>
      </c>
      <c r="B2" s="645"/>
      <c r="C2" s="645"/>
      <c r="D2" s="645"/>
    </row>
    <row r="3" spans="1:7" s="70" customFormat="1" ht="18" customHeight="1">
      <c r="A3" s="638" t="s">
        <v>342</v>
      </c>
      <c r="B3" s="639"/>
      <c r="C3" s="639"/>
      <c r="D3" s="307" t="s">
        <v>321</v>
      </c>
    </row>
    <row r="4" spans="1:7" s="72" customFormat="1" ht="60" customHeight="1">
      <c r="A4" s="640" t="s">
        <v>650</v>
      </c>
      <c r="B4" s="632"/>
      <c r="C4" s="632"/>
      <c r="D4" s="71" t="s">
        <v>343</v>
      </c>
    </row>
    <row r="5" spans="1:7" s="72" customFormat="1" ht="153" customHeight="1">
      <c r="A5" s="641" t="s">
        <v>651</v>
      </c>
      <c r="B5" s="642"/>
      <c r="C5" s="642"/>
      <c r="D5" s="77" t="s">
        <v>343</v>
      </c>
    </row>
    <row r="6" spans="1:7" s="72" customFormat="1" ht="30" customHeight="1">
      <c r="A6" s="94"/>
      <c r="B6" s="643" t="s">
        <v>344</v>
      </c>
      <c r="C6" s="644"/>
      <c r="D6" s="95" t="s">
        <v>322</v>
      </c>
    </row>
    <row r="7" spans="1:7" s="72" customFormat="1" ht="45.75" customHeight="1" thickBot="1">
      <c r="A7" s="636" t="s">
        <v>333</v>
      </c>
      <c r="B7" s="637"/>
      <c r="C7" s="637"/>
      <c r="D7" s="80" t="s">
        <v>322</v>
      </c>
    </row>
    <row r="8" spans="1:7" ht="18" customHeight="1" thickBot="1">
      <c r="A8" s="93"/>
      <c r="B8" s="93"/>
    </row>
    <row r="9" spans="1:7" ht="18" customHeight="1">
      <c r="A9" s="638" t="s">
        <v>345</v>
      </c>
      <c r="B9" s="639"/>
      <c r="C9" s="639"/>
      <c r="D9" s="307" t="s">
        <v>321</v>
      </c>
    </row>
    <row r="10" spans="1:7" ht="60" customHeight="1">
      <c r="A10" s="640" t="s">
        <v>346</v>
      </c>
      <c r="B10" s="632"/>
      <c r="C10" s="632"/>
      <c r="D10" s="75" t="s">
        <v>343</v>
      </c>
      <c r="G10" s="96"/>
    </row>
    <row r="11" spans="1:7" s="72" customFormat="1" ht="60" customHeight="1">
      <c r="A11" s="641" t="s">
        <v>347</v>
      </c>
      <c r="B11" s="642"/>
      <c r="C11" s="642"/>
      <c r="D11" s="77" t="s">
        <v>322</v>
      </c>
    </row>
    <row r="12" spans="1:7" s="72" customFormat="1" ht="30" customHeight="1">
      <c r="A12" s="94"/>
      <c r="B12" s="643" t="s">
        <v>344</v>
      </c>
      <c r="C12" s="644"/>
      <c r="D12" s="95" t="s">
        <v>322</v>
      </c>
    </row>
    <row r="13" spans="1:7" s="72" customFormat="1" ht="45.75" customHeight="1" thickBot="1">
      <c r="A13" s="636" t="s">
        <v>333</v>
      </c>
      <c r="B13" s="637"/>
      <c r="C13" s="637"/>
      <c r="D13" s="80" t="s">
        <v>322</v>
      </c>
    </row>
    <row r="14" spans="1:7" ht="60" customHeight="1"/>
    <row r="15" spans="1:7" ht="18" customHeight="1">
      <c r="A15" s="93"/>
      <c r="B15" s="93"/>
    </row>
    <row r="16" spans="1:7"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sheetData>
  <mergeCells count="12">
    <mergeCell ref="A9:C9"/>
    <mergeCell ref="A10:C10"/>
    <mergeCell ref="A11:C11"/>
    <mergeCell ref="B12:C12"/>
    <mergeCell ref="A13:C13"/>
    <mergeCell ref="A7:C7"/>
    <mergeCell ref="A1:D1"/>
    <mergeCell ref="A3:C3"/>
    <mergeCell ref="A4:C4"/>
    <mergeCell ref="A5:C5"/>
    <mergeCell ref="B6:C6"/>
    <mergeCell ref="A2:D2"/>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6"/>
  <sheetViews>
    <sheetView showGridLines="0" view="pageBreakPreview" zoomScaleNormal="100" workbookViewId="0">
      <selection sqref="A1:D1"/>
    </sheetView>
  </sheetViews>
  <sheetFormatPr defaultRowHeight="13.5"/>
  <cols>
    <col min="1" max="1" width="14" style="68" customWidth="1"/>
    <col min="2" max="2" width="28.125" style="68" customWidth="1"/>
    <col min="3" max="3" width="37.875" style="68" customWidth="1"/>
    <col min="4" max="4" width="11.5" style="69" bestFit="1" customWidth="1"/>
    <col min="5" max="16384" width="9" style="65"/>
  </cols>
  <sheetData>
    <row r="1" spans="1:4" ht="30" customHeight="1">
      <c r="A1" s="554" t="s">
        <v>654</v>
      </c>
      <c r="B1" s="554"/>
      <c r="C1" s="554"/>
      <c r="D1" s="554"/>
    </row>
    <row r="2" spans="1:4" ht="18.75" customHeight="1"/>
    <row r="3" spans="1:4" s="70" customFormat="1" ht="18.75" customHeight="1">
      <c r="A3" s="555" t="s">
        <v>320</v>
      </c>
      <c r="B3" s="555"/>
      <c r="C3" s="555"/>
      <c r="D3" s="190" t="s">
        <v>321</v>
      </c>
    </row>
    <row r="4" spans="1:4" s="72" customFormat="1" ht="60" customHeight="1">
      <c r="A4" s="535" t="s">
        <v>652</v>
      </c>
      <c r="B4" s="535"/>
      <c r="C4" s="535"/>
      <c r="D4" s="183" t="s">
        <v>322</v>
      </c>
    </row>
    <row r="5" spans="1:4" s="72" customFormat="1" ht="60" customHeight="1">
      <c r="A5" s="535" t="s">
        <v>663</v>
      </c>
      <c r="B5" s="535"/>
      <c r="C5" s="535"/>
      <c r="D5" s="183" t="s">
        <v>322</v>
      </c>
    </row>
    <row r="6" spans="1:4" s="72" customFormat="1" ht="60" customHeight="1">
      <c r="A6" s="535" t="s">
        <v>664</v>
      </c>
      <c r="B6" s="535"/>
      <c r="C6" s="535"/>
      <c r="D6" s="183" t="s">
        <v>322</v>
      </c>
    </row>
    <row r="7" spans="1:4" s="72" customFormat="1" ht="60" customHeight="1">
      <c r="A7" s="535" t="s">
        <v>653</v>
      </c>
      <c r="B7" s="535"/>
      <c r="C7" s="535"/>
      <c r="D7" s="183" t="s">
        <v>322</v>
      </c>
    </row>
    <row r="8" spans="1:4" ht="60" customHeight="1"/>
    <row r="9" spans="1:4" ht="18" customHeight="1">
      <c r="A9" s="93"/>
      <c r="B9" s="93"/>
    </row>
    <row r="10" spans="1:4" ht="18" customHeight="1"/>
    <row r="11" spans="1:4" ht="18" customHeight="1"/>
    <row r="12" spans="1:4" ht="18" customHeight="1"/>
    <row r="13" spans="1:4" ht="18" customHeight="1"/>
    <row r="14" spans="1:4" ht="18" customHeight="1"/>
    <row r="15" spans="1:4" ht="18" customHeight="1"/>
    <row r="16" spans="1:4" ht="18" customHeight="1"/>
    <row r="17" spans="4:7" ht="18" customHeight="1"/>
    <row r="18" spans="4:7" ht="18" customHeight="1"/>
    <row r="19" spans="4:7" ht="18" customHeight="1"/>
    <row r="20" spans="4:7" ht="18" customHeight="1"/>
    <row r="21" spans="4:7" ht="18" customHeight="1"/>
    <row r="22" spans="4:7" ht="18" customHeight="1"/>
    <row r="23" spans="4:7" s="68" customFormat="1" ht="18" customHeight="1">
      <c r="D23" s="69"/>
      <c r="E23" s="65"/>
      <c r="F23" s="65"/>
      <c r="G23" s="65"/>
    </row>
    <row r="24" spans="4:7" s="68" customFormat="1" ht="18" customHeight="1">
      <c r="D24" s="69"/>
      <c r="E24" s="65"/>
      <c r="F24" s="65"/>
      <c r="G24" s="65"/>
    </row>
    <row r="25" spans="4:7" s="68" customFormat="1" ht="18" customHeight="1">
      <c r="D25" s="69"/>
      <c r="E25" s="65"/>
      <c r="F25" s="65"/>
      <c r="G25" s="65"/>
    </row>
    <row r="26" spans="4:7" s="68" customFormat="1" ht="18" customHeight="1">
      <c r="D26" s="69"/>
      <c r="E26" s="65"/>
      <c r="F26" s="65"/>
      <c r="G26" s="65"/>
    </row>
  </sheetData>
  <mergeCells count="6">
    <mergeCell ref="A1:D1"/>
    <mergeCell ref="A3:C3"/>
    <mergeCell ref="A4:C4"/>
    <mergeCell ref="A7:C7"/>
    <mergeCell ref="A5:C5"/>
    <mergeCell ref="A6:C6"/>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3"/>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5.625" style="69" customWidth="1"/>
    <col min="6" max="16384" width="9" style="65"/>
  </cols>
  <sheetData>
    <row r="1" spans="1:5" s="66" customFormat="1" ht="30" customHeight="1">
      <c r="A1" s="554" t="s">
        <v>548</v>
      </c>
      <c r="B1" s="649"/>
      <c r="C1" s="649"/>
      <c r="D1" s="649"/>
      <c r="E1" s="649"/>
    </row>
    <row r="2" spans="1:5" ht="18" customHeight="1" thickBot="1"/>
    <row r="3" spans="1:5" s="70" customFormat="1" ht="18" customHeight="1">
      <c r="A3" s="650" t="s">
        <v>320</v>
      </c>
      <c r="B3" s="651"/>
      <c r="C3" s="651"/>
      <c r="D3" s="652"/>
      <c r="E3" s="160" t="s">
        <v>321</v>
      </c>
    </row>
    <row r="4" spans="1:5" s="72" customFormat="1" ht="57" customHeight="1">
      <c r="A4" s="653" t="s">
        <v>656</v>
      </c>
      <c r="B4" s="654"/>
      <c r="C4" s="654"/>
      <c r="D4" s="655"/>
      <c r="E4" s="309" t="s">
        <v>322</v>
      </c>
    </row>
    <row r="5" spans="1:5" s="72" customFormat="1" ht="57" customHeight="1">
      <c r="A5" s="653" t="s">
        <v>870</v>
      </c>
      <c r="B5" s="654"/>
      <c r="C5" s="654"/>
      <c r="D5" s="655"/>
      <c r="E5" s="309" t="s">
        <v>322</v>
      </c>
    </row>
    <row r="6" spans="1:5" s="72" customFormat="1" ht="57" customHeight="1">
      <c r="A6" s="653" t="s">
        <v>657</v>
      </c>
      <c r="B6" s="654"/>
      <c r="C6" s="654"/>
      <c r="D6" s="655"/>
      <c r="E6" s="309" t="s">
        <v>322</v>
      </c>
    </row>
    <row r="7" spans="1:5" s="72" customFormat="1" ht="57" customHeight="1">
      <c r="A7" s="653" t="s">
        <v>658</v>
      </c>
      <c r="B7" s="654"/>
      <c r="C7" s="654"/>
      <c r="D7" s="655"/>
      <c r="E7" s="309" t="s">
        <v>322</v>
      </c>
    </row>
    <row r="8" spans="1:5" s="72" customFormat="1" ht="57" customHeight="1">
      <c r="A8" s="653" t="s">
        <v>659</v>
      </c>
      <c r="B8" s="654"/>
      <c r="C8" s="654"/>
      <c r="D8" s="655"/>
      <c r="E8" s="309" t="s">
        <v>322</v>
      </c>
    </row>
    <row r="9" spans="1:5" s="72" customFormat="1" ht="57" customHeight="1" thickBot="1">
      <c r="A9" s="646" t="s">
        <v>655</v>
      </c>
      <c r="B9" s="647"/>
      <c r="C9" s="647"/>
      <c r="D9" s="648"/>
      <c r="E9" s="310" t="s">
        <v>322</v>
      </c>
    </row>
    <row r="11" spans="1:5">
      <c r="D11" s="69"/>
      <c r="E11" s="68"/>
    </row>
    <row r="12" spans="1:5">
      <c r="D12" s="69"/>
      <c r="E12" s="68"/>
    </row>
    <row r="13" spans="1:5">
      <c r="D13" s="69"/>
      <c r="E13" s="68"/>
    </row>
  </sheetData>
  <mergeCells count="8">
    <mergeCell ref="A9:D9"/>
    <mergeCell ref="A1:E1"/>
    <mergeCell ref="A3:D3"/>
    <mergeCell ref="A4:D4"/>
    <mergeCell ref="A5:D5"/>
    <mergeCell ref="A6:D6"/>
    <mergeCell ref="A7:D7"/>
    <mergeCell ref="A8:D8"/>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showGridLines="0" view="pageBreakPreview" zoomScaleNormal="100" zoomScaleSheetLayoutView="100" workbookViewId="0">
      <selection sqref="A1:B2"/>
    </sheetView>
  </sheetViews>
  <sheetFormatPr defaultRowHeight="13.5"/>
  <cols>
    <col min="1" max="9" width="2.625" style="32" customWidth="1"/>
    <col min="10" max="10" width="2.375" style="32" customWidth="1"/>
    <col min="11" max="40" width="2.625" style="32" customWidth="1"/>
    <col min="41" max="16384" width="9" style="32"/>
  </cols>
  <sheetData>
    <row r="1" spans="1:40" ht="13.5" customHeight="1">
      <c r="A1" s="466" t="s">
        <v>79</v>
      </c>
      <c r="B1" s="466"/>
      <c r="C1" s="467" t="s">
        <v>22</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row>
    <row r="2" spans="1:40" ht="13.5" customHeight="1">
      <c r="A2" s="466"/>
      <c r="B2" s="466"/>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row>
    <row r="3" spans="1:40" ht="13.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row>
    <row r="4" spans="1:40" ht="18" customHeight="1">
      <c r="C4" s="468">
        <v>1</v>
      </c>
      <c r="D4" s="469"/>
      <c r="E4" s="476" t="s">
        <v>156</v>
      </c>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80"/>
      <c r="AJ4" s="481"/>
      <c r="AK4" s="481"/>
      <c r="AL4" s="481"/>
      <c r="AM4" s="481"/>
      <c r="AN4" s="482"/>
    </row>
    <row r="5" spans="1:40" ht="18" customHeight="1">
      <c r="C5" s="472"/>
      <c r="D5" s="473"/>
      <c r="E5" s="478"/>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83"/>
      <c r="AJ5" s="484"/>
      <c r="AK5" s="484"/>
      <c r="AL5" s="484"/>
      <c r="AM5" s="484"/>
      <c r="AN5" s="485"/>
    </row>
    <row r="6" spans="1:40" ht="18" customHeight="1">
      <c r="C6" s="468">
        <v>2</v>
      </c>
      <c r="D6" s="469"/>
      <c r="E6" s="463" t="s">
        <v>259</v>
      </c>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5"/>
      <c r="AI6" s="468"/>
      <c r="AJ6" s="474"/>
      <c r="AK6" s="474"/>
      <c r="AL6" s="474"/>
      <c r="AM6" s="474"/>
      <c r="AN6" s="469"/>
    </row>
    <row r="7" spans="1:40" ht="18" customHeight="1">
      <c r="C7" s="470"/>
      <c r="D7" s="471"/>
      <c r="E7" s="456"/>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8"/>
      <c r="AI7" s="470"/>
      <c r="AJ7" s="475"/>
      <c r="AK7" s="475"/>
      <c r="AL7" s="475"/>
      <c r="AM7" s="475"/>
      <c r="AN7" s="471"/>
    </row>
    <row r="8" spans="1:40" ht="18" customHeight="1">
      <c r="C8" s="468">
        <v>3</v>
      </c>
      <c r="D8" s="469"/>
      <c r="E8" s="463" t="s">
        <v>157</v>
      </c>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5"/>
      <c r="AI8" s="468"/>
      <c r="AJ8" s="474"/>
      <c r="AK8" s="474"/>
      <c r="AL8" s="474"/>
      <c r="AM8" s="474"/>
      <c r="AN8" s="469"/>
    </row>
    <row r="9" spans="1:40" ht="18" customHeight="1">
      <c r="C9" s="470"/>
      <c r="D9" s="471"/>
      <c r="E9" s="456"/>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8"/>
      <c r="AI9" s="470"/>
      <c r="AJ9" s="475"/>
      <c r="AK9" s="475"/>
      <c r="AL9" s="475"/>
      <c r="AM9" s="475"/>
      <c r="AN9" s="471"/>
    </row>
    <row r="10" spans="1:40" ht="18" customHeight="1">
      <c r="C10" s="480">
        <v>4</v>
      </c>
      <c r="D10" s="482"/>
      <c r="E10" s="463" t="s">
        <v>158</v>
      </c>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5"/>
      <c r="AI10" s="468"/>
      <c r="AJ10" s="474"/>
      <c r="AK10" s="474"/>
      <c r="AL10" s="474"/>
      <c r="AM10" s="474"/>
      <c r="AN10" s="469"/>
    </row>
    <row r="11" spans="1:40" ht="18" customHeight="1">
      <c r="C11" s="483"/>
      <c r="D11" s="485"/>
      <c r="E11" s="456"/>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8"/>
      <c r="AI11" s="470"/>
      <c r="AJ11" s="475"/>
      <c r="AK11" s="475"/>
      <c r="AL11" s="475"/>
      <c r="AM11" s="475"/>
      <c r="AN11" s="471"/>
    </row>
    <row r="12" spans="1:40" ht="18" customHeight="1">
      <c r="C12" s="480">
        <v>5</v>
      </c>
      <c r="D12" s="482"/>
      <c r="E12" s="463" t="s">
        <v>159</v>
      </c>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5"/>
    </row>
    <row r="13" spans="1:40" ht="18" customHeight="1">
      <c r="C13" s="486"/>
      <c r="D13" s="487"/>
      <c r="E13" s="456"/>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8"/>
    </row>
    <row r="14" spans="1:40" ht="18" customHeight="1">
      <c r="C14" s="486"/>
      <c r="D14" s="487"/>
      <c r="E14" s="463" t="s">
        <v>44</v>
      </c>
      <c r="F14" s="464"/>
      <c r="G14" s="464"/>
      <c r="H14" s="464"/>
      <c r="I14" s="464"/>
      <c r="J14" s="464"/>
      <c r="K14" s="464"/>
      <c r="L14" s="464"/>
      <c r="M14" s="464"/>
      <c r="N14" s="464"/>
      <c r="O14" s="464"/>
      <c r="P14" s="464"/>
      <c r="Q14" s="39"/>
      <c r="R14" s="39"/>
      <c r="S14" s="39"/>
      <c r="T14" s="39"/>
      <c r="U14" s="39"/>
      <c r="V14" s="39"/>
      <c r="W14" s="39"/>
      <c r="X14" s="39"/>
      <c r="Y14" s="39"/>
      <c r="Z14" s="39"/>
      <c r="AA14" s="39"/>
      <c r="AB14" s="39"/>
      <c r="AC14" s="39"/>
      <c r="AD14" s="39"/>
      <c r="AE14" s="39"/>
      <c r="AF14" s="39"/>
      <c r="AG14" s="39"/>
      <c r="AH14" s="40"/>
      <c r="AI14" s="41"/>
      <c r="AJ14" s="42"/>
      <c r="AK14" s="42"/>
      <c r="AL14" s="42"/>
      <c r="AM14" s="42"/>
      <c r="AN14" s="3"/>
    </row>
    <row r="15" spans="1:40" ht="18" customHeight="1">
      <c r="C15" s="486"/>
      <c r="D15" s="487"/>
      <c r="E15" s="453"/>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5"/>
    </row>
    <row r="16" spans="1:40" ht="18" customHeight="1">
      <c r="C16" s="486"/>
      <c r="D16" s="487"/>
      <c r="E16" s="453"/>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5"/>
    </row>
    <row r="17" spans="3:40" ht="18" customHeight="1">
      <c r="C17" s="483"/>
      <c r="D17" s="485"/>
      <c r="E17" s="456"/>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8"/>
    </row>
    <row r="18" spans="3:40" ht="18" customHeight="1">
      <c r="C18" s="452">
        <v>6</v>
      </c>
      <c r="D18" s="452"/>
      <c r="E18" s="463" t="s">
        <v>260</v>
      </c>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3"/>
      <c r="AJ18" s="464"/>
      <c r="AK18" s="464"/>
      <c r="AL18" s="464"/>
      <c r="AM18" s="464"/>
      <c r="AN18" s="465"/>
    </row>
    <row r="19" spans="3:40" ht="18" customHeight="1">
      <c r="C19" s="452"/>
      <c r="D19" s="452"/>
      <c r="E19" s="456"/>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6"/>
      <c r="AJ19" s="457"/>
      <c r="AK19" s="457"/>
      <c r="AL19" s="457"/>
      <c r="AM19" s="457"/>
      <c r="AN19" s="458"/>
    </row>
    <row r="20" spans="3:40" ht="18" customHeight="1">
      <c r="C20" s="452">
        <v>7</v>
      </c>
      <c r="D20" s="452"/>
      <c r="E20" s="462" t="s">
        <v>160</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52"/>
      <c r="AJ20" s="452"/>
      <c r="AK20" s="452"/>
      <c r="AL20" s="452"/>
      <c r="AM20" s="452"/>
      <c r="AN20" s="452"/>
    </row>
    <row r="21" spans="3:40" ht="18" customHeight="1">
      <c r="C21" s="452"/>
      <c r="D21" s="45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52"/>
      <c r="AJ21" s="452"/>
      <c r="AK21" s="452"/>
      <c r="AL21" s="452"/>
      <c r="AM21" s="452"/>
      <c r="AN21" s="452"/>
    </row>
    <row r="22" spans="3:40" ht="18" customHeight="1">
      <c r="C22" s="452">
        <v>8</v>
      </c>
      <c r="D22" s="452"/>
      <c r="E22" s="462" t="s">
        <v>161</v>
      </c>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52"/>
      <c r="AJ22" s="452"/>
      <c r="AK22" s="452"/>
      <c r="AL22" s="452"/>
      <c r="AM22" s="452"/>
      <c r="AN22" s="452"/>
    </row>
    <row r="23" spans="3:40" ht="18" customHeight="1">
      <c r="C23" s="452"/>
      <c r="D23" s="45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52"/>
      <c r="AJ23" s="452"/>
      <c r="AK23" s="452"/>
      <c r="AL23" s="452"/>
      <c r="AM23" s="452"/>
      <c r="AN23" s="452"/>
    </row>
    <row r="24" spans="3:40" s="2" customFormat="1" ht="18" customHeight="1">
      <c r="C24" s="34"/>
      <c r="D24" s="34"/>
      <c r="E24" s="460" t="s">
        <v>121</v>
      </c>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1"/>
      <c r="AJ24" s="461"/>
      <c r="AK24" s="461"/>
      <c r="AL24" s="461"/>
      <c r="AM24" s="461"/>
      <c r="AN24" s="461"/>
    </row>
    <row r="25" spans="3:40" s="2" customFormat="1" ht="18" customHeight="1">
      <c r="C25" s="34"/>
      <c r="D25" s="34"/>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row>
    <row r="26" spans="3:40" s="2" customFormat="1" ht="18" customHeight="1">
      <c r="C26" s="34"/>
      <c r="D26" s="34"/>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row>
    <row r="27" spans="3:40" ht="18" customHeight="1">
      <c r="C27" s="452">
        <v>9</v>
      </c>
      <c r="D27" s="452"/>
      <c r="E27" s="463" t="s">
        <v>162</v>
      </c>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5"/>
      <c r="AI27" s="452"/>
      <c r="AJ27" s="452"/>
      <c r="AK27" s="452"/>
      <c r="AL27" s="452"/>
      <c r="AM27" s="452"/>
      <c r="AN27" s="452"/>
    </row>
    <row r="28" spans="3:40" ht="18" customHeight="1">
      <c r="C28" s="452"/>
      <c r="D28" s="452"/>
      <c r="E28" s="456"/>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8"/>
      <c r="AI28" s="452"/>
      <c r="AJ28" s="452"/>
      <c r="AK28" s="452"/>
      <c r="AL28" s="452"/>
      <c r="AM28" s="452"/>
      <c r="AN28" s="452"/>
    </row>
    <row r="29" spans="3:40" ht="18" customHeight="1">
      <c r="C29" s="452">
        <v>10</v>
      </c>
      <c r="D29" s="452"/>
      <c r="E29" s="453" t="s">
        <v>163</v>
      </c>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5"/>
      <c r="AI29" s="459"/>
      <c r="AJ29" s="459"/>
      <c r="AK29" s="459"/>
      <c r="AL29" s="459"/>
      <c r="AM29" s="459"/>
      <c r="AN29" s="459"/>
    </row>
    <row r="30" spans="3:40" ht="18" customHeight="1">
      <c r="C30" s="452"/>
      <c r="D30" s="452"/>
      <c r="E30" s="456"/>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8"/>
      <c r="AI30" s="452"/>
      <c r="AJ30" s="452"/>
      <c r="AK30" s="452"/>
      <c r="AL30" s="452"/>
      <c r="AM30" s="452"/>
      <c r="AN30" s="452"/>
    </row>
    <row r="31" spans="3:40" ht="18" customHeight="1">
      <c r="C31" s="480">
        <v>11</v>
      </c>
      <c r="D31" s="482"/>
      <c r="E31" s="476" t="s">
        <v>122</v>
      </c>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88"/>
    </row>
    <row r="32" spans="3:40" ht="18" customHeight="1">
      <c r="C32" s="486"/>
      <c r="D32" s="487"/>
      <c r="E32" s="478"/>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89"/>
    </row>
    <row r="33" spans="1:40" ht="18" customHeight="1">
      <c r="C33" s="486"/>
      <c r="D33" s="487"/>
      <c r="E33" s="476" t="s">
        <v>123</v>
      </c>
      <c r="F33" s="477"/>
      <c r="G33" s="477"/>
      <c r="H33" s="477"/>
      <c r="I33" s="477"/>
      <c r="J33" s="477"/>
      <c r="K33" s="477"/>
      <c r="L33" s="477"/>
      <c r="M33" s="477"/>
      <c r="N33" s="477"/>
      <c r="O33" s="477"/>
      <c r="P33" s="477"/>
      <c r="Q33" s="35"/>
      <c r="R33" s="35"/>
      <c r="S33" s="35"/>
      <c r="T33" s="35"/>
      <c r="U33" s="35"/>
      <c r="V33" s="35"/>
      <c r="W33" s="35"/>
      <c r="X33" s="35"/>
      <c r="Y33" s="35"/>
      <c r="Z33" s="35"/>
      <c r="AA33" s="35"/>
      <c r="AB33" s="35"/>
      <c r="AC33" s="35"/>
      <c r="AD33" s="35"/>
      <c r="AE33" s="35"/>
      <c r="AF33" s="35"/>
      <c r="AG33" s="35"/>
      <c r="AH33" s="35"/>
      <c r="AI33" s="35"/>
      <c r="AJ33" s="35"/>
      <c r="AK33" s="35"/>
      <c r="AL33" s="35"/>
      <c r="AM33" s="35"/>
      <c r="AN33" s="43"/>
    </row>
    <row r="34" spans="1:40" ht="18" customHeight="1">
      <c r="C34" s="486"/>
      <c r="D34" s="487"/>
      <c r="E34" s="490"/>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2"/>
    </row>
    <row r="35" spans="1:40" ht="18" customHeight="1">
      <c r="C35" s="483"/>
      <c r="D35" s="485"/>
      <c r="E35" s="478"/>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89"/>
    </row>
    <row r="36" spans="1:40" ht="18" customHeight="1">
      <c r="C36" s="452">
        <v>12</v>
      </c>
      <c r="D36" s="452"/>
      <c r="E36" s="463" t="s">
        <v>164</v>
      </c>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52"/>
      <c r="AJ36" s="452"/>
      <c r="AK36" s="452"/>
      <c r="AL36" s="452"/>
      <c r="AM36" s="452"/>
      <c r="AN36" s="452"/>
    </row>
    <row r="37" spans="1:40" ht="18" customHeight="1">
      <c r="C37" s="452"/>
      <c r="D37" s="452"/>
      <c r="E37" s="453"/>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2"/>
      <c r="AJ37" s="452"/>
      <c r="AK37" s="452"/>
      <c r="AL37" s="452"/>
      <c r="AM37" s="452"/>
      <c r="AN37" s="452"/>
    </row>
    <row r="38" spans="1:40" ht="18" customHeight="1">
      <c r="C38" s="452">
        <v>13</v>
      </c>
      <c r="D38" s="452"/>
      <c r="E38" s="463" t="s">
        <v>165</v>
      </c>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5"/>
      <c r="AI38" s="452"/>
      <c r="AJ38" s="452"/>
      <c r="AK38" s="452"/>
      <c r="AL38" s="452"/>
      <c r="AM38" s="452"/>
      <c r="AN38" s="452"/>
    </row>
    <row r="39" spans="1:40" ht="18" customHeight="1">
      <c r="C39" s="452"/>
      <c r="D39" s="452"/>
      <c r="E39" s="456"/>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8"/>
      <c r="AI39" s="452"/>
      <c r="AJ39" s="452"/>
      <c r="AK39" s="452"/>
      <c r="AL39" s="452"/>
      <c r="AM39" s="452"/>
      <c r="AN39" s="452"/>
    </row>
    <row r="40" spans="1:40" ht="18" customHeight="1">
      <c r="C40" s="452">
        <v>14</v>
      </c>
      <c r="D40" s="452"/>
      <c r="E40" s="463" t="s">
        <v>166</v>
      </c>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5"/>
      <c r="AI40" s="452"/>
      <c r="AJ40" s="452"/>
      <c r="AK40" s="452"/>
      <c r="AL40" s="452"/>
      <c r="AM40" s="452"/>
      <c r="AN40" s="452"/>
    </row>
    <row r="41" spans="1:40" ht="18" customHeight="1">
      <c r="C41" s="452"/>
      <c r="D41" s="452"/>
      <c r="E41" s="456"/>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8"/>
      <c r="AI41" s="452"/>
      <c r="AJ41" s="452"/>
      <c r="AK41" s="452"/>
      <c r="AL41" s="452"/>
      <c r="AM41" s="452"/>
      <c r="AN41" s="452"/>
    </row>
    <row r="42" spans="1:40" ht="18.75" customHeight="1">
      <c r="A42" s="33"/>
      <c r="B42" s="33"/>
      <c r="C42" s="36"/>
      <c r="D42" s="3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6"/>
      <c r="AJ42" s="36"/>
      <c r="AK42" s="36"/>
      <c r="AL42" s="36"/>
      <c r="AM42" s="36"/>
      <c r="AN42" s="36"/>
    </row>
  </sheetData>
  <mergeCells count="47">
    <mergeCell ref="AI40:AN41"/>
    <mergeCell ref="E31:AN32"/>
    <mergeCell ref="C38:D39"/>
    <mergeCell ref="C40:D41"/>
    <mergeCell ref="E38:AH39"/>
    <mergeCell ref="E40:AH41"/>
    <mergeCell ref="C36:D37"/>
    <mergeCell ref="C31:D35"/>
    <mergeCell ref="AI38:AN39"/>
    <mergeCell ref="E33:P33"/>
    <mergeCell ref="E36:AH37"/>
    <mergeCell ref="AI36:AN37"/>
    <mergeCell ref="E34:AN35"/>
    <mergeCell ref="AI8:AN9"/>
    <mergeCell ref="C22:D23"/>
    <mergeCell ref="C27:D28"/>
    <mergeCell ref="E22:AH23"/>
    <mergeCell ref="AI22:AN23"/>
    <mergeCell ref="E27:AH28"/>
    <mergeCell ref="C12:D17"/>
    <mergeCell ref="E15:AN17"/>
    <mergeCell ref="E14:P14"/>
    <mergeCell ref="C8:D9"/>
    <mergeCell ref="E8:AH9"/>
    <mergeCell ref="E10:AH11"/>
    <mergeCell ref="AI10:AN11"/>
    <mergeCell ref="C10:D11"/>
    <mergeCell ref="E12:AN13"/>
    <mergeCell ref="AI27:AN28"/>
    <mergeCell ref="A1:B2"/>
    <mergeCell ref="C1:AN2"/>
    <mergeCell ref="E6:AH7"/>
    <mergeCell ref="C6:D7"/>
    <mergeCell ref="C4:D5"/>
    <mergeCell ref="AI6:AN7"/>
    <mergeCell ref="E4:AH5"/>
    <mergeCell ref="AI4:AN5"/>
    <mergeCell ref="C29:D30"/>
    <mergeCell ref="E29:AH30"/>
    <mergeCell ref="AI29:AN30"/>
    <mergeCell ref="E24:AN26"/>
    <mergeCell ref="C18:D19"/>
    <mergeCell ref="AI20:AN21"/>
    <mergeCell ref="C20:D21"/>
    <mergeCell ref="E20:AH21"/>
    <mergeCell ref="E18:AH19"/>
    <mergeCell ref="AI18:AN19"/>
  </mergeCells>
  <phoneticPr fontId="3"/>
  <printOptions horizontalCentered="1"/>
  <pageMargins left="0.59055118110236227" right="0.59055118110236227" top="0.35433070866141736" bottom="0.35433070866141736" header="0.27559055118110237" footer="0.27559055118110237"/>
  <pageSetup paperSize="9" scale="85" firstPageNumber="3" orientation="portrait" useFirstPageNumber="1"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0"/>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5.625" style="69" customWidth="1"/>
    <col min="6" max="16384" width="9" style="65"/>
  </cols>
  <sheetData>
    <row r="1" spans="1:5" s="66" customFormat="1" ht="30" customHeight="1">
      <c r="A1" s="554" t="s">
        <v>518</v>
      </c>
      <c r="B1" s="649"/>
      <c r="C1" s="649"/>
      <c r="D1" s="649"/>
      <c r="E1" s="649"/>
    </row>
    <row r="2" spans="1:5" ht="18" customHeight="1"/>
    <row r="3" spans="1:5" s="70" customFormat="1" ht="18" customHeight="1">
      <c r="A3" s="555" t="s">
        <v>320</v>
      </c>
      <c r="B3" s="555"/>
      <c r="C3" s="555"/>
      <c r="D3" s="555"/>
      <c r="E3" s="190" t="s">
        <v>321</v>
      </c>
    </row>
    <row r="4" spans="1:5" s="72" customFormat="1" ht="57" customHeight="1">
      <c r="A4" s="543" t="s">
        <v>660</v>
      </c>
      <c r="B4" s="543"/>
      <c r="C4" s="543"/>
      <c r="D4" s="543"/>
      <c r="E4" s="183" t="s">
        <v>322</v>
      </c>
    </row>
    <row r="5" spans="1:5" s="72" customFormat="1" ht="57" customHeight="1">
      <c r="A5" s="543" t="s">
        <v>661</v>
      </c>
      <c r="B5" s="543"/>
      <c r="C5" s="543"/>
      <c r="D5" s="543"/>
      <c r="E5" s="183" t="s">
        <v>322</v>
      </c>
    </row>
    <row r="6" spans="1:5" s="72" customFormat="1" ht="57" customHeight="1">
      <c r="A6" s="543" t="s">
        <v>662</v>
      </c>
      <c r="B6" s="543"/>
      <c r="C6" s="543"/>
      <c r="D6" s="543"/>
      <c r="E6" s="183" t="s">
        <v>322</v>
      </c>
    </row>
    <row r="8" spans="1:5">
      <c r="D8" s="69"/>
      <c r="E8" s="68"/>
    </row>
    <row r="9" spans="1:5">
      <c r="D9" s="69"/>
      <c r="E9" s="68"/>
    </row>
    <row r="10" spans="1:5">
      <c r="D10" s="69"/>
      <c r="E10" s="68"/>
    </row>
  </sheetData>
  <mergeCells count="5">
    <mergeCell ref="A1:E1"/>
    <mergeCell ref="A3:D3"/>
    <mergeCell ref="A4:D4"/>
    <mergeCell ref="A5:D5"/>
    <mergeCell ref="A6:D6"/>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3"/>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5.625" style="69" customWidth="1"/>
    <col min="6" max="16384" width="9" style="65"/>
  </cols>
  <sheetData>
    <row r="1" spans="1:5" s="66" customFormat="1" ht="30" customHeight="1">
      <c r="A1" s="554" t="s">
        <v>519</v>
      </c>
      <c r="B1" s="649"/>
      <c r="C1" s="649"/>
      <c r="D1" s="649"/>
      <c r="E1" s="649"/>
    </row>
    <row r="2" spans="1:5" ht="18" customHeight="1"/>
    <row r="3" spans="1:5" s="70" customFormat="1" ht="18" customHeight="1">
      <c r="A3" s="555" t="s">
        <v>320</v>
      </c>
      <c r="B3" s="555"/>
      <c r="C3" s="555"/>
      <c r="D3" s="555"/>
      <c r="E3" s="190" t="s">
        <v>321</v>
      </c>
    </row>
    <row r="4" spans="1:5" s="72" customFormat="1" ht="57" customHeight="1">
      <c r="A4" s="543" t="s">
        <v>674</v>
      </c>
      <c r="B4" s="543"/>
      <c r="C4" s="543"/>
      <c r="D4" s="543"/>
      <c r="E4" s="183" t="s">
        <v>322</v>
      </c>
    </row>
    <row r="5" spans="1:5" s="72" customFormat="1" ht="57" customHeight="1">
      <c r="A5" s="543" t="s">
        <v>669</v>
      </c>
      <c r="B5" s="543"/>
      <c r="C5" s="543"/>
      <c r="D5" s="543"/>
      <c r="E5" s="183" t="s">
        <v>322</v>
      </c>
    </row>
    <row r="6" spans="1:5" s="72" customFormat="1" ht="57" customHeight="1">
      <c r="A6" s="543" t="s">
        <v>673</v>
      </c>
      <c r="B6" s="543"/>
      <c r="C6" s="543"/>
      <c r="D6" s="543"/>
      <c r="E6" s="183" t="s">
        <v>322</v>
      </c>
    </row>
    <row r="7" spans="1:5" s="72" customFormat="1" ht="57" customHeight="1">
      <c r="A7" s="543" t="s">
        <v>672</v>
      </c>
      <c r="B7" s="543"/>
      <c r="C7" s="543"/>
      <c r="D7" s="543"/>
      <c r="E7" s="183" t="s">
        <v>322</v>
      </c>
    </row>
    <row r="8" spans="1:5" s="72" customFormat="1" ht="57" customHeight="1">
      <c r="A8" s="543" t="s">
        <v>670</v>
      </c>
      <c r="B8" s="543"/>
      <c r="C8" s="543"/>
      <c r="D8" s="543"/>
      <c r="E8" s="183" t="s">
        <v>322</v>
      </c>
    </row>
    <row r="9" spans="1:5" s="72" customFormat="1" ht="57" customHeight="1">
      <c r="A9" s="656" t="s">
        <v>671</v>
      </c>
      <c r="B9" s="656"/>
      <c r="C9" s="656"/>
      <c r="D9" s="656"/>
      <c r="E9" s="183" t="s">
        <v>322</v>
      </c>
    </row>
    <row r="11" spans="1:5">
      <c r="A11" s="629" t="s">
        <v>675</v>
      </c>
      <c r="B11" s="629"/>
      <c r="C11" s="629"/>
      <c r="D11" s="629"/>
      <c r="E11" s="629"/>
    </row>
    <row r="12" spans="1:5">
      <c r="A12" s="629"/>
      <c r="B12" s="629"/>
      <c r="C12" s="629"/>
      <c r="D12" s="629"/>
      <c r="E12" s="629"/>
    </row>
    <row r="13" spans="1:5">
      <c r="A13" s="629"/>
      <c r="B13" s="629"/>
      <c r="C13" s="629"/>
      <c r="D13" s="629"/>
      <c r="E13" s="629"/>
    </row>
  </sheetData>
  <mergeCells count="9">
    <mergeCell ref="A11:E13"/>
    <mergeCell ref="A9:D9"/>
    <mergeCell ref="A1:E1"/>
    <mergeCell ref="A3:D3"/>
    <mergeCell ref="A4:D4"/>
    <mergeCell ref="A5:D5"/>
    <mergeCell ref="A6:D6"/>
    <mergeCell ref="A8:D8"/>
    <mergeCell ref="A7:D7"/>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7"/>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5.625" style="69" customWidth="1"/>
    <col min="6" max="16384" width="9" style="65"/>
  </cols>
  <sheetData>
    <row r="1" spans="1:5" s="66" customFormat="1" ht="30" customHeight="1">
      <c r="A1" s="554" t="s">
        <v>520</v>
      </c>
      <c r="B1" s="649"/>
      <c r="C1" s="649"/>
      <c r="D1" s="649"/>
      <c r="E1" s="649"/>
    </row>
    <row r="2" spans="1:5" ht="18" customHeight="1" thickBot="1"/>
    <row r="3" spans="1:5" s="70" customFormat="1" ht="18" customHeight="1" thickBot="1">
      <c r="A3" s="587" t="s">
        <v>320</v>
      </c>
      <c r="B3" s="588"/>
      <c r="C3" s="588"/>
      <c r="D3" s="588"/>
      <c r="E3" s="200" t="s">
        <v>321</v>
      </c>
    </row>
    <row r="4" spans="1:5" s="70" customFormat="1" ht="18" customHeight="1">
      <c r="A4" s="671" t="s">
        <v>676</v>
      </c>
      <c r="B4" s="672"/>
      <c r="C4" s="672"/>
      <c r="D4" s="672"/>
      <c r="E4" s="673"/>
    </row>
    <row r="5" spans="1:5" s="70" customFormat="1" ht="41.25" customHeight="1">
      <c r="A5" s="676" t="s">
        <v>679</v>
      </c>
      <c r="B5" s="663"/>
      <c r="C5" s="663"/>
      <c r="D5" s="663"/>
      <c r="E5" s="198" t="s">
        <v>322</v>
      </c>
    </row>
    <row r="6" spans="1:5" s="70" customFormat="1" ht="63.75" customHeight="1">
      <c r="A6" s="676" t="s">
        <v>680</v>
      </c>
      <c r="B6" s="663"/>
      <c r="C6" s="663"/>
      <c r="D6" s="663"/>
      <c r="E6" s="198" t="s">
        <v>322</v>
      </c>
    </row>
    <row r="7" spans="1:5" s="70" customFormat="1" ht="45.75" customHeight="1">
      <c r="A7" s="676" t="s">
        <v>681</v>
      </c>
      <c r="B7" s="663"/>
      <c r="C7" s="663"/>
      <c r="D7" s="663"/>
      <c r="E7" s="198" t="s">
        <v>322</v>
      </c>
    </row>
    <row r="8" spans="1:5" s="72" customFormat="1" ht="60.75" customHeight="1">
      <c r="A8" s="676" t="s">
        <v>682</v>
      </c>
      <c r="B8" s="663"/>
      <c r="C8" s="663"/>
      <c r="D8" s="663"/>
      <c r="E8" s="194" t="s">
        <v>322</v>
      </c>
    </row>
    <row r="9" spans="1:5" s="72" customFormat="1" ht="26.25" customHeight="1" thickBot="1">
      <c r="A9" s="657" t="s">
        <v>683</v>
      </c>
      <c r="B9" s="658"/>
      <c r="C9" s="658"/>
      <c r="D9" s="658"/>
      <c r="E9" s="80" t="s">
        <v>322</v>
      </c>
    </row>
    <row r="10" spans="1:5" s="72" customFormat="1" ht="21" customHeight="1">
      <c r="A10" s="659" t="s">
        <v>677</v>
      </c>
      <c r="B10" s="660"/>
      <c r="C10" s="660"/>
      <c r="D10" s="660"/>
      <c r="E10" s="661"/>
    </row>
    <row r="11" spans="1:5" s="70" customFormat="1" ht="48.75" customHeight="1">
      <c r="A11" s="662" t="s">
        <v>684</v>
      </c>
      <c r="B11" s="663"/>
      <c r="C11" s="663"/>
      <c r="D11" s="663"/>
      <c r="E11" s="199" t="s">
        <v>322</v>
      </c>
    </row>
    <row r="12" spans="1:5" s="70" customFormat="1" ht="41.25" customHeight="1">
      <c r="A12" s="662" t="s">
        <v>685</v>
      </c>
      <c r="B12" s="663"/>
      <c r="C12" s="663"/>
      <c r="D12" s="663"/>
      <c r="E12" s="199" t="s">
        <v>322</v>
      </c>
    </row>
    <row r="13" spans="1:5" s="70" customFormat="1" ht="24.75" customHeight="1">
      <c r="A13" s="662" t="s">
        <v>686</v>
      </c>
      <c r="B13" s="663"/>
      <c r="C13" s="663"/>
      <c r="D13" s="663"/>
      <c r="E13" s="199" t="s">
        <v>322</v>
      </c>
    </row>
    <row r="14" spans="1:5" s="72" customFormat="1" ht="63" customHeight="1">
      <c r="A14" s="662" t="s">
        <v>687</v>
      </c>
      <c r="B14" s="663"/>
      <c r="C14" s="663"/>
      <c r="D14" s="663"/>
      <c r="E14" s="194" t="s">
        <v>322</v>
      </c>
    </row>
    <row r="15" spans="1:5" s="72" customFormat="1" ht="30.75" customHeight="1" thickBot="1">
      <c r="A15" s="669" t="s">
        <v>683</v>
      </c>
      <c r="B15" s="670"/>
      <c r="C15" s="670"/>
      <c r="D15" s="670"/>
      <c r="E15" s="169" t="s">
        <v>322</v>
      </c>
    </row>
    <row r="16" spans="1:5" s="72" customFormat="1" ht="20.25" customHeight="1">
      <c r="A16" s="671" t="s">
        <v>678</v>
      </c>
      <c r="B16" s="672"/>
      <c r="C16" s="672"/>
      <c r="D16" s="672"/>
      <c r="E16" s="673"/>
    </row>
    <row r="17" spans="1:5" s="72" customFormat="1" ht="42.75" customHeight="1">
      <c r="A17" s="664" t="s">
        <v>688</v>
      </c>
      <c r="B17" s="665"/>
      <c r="C17" s="665"/>
      <c r="D17" s="665"/>
      <c r="E17" s="194" t="s">
        <v>322</v>
      </c>
    </row>
    <row r="18" spans="1:5" s="72" customFormat="1" ht="52.5" customHeight="1">
      <c r="A18" s="640" t="s">
        <v>689</v>
      </c>
      <c r="B18" s="666"/>
      <c r="C18" s="666"/>
      <c r="D18" s="666"/>
      <c r="E18" s="194" t="s">
        <v>322</v>
      </c>
    </row>
    <row r="19" spans="1:5" s="32" customFormat="1" ht="89.25" customHeight="1">
      <c r="A19" s="664" t="s">
        <v>690</v>
      </c>
      <c r="B19" s="665"/>
      <c r="C19" s="665"/>
      <c r="D19" s="665"/>
      <c r="E19" s="194" t="s">
        <v>322</v>
      </c>
    </row>
    <row r="20" spans="1:5" s="32" customFormat="1" ht="24.75" customHeight="1" thickBot="1">
      <c r="A20" s="636" t="s">
        <v>691</v>
      </c>
      <c r="B20" s="674"/>
      <c r="C20" s="674"/>
      <c r="D20" s="674"/>
      <c r="E20" s="80" t="s">
        <v>322</v>
      </c>
    </row>
    <row r="21" spans="1:5" s="72" customFormat="1" ht="20.25" customHeight="1">
      <c r="A21" s="671" t="s">
        <v>692</v>
      </c>
      <c r="B21" s="672"/>
      <c r="C21" s="672"/>
      <c r="D21" s="672"/>
      <c r="E21" s="673"/>
    </row>
    <row r="22" spans="1:5" s="72" customFormat="1" ht="37.5" customHeight="1">
      <c r="A22" s="664" t="s">
        <v>688</v>
      </c>
      <c r="B22" s="665"/>
      <c r="C22" s="665"/>
      <c r="D22" s="665"/>
      <c r="E22" s="194" t="s">
        <v>322</v>
      </c>
    </row>
    <row r="23" spans="1:5" s="72" customFormat="1" ht="60" customHeight="1">
      <c r="A23" s="664" t="s">
        <v>693</v>
      </c>
      <c r="B23" s="675"/>
      <c r="C23" s="675"/>
      <c r="D23" s="675"/>
      <c r="E23" s="194" t="s">
        <v>322</v>
      </c>
    </row>
    <row r="24" spans="1:5" s="170" customFormat="1" ht="18" customHeight="1">
      <c r="A24" s="664" t="s">
        <v>694</v>
      </c>
      <c r="B24" s="675"/>
      <c r="C24" s="675"/>
      <c r="D24" s="675"/>
      <c r="E24" s="194" t="s">
        <v>322</v>
      </c>
    </row>
    <row r="25" spans="1:5" ht="30.75" customHeight="1">
      <c r="A25" s="667" t="s">
        <v>695</v>
      </c>
      <c r="B25" s="668"/>
      <c r="C25" s="668"/>
      <c r="D25" s="668"/>
      <c r="E25" s="194" t="s">
        <v>322</v>
      </c>
    </row>
    <row r="26" spans="1:5" ht="27" customHeight="1">
      <c r="A26" s="667" t="s">
        <v>696</v>
      </c>
      <c r="B26" s="668"/>
      <c r="C26" s="668"/>
      <c r="D26" s="668"/>
      <c r="E26" s="194" t="s">
        <v>322</v>
      </c>
    </row>
    <row r="27" spans="1:5" ht="45" customHeight="1" thickBot="1">
      <c r="A27" s="636" t="s">
        <v>697</v>
      </c>
      <c r="B27" s="637"/>
      <c r="C27" s="637"/>
      <c r="D27" s="637"/>
      <c r="E27" s="80" t="s">
        <v>328</v>
      </c>
    </row>
  </sheetData>
  <mergeCells count="26">
    <mergeCell ref="A21:E21"/>
    <mergeCell ref="A23:D23"/>
    <mergeCell ref="A24:D24"/>
    <mergeCell ref="A1:E1"/>
    <mergeCell ref="A3:D3"/>
    <mergeCell ref="A8:D8"/>
    <mergeCell ref="A4:E4"/>
    <mergeCell ref="A5:D5"/>
    <mergeCell ref="A6:D6"/>
    <mergeCell ref="A7:D7"/>
    <mergeCell ref="A27:D27"/>
    <mergeCell ref="A9:D9"/>
    <mergeCell ref="A10:E10"/>
    <mergeCell ref="A13:D13"/>
    <mergeCell ref="A17:D17"/>
    <mergeCell ref="A19:D19"/>
    <mergeCell ref="A18:D18"/>
    <mergeCell ref="A25:D25"/>
    <mergeCell ref="A22:D22"/>
    <mergeCell ref="A26:D26"/>
    <mergeCell ref="A11:D11"/>
    <mergeCell ref="A12:D12"/>
    <mergeCell ref="A14:D14"/>
    <mergeCell ref="A15:D15"/>
    <mergeCell ref="A16:E16"/>
    <mergeCell ref="A20:D20"/>
  </mergeCells>
  <phoneticPr fontId="3"/>
  <pageMargins left="0.59" right="0.28000000000000003" top="1" bottom="1" header="0.51200000000000001" footer="0.51200000000000001"/>
  <pageSetup paperSize="9" scale="74"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17"/>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1.5" style="69" bestFit="1" customWidth="1"/>
    <col min="6" max="16384" width="9" style="65"/>
  </cols>
  <sheetData>
    <row r="1" spans="1:6" s="66" customFormat="1" ht="30" customHeight="1">
      <c r="A1" s="554" t="s">
        <v>795</v>
      </c>
      <c r="B1" s="554"/>
      <c r="C1" s="554"/>
      <c r="D1" s="554"/>
      <c r="E1" s="554"/>
    </row>
    <row r="2" spans="1:6" s="66" customFormat="1">
      <c r="A2" s="684"/>
      <c r="B2" s="684"/>
      <c r="C2" s="684"/>
      <c r="D2" s="684"/>
      <c r="E2" s="684"/>
    </row>
    <row r="3" spans="1:6" ht="18" customHeight="1" thickBot="1"/>
    <row r="4" spans="1:6" s="70" customFormat="1" ht="18" customHeight="1">
      <c r="A4" s="650" t="s">
        <v>320</v>
      </c>
      <c r="B4" s="677"/>
      <c r="C4" s="677"/>
      <c r="D4" s="677"/>
      <c r="E4" s="160" t="s">
        <v>321</v>
      </c>
    </row>
    <row r="5" spans="1:6" s="72" customFormat="1" ht="30" customHeight="1">
      <c r="A5" s="679" t="s">
        <v>348</v>
      </c>
      <c r="B5" s="680"/>
      <c r="C5" s="680"/>
      <c r="D5" s="681"/>
      <c r="E5" s="682" t="s">
        <v>343</v>
      </c>
    </row>
    <row r="6" spans="1:6" s="72" customFormat="1" ht="30" customHeight="1">
      <c r="A6" s="683" t="s">
        <v>349</v>
      </c>
      <c r="B6" s="633"/>
      <c r="C6" s="633"/>
      <c r="D6" s="633"/>
      <c r="E6" s="682"/>
    </row>
    <row r="7" spans="1:6" s="72" customFormat="1" ht="57" customHeight="1">
      <c r="A7" s="683" t="s">
        <v>350</v>
      </c>
      <c r="B7" s="633"/>
      <c r="C7" s="633"/>
      <c r="D7" s="633"/>
      <c r="E7" s="194" t="s">
        <v>322</v>
      </c>
    </row>
    <row r="8" spans="1:6" s="72" customFormat="1" ht="57" customHeight="1">
      <c r="A8" s="683" t="s">
        <v>351</v>
      </c>
      <c r="B8" s="633"/>
      <c r="C8" s="633"/>
      <c r="D8" s="633"/>
      <c r="E8" s="194" t="s">
        <v>343</v>
      </c>
    </row>
    <row r="9" spans="1:6" s="72" customFormat="1" ht="57" customHeight="1">
      <c r="A9" s="683" t="s">
        <v>352</v>
      </c>
      <c r="B9" s="633"/>
      <c r="C9" s="633"/>
      <c r="D9" s="633"/>
      <c r="E9" s="194" t="s">
        <v>343</v>
      </c>
    </row>
    <row r="10" spans="1:6" s="72" customFormat="1" ht="57" customHeight="1">
      <c r="A10" s="683" t="s">
        <v>353</v>
      </c>
      <c r="B10" s="633"/>
      <c r="C10" s="633"/>
      <c r="D10" s="633"/>
      <c r="E10" s="194" t="s">
        <v>343</v>
      </c>
    </row>
    <row r="11" spans="1:6" s="72" customFormat="1" ht="57" customHeight="1">
      <c r="A11" s="662" t="s">
        <v>698</v>
      </c>
      <c r="B11" s="678"/>
      <c r="C11" s="678"/>
      <c r="D11" s="678"/>
      <c r="E11" s="308" t="s">
        <v>322</v>
      </c>
      <c r="F11" s="84"/>
    </row>
    <row r="12" spans="1:6" s="72" customFormat="1" ht="60" customHeight="1" thickBot="1">
      <c r="A12" s="636" t="s">
        <v>354</v>
      </c>
      <c r="B12" s="637"/>
      <c r="C12" s="637"/>
      <c r="D12" s="637"/>
      <c r="E12" s="80" t="s">
        <v>327</v>
      </c>
    </row>
    <row r="15" spans="1:6">
      <c r="D15" s="69"/>
      <c r="E15" s="68"/>
    </row>
    <row r="16" spans="1:6">
      <c r="D16" s="69"/>
      <c r="E16" s="68"/>
    </row>
    <row r="17" spans="4:5">
      <c r="D17" s="69"/>
      <c r="E17" s="68"/>
    </row>
  </sheetData>
  <mergeCells count="12">
    <mergeCell ref="A1:E1"/>
    <mergeCell ref="A4:D4"/>
    <mergeCell ref="A12:D12"/>
    <mergeCell ref="A11:D11"/>
    <mergeCell ref="A5:D5"/>
    <mergeCell ref="E5:E6"/>
    <mergeCell ref="A6:D6"/>
    <mergeCell ref="A2:E2"/>
    <mergeCell ref="A7:D7"/>
    <mergeCell ref="A8:D8"/>
    <mergeCell ref="A9:D9"/>
    <mergeCell ref="A10:D10"/>
  </mergeCells>
  <phoneticPr fontId="3"/>
  <pageMargins left="0.59" right="0.28000000000000003" top="1" bottom="1" header="0.51200000000000001" footer="0.51200000000000001"/>
  <pageSetup paperSize="9" scale="9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7"/>
  <sheetViews>
    <sheetView showGridLines="0" view="pageBreakPreview" zoomScaleNormal="100" zoomScaleSheetLayoutView="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1.5" style="69" bestFit="1" customWidth="1"/>
    <col min="6" max="16384" width="9" style="65"/>
  </cols>
  <sheetData>
    <row r="1" spans="1:5" s="66" customFormat="1" ht="30" customHeight="1">
      <c r="A1" s="554" t="s">
        <v>521</v>
      </c>
      <c r="B1" s="554"/>
      <c r="C1" s="554"/>
      <c r="D1" s="554"/>
      <c r="E1" s="554"/>
    </row>
    <row r="2" spans="1:5" s="66" customFormat="1" ht="18.75">
      <c r="A2" s="163"/>
      <c r="B2" s="163"/>
      <c r="C2" s="163"/>
      <c r="D2" s="163"/>
      <c r="E2" s="163"/>
    </row>
    <row r="3" spans="1:5" ht="18" customHeight="1" thickBot="1"/>
    <row r="4" spans="1:5" s="70" customFormat="1" ht="18" customHeight="1">
      <c r="A4" s="650" t="s">
        <v>320</v>
      </c>
      <c r="B4" s="677"/>
      <c r="C4" s="677"/>
      <c r="D4" s="677"/>
      <c r="E4" s="160" t="s">
        <v>321</v>
      </c>
    </row>
    <row r="5" spans="1:5" s="72" customFormat="1" ht="30" customHeight="1">
      <c r="A5" s="662" t="s">
        <v>706</v>
      </c>
      <c r="B5" s="543"/>
      <c r="C5" s="543"/>
      <c r="D5" s="543"/>
      <c r="E5" s="308" t="s">
        <v>322</v>
      </c>
    </row>
    <row r="6" spans="1:5" s="72" customFormat="1" ht="57" customHeight="1">
      <c r="A6" s="662" t="s">
        <v>700</v>
      </c>
      <c r="B6" s="678"/>
      <c r="C6" s="678"/>
      <c r="D6" s="678"/>
      <c r="E6" s="308" t="s">
        <v>322</v>
      </c>
    </row>
    <row r="7" spans="1:5" s="72" customFormat="1" ht="33.75" customHeight="1">
      <c r="A7" s="662" t="s">
        <v>701</v>
      </c>
      <c r="B7" s="678"/>
      <c r="C7" s="678"/>
      <c r="D7" s="678"/>
      <c r="E7" s="308" t="s">
        <v>322</v>
      </c>
    </row>
    <row r="8" spans="1:5" s="72" customFormat="1" ht="39" customHeight="1">
      <c r="A8" s="662" t="s">
        <v>702</v>
      </c>
      <c r="B8" s="543"/>
      <c r="C8" s="543"/>
      <c r="D8" s="543"/>
      <c r="E8" s="308" t="s">
        <v>322</v>
      </c>
    </row>
    <row r="9" spans="1:5" s="72" customFormat="1" ht="33.75" customHeight="1">
      <c r="A9" s="662" t="s">
        <v>703</v>
      </c>
      <c r="B9" s="543"/>
      <c r="C9" s="543"/>
      <c r="D9" s="543"/>
      <c r="E9" s="686"/>
    </row>
    <row r="10" spans="1:5" s="72" customFormat="1" ht="126.75" customHeight="1">
      <c r="A10" s="662" t="s">
        <v>796</v>
      </c>
      <c r="B10" s="543"/>
      <c r="C10" s="543"/>
      <c r="D10" s="543"/>
      <c r="E10" s="308" t="s">
        <v>322</v>
      </c>
    </row>
    <row r="11" spans="1:5" s="72" customFormat="1" ht="57" customHeight="1">
      <c r="A11" s="662" t="s">
        <v>797</v>
      </c>
      <c r="B11" s="678"/>
      <c r="C11" s="678"/>
      <c r="D11" s="678"/>
      <c r="E11" s="308" t="s">
        <v>322</v>
      </c>
    </row>
    <row r="12" spans="1:5" ht="39" customHeight="1" thickBot="1">
      <c r="A12" s="657" t="s">
        <v>798</v>
      </c>
      <c r="B12" s="685"/>
      <c r="C12" s="685"/>
      <c r="D12" s="685"/>
      <c r="E12" s="311" t="s">
        <v>322</v>
      </c>
    </row>
    <row r="15" spans="1:5">
      <c r="D15" s="69"/>
      <c r="E15" s="68"/>
    </row>
    <row r="16" spans="1:5">
      <c r="D16" s="69"/>
      <c r="E16" s="68"/>
    </row>
    <row r="17" spans="4:5">
      <c r="D17" s="69"/>
      <c r="E17" s="68"/>
    </row>
  </sheetData>
  <mergeCells count="10">
    <mergeCell ref="A12:D12"/>
    <mergeCell ref="A1:E1"/>
    <mergeCell ref="A4:D4"/>
    <mergeCell ref="A5:D5"/>
    <mergeCell ref="A6:D6"/>
    <mergeCell ref="A7:D7"/>
    <mergeCell ref="A11:D11"/>
    <mergeCell ref="A8:D8"/>
    <mergeCell ref="A10:D10"/>
    <mergeCell ref="A9:E9"/>
  </mergeCells>
  <phoneticPr fontId="3"/>
  <pageMargins left="0.59" right="0.28000000000000003" top="1" bottom="1" header="0.51200000000000001" footer="0.51200000000000001"/>
  <pageSetup paperSize="9" scale="9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8"/>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1.5" style="69" bestFit="1" customWidth="1"/>
    <col min="6" max="16384" width="9" style="65"/>
  </cols>
  <sheetData>
    <row r="1" spans="1:5" s="66" customFormat="1" ht="30" customHeight="1">
      <c r="A1" s="554" t="s">
        <v>522</v>
      </c>
      <c r="B1" s="554"/>
      <c r="C1" s="554"/>
      <c r="D1" s="554"/>
      <c r="E1" s="554"/>
    </row>
    <row r="2" spans="1:5" s="66" customFormat="1" ht="18.75">
      <c r="A2" s="163"/>
      <c r="B2" s="163"/>
      <c r="C2" s="163"/>
      <c r="D2" s="163"/>
      <c r="E2" s="163"/>
    </row>
    <row r="3" spans="1:5" ht="18" customHeight="1" thickBot="1"/>
    <row r="4" spans="1:5" s="70" customFormat="1" ht="18" customHeight="1">
      <c r="A4" s="650" t="s">
        <v>320</v>
      </c>
      <c r="B4" s="677"/>
      <c r="C4" s="677"/>
      <c r="D4" s="677"/>
      <c r="E4" s="160" t="s">
        <v>321</v>
      </c>
    </row>
    <row r="5" spans="1:5" s="72" customFormat="1" ht="67.5" customHeight="1">
      <c r="A5" s="662" t="s">
        <v>523</v>
      </c>
      <c r="B5" s="678"/>
      <c r="C5" s="678"/>
      <c r="D5" s="678"/>
      <c r="E5" s="194" t="s">
        <v>704</v>
      </c>
    </row>
    <row r="6" spans="1:5" s="72" customFormat="1" ht="57" customHeight="1">
      <c r="A6" s="662" t="s">
        <v>556</v>
      </c>
      <c r="B6" s="678"/>
      <c r="C6" s="678"/>
      <c r="D6" s="678"/>
      <c r="E6" s="194" t="s">
        <v>704</v>
      </c>
    </row>
    <row r="7" spans="1:5" s="72" customFormat="1" ht="57" customHeight="1">
      <c r="A7" s="662" t="s">
        <v>524</v>
      </c>
      <c r="B7" s="678"/>
      <c r="C7" s="678"/>
      <c r="D7" s="678"/>
      <c r="E7" s="194" t="s">
        <v>704</v>
      </c>
    </row>
    <row r="8" spans="1:5" s="72" customFormat="1" ht="57" customHeight="1">
      <c r="A8" s="662" t="s">
        <v>525</v>
      </c>
      <c r="B8" s="678"/>
      <c r="C8" s="678"/>
      <c r="D8" s="678"/>
      <c r="E8" s="194" t="s">
        <v>704</v>
      </c>
    </row>
    <row r="9" spans="1:5" s="72" customFormat="1" ht="57" customHeight="1">
      <c r="A9" s="662" t="s">
        <v>526</v>
      </c>
      <c r="B9" s="678"/>
      <c r="C9" s="678"/>
      <c r="D9" s="678"/>
      <c r="E9" s="194" t="s">
        <v>704</v>
      </c>
    </row>
    <row r="10" spans="1:5" s="72" customFormat="1" ht="60" customHeight="1">
      <c r="A10" s="662" t="s">
        <v>705</v>
      </c>
      <c r="B10" s="543"/>
      <c r="C10" s="543"/>
      <c r="D10" s="543"/>
      <c r="E10" s="194" t="s">
        <v>704</v>
      </c>
    </row>
    <row r="11" spans="1:5" s="72" customFormat="1" ht="60" customHeight="1">
      <c r="A11" s="662" t="s">
        <v>527</v>
      </c>
      <c r="B11" s="543"/>
      <c r="C11" s="543"/>
      <c r="D11" s="543"/>
      <c r="E11" s="194" t="s">
        <v>704</v>
      </c>
    </row>
    <row r="12" spans="1:5" s="72" customFormat="1" ht="60" customHeight="1">
      <c r="A12" s="662" t="s">
        <v>699</v>
      </c>
      <c r="B12" s="543"/>
      <c r="C12" s="543"/>
      <c r="D12" s="543"/>
      <c r="E12" s="194" t="s">
        <v>704</v>
      </c>
    </row>
    <row r="13" spans="1:5" ht="39" customHeight="1" thickBot="1">
      <c r="A13" s="657" t="s">
        <v>333</v>
      </c>
      <c r="B13" s="685"/>
      <c r="C13" s="685"/>
      <c r="D13" s="685"/>
      <c r="E13" s="80" t="s">
        <v>322</v>
      </c>
    </row>
    <row r="16" spans="1:5">
      <c r="D16" s="69"/>
      <c r="E16" s="68"/>
    </row>
    <row r="17" spans="4:5">
      <c r="D17" s="69"/>
      <c r="E17" s="68"/>
    </row>
    <row r="18" spans="4:5">
      <c r="D18" s="69"/>
      <c r="E18" s="68"/>
    </row>
  </sheetData>
  <mergeCells count="11">
    <mergeCell ref="A13:D13"/>
    <mergeCell ref="A5:D5"/>
    <mergeCell ref="A1:E1"/>
    <mergeCell ref="A4:D4"/>
    <mergeCell ref="A11:D11"/>
    <mergeCell ref="A12:D12"/>
    <mergeCell ref="A6:D6"/>
    <mergeCell ref="A7:D7"/>
    <mergeCell ref="A8:D8"/>
    <mergeCell ref="A9:D9"/>
    <mergeCell ref="A10:D10"/>
  </mergeCells>
  <phoneticPr fontId="3"/>
  <pageMargins left="0.59" right="0.28000000000000003" top="1" bottom="1" header="0.51200000000000001" footer="0.51200000000000001"/>
  <pageSetup paperSize="9" scale="9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3"/>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4.375" style="69" customWidth="1"/>
    <col min="6" max="16384" width="9" style="65"/>
  </cols>
  <sheetData>
    <row r="1" spans="1:5" s="66" customFormat="1" ht="30" customHeight="1">
      <c r="A1" s="554" t="s">
        <v>528</v>
      </c>
      <c r="B1" s="554"/>
      <c r="C1" s="554"/>
      <c r="D1" s="554"/>
      <c r="E1" s="554"/>
    </row>
    <row r="2" spans="1:5" s="66" customFormat="1" ht="18.75">
      <c r="A2" s="163"/>
      <c r="B2" s="163"/>
      <c r="C2" s="163"/>
      <c r="D2" s="163"/>
      <c r="E2" s="163"/>
    </row>
    <row r="3" spans="1:5" ht="18" customHeight="1" thickBot="1"/>
    <row r="4" spans="1:5" s="70" customFormat="1" ht="18" customHeight="1">
      <c r="A4" s="650" t="s">
        <v>320</v>
      </c>
      <c r="B4" s="677"/>
      <c r="C4" s="677"/>
      <c r="D4" s="677"/>
      <c r="E4" s="160" t="s">
        <v>321</v>
      </c>
    </row>
    <row r="5" spans="1:5" s="72" customFormat="1" ht="30" customHeight="1">
      <c r="A5" s="662" t="s">
        <v>529</v>
      </c>
      <c r="B5" s="678"/>
      <c r="C5" s="678"/>
      <c r="D5" s="678"/>
      <c r="E5" s="682" t="s">
        <v>704</v>
      </c>
    </row>
    <row r="6" spans="1:5" s="72" customFormat="1" ht="30" customHeight="1">
      <c r="A6" s="687"/>
      <c r="B6" s="688"/>
      <c r="C6" s="688"/>
      <c r="D6" s="688"/>
      <c r="E6" s="682"/>
    </row>
    <row r="7" spans="1:5" s="72" customFormat="1" ht="57" customHeight="1">
      <c r="A7" s="662" t="s">
        <v>530</v>
      </c>
      <c r="B7" s="678"/>
      <c r="C7" s="678"/>
      <c r="D7" s="678"/>
      <c r="E7" s="194" t="s">
        <v>704</v>
      </c>
    </row>
    <row r="8" spans="1:5" ht="28.5" customHeight="1" thickBot="1">
      <c r="A8" s="657" t="s">
        <v>333</v>
      </c>
      <c r="B8" s="685"/>
      <c r="C8" s="685"/>
      <c r="D8" s="685"/>
      <c r="E8" s="80" t="s">
        <v>322</v>
      </c>
    </row>
    <row r="11" spans="1:5">
      <c r="D11" s="69"/>
      <c r="E11" s="68"/>
    </row>
    <row r="12" spans="1:5">
      <c r="D12" s="69"/>
      <c r="E12" s="68"/>
    </row>
    <row r="13" spans="1:5">
      <c r="D13" s="69"/>
      <c r="E13" s="68"/>
    </row>
  </sheetData>
  <mergeCells count="6">
    <mergeCell ref="A8:D8"/>
    <mergeCell ref="A7:D7"/>
    <mergeCell ref="A5:D6"/>
    <mergeCell ref="E5:E6"/>
    <mergeCell ref="A1:E1"/>
    <mergeCell ref="A4:D4"/>
  </mergeCells>
  <phoneticPr fontId="3"/>
  <pageMargins left="0.59" right="0.28000000000000003" top="1" bottom="1" header="0.51200000000000001" footer="0.51200000000000001"/>
  <pageSetup paperSize="9" scale="88"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8"/>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4.375" style="69" customWidth="1"/>
    <col min="6" max="16384" width="9" style="65"/>
  </cols>
  <sheetData>
    <row r="1" spans="1:5" s="66" customFormat="1" ht="30" customHeight="1">
      <c r="A1" s="554" t="s">
        <v>550</v>
      </c>
      <c r="B1" s="554"/>
      <c r="C1" s="554"/>
      <c r="D1" s="554"/>
      <c r="E1" s="554"/>
    </row>
    <row r="2" spans="1:5" s="66" customFormat="1" ht="18.75">
      <c r="A2" s="163"/>
      <c r="B2" s="163"/>
      <c r="C2" s="163"/>
      <c r="D2" s="163"/>
      <c r="E2" s="163"/>
    </row>
    <row r="3" spans="1:5" ht="18" customHeight="1" thickBot="1"/>
    <row r="4" spans="1:5" s="70" customFormat="1" ht="18" customHeight="1">
      <c r="A4" s="650" t="s">
        <v>320</v>
      </c>
      <c r="B4" s="677"/>
      <c r="C4" s="677"/>
      <c r="D4" s="677"/>
      <c r="E4" s="160" t="s">
        <v>321</v>
      </c>
    </row>
    <row r="5" spans="1:5" s="72" customFormat="1" ht="47.25" customHeight="1">
      <c r="A5" s="662" t="s">
        <v>707</v>
      </c>
      <c r="B5" s="678"/>
      <c r="C5" s="678"/>
      <c r="D5" s="678"/>
      <c r="E5" s="308" t="s">
        <v>704</v>
      </c>
    </row>
    <row r="6" spans="1:5" s="72" customFormat="1" ht="30.75" customHeight="1">
      <c r="A6" s="662" t="s">
        <v>708</v>
      </c>
      <c r="B6" s="678"/>
      <c r="C6" s="678"/>
      <c r="D6" s="678"/>
      <c r="E6" s="308" t="s">
        <v>704</v>
      </c>
    </row>
    <row r="7" spans="1:5" s="72" customFormat="1" ht="29.25" customHeight="1">
      <c r="A7" s="662" t="s">
        <v>709</v>
      </c>
      <c r="B7" s="678"/>
      <c r="C7" s="678"/>
      <c r="D7" s="678"/>
      <c r="E7" s="308" t="s">
        <v>710</v>
      </c>
    </row>
    <row r="8" spans="1:5" s="72" customFormat="1" ht="33" customHeight="1">
      <c r="A8" s="662" t="s">
        <v>711</v>
      </c>
      <c r="B8" s="678"/>
      <c r="C8" s="678"/>
      <c r="D8" s="678"/>
      <c r="E8" s="308" t="s">
        <v>704</v>
      </c>
    </row>
    <row r="9" spans="1:5" s="72" customFormat="1" ht="29.25" customHeight="1">
      <c r="A9" s="662" t="s">
        <v>712</v>
      </c>
      <c r="B9" s="543"/>
      <c r="C9" s="543"/>
      <c r="D9" s="543"/>
      <c r="E9" s="308" t="s">
        <v>704</v>
      </c>
    </row>
    <row r="10" spans="1:5" s="72" customFormat="1" ht="29.25" customHeight="1">
      <c r="A10" s="662" t="s">
        <v>713</v>
      </c>
      <c r="B10" s="543"/>
      <c r="C10" s="543"/>
      <c r="D10" s="543"/>
      <c r="E10" s="308" t="s">
        <v>704</v>
      </c>
    </row>
    <row r="11" spans="1:5" s="72" customFormat="1" ht="40.5" customHeight="1">
      <c r="A11" s="662" t="s">
        <v>714</v>
      </c>
      <c r="B11" s="543"/>
      <c r="C11" s="543"/>
      <c r="D11" s="543"/>
      <c r="E11" s="308" t="s">
        <v>704</v>
      </c>
    </row>
    <row r="12" spans="1:5" s="72" customFormat="1" ht="135" customHeight="1">
      <c r="A12" s="662" t="s">
        <v>715</v>
      </c>
      <c r="B12" s="543"/>
      <c r="C12" s="543"/>
      <c r="D12" s="543"/>
      <c r="E12" s="308" t="s">
        <v>704</v>
      </c>
    </row>
    <row r="13" spans="1:5" s="72" customFormat="1" ht="60" customHeight="1">
      <c r="A13" s="662" t="s">
        <v>716</v>
      </c>
      <c r="B13" s="543"/>
      <c r="C13" s="543"/>
      <c r="D13" s="543"/>
      <c r="E13" s="308" t="s">
        <v>704</v>
      </c>
    </row>
    <row r="14" spans="1:5" s="72" customFormat="1" ht="60" customHeight="1">
      <c r="A14" s="662" t="s">
        <v>717</v>
      </c>
      <c r="B14" s="543"/>
      <c r="C14" s="543"/>
      <c r="D14" s="543"/>
      <c r="E14" s="308" t="s">
        <v>704</v>
      </c>
    </row>
    <row r="15" spans="1:5" s="72" customFormat="1" ht="60" customHeight="1">
      <c r="A15" s="662" t="s">
        <v>718</v>
      </c>
      <c r="B15" s="543"/>
      <c r="C15" s="543"/>
      <c r="D15" s="543"/>
      <c r="E15" s="308" t="s">
        <v>704</v>
      </c>
    </row>
    <row r="16" spans="1:5" s="72" customFormat="1" ht="60" customHeight="1">
      <c r="A16" s="662" t="s">
        <v>799</v>
      </c>
      <c r="B16" s="543"/>
      <c r="C16" s="543"/>
      <c r="D16" s="543"/>
      <c r="E16" s="308" t="s">
        <v>704</v>
      </c>
    </row>
    <row r="17" spans="1:5" s="72" customFormat="1" ht="29.25" customHeight="1" thickBot="1">
      <c r="A17" s="657" t="s">
        <v>800</v>
      </c>
      <c r="B17" s="685"/>
      <c r="C17" s="685"/>
      <c r="D17" s="685"/>
      <c r="E17" s="311" t="s">
        <v>704</v>
      </c>
    </row>
    <row r="18" spans="1:5" ht="153.75" customHeight="1">
      <c r="A18" s="689" t="s">
        <v>720</v>
      </c>
      <c r="B18" s="689"/>
      <c r="C18" s="689"/>
      <c r="D18" s="689"/>
      <c r="E18" s="689"/>
    </row>
  </sheetData>
  <mergeCells count="16">
    <mergeCell ref="A5:D5"/>
    <mergeCell ref="A1:E1"/>
    <mergeCell ref="A4:D4"/>
    <mergeCell ref="A16:D16"/>
    <mergeCell ref="A6:D6"/>
    <mergeCell ref="A7:D7"/>
    <mergeCell ref="A8:D8"/>
    <mergeCell ref="A18:E18"/>
    <mergeCell ref="A17:D17"/>
    <mergeCell ref="A9:D9"/>
    <mergeCell ref="A10:D10"/>
    <mergeCell ref="A11:D11"/>
    <mergeCell ref="A12:D12"/>
    <mergeCell ref="A13:D13"/>
    <mergeCell ref="A14:D14"/>
    <mergeCell ref="A15:D15"/>
  </mergeCells>
  <phoneticPr fontId="3"/>
  <pageMargins left="0.59" right="0.28000000000000003" top="1" bottom="1" header="0.51200000000000001" footer="0.51200000000000001"/>
  <pageSetup paperSize="9" scale="80"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3"/>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4.375" style="69" customWidth="1"/>
    <col min="6" max="16384" width="9" style="65"/>
  </cols>
  <sheetData>
    <row r="1" spans="1:5" s="66" customFormat="1" ht="30" customHeight="1">
      <c r="A1" s="554" t="s">
        <v>551</v>
      </c>
      <c r="B1" s="554"/>
      <c r="C1" s="554"/>
      <c r="D1" s="554"/>
      <c r="E1" s="554"/>
    </row>
    <row r="2" spans="1:5" s="66" customFormat="1" ht="18.75">
      <c r="A2" s="163"/>
      <c r="B2" s="163"/>
      <c r="C2" s="163"/>
      <c r="D2" s="163"/>
      <c r="E2" s="163"/>
    </row>
    <row r="3" spans="1:5" ht="18" customHeight="1" thickBot="1"/>
    <row r="4" spans="1:5" s="70" customFormat="1" ht="18" customHeight="1">
      <c r="A4" s="650" t="s">
        <v>320</v>
      </c>
      <c r="B4" s="677"/>
      <c r="C4" s="677"/>
      <c r="D4" s="677"/>
      <c r="E4" s="160" t="s">
        <v>321</v>
      </c>
    </row>
    <row r="5" spans="1:5" s="72" customFormat="1" ht="41.25" customHeight="1">
      <c r="A5" s="662" t="s">
        <v>721</v>
      </c>
      <c r="B5" s="678"/>
      <c r="C5" s="678"/>
      <c r="D5" s="678"/>
      <c r="E5" s="308" t="s">
        <v>725</v>
      </c>
    </row>
    <row r="6" spans="1:5" s="72" customFormat="1" ht="33" customHeight="1">
      <c r="A6" s="662" t="s">
        <v>708</v>
      </c>
      <c r="B6" s="678"/>
      <c r="C6" s="678"/>
      <c r="D6" s="678"/>
      <c r="E6" s="308" t="s">
        <v>725</v>
      </c>
    </row>
    <row r="7" spans="1:5" s="72" customFormat="1" ht="27" customHeight="1">
      <c r="A7" s="662" t="s">
        <v>709</v>
      </c>
      <c r="B7" s="678"/>
      <c r="C7" s="678"/>
      <c r="D7" s="678"/>
      <c r="E7" s="308" t="s">
        <v>725</v>
      </c>
    </row>
    <row r="8" spans="1:5" s="72" customFormat="1" ht="30" customHeight="1">
      <c r="A8" s="662" t="s">
        <v>711</v>
      </c>
      <c r="B8" s="678"/>
      <c r="C8" s="678"/>
      <c r="D8" s="678"/>
      <c r="E8" s="308" t="s">
        <v>725</v>
      </c>
    </row>
    <row r="9" spans="1:5" s="72" customFormat="1" ht="30" customHeight="1">
      <c r="A9" s="662" t="s">
        <v>712</v>
      </c>
      <c r="B9" s="543"/>
      <c r="C9" s="543"/>
      <c r="D9" s="543"/>
      <c r="E9" s="308" t="s">
        <v>725</v>
      </c>
    </row>
    <row r="10" spans="1:5" s="72" customFormat="1" ht="29.25" customHeight="1">
      <c r="A10" s="662" t="s">
        <v>713</v>
      </c>
      <c r="B10" s="543"/>
      <c r="C10" s="543"/>
      <c r="D10" s="543"/>
      <c r="E10" s="308" t="s">
        <v>725</v>
      </c>
    </row>
    <row r="11" spans="1:5" s="72" customFormat="1" ht="42.75" customHeight="1">
      <c r="A11" s="662" t="s">
        <v>722</v>
      </c>
      <c r="B11" s="543"/>
      <c r="C11" s="543"/>
      <c r="D11" s="543"/>
      <c r="E11" s="308" t="s">
        <v>725</v>
      </c>
    </row>
    <row r="12" spans="1:5" s="72" customFormat="1" ht="155.25" customHeight="1">
      <c r="A12" s="662" t="s">
        <v>723</v>
      </c>
      <c r="B12" s="543"/>
      <c r="C12" s="543"/>
      <c r="D12" s="543"/>
      <c r="E12" s="308" t="s">
        <v>725</v>
      </c>
    </row>
    <row r="13" spans="1:5" s="72" customFormat="1" ht="33.75" customHeight="1">
      <c r="A13" s="662" t="s">
        <v>724</v>
      </c>
      <c r="B13" s="543"/>
      <c r="C13" s="543"/>
      <c r="D13" s="543"/>
      <c r="E13" s="308" t="s">
        <v>725</v>
      </c>
    </row>
    <row r="14" spans="1:5" s="72" customFormat="1" ht="60" customHeight="1">
      <c r="A14" s="662" t="s">
        <v>717</v>
      </c>
      <c r="B14" s="543"/>
      <c r="C14" s="543"/>
      <c r="D14" s="543"/>
      <c r="E14" s="308" t="s">
        <v>725</v>
      </c>
    </row>
    <row r="15" spans="1:5" s="72" customFormat="1" ht="60" customHeight="1">
      <c r="A15" s="662" t="s">
        <v>801</v>
      </c>
      <c r="B15" s="543"/>
      <c r="C15" s="543"/>
      <c r="D15" s="543"/>
      <c r="E15" s="308" t="s">
        <v>725</v>
      </c>
    </row>
    <row r="16" spans="1:5" s="72" customFormat="1" ht="60" customHeight="1">
      <c r="A16" s="662" t="s">
        <v>799</v>
      </c>
      <c r="B16" s="543"/>
      <c r="C16" s="543"/>
      <c r="D16" s="543"/>
      <c r="E16" s="308" t="s">
        <v>725</v>
      </c>
    </row>
    <row r="17" spans="1:5" s="72" customFormat="1" ht="60" customHeight="1" thickBot="1">
      <c r="A17" s="657" t="s">
        <v>802</v>
      </c>
      <c r="B17" s="685"/>
      <c r="C17" s="685"/>
      <c r="D17" s="685"/>
      <c r="E17" s="311" t="s">
        <v>725</v>
      </c>
    </row>
    <row r="18" spans="1:5" s="72" customFormat="1" ht="136.5" customHeight="1">
      <c r="A18" s="690" t="s">
        <v>719</v>
      </c>
      <c r="B18" s="690"/>
      <c r="C18" s="690"/>
      <c r="D18" s="690"/>
      <c r="E18" s="690"/>
    </row>
    <row r="21" spans="1:5">
      <c r="D21" s="69"/>
      <c r="E21" s="68"/>
    </row>
    <row r="22" spans="1:5">
      <c r="D22" s="69"/>
      <c r="E22" s="68"/>
    </row>
    <row r="23" spans="1:5">
      <c r="D23" s="69"/>
      <c r="E23" s="68"/>
    </row>
  </sheetData>
  <mergeCells count="16">
    <mergeCell ref="A10:D10"/>
    <mergeCell ref="A1:E1"/>
    <mergeCell ref="A4:D4"/>
    <mergeCell ref="A5:D5"/>
    <mergeCell ref="A7:D7"/>
    <mergeCell ref="A8:D8"/>
    <mergeCell ref="A9:D9"/>
    <mergeCell ref="A6:D6"/>
    <mergeCell ref="A18:E18"/>
    <mergeCell ref="A17:D17"/>
    <mergeCell ref="A11:D11"/>
    <mergeCell ref="A12:D12"/>
    <mergeCell ref="A13:D13"/>
    <mergeCell ref="A14:D14"/>
    <mergeCell ref="A15:D15"/>
    <mergeCell ref="A16:D16"/>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4"/>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1.5" style="69" bestFit="1" customWidth="1"/>
    <col min="6" max="16384" width="9" style="65"/>
  </cols>
  <sheetData>
    <row r="1" spans="1:5" s="66" customFormat="1" ht="30" customHeight="1">
      <c r="A1" s="554" t="s">
        <v>355</v>
      </c>
      <c r="B1" s="554"/>
      <c r="C1" s="554"/>
      <c r="D1" s="554"/>
      <c r="E1" s="554"/>
    </row>
    <row r="2" spans="1:5" s="66" customFormat="1" ht="18.75">
      <c r="A2" s="67"/>
      <c r="B2" s="67"/>
      <c r="C2" s="67"/>
      <c r="D2" s="67"/>
      <c r="E2" s="67"/>
    </row>
    <row r="3" spans="1:5" ht="18" customHeight="1" thickBot="1"/>
    <row r="4" spans="1:5" s="70" customFormat="1" ht="18" customHeight="1">
      <c r="A4" s="650" t="s">
        <v>320</v>
      </c>
      <c r="B4" s="651"/>
      <c r="C4" s="651"/>
      <c r="D4" s="652"/>
      <c r="E4" s="160" t="s">
        <v>321</v>
      </c>
    </row>
    <row r="5" spans="1:5" s="72" customFormat="1" ht="82.5" customHeight="1">
      <c r="A5" s="693" t="s">
        <v>356</v>
      </c>
      <c r="B5" s="694"/>
      <c r="C5" s="694"/>
      <c r="D5" s="695"/>
      <c r="E5" s="98" t="s">
        <v>343</v>
      </c>
    </row>
    <row r="6" spans="1:5" s="72" customFormat="1" ht="57" customHeight="1">
      <c r="A6" s="693" t="s">
        <v>357</v>
      </c>
      <c r="B6" s="694"/>
      <c r="C6" s="694"/>
      <c r="D6" s="695"/>
      <c r="E6" s="71" t="s">
        <v>327</v>
      </c>
    </row>
    <row r="7" spans="1:5" s="72" customFormat="1" ht="57" customHeight="1">
      <c r="A7" s="693" t="s">
        <v>358</v>
      </c>
      <c r="B7" s="694"/>
      <c r="C7" s="694"/>
      <c r="D7" s="695"/>
      <c r="E7" s="71" t="s">
        <v>327</v>
      </c>
    </row>
    <row r="8" spans="1:5" s="72" customFormat="1" ht="60" customHeight="1" thickBot="1">
      <c r="A8" s="696" t="s">
        <v>336</v>
      </c>
      <c r="B8" s="697"/>
      <c r="C8" s="697"/>
      <c r="D8" s="698"/>
      <c r="E8" s="99" t="s">
        <v>327</v>
      </c>
    </row>
    <row r="9" spans="1:5" s="72" customFormat="1" ht="73.5" customHeight="1">
      <c r="A9" s="691" t="s">
        <v>552</v>
      </c>
      <c r="B9" s="691"/>
      <c r="C9" s="691"/>
      <c r="D9" s="691"/>
      <c r="E9" s="692"/>
    </row>
    <row r="10" spans="1:5" ht="49.5" customHeight="1"/>
    <row r="12" spans="1:5">
      <c r="D12" s="69"/>
      <c r="E12" s="68"/>
    </row>
    <row r="13" spans="1:5">
      <c r="D13" s="69"/>
      <c r="E13" s="68"/>
    </row>
    <row r="14" spans="1:5">
      <c r="D14" s="69"/>
      <c r="E14" s="68"/>
    </row>
  </sheetData>
  <mergeCells count="7">
    <mergeCell ref="A9:E9"/>
    <mergeCell ref="A6:D6"/>
    <mergeCell ref="A7:D7"/>
    <mergeCell ref="A8:D8"/>
    <mergeCell ref="A1:E1"/>
    <mergeCell ref="A4:D4"/>
    <mergeCell ref="A5:D5"/>
  </mergeCells>
  <phoneticPr fontId="3"/>
  <pageMargins left="0.59" right="0.28000000000000003" top="1" bottom="1" header="0.51200000000000001" footer="0.51200000000000001"/>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48"/>
  <sheetViews>
    <sheetView showGridLines="0" view="pageBreakPreview" zoomScaleNormal="100" zoomScaleSheetLayoutView="100" workbookViewId="0">
      <selection sqref="A1:B2"/>
    </sheetView>
  </sheetViews>
  <sheetFormatPr defaultRowHeight="17.25" customHeight="1"/>
  <cols>
    <col min="1" max="40" width="2.625" style="45" customWidth="1"/>
    <col min="41" max="16384" width="9" style="45"/>
  </cols>
  <sheetData>
    <row r="1" spans="1:40" ht="17.25" customHeight="1">
      <c r="A1" s="409" t="s">
        <v>93</v>
      </c>
      <c r="B1" s="409"/>
      <c r="C1" s="410" t="s">
        <v>80</v>
      </c>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row>
    <row r="2" spans="1:40" ht="17.25" customHeight="1" thickBot="1">
      <c r="A2" s="409"/>
      <c r="B2" s="409"/>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row>
    <row r="3" spans="1:40" ht="17.25" customHeight="1" thickTop="1">
      <c r="A3" s="239"/>
      <c r="B3" s="239"/>
      <c r="C3" s="240"/>
      <c r="D3" s="240"/>
      <c r="E3" s="240"/>
      <c r="F3" s="240"/>
      <c r="G3" s="240"/>
      <c r="H3" s="240"/>
      <c r="I3" s="240"/>
      <c r="J3" s="240"/>
      <c r="K3" s="240"/>
      <c r="L3" s="240"/>
      <c r="M3" s="240"/>
      <c r="N3" s="240"/>
      <c r="O3" s="240"/>
      <c r="P3" s="240"/>
      <c r="Q3" s="240"/>
      <c r="R3" s="240"/>
      <c r="S3" s="240"/>
      <c r="T3" s="240"/>
      <c r="U3" s="240"/>
      <c r="V3" s="240"/>
      <c r="W3" s="240"/>
      <c r="X3" s="240"/>
      <c r="Y3" s="240"/>
      <c r="Z3" s="241"/>
      <c r="AA3" s="242"/>
      <c r="AB3" s="243"/>
      <c r="AC3" s="241"/>
      <c r="AD3" s="241"/>
      <c r="AE3" s="241"/>
      <c r="AF3" s="241"/>
      <c r="AG3" s="241"/>
      <c r="AH3" s="241"/>
      <c r="AI3" s="402" t="s">
        <v>94</v>
      </c>
      <c r="AJ3" s="403"/>
      <c r="AK3" s="403"/>
      <c r="AL3" s="403"/>
      <c r="AM3" s="403"/>
      <c r="AN3" s="404"/>
    </row>
    <row r="4" spans="1:40" ht="17.25" customHeight="1" thickBot="1">
      <c r="Z4" s="46"/>
      <c r="AA4" s="244"/>
      <c r="AB4" s="245"/>
      <c r="AC4" s="46"/>
      <c r="AD4" s="46"/>
      <c r="AE4" s="46"/>
      <c r="AF4" s="46"/>
      <c r="AG4" s="46"/>
      <c r="AH4" s="46"/>
      <c r="AI4" s="405"/>
      <c r="AJ4" s="406"/>
      <c r="AK4" s="406"/>
      <c r="AL4" s="406"/>
      <c r="AM4" s="406"/>
      <c r="AN4" s="407"/>
    </row>
    <row r="5" spans="1:40" ht="17.25" customHeight="1" thickTop="1">
      <c r="B5" s="231" t="s">
        <v>43</v>
      </c>
      <c r="AK5" s="505" t="s">
        <v>124</v>
      </c>
      <c r="AL5" s="505"/>
    </row>
    <row r="6" spans="1:40" ht="17.25" customHeight="1">
      <c r="C6" s="377">
        <v>1</v>
      </c>
      <c r="D6" s="395"/>
      <c r="E6" s="362" t="s">
        <v>167</v>
      </c>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3"/>
      <c r="AI6" s="377"/>
      <c r="AJ6" s="378"/>
      <c r="AK6" s="378"/>
      <c r="AL6" s="378"/>
      <c r="AM6" s="378"/>
      <c r="AN6" s="395"/>
    </row>
    <row r="7" spans="1:40" ht="17.25" customHeight="1">
      <c r="C7" s="381"/>
      <c r="D7" s="39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7"/>
      <c r="AI7" s="381"/>
      <c r="AJ7" s="382"/>
      <c r="AK7" s="382"/>
      <c r="AL7" s="382"/>
      <c r="AM7" s="382"/>
      <c r="AN7" s="396"/>
    </row>
    <row r="8" spans="1:40" ht="17.25" customHeight="1">
      <c r="C8" s="377">
        <v>2</v>
      </c>
      <c r="D8" s="395"/>
      <c r="E8" s="368" t="s">
        <v>168</v>
      </c>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70"/>
      <c r="AI8" s="377"/>
      <c r="AJ8" s="378"/>
      <c r="AK8" s="378"/>
      <c r="AL8" s="378"/>
      <c r="AM8" s="378"/>
      <c r="AN8" s="395"/>
    </row>
    <row r="9" spans="1:40" ht="17.25" customHeight="1">
      <c r="C9" s="381"/>
      <c r="D9" s="396"/>
      <c r="E9" s="374"/>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6"/>
      <c r="AI9" s="381"/>
      <c r="AJ9" s="382"/>
      <c r="AK9" s="382"/>
      <c r="AL9" s="382"/>
      <c r="AM9" s="382"/>
      <c r="AN9" s="396"/>
    </row>
    <row r="10" spans="1:40" ht="17.25" customHeight="1">
      <c r="C10" s="377">
        <v>3</v>
      </c>
      <c r="D10" s="395"/>
      <c r="E10" s="368" t="s">
        <v>169</v>
      </c>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70"/>
      <c r="AI10" s="377"/>
      <c r="AJ10" s="378"/>
      <c r="AK10" s="378"/>
      <c r="AL10" s="378"/>
      <c r="AM10" s="378"/>
      <c r="AN10" s="395"/>
    </row>
    <row r="11" spans="1:40" ht="17.25" customHeight="1">
      <c r="C11" s="381"/>
      <c r="D11" s="396"/>
      <c r="E11" s="374"/>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6"/>
      <c r="AI11" s="381"/>
      <c r="AJ11" s="382"/>
      <c r="AK11" s="382"/>
      <c r="AL11" s="382"/>
      <c r="AM11" s="382"/>
      <c r="AN11" s="396"/>
    </row>
    <row r="12" spans="1:40" ht="17.25" customHeight="1">
      <c r="C12" s="217"/>
      <c r="D12" s="217"/>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7"/>
      <c r="AJ12" s="217"/>
      <c r="AK12" s="217"/>
      <c r="AL12" s="217"/>
      <c r="AM12" s="217"/>
      <c r="AN12" s="217"/>
    </row>
    <row r="13" spans="1:40" ht="17.25" customHeight="1">
      <c r="B13" s="231" t="s">
        <v>23</v>
      </c>
      <c r="C13" s="217"/>
      <c r="D13" s="217"/>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46"/>
      <c r="AJ13" s="46"/>
      <c r="AK13" s="46"/>
      <c r="AL13" s="46"/>
      <c r="AM13" s="46"/>
      <c r="AN13" s="46"/>
    </row>
    <row r="14" spans="1:40" ht="17.25" customHeight="1">
      <c r="C14" s="377">
        <v>4</v>
      </c>
      <c r="D14" s="395"/>
      <c r="E14" s="368" t="s">
        <v>170</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70"/>
      <c r="AI14" s="377"/>
      <c r="AJ14" s="378"/>
      <c r="AK14" s="378"/>
      <c r="AL14" s="378"/>
      <c r="AM14" s="378"/>
      <c r="AN14" s="395"/>
    </row>
    <row r="15" spans="1:40" ht="17.25" customHeight="1">
      <c r="C15" s="381"/>
      <c r="D15" s="396"/>
      <c r="E15" s="374"/>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6"/>
      <c r="AI15" s="381"/>
      <c r="AJ15" s="382"/>
      <c r="AK15" s="382"/>
      <c r="AL15" s="382"/>
      <c r="AM15" s="382"/>
      <c r="AN15" s="396"/>
    </row>
    <row r="16" spans="1:40" ht="17.25" customHeight="1">
      <c r="B16" s="46"/>
      <c r="C16" s="217"/>
      <c r="D16" s="217"/>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7"/>
      <c r="AJ16" s="217"/>
      <c r="AK16" s="217"/>
      <c r="AL16" s="217"/>
      <c r="AM16" s="217"/>
      <c r="AN16" s="217"/>
    </row>
    <row r="17" spans="1:40" ht="17.25" customHeight="1">
      <c r="B17" s="231" t="s">
        <v>24</v>
      </c>
      <c r="C17" s="217"/>
      <c r="D17" s="217"/>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7"/>
      <c r="AJ17" s="217"/>
      <c r="AK17" s="217"/>
      <c r="AL17" s="217"/>
      <c r="AM17" s="217"/>
      <c r="AN17" s="217"/>
    </row>
    <row r="18" spans="1:40" ht="17.25" customHeight="1">
      <c r="C18" s="377">
        <v>5</v>
      </c>
      <c r="D18" s="395"/>
      <c r="E18" s="368" t="s">
        <v>261</v>
      </c>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70"/>
      <c r="AI18" s="377"/>
      <c r="AJ18" s="378"/>
      <c r="AK18" s="378"/>
      <c r="AL18" s="378"/>
      <c r="AM18" s="378"/>
      <c r="AN18" s="395"/>
    </row>
    <row r="19" spans="1:40" ht="17.25" customHeight="1">
      <c r="C19" s="379"/>
      <c r="D19" s="408"/>
      <c r="E19" s="371"/>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3"/>
      <c r="AI19" s="379"/>
      <c r="AJ19" s="380"/>
      <c r="AK19" s="380"/>
      <c r="AL19" s="380"/>
      <c r="AM19" s="380"/>
      <c r="AN19" s="408"/>
    </row>
    <row r="20" spans="1:40" ht="17.25" customHeight="1">
      <c r="C20" s="379"/>
      <c r="D20" s="408"/>
      <c r="E20" s="371"/>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3"/>
      <c r="AI20" s="379"/>
      <c r="AJ20" s="380"/>
      <c r="AK20" s="380"/>
      <c r="AL20" s="380"/>
      <c r="AM20" s="380"/>
      <c r="AN20" s="408"/>
    </row>
    <row r="21" spans="1:40" ht="17.25" customHeight="1">
      <c r="C21" s="381"/>
      <c r="D21" s="396"/>
      <c r="E21" s="374"/>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6"/>
      <c r="AI21" s="381"/>
      <c r="AJ21" s="382"/>
      <c r="AK21" s="382"/>
      <c r="AL21" s="382"/>
      <c r="AM21" s="382"/>
      <c r="AN21" s="396"/>
    </row>
    <row r="22" spans="1:40" ht="17.25" customHeight="1">
      <c r="C22" s="217"/>
      <c r="D22" s="217"/>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7"/>
      <c r="AJ22" s="217"/>
      <c r="AK22" s="217"/>
      <c r="AL22" s="217"/>
      <c r="AM22" s="217"/>
      <c r="AN22" s="217"/>
    </row>
    <row r="23" spans="1:40" ht="17.25" customHeight="1">
      <c r="A23" s="38"/>
      <c r="B23" s="44" t="s">
        <v>95</v>
      </c>
      <c r="C23" s="217"/>
      <c r="D23" s="217"/>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7"/>
      <c r="AJ23" s="217"/>
      <c r="AK23" s="217"/>
      <c r="AL23" s="217"/>
      <c r="AM23" s="217"/>
      <c r="AN23" s="217"/>
    </row>
    <row r="24" spans="1:40" ht="17.25" customHeight="1">
      <c r="A24" s="38"/>
      <c r="B24" s="38"/>
      <c r="C24" s="377">
        <v>6</v>
      </c>
      <c r="D24" s="395"/>
      <c r="E24" s="368" t="s">
        <v>171</v>
      </c>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70"/>
      <c r="AI24" s="377"/>
      <c r="AJ24" s="378"/>
      <c r="AK24" s="378"/>
      <c r="AL24" s="378"/>
      <c r="AM24" s="378"/>
      <c r="AN24" s="395"/>
    </row>
    <row r="25" spans="1:40" ht="17.25" customHeight="1">
      <c r="A25" s="38"/>
      <c r="B25" s="38"/>
      <c r="C25" s="381"/>
      <c r="D25" s="396"/>
      <c r="E25" s="374"/>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6"/>
      <c r="AI25" s="381"/>
      <c r="AJ25" s="382"/>
      <c r="AK25" s="382"/>
      <c r="AL25" s="382"/>
      <c r="AM25" s="382"/>
      <c r="AN25" s="396"/>
    </row>
    <row r="26" spans="1:40" ht="17.25" customHeight="1">
      <c r="A26" s="38"/>
      <c r="B26" s="38"/>
      <c r="C26" s="217"/>
      <c r="D26" s="21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217"/>
      <c r="AJ26" s="217"/>
      <c r="AK26" s="217"/>
      <c r="AL26" s="217"/>
      <c r="AM26" s="217"/>
      <c r="AN26" s="217"/>
    </row>
    <row r="27" spans="1:40" ht="17.25" customHeight="1">
      <c r="A27" s="38"/>
      <c r="B27" s="44" t="s">
        <v>40</v>
      </c>
      <c r="C27" s="217"/>
      <c r="D27" s="21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217"/>
      <c r="AJ27" s="217"/>
      <c r="AK27" s="217"/>
      <c r="AL27" s="217"/>
      <c r="AM27" s="217"/>
      <c r="AN27" s="217"/>
    </row>
    <row r="28" spans="1:40" ht="17.25" customHeight="1">
      <c r="A28" s="38"/>
      <c r="B28" s="38"/>
      <c r="C28" s="377">
        <v>7</v>
      </c>
      <c r="D28" s="395"/>
      <c r="E28" s="368" t="s">
        <v>233</v>
      </c>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70"/>
      <c r="AI28" s="377"/>
      <c r="AJ28" s="378"/>
      <c r="AK28" s="378"/>
      <c r="AL28" s="378"/>
      <c r="AM28" s="378"/>
      <c r="AN28" s="395"/>
    </row>
    <row r="29" spans="1:40" ht="17.25" customHeight="1">
      <c r="A29" s="38"/>
      <c r="B29" s="38"/>
      <c r="C29" s="379"/>
      <c r="D29" s="408"/>
      <c r="E29" s="371"/>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3"/>
      <c r="AI29" s="379"/>
      <c r="AJ29" s="380"/>
      <c r="AK29" s="380"/>
      <c r="AL29" s="380"/>
      <c r="AM29" s="380"/>
      <c r="AN29" s="408"/>
    </row>
    <row r="30" spans="1:40" ht="17.25" customHeight="1">
      <c r="A30" s="38"/>
      <c r="B30" s="38"/>
      <c r="C30" s="381"/>
      <c r="D30" s="396"/>
      <c r="E30" s="374"/>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6"/>
      <c r="AI30" s="381"/>
      <c r="AJ30" s="382"/>
      <c r="AK30" s="382"/>
      <c r="AL30" s="382"/>
      <c r="AM30" s="382"/>
      <c r="AN30" s="396"/>
    </row>
    <row r="31" spans="1:40" ht="17.25" customHeight="1">
      <c r="A31" s="38"/>
      <c r="B31" s="38"/>
      <c r="C31" s="377">
        <v>8</v>
      </c>
      <c r="D31" s="395"/>
      <c r="E31" s="368" t="s">
        <v>172</v>
      </c>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70"/>
      <c r="AI31" s="377"/>
      <c r="AJ31" s="378"/>
      <c r="AK31" s="378"/>
      <c r="AL31" s="378"/>
      <c r="AM31" s="378"/>
      <c r="AN31" s="395"/>
    </row>
    <row r="32" spans="1:40" ht="17.25" customHeight="1">
      <c r="A32" s="38"/>
      <c r="B32" s="38"/>
      <c r="C32" s="379"/>
      <c r="D32" s="408"/>
      <c r="E32" s="371"/>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3"/>
      <c r="AI32" s="379"/>
      <c r="AJ32" s="380"/>
      <c r="AK32" s="380"/>
      <c r="AL32" s="380"/>
      <c r="AM32" s="380"/>
      <c r="AN32" s="408"/>
    </row>
    <row r="33" spans="1:40" ht="17.25" customHeight="1">
      <c r="A33" s="38"/>
      <c r="B33" s="38"/>
      <c r="C33" s="381"/>
      <c r="D33" s="396"/>
      <c r="E33" s="374"/>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6"/>
      <c r="AI33" s="381"/>
      <c r="AJ33" s="382"/>
      <c r="AK33" s="382"/>
      <c r="AL33" s="382"/>
      <c r="AM33" s="382"/>
      <c r="AN33" s="396"/>
    </row>
    <row r="34" spans="1:40" ht="17.25" customHeight="1">
      <c r="A34" s="38"/>
      <c r="B34" s="38"/>
      <c r="C34" s="217"/>
      <c r="D34" s="217"/>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7"/>
      <c r="AJ34" s="217"/>
      <c r="AK34" s="217"/>
      <c r="AL34" s="217"/>
      <c r="AM34" s="217"/>
      <c r="AN34" s="217"/>
    </row>
    <row r="35" spans="1:40" ht="17.25" customHeight="1">
      <c r="A35" s="38"/>
      <c r="B35" s="44" t="s">
        <v>29</v>
      </c>
      <c r="C35" s="217"/>
      <c r="D35" s="217"/>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7"/>
      <c r="AJ35" s="217"/>
      <c r="AK35" s="217"/>
      <c r="AL35" s="217"/>
      <c r="AM35" s="217"/>
      <c r="AN35" s="217"/>
    </row>
    <row r="36" spans="1:40" ht="17.25" customHeight="1">
      <c r="A36" s="38"/>
      <c r="B36" s="38"/>
      <c r="C36" s="377">
        <v>9</v>
      </c>
      <c r="D36" s="395"/>
      <c r="E36" s="368" t="s">
        <v>262</v>
      </c>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70"/>
      <c r="AI36" s="377"/>
      <c r="AJ36" s="378"/>
      <c r="AK36" s="378"/>
      <c r="AL36" s="378"/>
      <c r="AM36" s="378"/>
      <c r="AN36" s="395"/>
    </row>
    <row r="37" spans="1:40" ht="17.25" customHeight="1">
      <c r="A37" s="38"/>
      <c r="B37" s="38"/>
      <c r="C37" s="379"/>
      <c r="D37" s="408"/>
      <c r="E37" s="371"/>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3"/>
      <c r="AI37" s="379"/>
      <c r="AJ37" s="380"/>
      <c r="AK37" s="380"/>
      <c r="AL37" s="380"/>
      <c r="AM37" s="380"/>
      <c r="AN37" s="408"/>
    </row>
    <row r="38" spans="1:40" ht="17.25" customHeight="1">
      <c r="A38" s="38"/>
      <c r="B38" s="38"/>
      <c r="C38" s="381"/>
      <c r="D38" s="396"/>
      <c r="E38" s="374"/>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6"/>
      <c r="AI38" s="381"/>
      <c r="AJ38" s="382"/>
      <c r="AK38" s="382"/>
      <c r="AL38" s="382"/>
      <c r="AM38" s="382"/>
      <c r="AN38" s="396"/>
    </row>
    <row r="39" spans="1:40" ht="17.25" customHeight="1">
      <c r="A39" s="38"/>
      <c r="B39" s="38"/>
      <c r="C39" s="377">
        <v>10</v>
      </c>
      <c r="D39" s="395"/>
      <c r="E39" s="368" t="s">
        <v>173</v>
      </c>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70"/>
      <c r="AI39" s="377"/>
      <c r="AJ39" s="378"/>
      <c r="AK39" s="378"/>
      <c r="AL39" s="378"/>
      <c r="AM39" s="378"/>
      <c r="AN39" s="395"/>
    </row>
    <row r="40" spans="1:40" ht="17.25" customHeight="1">
      <c r="A40" s="38"/>
      <c r="B40" s="38"/>
      <c r="C40" s="379"/>
      <c r="D40" s="408"/>
      <c r="E40" s="371"/>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3"/>
      <c r="AI40" s="379"/>
      <c r="AJ40" s="380"/>
      <c r="AK40" s="380"/>
      <c r="AL40" s="380"/>
      <c r="AM40" s="380"/>
      <c r="AN40" s="408"/>
    </row>
    <row r="41" spans="1:40" ht="17.25" customHeight="1">
      <c r="A41" s="38"/>
      <c r="B41" s="38"/>
      <c r="C41" s="381"/>
      <c r="D41" s="396"/>
      <c r="E41" s="374"/>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6"/>
      <c r="AI41" s="381"/>
      <c r="AJ41" s="382"/>
      <c r="AK41" s="382"/>
      <c r="AL41" s="382"/>
      <c r="AM41" s="382"/>
      <c r="AN41" s="396"/>
    </row>
    <row r="42" spans="1:40" ht="17.25" customHeight="1">
      <c r="A42" s="38"/>
      <c r="B42" s="38"/>
      <c r="C42" s="377">
        <v>11</v>
      </c>
      <c r="D42" s="395"/>
      <c r="E42" s="368" t="s">
        <v>174</v>
      </c>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70"/>
      <c r="AI42" s="377"/>
      <c r="AJ42" s="378"/>
      <c r="AK42" s="378"/>
      <c r="AL42" s="378"/>
      <c r="AM42" s="378"/>
      <c r="AN42" s="395"/>
    </row>
    <row r="43" spans="1:40" ht="17.25" customHeight="1">
      <c r="A43" s="38"/>
      <c r="B43" s="38"/>
      <c r="C43" s="379"/>
      <c r="D43" s="408"/>
      <c r="E43" s="371"/>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3"/>
      <c r="AI43" s="379"/>
      <c r="AJ43" s="380"/>
      <c r="AK43" s="380"/>
      <c r="AL43" s="380"/>
      <c r="AM43" s="380"/>
      <c r="AN43" s="408"/>
    </row>
    <row r="44" spans="1:40" ht="17.25" customHeight="1">
      <c r="A44" s="38"/>
      <c r="B44" s="38"/>
      <c r="C44" s="381"/>
      <c r="D44" s="396"/>
      <c r="E44" s="374"/>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6"/>
      <c r="AI44" s="381"/>
      <c r="AJ44" s="382"/>
      <c r="AK44" s="382"/>
      <c r="AL44" s="382"/>
      <c r="AM44" s="382"/>
      <c r="AN44" s="396"/>
    </row>
    <row r="45" spans="1:40" ht="17.25" customHeight="1">
      <c r="A45" s="38"/>
      <c r="B45" s="38"/>
      <c r="C45" s="377">
        <v>12</v>
      </c>
      <c r="D45" s="395"/>
      <c r="E45" s="368" t="s">
        <v>175</v>
      </c>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70"/>
      <c r="AI45" s="377"/>
      <c r="AJ45" s="378"/>
      <c r="AK45" s="378"/>
      <c r="AL45" s="378"/>
      <c r="AM45" s="378"/>
      <c r="AN45" s="395"/>
    </row>
    <row r="46" spans="1:40" ht="17.25" customHeight="1">
      <c r="A46" s="38"/>
      <c r="B46" s="38"/>
      <c r="C46" s="379"/>
      <c r="D46" s="408"/>
      <c r="E46" s="371"/>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3"/>
      <c r="AI46" s="379"/>
      <c r="AJ46" s="380"/>
      <c r="AK46" s="380"/>
      <c r="AL46" s="380"/>
      <c r="AM46" s="380"/>
      <c r="AN46" s="408"/>
    </row>
    <row r="47" spans="1:40" ht="17.25" customHeight="1">
      <c r="A47" s="38"/>
      <c r="B47" s="38"/>
      <c r="C47" s="381"/>
      <c r="D47" s="396"/>
      <c r="E47" s="374"/>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6"/>
      <c r="AI47" s="381"/>
      <c r="AJ47" s="382"/>
      <c r="AK47" s="382"/>
      <c r="AL47" s="382"/>
      <c r="AM47" s="382"/>
      <c r="AN47" s="396"/>
    </row>
    <row r="48" spans="1:40" ht="17.25" customHeight="1">
      <c r="A48" s="38"/>
      <c r="B48" s="38"/>
      <c r="C48" s="377">
        <v>13</v>
      </c>
      <c r="D48" s="395"/>
      <c r="E48" s="368" t="s">
        <v>263</v>
      </c>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77"/>
      <c r="AJ48" s="378"/>
      <c r="AK48" s="378"/>
      <c r="AL48" s="378"/>
      <c r="AM48" s="378"/>
      <c r="AN48" s="395"/>
    </row>
    <row r="49" spans="1:40" ht="17.25" customHeight="1">
      <c r="A49" s="38"/>
      <c r="B49" s="38"/>
      <c r="C49" s="379"/>
      <c r="D49" s="408"/>
      <c r="E49" s="371"/>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9"/>
      <c r="AJ49" s="380"/>
      <c r="AK49" s="380"/>
      <c r="AL49" s="380"/>
      <c r="AM49" s="380"/>
      <c r="AN49" s="408"/>
    </row>
    <row r="50" spans="1:40" ht="17.25" customHeight="1">
      <c r="A50" s="38"/>
      <c r="B50" s="38"/>
      <c r="C50" s="381"/>
      <c r="D50" s="396"/>
      <c r="E50" s="374"/>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81"/>
      <c r="AJ50" s="382"/>
      <c r="AK50" s="382"/>
      <c r="AL50" s="382"/>
      <c r="AM50" s="382"/>
      <c r="AN50" s="396"/>
    </row>
    <row r="51" spans="1:40" ht="17.25" customHeight="1">
      <c r="A51" s="38"/>
      <c r="B51" s="38"/>
      <c r="C51" s="377">
        <v>14</v>
      </c>
      <c r="D51" s="395"/>
      <c r="E51" s="368" t="s">
        <v>264</v>
      </c>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77"/>
      <c r="AJ51" s="378"/>
      <c r="AK51" s="378"/>
      <c r="AL51" s="378"/>
      <c r="AM51" s="378"/>
      <c r="AN51" s="395"/>
    </row>
    <row r="52" spans="1:40" ht="17.25" customHeight="1">
      <c r="A52" s="38"/>
      <c r="B52" s="38"/>
      <c r="C52" s="379"/>
      <c r="D52" s="408"/>
      <c r="E52" s="371"/>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9"/>
      <c r="AJ52" s="380"/>
      <c r="AK52" s="380"/>
      <c r="AL52" s="380"/>
      <c r="AM52" s="380"/>
      <c r="AN52" s="408"/>
    </row>
    <row r="53" spans="1:40" ht="17.25" customHeight="1">
      <c r="A53" s="38"/>
      <c r="B53" s="38"/>
      <c r="C53" s="379"/>
      <c r="D53" s="408"/>
      <c r="E53" s="371"/>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9"/>
      <c r="AJ53" s="380"/>
      <c r="AK53" s="380"/>
      <c r="AL53" s="380"/>
      <c r="AM53" s="380"/>
      <c r="AN53" s="408"/>
    </row>
    <row r="54" spans="1:40" ht="17.25" customHeight="1">
      <c r="A54" s="38"/>
      <c r="B54" s="38"/>
      <c r="C54" s="381"/>
      <c r="D54" s="396"/>
      <c r="E54" s="374"/>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81"/>
      <c r="AJ54" s="382"/>
      <c r="AK54" s="382"/>
      <c r="AL54" s="382"/>
      <c r="AM54" s="382"/>
      <c r="AN54" s="396"/>
    </row>
    <row r="55" spans="1:40" ht="17.25" customHeight="1">
      <c r="A55" s="38"/>
      <c r="B55" s="38"/>
      <c r="C55" s="377">
        <v>15</v>
      </c>
      <c r="D55" s="395"/>
      <c r="E55" s="368" t="s">
        <v>265</v>
      </c>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77"/>
      <c r="AJ55" s="378"/>
      <c r="AK55" s="378"/>
      <c r="AL55" s="378"/>
      <c r="AM55" s="378"/>
      <c r="AN55" s="395"/>
    </row>
    <row r="56" spans="1:40" ht="17.25" customHeight="1">
      <c r="A56" s="38"/>
      <c r="B56" s="38"/>
      <c r="C56" s="379"/>
      <c r="D56" s="408"/>
      <c r="E56" s="371"/>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9"/>
      <c r="AJ56" s="380"/>
      <c r="AK56" s="380"/>
      <c r="AL56" s="380"/>
      <c r="AM56" s="380"/>
      <c r="AN56" s="408"/>
    </row>
    <row r="57" spans="1:40" ht="17.25" customHeight="1">
      <c r="A57" s="38"/>
      <c r="B57" s="38"/>
      <c r="C57" s="379"/>
      <c r="D57" s="408"/>
      <c r="E57" s="371"/>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9"/>
      <c r="AJ57" s="380"/>
      <c r="AK57" s="380"/>
      <c r="AL57" s="380"/>
      <c r="AM57" s="380"/>
      <c r="AN57" s="408"/>
    </row>
    <row r="58" spans="1:40" ht="17.25" customHeight="1">
      <c r="A58" s="38"/>
      <c r="B58" s="38"/>
      <c r="C58" s="381"/>
      <c r="D58" s="396"/>
      <c r="E58" s="374"/>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81"/>
      <c r="AJ58" s="382"/>
      <c r="AK58" s="382"/>
      <c r="AL58" s="382"/>
      <c r="AM58" s="382"/>
      <c r="AN58" s="396"/>
    </row>
    <row r="59" spans="1:40" ht="17.25" customHeight="1">
      <c r="A59" s="38"/>
      <c r="B59" s="38"/>
      <c r="C59" s="217"/>
      <c r="D59" s="217"/>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7"/>
      <c r="AJ59" s="217"/>
      <c r="AK59" s="217"/>
      <c r="AL59" s="217"/>
      <c r="AM59" s="217"/>
      <c r="AN59" s="217"/>
    </row>
    <row r="60" spans="1:40" ht="17.25" customHeight="1">
      <c r="A60" s="38"/>
      <c r="B60" s="44" t="s">
        <v>38</v>
      </c>
      <c r="C60" s="217"/>
      <c r="D60" s="217"/>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7"/>
      <c r="AJ60" s="217"/>
      <c r="AK60" s="217"/>
      <c r="AL60" s="217"/>
      <c r="AM60" s="217"/>
      <c r="AN60" s="217"/>
    </row>
    <row r="61" spans="1:40" ht="17.25" customHeight="1">
      <c r="A61" s="38"/>
      <c r="B61" s="44"/>
      <c r="C61" s="397">
        <v>16</v>
      </c>
      <c r="D61" s="397"/>
      <c r="E61" s="368" t="s">
        <v>176</v>
      </c>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70"/>
      <c r="AI61" s="377"/>
      <c r="AJ61" s="378"/>
      <c r="AK61" s="378"/>
      <c r="AL61" s="378"/>
      <c r="AM61" s="378"/>
      <c r="AN61" s="395"/>
    </row>
    <row r="62" spans="1:40" ht="17.25" customHeight="1">
      <c r="A62" s="38"/>
      <c r="B62" s="44"/>
      <c r="C62" s="397"/>
      <c r="D62" s="397"/>
      <c r="E62" s="374"/>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6"/>
      <c r="AI62" s="381"/>
      <c r="AJ62" s="382"/>
      <c r="AK62" s="382"/>
      <c r="AL62" s="382"/>
      <c r="AM62" s="382"/>
      <c r="AN62" s="396"/>
    </row>
    <row r="63" spans="1:40" ht="17.25" customHeight="1">
      <c r="A63" s="38"/>
      <c r="B63" s="44"/>
      <c r="C63" s="397">
        <v>17</v>
      </c>
      <c r="D63" s="397"/>
      <c r="E63" s="368" t="s">
        <v>819</v>
      </c>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70"/>
      <c r="AI63" s="377"/>
      <c r="AJ63" s="378"/>
      <c r="AK63" s="378"/>
      <c r="AL63" s="378"/>
      <c r="AM63" s="378"/>
      <c r="AN63" s="395"/>
    </row>
    <row r="64" spans="1:40" ht="17.25" customHeight="1">
      <c r="A64" s="38"/>
      <c r="B64" s="44"/>
      <c r="C64" s="397"/>
      <c r="D64" s="397"/>
      <c r="E64" s="374"/>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6"/>
      <c r="AI64" s="381"/>
      <c r="AJ64" s="382"/>
      <c r="AK64" s="382"/>
      <c r="AL64" s="382"/>
      <c r="AM64" s="382"/>
      <c r="AN64" s="396"/>
    </row>
    <row r="65" spans="1:40" ht="17.25" customHeight="1">
      <c r="A65" s="38"/>
      <c r="B65" s="38"/>
      <c r="C65" s="217"/>
      <c r="D65" s="217"/>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7"/>
      <c r="AJ65" s="217"/>
      <c r="AK65" s="217"/>
      <c r="AL65" s="217"/>
      <c r="AM65" s="217"/>
      <c r="AN65" s="217"/>
    </row>
    <row r="66" spans="1:40" ht="17.25" customHeight="1">
      <c r="A66" s="38"/>
      <c r="B66" s="44" t="s">
        <v>39</v>
      </c>
      <c r="C66" s="217"/>
      <c r="D66" s="217"/>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7"/>
      <c r="AJ66" s="217"/>
      <c r="AK66" s="217"/>
      <c r="AL66" s="217"/>
      <c r="AM66" s="217"/>
      <c r="AN66" s="217"/>
    </row>
    <row r="67" spans="1:40" ht="17.25" customHeight="1">
      <c r="A67" s="38"/>
      <c r="B67" s="38"/>
      <c r="C67" s="377">
        <v>18</v>
      </c>
      <c r="D67" s="395"/>
      <c r="E67" s="368" t="s">
        <v>177</v>
      </c>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70"/>
      <c r="AI67" s="377"/>
      <c r="AJ67" s="378"/>
      <c r="AK67" s="378"/>
      <c r="AL67" s="378"/>
      <c r="AM67" s="378"/>
      <c r="AN67" s="395"/>
    </row>
    <row r="68" spans="1:40" ht="17.25" customHeight="1">
      <c r="A68" s="38"/>
      <c r="B68" s="38"/>
      <c r="C68" s="381"/>
      <c r="D68" s="396"/>
      <c r="E68" s="374"/>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6"/>
      <c r="AI68" s="381"/>
      <c r="AJ68" s="382"/>
      <c r="AK68" s="382"/>
      <c r="AL68" s="382"/>
      <c r="AM68" s="382"/>
      <c r="AN68" s="396"/>
    </row>
    <row r="69" spans="1:40" ht="17.25" customHeight="1">
      <c r="A69" s="38"/>
      <c r="B69" s="38"/>
      <c r="C69" s="377">
        <v>19</v>
      </c>
      <c r="D69" s="395"/>
      <c r="E69" s="368" t="s">
        <v>178</v>
      </c>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70"/>
      <c r="AI69" s="377"/>
      <c r="AJ69" s="378"/>
      <c r="AK69" s="378"/>
      <c r="AL69" s="378"/>
      <c r="AM69" s="378"/>
      <c r="AN69" s="395"/>
    </row>
    <row r="70" spans="1:40" ht="17.25" customHeight="1">
      <c r="A70" s="38"/>
      <c r="B70" s="38"/>
      <c r="C70" s="379"/>
      <c r="D70" s="408"/>
      <c r="E70" s="371"/>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3"/>
      <c r="AI70" s="379"/>
      <c r="AJ70" s="380"/>
      <c r="AK70" s="380"/>
      <c r="AL70" s="380"/>
      <c r="AM70" s="380"/>
      <c r="AN70" s="408"/>
    </row>
    <row r="71" spans="1:40" ht="17.25" customHeight="1">
      <c r="A71" s="38"/>
      <c r="B71" s="38"/>
      <c r="C71" s="379"/>
      <c r="D71" s="408"/>
      <c r="E71" s="371"/>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3"/>
      <c r="AI71" s="379"/>
      <c r="AJ71" s="380"/>
      <c r="AK71" s="380"/>
      <c r="AL71" s="380"/>
      <c r="AM71" s="380"/>
      <c r="AN71" s="408"/>
    </row>
    <row r="72" spans="1:40" ht="17.25" customHeight="1">
      <c r="A72" s="38"/>
      <c r="B72" s="38"/>
      <c r="C72" s="381"/>
      <c r="D72" s="396"/>
      <c r="E72" s="374"/>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6"/>
      <c r="AI72" s="381"/>
      <c r="AJ72" s="382"/>
      <c r="AK72" s="382"/>
      <c r="AL72" s="382"/>
      <c r="AM72" s="382"/>
      <c r="AN72" s="396"/>
    </row>
    <row r="73" spans="1:40" ht="17.25" customHeight="1">
      <c r="A73" s="38"/>
      <c r="B73" s="38"/>
      <c r="C73" s="377">
        <v>20</v>
      </c>
      <c r="D73" s="395"/>
      <c r="E73" s="368" t="s">
        <v>266</v>
      </c>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69"/>
      <c r="AE73" s="369"/>
      <c r="AF73" s="369"/>
      <c r="AG73" s="369"/>
      <c r="AH73" s="370"/>
      <c r="AI73" s="377"/>
      <c r="AJ73" s="378"/>
      <c r="AK73" s="378"/>
      <c r="AL73" s="378"/>
      <c r="AM73" s="378"/>
      <c r="AN73" s="395"/>
    </row>
    <row r="74" spans="1:40" ht="17.25" customHeight="1">
      <c r="A74" s="38"/>
      <c r="B74" s="38"/>
      <c r="C74" s="379"/>
      <c r="D74" s="408"/>
      <c r="E74" s="371"/>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3"/>
      <c r="AI74" s="379"/>
      <c r="AJ74" s="380"/>
      <c r="AK74" s="380"/>
      <c r="AL74" s="380"/>
      <c r="AM74" s="380"/>
      <c r="AN74" s="408"/>
    </row>
    <row r="75" spans="1:40" ht="17.25" customHeight="1">
      <c r="A75" s="38"/>
      <c r="B75" s="38"/>
      <c r="C75" s="379"/>
      <c r="D75" s="408"/>
      <c r="E75" s="371"/>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3"/>
      <c r="AI75" s="379"/>
      <c r="AJ75" s="380"/>
      <c r="AK75" s="380"/>
      <c r="AL75" s="380"/>
      <c r="AM75" s="380"/>
      <c r="AN75" s="408"/>
    </row>
    <row r="76" spans="1:40" ht="17.25" customHeight="1">
      <c r="A76" s="38"/>
      <c r="B76" s="38"/>
      <c r="C76" s="381"/>
      <c r="D76" s="396"/>
      <c r="E76" s="374"/>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6"/>
      <c r="AI76" s="381"/>
      <c r="AJ76" s="382"/>
      <c r="AK76" s="382"/>
      <c r="AL76" s="382"/>
      <c r="AM76" s="382"/>
      <c r="AN76" s="396"/>
    </row>
    <row r="77" spans="1:40" ht="17.25" customHeight="1">
      <c r="A77" s="38"/>
      <c r="B77" s="38"/>
      <c r="C77" s="377">
        <v>21</v>
      </c>
      <c r="D77" s="395"/>
      <c r="E77" s="368" t="s">
        <v>267</v>
      </c>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70"/>
      <c r="AI77" s="377"/>
      <c r="AJ77" s="378"/>
      <c r="AK77" s="378"/>
      <c r="AL77" s="378"/>
      <c r="AM77" s="378"/>
      <c r="AN77" s="395"/>
    </row>
    <row r="78" spans="1:40" ht="17.25" customHeight="1">
      <c r="A78" s="38"/>
      <c r="B78" s="38"/>
      <c r="C78" s="381"/>
      <c r="D78" s="396"/>
      <c r="E78" s="374"/>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6"/>
      <c r="AI78" s="381"/>
      <c r="AJ78" s="382"/>
      <c r="AK78" s="382"/>
      <c r="AL78" s="382"/>
      <c r="AM78" s="382"/>
      <c r="AN78" s="396"/>
    </row>
    <row r="79" spans="1:40" ht="17.25" customHeight="1">
      <c r="A79" s="38"/>
      <c r="B79" s="38"/>
      <c r="C79" s="377">
        <v>22</v>
      </c>
      <c r="D79" s="395"/>
      <c r="E79" s="368" t="s">
        <v>268</v>
      </c>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70"/>
      <c r="AI79" s="377"/>
      <c r="AJ79" s="378"/>
      <c r="AK79" s="378"/>
      <c r="AL79" s="378"/>
      <c r="AM79" s="378"/>
      <c r="AN79" s="395"/>
    </row>
    <row r="80" spans="1:40" ht="17.25" customHeight="1">
      <c r="A80" s="38"/>
      <c r="B80" s="38"/>
      <c r="C80" s="379"/>
      <c r="D80" s="408"/>
      <c r="E80" s="371"/>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3"/>
      <c r="AI80" s="379"/>
      <c r="AJ80" s="380"/>
      <c r="AK80" s="380"/>
      <c r="AL80" s="380"/>
      <c r="AM80" s="380"/>
      <c r="AN80" s="408"/>
    </row>
    <row r="81" spans="1:40" ht="17.25" customHeight="1">
      <c r="A81" s="38"/>
      <c r="B81" s="38"/>
      <c r="C81" s="381"/>
      <c r="D81" s="396"/>
      <c r="E81" s="371"/>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3"/>
      <c r="AI81" s="381"/>
      <c r="AJ81" s="382"/>
      <c r="AK81" s="382"/>
      <c r="AL81" s="382"/>
      <c r="AM81" s="382"/>
      <c r="AN81" s="396"/>
    </row>
    <row r="82" spans="1:40" ht="17.25" customHeight="1">
      <c r="A82" s="38"/>
      <c r="B82" s="38"/>
      <c r="C82" s="217"/>
      <c r="D82" s="217"/>
      <c r="E82" s="495" t="s">
        <v>269</v>
      </c>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row>
    <row r="83" spans="1:40" ht="17.25" customHeight="1">
      <c r="A83" s="38"/>
      <c r="B83" s="38"/>
      <c r="C83" s="217"/>
      <c r="D83" s="217"/>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row>
    <row r="84" spans="1:40" ht="17.25" customHeight="1">
      <c r="A84" s="38"/>
      <c r="B84" s="38"/>
      <c r="C84" s="217"/>
      <c r="D84" s="217"/>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row>
    <row r="85" spans="1:40" ht="17.25" customHeight="1">
      <c r="A85" s="38"/>
      <c r="B85" s="38"/>
      <c r="C85" s="217"/>
      <c r="D85" s="217"/>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7"/>
      <c r="AJ85" s="217"/>
      <c r="AK85" s="217"/>
      <c r="AL85" s="217"/>
      <c r="AM85" s="217"/>
      <c r="AN85" s="217"/>
    </row>
    <row r="86" spans="1:40" ht="17.25" customHeight="1">
      <c r="A86" s="38"/>
      <c r="B86" s="44" t="s">
        <v>30</v>
      </c>
      <c r="C86" s="217"/>
      <c r="D86" s="217"/>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7"/>
      <c r="AJ86" s="217"/>
      <c r="AK86" s="217"/>
      <c r="AL86" s="217"/>
      <c r="AM86" s="217"/>
      <c r="AN86" s="217"/>
    </row>
    <row r="87" spans="1:40" ht="17.25" customHeight="1">
      <c r="A87" s="38"/>
      <c r="B87" s="38"/>
      <c r="C87" s="377">
        <v>23</v>
      </c>
      <c r="D87" s="395"/>
      <c r="E87" s="368" t="s">
        <v>270</v>
      </c>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70"/>
      <c r="AI87" s="377"/>
      <c r="AJ87" s="378"/>
      <c r="AK87" s="378"/>
      <c r="AL87" s="378"/>
      <c r="AM87" s="378"/>
      <c r="AN87" s="395"/>
    </row>
    <row r="88" spans="1:40" ht="17.25" customHeight="1">
      <c r="A88" s="38"/>
      <c r="B88" s="38"/>
      <c r="C88" s="379"/>
      <c r="D88" s="408"/>
      <c r="E88" s="371"/>
      <c r="F88" s="372"/>
      <c r="G88" s="372"/>
      <c r="H88" s="372"/>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2"/>
      <c r="AF88" s="372"/>
      <c r="AG88" s="372"/>
      <c r="AH88" s="373"/>
      <c r="AI88" s="379"/>
      <c r="AJ88" s="380"/>
      <c r="AK88" s="380"/>
      <c r="AL88" s="380"/>
      <c r="AM88" s="380"/>
      <c r="AN88" s="408"/>
    </row>
    <row r="89" spans="1:40" ht="17.25" customHeight="1">
      <c r="A89" s="38"/>
      <c r="B89" s="38"/>
      <c r="C89" s="379"/>
      <c r="D89" s="408"/>
      <c r="E89" s="371"/>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3"/>
      <c r="AI89" s="379"/>
      <c r="AJ89" s="380"/>
      <c r="AK89" s="380"/>
      <c r="AL89" s="380"/>
      <c r="AM89" s="380"/>
      <c r="AN89" s="408"/>
    </row>
    <row r="90" spans="1:40" ht="17.25" customHeight="1">
      <c r="A90" s="38"/>
      <c r="B90" s="38"/>
      <c r="C90" s="379"/>
      <c r="D90" s="408"/>
      <c r="E90" s="371"/>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3"/>
      <c r="AI90" s="379"/>
      <c r="AJ90" s="380"/>
      <c r="AK90" s="380"/>
      <c r="AL90" s="380"/>
      <c r="AM90" s="380"/>
      <c r="AN90" s="408"/>
    </row>
    <row r="91" spans="1:40" ht="17.25" customHeight="1">
      <c r="A91" s="38"/>
      <c r="B91" s="38"/>
      <c r="C91" s="381"/>
      <c r="D91" s="396"/>
      <c r="E91" s="374"/>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6"/>
      <c r="AI91" s="381"/>
      <c r="AJ91" s="382"/>
      <c r="AK91" s="382"/>
      <c r="AL91" s="382"/>
      <c r="AM91" s="382"/>
      <c r="AN91" s="396"/>
    </row>
    <row r="92" spans="1:40" ht="17.25" customHeight="1">
      <c r="A92" s="38"/>
      <c r="B92" s="38"/>
      <c r="C92" s="217"/>
      <c r="D92" s="217"/>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7"/>
      <c r="AJ92" s="217"/>
      <c r="AK92" s="217"/>
      <c r="AL92" s="217"/>
      <c r="AM92" s="217"/>
      <c r="AN92" s="217"/>
    </row>
    <row r="93" spans="1:40" ht="17.25" customHeight="1">
      <c r="A93" s="38"/>
      <c r="B93" s="44" t="s">
        <v>31</v>
      </c>
      <c r="C93" s="217"/>
      <c r="D93" s="217"/>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7"/>
      <c r="AJ93" s="217"/>
      <c r="AK93" s="217"/>
      <c r="AL93" s="217"/>
      <c r="AM93" s="217"/>
      <c r="AN93" s="217"/>
    </row>
    <row r="94" spans="1:40" ht="17.25" customHeight="1">
      <c r="A94" s="38"/>
      <c r="B94" s="38"/>
      <c r="C94" s="377">
        <v>24</v>
      </c>
      <c r="D94" s="395"/>
      <c r="E94" s="368" t="s">
        <v>179</v>
      </c>
      <c r="F94" s="369"/>
      <c r="G94" s="369"/>
      <c r="H94" s="369"/>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70"/>
      <c r="AI94" s="377"/>
      <c r="AJ94" s="378"/>
      <c r="AK94" s="378"/>
      <c r="AL94" s="378"/>
      <c r="AM94" s="378"/>
      <c r="AN94" s="395"/>
    </row>
    <row r="95" spans="1:40" ht="17.25" customHeight="1">
      <c r="A95" s="38"/>
      <c r="B95" s="38"/>
      <c r="C95" s="379"/>
      <c r="D95" s="408"/>
      <c r="E95" s="371"/>
      <c r="F95" s="372"/>
      <c r="G95" s="372"/>
      <c r="H95" s="372"/>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3"/>
      <c r="AI95" s="379"/>
      <c r="AJ95" s="380"/>
      <c r="AK95" s="380"/>
      <c r="AL95" s="380"/>
      <c r="AM95" s="380"/>
      <c r="AN95" s="408"/>
    </row>
    <row r="96" spans="1:40" ht="17.25" customHeight="1">
      <c r="A96" s="38"/>
      <c r="B96" s="38"/>
      <c r="C96" s="381"/>
      <c r="D96" s="396"/>
      <c r="E96" s="374"/>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6"/>
      <c r="AI96" s="381"/>
      <c r="AJ96" s="382"/>
      <c r="AK96" s="382"/>
      <c r="AL96" s="382"/>
      <c r="AM96" s="382"/>
      <c r="AN96" s="396"/>
    </row>
    <row r="97" spans="1:40" ht="17.25" customHeight="1">
      <c r="A97" s="38"/>
      <c r="B97" s="38"/>
      <c r="C97" s="377">
        <v>25</v>
      </c>
      <c r="D97" s="395"/>
      <c r="E97" s="368" t="s">
        <v>271</v>
      </c>
      <c r="F97" s="369"/>
      <c r="G97" s="369"/>
      <c r="H97" s="369"/>
      <c r="I97" s="369"/>
      <c r="J97" s="369"/>
      <c r="K97" s="369"/>
      <c r="L97" s="369"/>
      <c r="M97" s="369"/>
      <c r="N97" s="369"/>
      <c r="O97" s="369"/>
      <c r="P97" s="369"/>
      <c r="Q97" s="369"/>
      <c r="R97" s="369"/>
      <c r="S97" s="369"/>
      <c r="T97" s="369"/>
      <c r="U97" s="369"/>
      <c r="V97" s="369"/>
      <c r="W97" s="369"/>
      <c r="X97" s="369"/>
      <c r="Y97" s="369"/>
      <c r="Z97" s="369"/>
      <c r="AA97" s="369"/>
      <c r="AB97" s="369"/>
      <c r="AC97" s="369"/>
      <c r="AD97" s="369"/>
      <c r="AE97" s="369"/>
      <c r="AF97" s="369"/>
      <c r="AG97" s="369"/>
      <c r="AH97" s="370"/>
      <c r="AI97" s="377"/>
      <c r="AJ97" s="378"/>
      <c r="AK97" s="378"/>
      <c r="AL97" s="378"/>
      <c r="AM97" s="378"/>
      <c r="AN97" s="395"/>
    </row>
    <row r="98" spans="1:40" ht="17.25" customHeight="1">
      <c r="A98" s="38"/>
      <c r="B98" s="38"/>
      <c r="C98" s="379"/>
      <c r="D98" s="408"/>
      <c r="E98" s="371"/>
      <c r="F98" s="372"/>
      <c r="G98" s="372"/>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2"/>
      <c r="AF98" s="372"/>
      <c r="AG98" s="372"/>
      <c r="AH98" s="373"/>
      <c r="AI98" s="379"/>
      <c r="AJ98" s="380"/>
      <c r="AK98" s="380"/>
      <c r="AL98" s="380"/>
      <c r="AM98" s="380"/>
      <c r="AN98" s="408"/>
    </row>
    <row r="99" spans="1:40" ht="17.25" customHeight="1">
      <c r="A99" s="38"/>
      <c r="B99" s="38"/>
      <c r="C99" s="381"/>
      <c r="D99" s="396"/>
      <c r="E99" s="374"/>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6"/>
      <c r="AI99" s="381"/>
      <c r="AJ99" s="382"/>
      <c r="AK99" s="382"/>
      <c r="AL99" s="382"/>
      <c r="AM99" s="382"/>
      <c r="AN99" s="396"/>
    </row>
    <row r="100" spans="1:40" ht="17.25" customHeight="1">
      <c r="A100" s="38"/>
      <c r="B100" s="38"/>
      <c r="C100" s="377">
        <v>26</v>
      </c>
      <c r="D100" s="395"/>
      <c r="E100" s="368" t="s">
        <v>234</v>
      </c>
      <c r="F100" s="369"/>
      <c r="G100" s="369"/>
      <c r="H100" s="369"/>
      <c r="I100" s="369"/>
      <c r="J100" s="369"/>
      <c r="K100" s="369"/>
      <c r="L100" s="369"/>
      <c r="M100" s="369"/>
      <c r="N100" s="369"/>
      <c r="O100" s="369"/>
      <c r="P100" s="369"/>
      <c r="Q100" s="369"/>
      <c r="R100" s="369"/>
      <c r="S100" s="369"/>
      <c r="T100" s="369"/>
      <c r="U100" s="369"/>
      <c r="V100" s="369"/>
      <c r="W100" s="369"/>
      <c r="X100" s="369"/>
      <c r="Y100" s="369"/>
      <c r="Z100" s="369"/>
      <c r="AA100" s="369"/>
      <c r="AB100" s="369"/>
      <c r="AC100" s="369"/>
      <c r="AD100" s="369"/>
      <c r="AE100" s="369"/>
      <c r="AF100" s="369"/>
      <c r="AG100" s="369"/>
      <c r="AH100" s="370"/>
      <c r="AI100" s="377"/>
      <c r="AJ100" s="378"/>
      <c r="AK100" s="378"/>
      <c r="AL100" s="378"/>
      <c r="AM100" s="378"/>
      <c r="AN100" s="395"/>
    </row>
    <row r="101" spans="1:40" ht="17.25" customHeight="1">
      <c r="A101" s="38"/>
      <c r="B101" s="38"/>
      <c r="C101" s="379"/>
      <c r="D101" s="408"/>
      <c r="E101" s="371"/>
      <c r="F101" s="372"/>
      <c r="G101" s="372"/>
      <c r="H101" s="372"/>
      <c r="I101" s="372"/>
      <c r="J101" s="372"/>
      <c r="K101" s="372"/>
      <c r="L101" s="372"/>
      <c r="M101" s="372"/>
      <c r="N101" s="372"/>
      <c r="O101" s="372"/>
      <c r="P101" s="372"/>
      <c r="Q101" s="372"/>
      <c r="R101" s="372"/>
      <c r="S101" s="372"/>
      <c r="T101" s="372"/>
      <c r="U101" s="372"/>
      <c r="V101" s="372"/>
      <c r="W101" s="372"/>
      <c r="X101" s="372"/>
      <c r="Y101" s="372"/>
      <c r="Z101" s="372"/>
      <c r="AA101" s="372"/>
      <c r="AB101" s="372"/>
      <c r="AC101" s="372"/>
      <c r="AD101" s="372"/>
      <c r="AE101" s="372"/>
      <c r="AF101" s="372"/>
      <c r="AG101" s="372"/>
      <c r="AH101" s="373"/>
      <c r="AI101" s="379"/>
      <c r="AJ101" s="380"/>
      <c r="AK101" s="380"/>
      <c r="AL101" s="380"/>
      <c r="AM101" s="380"/>
      <c r="AN101" s="408"/>
    </row>
    <row r="102" spans="1:40" ht="17.25" customHeight="1">
      <c r="A102" s="38"/>
      <c r="B102" s="38"/>
      <c r="C102" s="381"/>
      <c r="D102" s="396"/>
      <c r="E102" s="374"/>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6"/>
      <c r="AI102" s="381"/>
      <c r="AJ102" s="382"/>
      <c r="AK102" s="382"/>
      <c r="AL102" s="382"/>
      <c r="AM102" s="382"/>
      <c r="AN102" s="396"/>
    </row>
    <row r="103" spans="1:40" ht="17.25" customHeight="1">
      <c r="A103" s="38"/>
      <c r="B103" s="38"/>
      <c r="C103" s="377">
        <v>27</v>
      </c>
      <c r="D103" s="395"/>
      <c r="E103" s="368" t="s">
        <v>272</v>
      </c>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70"/>
      <c r="AI103" s="377"/>
      <c r="AJ103" s="378"/>
      <c r="AK103" s="378"/>
      <c r="AL103" s="378"/>
      <c r="AM103" s="378"/>
      <c r="AN103" s="395"/>
    </row>
    <row r="104" spans="1:40" ht="17.25" customHeight="1">
      <c r="A104" s="38"/>
      <c r="B104" s="38"/>
      <c r="C104" s="379"/>
      <c r="D104" s="408"/>
      <c r="E104" s="371"/>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3"/>
      <c r="AI104" s="379"/>
      <c r="AJ104" s="380"/>
      <c r="AK104" s="380"/>
      <c r="AL104" s="380"/>
      <c r="AM104" s="380"/>
      <c r="AN104" s="408"/>
    </row>
    <row r="105" spans="1:40" ht="17.25" customHeight="1">
      <c r="A105" s="38"/>
      <c r="B105" s="38"/>
      <c r="C105" s="381"/>
      <c r="D105" s="396"/>
      <c r="E105" s="374"/>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6"/>
      <c r="AI105" s="381"/>
      <c r="AJ105" s="382"/>
      <c r="AK105" s="382"/>
      <c r="AL105" s="382"/>
      <c r="AM105" s="382"/>
      <c r="AN105" s="396"/>
    </row>
    <row r="106" spans="1:40" ht="17.25" customHeight="1">
      <c r="A106" s="38"/>
      <c r="B106" s="38"/>
      <c r="C106" s="377">
        <v>28</v>
      </c>
      <c r="D106" s="395"/>
      <c r="E106" s="368" t="s">
        <v>180</v>
      </c>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70"/>
      <c r="AI106" s="377"/>
      <c r="AJ106" s="378"/>
      <c r="AK106" s="378"/>
      <c r="AL106" s="378"/>
      <c r="AM106" s="378"/>
      <c r="AN106" s="395"/>
    </row>
    <row r="107" spans="1:40" ht="17.25" customHeight="1">
      <c r="A107" s="38"/>
      <c r="B107" s="38"/>
      <c r="C107" s="381"/>
      <c r="D107" s="396"/>
      <c r="E107" s="374"/>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6"/>
      <c r="AI107" s="381"/>
      <c r="AJ107" s="382"/>
      <c r="AK107" s="382"/>
      <c r="AL107" s="382"/>
      <c r="AM107" s="382"/>
      <c r="AN107" s="396"/>
    </row>
    <row r="108" spans="1:40" ht="17.25" customHeight="1">
      <c r="A108" s="38"/>
      <c r="B108" s="38"/>
      <c r="C108" s="377">
        <v>29</v>
      </c>
      <c r="D108" s="395"/>
      <c r="E108" s="368" t="s">
        <v>273</v>
      </c>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77"/>
      <c r="AJ108" s="378"/>
      <c r="AK108" s="378"/>
      <c r="AL108" s="378"/>
      <c r="AM108" s="378"/>
      <c r="AN108" s="395"/>
    </row>
    <row r="109" spans="1:40" ht="17.25" customHeight="1">
      <c r="A109" s="38"/>
      <c r="B109" s="38"/>
      <c r="C109" s="379"/>
      <c r="D109" s="408"/>
      <c r="E109" s="371"/>
      <c r="F109" s="372"/>
      <c r="G109" s="372"/>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81"/>
      <c r="AJ109" s="382"/>
      <c r="AK109" s="382"/>
      <c r="AL109" s="382"/>
      <c r="AM109" s="382"/>
      <c r="AN109" s="396"/>
    </row>
    <row r="110" spans="1:40" ht="17.25" customHeight="1">
      <c r="A110" s="38"/>
      <c r="B110" s="38"/>
      <c r="C110" s="377">
        <v>30</v>
      </c>
      <c r="D110" s="395"/>
      <c r="E110" s="368" t="s">
        <v>181</v>
      </c>
      <c r="F110" s="369"/>
      <c r="G110" s="369"/>
      <c r="H110" s="369"/>
      <c r="I110" s="369"/>
      <c r="J110" s="369"/>
      <c r="K110" s="369"/>
      <c r="L110" s="369"/>
      <c r="M110" s="369"/>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77"/>
      <c r="AJ110" s="378"/>
      <c r="AK110" s="378"/>
      <c r="AL110" s="378"/>
      <c r="AM110" s="378"/>
      <c r="AN110" s="395"/>
    </row>
    <row r="111" spans="1:40" ht="17.25" customHeight="1">
      <c r="A111" s="38"/>
      <c r="B111" s="38"/>
      <c r="C111" s="379"/>
      <c r="D111" s="408"/>
      <c r="E111" s="371"/>
      <c r="F111" s="372"/>
      <c r="G111" s="372"/>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9"/>
      <c r="AJ111" s="380"/>
      <c r="AK111" s="380"/>
      <c r="AL111" s="380"/>
      <c r="AM111" s="380"/>
      <c r="AN111" s="408"/>
    </row>
    <row r="112" spans="1:40" ht="17.25" customHeight="1">
      <c r="A112" s="38"/>
      <c r="B112" s="38"/>
      <c r="C112" s="377">
        <v>31</v>
      </c>
      <c r="D112" s="395"/>
      <c r="E112" s="368" t="s">
        <v>274</v>
      </c>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92"/>
      <c r="AB112" s="392"/>
      <c r="AC112" s="392"/>
      <c r="AD112" s="392"/>
      <c r="AE112" s="392"/>
      <c r="AF112" s="392"/>
      <c r="AG112" s="392"/>
      <c r="AH112" s="387"/>
      <c r="AI112" s="437" t="s">
        <v>125</v>
      </c>
      <c r="AJ112" s="437"/>
      <c r="AK112" s="437"/>
      <c r="AL112" s="437"/>
      <c r="AM112" s="437"/>
      <c r="AN112" s="437"/>
    </row>
    <row r="113" spans="1:40" ht="17.25" customHeight="1">
      <c r="A113" s="38"/>
      <c r="B113" s="38"/>
      <c r="C113" s="379"/>
      <c r="D113" s="408"/>
      <c r="E113" s="371"/>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93"/>
      <c r="AB113" s="393"/>
      <c r="AC113" s="393"/>
      <c r="AD113" s="393"/>
      <c r="AE113" s="393"/>
      <c r="AF113" s="393"/>
      <c r="AG113" s="393"/>
      <c r="AH113" s="389"/>
      <c r="AI113" s="439" t="s">
        <v>126</v>
      </c>
      <c r="AJ113" s="439"/>
      <c r="AK113" s="439"/>
      <c r="AL113" s="439"/>
      <c r="AM113" s="439"/>
      <c r="AN113" s="439"/>
    </row>
    <row r="114" spans="1:40" ht="17.25" customHeight="1">
      <c r="A114" s="38"/>
      <c r="B114" s="38"/>
      <c r="C114" s="377">
        <v>32</v>
      </c>
      <c r="D114" s="395"/>
      <c r="E114" s="368" t="s">
        <v>275</v>
      </c>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70"/>
      <c r="AI114" s="377"/>
      <c r="AJ114" s="378"/>
      <c r="AK114" s="378"/>
      <c r="AL114" s="378"/>
      <c r="AM114" s="378"/>
      <c r="AN114" s="395"/>
    </row>
    <row r="115" spans="1:40" ht="17.25" customHeight="1">
      <c r="A115" s="38"/>
      <c r="B115" s="38"/>
      <c r="C115" s="381"/>
      <c r="D115" s="396"/>
      <c r="E115" s="374"/>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6"/>
      <c r="AI115" s="381"/>
      <c r="AJ115" s="382"/>
      <c r="AK115" s="382"/>
      <c r="AL115" s="382"/>
      <c r="AM115" s="382"/>
      <c r="AN115" s="396"/>
    </row>
    <row r="116" spans="1:40" ht="17.25" customHeight="1">
      <c r="A116" s="38"/>
      <c r="B116" s="38"/>
      <c r="C116" s="377">
        <v>33</v>
      </c>
      <c r="D116" s="395"/>
      <c r="E116" s="368" t="s">
        <v>276</v>
      </c>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70"/>
      <c r="AI116" s="210"/>
      <c r="AJ116" s="217"/>
      <c r="AK116" s="217"/>
      <c r="AL116" s="217"/>
      <c r="AM116" s="217"/>
      <c r="AN116" s="211"/>
    </row>
    <row r="117" spans="1:40" ht="17.25" customHeight="1">
      <c r="A117" s="38"/>
      <c r="B117" s="38"/>
      <c r="C117" s="381"/>
      <c r="D117" s="396"/>
      <c r="E117" s="374"/>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6"/>
      <c r="AI117" s="210"/>
      <c r="AJ117" s="217"/>
      <c r="AK117" s="217"/>
      <c r="AL117" s="217"/>
      <c r="AM117" s="217"/>
      <c r="AN117" s="211"/>
    </row>
    <row r="118" spans="1:40" ht="17.25" customHeight="1">
      <c r="A118" s="38"/>
      <c r="B118" s="38"/>
      <c r="C118" s="377">
        <v>34</v>
      </c>
      <c r="D118" s="395"/>
      <c r="E118" s="368" t="s">
        <v>277</v>
      </c>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70"/>
      <c r="AI118" s="377"/>
      <c r="AJ118" s="378"/>
      <c r="AK118" s="378"/>
      <c r="AL118" s="378"/>
      <c r="AM118" s="378"/>
      <c r="AN118" s="395"/>
    </row>
    <row r="119" spans="1:40" ht="17.25" customHeight="1">
      <c r="A119" s="38"/>
      <c r="B119" s="38"/>
      <c r="C119" s="381"/>
      <c r="D119" s="396"/>
      <c r="E119" s="374"/>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6"/>
      <c r="AI119" s="381"/>
      <c r="AJ119" s="382"/>
      <c r="AK119" s="382"/>
      <c r="AL119" s="382"/>
      <c r="AM119" s="382"/>
      <c r="AN119" s="396"/>
    </row>
    <row r="120" spans="1:40" ht="17.25" customHeight="1">
      <c r="A120" s="38"/>
      <c r="B120" s="38"/>
      <c r="C120" s="377">
        <v>35</v>
      </c>
      <c r="D120" s="395"/>
      <c r="E120" s="368" t="s">
        <v>278</v>
      </c>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70"/>
      <c r="AI120" s="377"/>
      <c r="AJ120" s="378"/>
      <c r="AK120" s="378"/>
      <c r="AL120" s="378"/>
      <c r="AM120" s="378"/>
      <c r="AN120" s="395"/>
    </row>
    <row r="121" spans="1:40" ht="17.25" customHeight="1">
      <c r="A121" s="38"/>
      <c r="B121" s="38"/>
      <c r="C121" s="381"/>
      <c r="D121" s="396"/>
      <c r="E121" s="374"/>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6"/>
      <c r="AI121" s="381"/>
      <c r="AJ121" s="382"/>
      <c r="AK121" s="382"/>
      <c r="AL121" s="382"/>
      <c r="AM121" s="382"/>
      <c r="AN121" s="396"/>
    </row>
    <row r="122" spans="1:40" ht="17.25" customHeight="1">
      <c r="A122" s="38"/>
      <c r="B122" s="38"/>
      <c r="C122" s="377">
        <v>36</v>
      </c>
      <c r="D122" s="395"/>
      <c r="E122" s="368" t="s">
        <v>279</v>
      </c>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69"/>
      <c r="AF122" s="369"/>
      <c r="AG122" s="369"/>
      <c r="AH122" s="370"/>
      <c r="AI122" s="377"/>
      <c r="AJ122" s="378"/>
      <c r="AK122" s="378"/>
      <c r="AL122" s="378"/>
      <c r="AM122" s="378"/>
      <c r="AN122" s="395"/>
    </row>
    <row r="123" spans="1:40" ht="17.25" customHeight="1">
      <c r="A123" s="38"/>
      <c r="B123" s="38"/>
      <c r="C123" s="381"/>
      <c r="D123" s="396"/>
      <c r="E123" s="374"/>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6"/>
      <c r="AI123" s="381"/>
      <c r="AJ123" s="382"/>
      <c r="AK123" s="382"/>
      <c r="AL123" s="382"/>
      <c r="AM123" s="382"/>
      <c r="AN123" s="396"/>
    </row>
    <row r="124" spans="1:40" ht="17.25" customHeight="1">
      <c r="A124" s="38"/>
      <c r="B124" s="38"/>
      <c r="C124" s="377">
        <v>37</v>
      </c>
      <c r="D124" s="395"/>
      <c r="E124" s="368" t="s">
        <v>820</v>
      </c>
      <c r="F124" s="369"/>
      <c r="G124" s="369"/>
      <c r="H124" s="369"/>
      <c r="I124" s="369"/>
      <c r="J124" s="369"/>
      <c r="K124" s="369"/>
      <c r="L124" s="369"/>
      <c r="M124" s="369"/>
      <c r="N124" s="369"/>
      <c r="O124" s="369"/>
      <c r="P124" s="369"/>
      <c r="Q124" s="369"/>
      <c r="R124" s="369"/>
      <c r="S124" s="369"/>
      <c r="T124" s="369"/>
      <c r="U124" s="369"/>
      <c r="V124" s="369"/>
      <c r="W124" s="369"/>
      <c r="X124" s="369"/>
      <c r="Y124" s="369"/>
      <c r="Z124" s="369"/>
      <c r="AA124" s="369"/>
      <c r="AB124" s="369"/>
      <c r="AC124" s="369"/>
      <c r="AD124" s="369"/>
      <c r="AE124" s="369"/>
      <c r="AF124" s="369"/>
      <c r="AG124" s="369"/>
      <c r="AH124" s="370"/>
      <c r="AI124" s="377"/>
      <c r="AJ124" s="378"/>
      <c r="AK124" s="378"/>
      <c r="AL124" s="378"/>
      <c r="AM124" s="378"/>
      <c r="AN124" s="395"/>
    </row>
    <row r="125" spans="1:40" ht="27" customHeight="1">
      <c r="A125" s="38"/>
      <c r="B125" s="38"/>
      <c r="C125" s="381"/>
      <c r="D125" s="396"/>
      <c r="E125" s="374"/>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6"/>
      <c r="AI125" s="381"/>
      <c r="AJ125" s="382"/>
      <c r="AK125" s="382"/>
      <c r="AL125" s="382"/>
      <c r="AM125" s="382"/>
      <c r="AN125" s="396"/>
    </row>
    <row r="126" spans="1:40" ht="17.25" customHeight="1">
      <c r="A126" s="38"/>
      <c r="B126" s="38"/>
      <c r="C126" s="377">
        <v>38</v>
      </c>
      <c r="D126" s="395"/>
      <c r="E126" s="368" t="s">
        <v>232</v>
      </c>
      <c r="F126" s="369"/>
      <c r="G126" s="369"/>
      <c r="H126" s="369"/>
      <c r="I126" s="369"/>
      <c r="J126" s="369"/>
      <c r="K126" s="369"/>
      <c r="L126" s="369"/>
      <c r="M126" s="369"/>
      <c r="N126" s="369"/>
      <c r="O126" s="369"/>
      <c r="P126" s="369"/>
      <c r="Q126" s="369"/>
      <c r="R126" s="369"/>
      <c r="S126" s="369"/>
      <c r="T126" s="369"/>
      <c r="U126" s="369"/>
      <c r="V126" s="369"/>
      <c r="W126" s="369"/>
      <c r="X126" s="369"/>
      <c r="Y126" s="369"/>
      <c r="Z126" s="369"/>
      <c r="AA126" s="369"/>
      <c r="AB126" s="369"/>
      <c r="AC126" s="369"/>
      <c r="AD126" s="369"/>
      <c r="AE126" s="369"/>
      <c r="AF126" s="369"/>
      <c r="AG126" s="369"/>
      <c r="AH126" s="370"/>
      <c r="AI126" s="377"/>
      <c r="AJ126" s="378"/>
      <c r="AK126" s="378"/>
      <c r="AL126" s="378"/>
      <c r="AM126" s="378"/>
      <c r="AN126" s="395"/>
    </row>
    <row r="127" spans="1:40" ht="17.25" customHeight="1">
      <c r="A127" s="38"/>
      <c r="B127" s="38"/>
      <c r="C127" s="381"/>
      <c r="D127" s="396"/>
      <c r="E127" s="374"/>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6"/>
      <c r="AI127" s="381"/>
      <c r="AJ127" s="382"/>
      <c r="AK127" s="382"/>
      <c r="AL127" s="382"/>
      <c r="AM127" s="382"/>
      <c r="AN127" s="396"/>
    </row>
    <row r="128" spans="1:40" ht="17.25" customHeight="1">
      <c r="A128" s="38"/>
      <c r="B128" s="38"/>
      <c r="C128" s="377">
        <v>39</v>
      </c>
      <c r="D128" s="395"/>
      <c r="E128" s="368" t="s">
        <v>821</v>
      </c>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70"/>
      <c r="AI128" s="377"/>
      <c r="AJ128" s="378"/>
      <c r="AK128" s="378"/>
      <c r="AL128" s="378"/>
      <c r="AM128" s="378"/>
      <c r="AN128" s="395"/>
    </row>
    <row r="129" spans="1:40" ht="17.25" customHeight="1">
      <c r="A129" s="38"/>
      <c r="B129" s="38"/>
      <c r="C129" s="381"/>
      <c r="D129" s="396"/>
      <c r="E129" s="374"/>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6"/>
      <c r="AI129" s="381"/>
      <c r="AJ129" s="382"/>
      <c r="AK129" s="382"/>
      <c r="AL129" s="382"/>
      <c r="AM129" s="382"/>
      <c r="AN129" s="396"/>
    </row>
    <row r="130" spans="1:40" ht="17.25" customHeight="1">
      <c r="A130" s="38"/>
      <c r="B130" s="38"/>
      <c r="C130" s="377">
        <v>40</v>
      </c>
      <c r="D130" s="395"/>
      <c r="E130" s="368" t="s">
        <v>182</v>
      </c>
      <c r="F130" s="369"/>
      <c r="G130" s="369"/>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70"/>
      <c r="AI130" s="377"/>
      <c r="AJ130" s="378"/>
      <c r="AK130" s="378"/>
      <c r="AL130" s="378"/>
      <c r="AM130" s="378"/>
      <c r="AN130" s="395"/>
    </row>
    <row r="131" spans="1:40" ht="17.25" customHeight="1">
      <c r="A131" s="38"/>
      <c r="B131" s="38"/>
      <c r="C131" s="381"/>
      <c r="D131" s="396"/>
      <c r="E131" s="374"/>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6"/>
      <c r="AI131" s="381"/>
      <c r="AJ131" s="382"/>
      <c r="AK131" s="382"/>
      <c r="AL131" s="382"/>
      <c r="AM131" s="382"/>
      <c r="AN131" s="396"/>
    </row>
    <row r="132" spans="1:40" ht="17.25" customHeight="1">
      <c r="A132" s="38"/>
      <c r="B132" s="38"/>
      <c r="C132" s="377">
        <v>41</v>
      </c>
      <c r="D132" s="395"/>
      <c r="E132" s="368" t="s">
        <v>183</v>
      </c>
      <c r="F132" s="369"/>
      <c r="G132" s="369"/>
      <c r="H132" s="369"/>
      <c r="I132" s="369"/>
      <c r="J132" s="369"/>
      <c r="K132" s="369"/>
      <c r="L132" s="369"/>
      <c r="M132" s="369"/>
      <c r="N132" s="369"/>
      <c r="O132" s="369"/>
      <c r="P132" s="369"/>
      <c r="Q132" s="369"/>
      <c r="R132" s="369"/>
      <c r="S132" s="369"/>
      <c r="T132" s="369"/>
      <c r="U132" s="369"/>
      <c r="V132" s="369"/>
      <c r="W132" s="369"/>
      <c r="X132" s="369"/>
      <c r="Y132" s="369"/>
      <c r="Z132" s="369"/>
      <c r="AA132" s="369"/>
      <c r="AB132" s="369"/>
      <c r="AC132" s="369"/>
      <c r="AD132" s="369"/>
      <c r="AE132" s="369"/>
      <c r="AF132" s="369"/>
      <c r="AG132" s="369"/>
      <c r="AH132" s="370"/>
      <c r="AI132" s="377"/>
      <c r="AJ132" s="378"/>
      <c r="AK132" s="378"/>
      <c r="AL132" s="378"/>
      <c r="AM132" s="378"/>
      <c r="AN132" s="395"/>
    </row>
    <row r="133" spans="1:40" ht="17.25" customHeight="1">
      <c r="A133" s="38"/>
      <c r="B133" s="38"/>
      <c r="C133" s="379"/>
      <c r="D133" s="408"/>
      <c r="E133" s="371"/>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2"/>
      <c r="AF133" s="372"/>
      <c r="AG133" s="372"/>
      <c r="AH133" s="373"/>
      <c r="AI133" s="379"/>
      <c r="AJ133" s="380"/>
      <c r="AK133" s="380"/>
      <c r="AL133" s="380"/>
      <c r="AM133" s="380"/>
      <c r="AN133" s="408"/>
    </row>
    <row r="134" spans="1:40" ht="17.25" customHeight="1">
      <c r="A134" s="38"/>
      <c r="B134" s="38"/>
      <c r="C134" s="379"/>
      <c r="D134" s="408"/>
      <c r="E134" s="371"/>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3"/>
      <c r="AI134" s="379"/>
      <c r="AJ134" s="380"/>
      <c r="AK134" s="380"/>
      <c r="AL134" s="380"/>
      <c r="AM134" s="380"/>
      <c r="AN134" s="408"/>
    </row>
    <row r="135" spans="1:40" ht="17.25" customHeight="1">
      <c r="A135" s="38"/>
      <c r="B135" s="38"/>
      <c r="C135" s="379"/>
      <c r="D135" s="408"/>
      <c r="E135" s="371"/>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3"/>
      <c r="AI135" s="379"/>
      <c r="AJ135" s="380"/>
      <c r="AK135" s="380"/>
      <c r="AL135" s="380"/>
      <c r="AM135" s="380"/>
      <c r="AN135" s="408"/>
    </row>
    <row r="136" spans="1:40" ht="17.25" customHeight="1">
      <c r="A136" s="38"/>
      <c r="B136" s="38"/>
      <c r="C136" s="379"/>
      <c r="D136" s="408"/>
      <c r="E136" s="371"/>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3"/>
      <c r="AI136" s="379"/>
      <c r="AJ136" s="380"/>
      <c r="AK136" s="380"/>
      <c r="AL136" s="380"/>
      <c r="AM136" s="380"/>
      <c r="AN136" s="408"/>
    </row>
    <row r="137" spans="1:40" ht="17.25" customHeight="1">
      <c r="A137" s="38"/>
      <c r="B137" s="38"/>
      <c r="C137" s="379"/>
      <c r="D137" s="408"/>
      <c r="E137" s="371"/>
      <c r="F137" s="372"/>
      <c r="G137" s="372"/>
      <c r="H137" s="372"/>
      <c r="I137" s="372"/>
      <c r="J137" s="372"/>
      <c r="K137" s="372"/>
      <c r="L137" s="372"/>
      <c r="M137" s="372"/>
      <c r="N137" s="372"/>
      <c r="O137" s="372"/>
      <c r="P137" s="372"/>
      <c r="Q137" s="372"/>
      <c r="R137" s="372"/>
      <c r="S137" s="372"/>
      <c r="T137" s="372"/>
      <c r="U137" s="372"/>
      <c r="V137" s="372"/>
      <c r="W137" s="372"/>
      <c r="X137" s="372"/>
      <c r="Y137" s="372"/>
      <c r="Z137" s="372"/>
      <c r="AA137" s="372"/>
      <c r="AB137" s="372"/>
      <c r="AC137" s="372"/>
      <c r="AD137" s="372"/>
      <c r="AE137" s="372"/>
      <c r="AF137" s="372"/>
      <c r="AG137" s="372"/>
      <c r="AH137" s="373"/>
      <c r="AI137" s="379"/>
      <c r="AJ137" s="380"/>
      <c r="AK137" s="380"/>
      <c r="AL137" s="380"/>
      <c r="AM137" s="380"/>
      <c r="AN137" s="408"/>
    </row>
    <row r="138" spans="1:40" ht="17.25" customHeight="1">
      <c r="A138" s="38"/>
      <c r="B138" s="38"/>
      <c r="C138" s="379"/>
      <c r="D138" s="408"/>
      <c r="E138" s="371"/>
      <c r="F138" s="372"/>
      <c r="G138" s="372"/>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c r="AD138" s="372"/>
      <c r="AE138" s="372"/>
      <c r="AF138" s="372"/>
      <c r="AG138" s="372"/>
      <c r="AH138" s="373"/>
      <c r="AI138" s="379"/>
      <c r="AJ138" s="380"/>
      <c r="AK138" s="380"/>
      <c r="AL138" s="380"/>
      <c r="AM138" s="380"/>
      <c r="AN138" s="408"/>
    </row>
    <row r="139" spans="1:40" ht="17.25" customHeight="1">
      <c r="A139" s="38"/>
      <c r="B139" s="38"/>
      <c r="C139" s="379"/>
      <c r="D139" s="408"/>
      <c r="E139" s="371"/>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2"/>
      <c r="AE139" s="372"/>
      <c r="AF139" s="372"/>
      <c r="AG139" s="372"/>
      <c r="AH139" s="373"/>
      <c r="AI139" s="379"/>
      <c r="AJ139" s="380"/>
      <c r="AK139" s="380"/>
      <c r="AL139" s="380"/>
      <c r="AM139" s="380"/>
      <c r="AN139" s="408"/>
    </row>
    <row r="140" spans="1:40" ht="17.25" customHeight="1">
      <c r="A140" s="38"/>
      <c r="B140" s="38"/>
      <c r="C140" s="381"/>
      <c r="D140" s="396"/>
      <c r="E140" s="374"/>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6"/>
      <c r="AI140" s="381"/>
      <c r="AJ140" s="382"/>
      <c r="AK140" s="382"/>
      <c r="AL140" s="382"/>
      <c r="AM140" s="382"/>
      <c r="AN140" s="396"/>
    </row>
    <row r="141" spans="1:40" ht="17.25" customHeight="1">
      <c r="A141" s="38"/>
      <c r="B141" s="38"/>
      <c r="C141" s="397">
        <v>42</v>
      </c>
      <c r="D141" s="397"/>
      <c r="E141" s="494" t="s">
        <v>184</v>
      </c>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494"/>
      <c r="AF141" s="494"/>
      <c r="AG141" s="494"/>
      <c r="AH141" s="494"/>
      <c r="AI141" s="397"/>
      <c r="AJ141" s="397"/>
      <c r="AK141" s="397"/>
      <c r="AL141" s="397"/>
      <c r="AM141" s="397"/>
      <c r="AN141" s="397"/>
    </row>
    <row r="142" spans="1:40" ht="17.25" customHeight="1">
      <c r="A142" s="38"/>
      <c r="B142" s="38"/>
      <c r="C142" s="397"/>
      <c r="D142" s="397"/>
      <c r="E142" s="494"/>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494"/>
      <c r="AC142" s="494"/>
      <c r="AD142" s="494"/>
      <c r="AE142" s="494"/>
      <c r="AF142" s="494"/>
      <c r="AG142" s="494"/>
      <c r="AH142" s="494"/>
      <c r="AI142" s="397"/>
      <c r="AJ142" s="397"/>
      <c r="AK142" s="397"/>
      <c r="AL142" s="397"/>
      <c r="AM142" s="397"/>
      <c r="AN142" s="397"/>
    </row>
    <row r="143" spans="1:40" ht="17.25" customHeight="1">
      <c r="A143" s="38"/>
      <c r="B143" s="38"/>
      <c r="C143" s="217"/>
      <c r="D143" s="217"/>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7"/>
      <c r="AJ143" s="217"/>
      <c r="AK143" s="217"/>
      <c r="AL143" s="217"/>
      <c r="AM143" s="217"/>
      <c r="AN143" s="217"/>
    </row>
    <row r="144" spans="1:40" ht="17.25" customHeight="1">
      <c r="A144" s="38"/>
      <c r="B144" s="44" t="s">
        <v>32</v>
      </c>
      <c r="C144" s="217"/>
      <c r="D144" s="217"/>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7"/>
      <c r="AJ144" s="217"/>
      <c r="AK144" s="217"/>
      <c r="AL144" s="217"/>
      <c r="AM144" s="217"/>
      <c r="AN144" s="217"/>
    </row>
    <row r="145" spans="1:40" ht="17.25" customHeight="1">
      <c r="A145" s="38"/>
      <c r="B145" s="38"/>
      <c r="C145" s="377">
        <v>43</v>
      </c>
      <c r="D145" s="395"/>
      <c r="E145" s="368" t="s">
        <v>185</v>
      </c>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70"/>
      <c r="AI145" s="377"/>
      <c r="AJ145" s="378"/>
      <c r="AK145" s="378"/>
      <c r="AL145" s="378"/>
      <c r="AM145" s="378"/>
      <c r="AN145" s="395"/>
    </row>
    <row r="146" spans="1:40" ht="17.25" customHeight="1">
      <c r="A146" s="38"/>
      <c r="B146" s="38"/>
      <c r="C146" s="381"/>
      <c r="D146" s="396"/>
      <c r="E146" s="374"/>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6"/>
      <c r="AI146" s="381"/>
      <c r="AJ146" s="382"/>
      <c r="AK146" s="382"/>
      <c r="AL146" s="382"/>
      <c r="AM146" s="382"/>
      <c r="AN146" s="396"/>
    </row>
    <row r="147" spans="1:40" ht="17.25" customHeight="1">
      <c r="A147" s="38"/>
      <c r="B147" s="38"/>
      <c r="C147" s="377">
        <v>44</v>
      </c>
      <c r="D147" s="395"/>
      <c r="E147" s="368" t="s">
        <v>280</v>
      </c>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69"/>
      <c r="AF147" s="369"/>
      <c r="AG147" s="369"/>
      <c r="AH147" s="370"/>
      <c r="AI147" s="377"/>
      <c r="AJ147" s="378"/>
      <c r="AK147" s="378"/>
      <c r="AL147" s="378"/>
      <c r="AM147" s="378"/>
      <c r="AN147" s="395"/>
    </row>
    <row r="148" spans="1:40" ht="17.25" customHeight="1">
      <c r="A148" s="38"/>
      <c r="B148" s="38"/>
      <c r="C148" s="379"/>
      <c r="D148" s="408"/>
      <c r="E148" s="371"/>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3"/>
      <c r="AI148" s="379"/>
      <c r="AJ148" s="380"/>
      <c r="AK148" s="380"/>
      <c r="AL148" s="380"/>
      <c r="AM148" s="380"/>
      <c r="AN148" s="408"/>
    </row>
    <row r="149" spans="1:40" ht="17.25" customHeight="1">
      <c r="A149" s="38"/>
      <c r="B149" s="38"/>
      <c r="C149" s="379"/>
      <c r="D149" s="408"/>
      <c r="E149" s="371"/>
      <c r="F149" s="372"/>
      <c r="G149" s="372"/>
      <c r="H149" s="372"/>
      <c r="I149" s="372"/>
      <c r="J149" s="372"/>
      <c r="K149" s="372"/>
      <c r="L149" s="372"/>
      <c r="M149" s="372"/>
      <c r="N149" s="372"/>
      <c r="O149" s="372"/>
      <c r="P149" s="372"/>
      <c r="Q149" s="372"/>
      <c r="R149" s="372"/>
      <c r="S149" s="372"/>
      <c r="T149" s="372"/>
      <c r="U149" s="372"/>
      <c r="V149" s="372"/>
      <c r="W149" s="372"/>
      <c r="X149" s="372"/>
      <c r="Y149" s="372"/>
      <c r="Z149" s="372"/>
      <c r="AA149" s="372"/>
      <c r="AB149" s="372"/>
      <c r="AC149" s="372"/>
      <c r="AD149" s="372"/>
      <c r="AE149" s="372"/>
      <c r="AF149" s="372"/>
      <c r="AG149" s="372"/>
      <c r="AH149" s="373"/>
      <c r="AI149" s="379"/>
      <c r="AJ149" s="380"/>
      <c r="AK149" s="380"/>
      <c r="AL149" s="380"/>
      <c r="AM149" s="380"/>
      <c r="AN149" s="408"/>
    </row>
    <row r="150" spans="1:40" ht="17.25" customHeight="1">
      <c r="A150" s="38"/>
      <c r="B150" s="38"/>
      <c r="C150" s="379"/>
      <c r="D150" s="408"/>
      <c r="E150" s="371"/>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c r="AD150" s="372"/>
      <c r="AE150" s="372"/>
      <c r="AF150" s="372"/>
      <c r="AG150" s="372"/>
      <c r="AH150" s="373"/>
      <c r="AI150" s="379"/>
      <c r="AJ150" s="380"/>
      <c r="AK150" s="380"/>
      <c r="AL150" s="380"/>
      <c r="AM150" s="380"/>
      <c r="AN150" s="408"/>
    </row>
    <row r="151" spans="1:40" ht="17.25" customHeight="1">
      <c r="A151" s="38"/>
      <c r="B151" s="38"/>
      <c r="C151" s="397">
        <v>45</v>
      </c>
      <c r="D151" s="397"/>
      <c r="E151" s="368" t="s">
        <v>186</v>
      </c>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69"/>
      <c r="AC151" s="369"/>
      <c r="AD151" s="369"/>
      <c r="AE151" s="369"/>
      <c r="AF151" s="369"/>
      <c r="AG151" s="369"/>
      <c r="AH151" s="370"/>
      <c r="AI151" s="377"/>
      <c r="AJ151" s="378"/>
      <c r="AK151" s="378"/>
      <c r="AL151" s="378"/>
      <c r="AM151" s="378"/>
      <c r="AN151" s="395"/>
    </row>
    <row r="152" spans="1:40" ht="17.25" customHeight="1">
      <c r="A152" s="38"/>
      <c r="B152" s="38"/>
      <c r="C152" s="397"/>
      <c r="D152" s="397"/>
      <c r="E152" s="371"/>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3"/>
      <c r="AI152" s="381"/>
      <c r="AJ152" s="382"/>
      <c r="AK152" s="382"/>
      <c r="AL152" s="382"/>
      <c r="AM152" s="382"/>
      <c r="AN152" s="396"/>
    </row>
    <row r="153" spans="1:40" s="46" customFormat="1" ht="17.25" customHeight="1">
      <c r="A153" s="38"/>
      <c r="B153" s="38"/>
      <c r="C153" s="217"/>
      <c r="D153" s="217"/>
      <c r="E153" s="400" t="s">
        <v>127</v>
      </c>
      <c r="F153" s="400"/>
      <c r="G153" s="400"/>
      <c r="H153" s="400"/>
      <c r="I153" s="400"/>
      <c r="J153" s="400"/>
      <c r="K153" s="400"/>
      <c r="L153" s="400"/>
      <c r="M153" s="400"/>
      <c r="N153" s="400"/>
      <c r="O153" s="400"/>
      <c r="P153" s="400"/>
      <c r="Q153" s="400"/>
      <c r="R153" s="400"/>
      <c r="S153" s="400"/>
      <c r="T153" s="400"/>
      <c r="U153" s="400"/>
      <c r="V153" s="400"/>
      <c r="W153" s="400"/>
      <c r="X153" s="400"/>
      <c r="Y153" s="400"/>
      <c r="Z153" s="400"/>
      <c r="AA153" s="400"/>
      <c r="AB153" s="400"/>
      <c r="AC153" s="400"/>
      <c r="AD153" s="400"/>
      <c r="AE153" s="400"/>
      <c r="AF153" s="400"/>
      <c r="AG153" s="400"/>
      <c r="AH153" s="400"/>
      <c r="AI153" s="400"/>
      <c r="AJ153" s="400"/>
      <c r="AK153" s="400"/>
      <c r="AL153" s="400"/>
      <c r="AM153" s="400"/>
      <c r="AN153" s="400"/>
    </row>
    <row r="154" spans="1:40" s="46" customFormat="1" ht="17.25" customHeight="1">
      <c r="A154" s="38"/>
      <c r="B154" s="38"/>
      <c r="C154" s="217"/>
      <c r="D154" s="217"/>
      <c r="E154" s="401"/>
      <c r="F154" s="401"/>
      <c r="G154" s="401"/>
      <c r="H154" s="401"/>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row>
    <row r="155" spans="1:40" s="46" customFormat="1" ht="17.25" customHeight="1">
      <c r="A155" s="38"/>
      <c r="B155" s="38"/>
      <c r="C155" s="217"/>
      <c r="D155" s="217"/>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5"/>
      <c r="AL155" s="525"/>
      <c r="AM155" s="525"/>
      <c r="AN155" s="525"/>
    </row>
    <row r="156" spans="1:40" ht="17.25" customHeight="1">
      <c r="A156" s="38"/>
      <c r="B156" s="38"/>
      <c r="C156" s="377">
        <v>46</v>
      </c>
      <c r="D156" s="395"/>
      <c r="E156" s="368" t="s">
        <v>187</v>
      </c>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69"/>
      <c r="AC156" s="369"/>
      <c r="AD156" s="369"/>
      <c r="AE156" s="369"/>
      <c r="AF156" s="369"/>
      <c r="AG156" s="369"/>
      <c r="AH156" s="370"/>
      <c r="AI156" s="377"/>
      <c r="AJ156" s="378"/>
      <c r="AK156" s="378"/>
      <c r="AL156" s="378"/>
      <c r="AM156" s="378"/>
      <c r="AN156" s="395"/>
    </row>
    <row r="157" spans="1:40" ht="17.25" customHeight="1">
      <c r="A157" s="38"/>
      <c r="B157" s="38"/>
      <c r="C157" s="379"/>
      <c r="D157" s="408"/>
      <c r="E157" s="371"/>
      <c r="F157" s="372"/>
      <c r="G157" s="372"/>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3"/>
      <c r="AI157" s="379"/>
      <c r="AJ157" s="380"/>
      <c r="AK157" s="380"/>
      <c r="AL157" s="380"/>
      <c r="AM157" s="380"/>
      <c r="AN157" s="408"/>
    </row>
    <row r="158" spans="1:40" ht="17.25" customHeight="1">
      <c r="A158" s="38"/>
      <c r="B158" s="38"/>
      <c r="C158" s="379"/>
      <c r="D158" s="408"/>
      <c r="E158" s="374"/>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6"/>
      <c r="AI158" s="381"/>
      <c r="AJ158" s="382"/>
      <c r="AK158" s="382"/>
      <c r="AL158" s="382"/>
      <c r="AM158" s="382"/>
      <c r="AN158" s="396"/>
    </row>
    <row r="159" spans="1:40" ht="17.25" customHeight="1">
      <c r="A159" s="38"/>
      <c r="B159" s="38"/>
      <c r="C159" s="377">
        <v>47</v>
      </c>
      <c r="D159" s="395"/>
      <c r="E159" s="368" t="s">
        <v>188</v>
      </c>
      <c r="F159" s="369"/>
      <c r="G159" s="369"/>
      <c r="H159" s="369"/>
      <c r="I159" s="369"/>
      <c r="J159" s="369"/>
      <c r="K159" s="369"/>
      <c r="L159" s="369"/>
      <c r="M159" s="369"/>
      <c r="N159" s="369"/>
      <c r="O159" s="369"/>
      <c r="P159" s="369"/>
      <c r="Q159" s="369"/>
      <c r="R159" s="369"/>
      <c r="S159" s="369"/>
      <c r="T159" s="369"/>
      <c r="U159" s="369"/>
      <c r="V159" s="369"/>
      <c r="W159" s="369"/>
      <c r="X159" s="369"/>
      <c r="Y159" s="369"/>
      <c r="Z159" s="369"/>
      <c r="AA159" s="369"/>
      <c r="AB159" s="369"/>
      <c r="AC159" s="369"/>
      <c r="AD159" s="369"/>
      <c r="AE159" s="369"/>
      <c r="AF159" s="369"/>
      <c r="AG159" s="369"/>
      <c r="AH159" s="370"/>
      <c r="AI159" s="377"/>
      <c r="AJ159" s="378"/>
      <c r="AK159" s="378"/>
      <c r="AL159" s="378"/>
      <c r="AM159" s="378"/>
      <c r="AN159" s="395"/>
    </row>
    <row r="160" spans="1:40" ht="17.25" customHeight="1">
      <c r="A160" s="38"/>
      <c r="B160" s="38"/>
      <c r="C160" s="379"/>
      <c r="D160" s="408"/>
      <c r="E160" s="371"/>
      <c r="F160" s="372"/>
      <c r="G160" s="372"/>
      <c r="H160" s="372"/>
      <c r="I160" s="372"/>
      <c r="J160" s="372"/>
      <c r="K160" s="372"/>
      <c r="L160" s="372"/>
      <c r="M160" s="372"/>
      <c r="N160" s="372"/>
      <c r="O160" s="372"/>
      <c r="P160" s="372"/>
      <c r="Q160" s="372"/>
      <c r="R160" s="372"/>
      <c r="S160" s="372"/>
      <c r="T160" s="372"/>
      <c r="U160" s="372"/>
      <c r="V160" s="372"/>
      <c r="W160" s="372"/>
      <c r="X160" s="372"/>
      <c r="Y160" s="372"/>
      <c r="Z160" s="372"/>
      <c r="AA160" s="372"/>
      <c r="AB160" s="372"/>
      <c r="AC160" s="372"/>
      <c r="AD160" s="372"/>
      <c r="AE160" s="372"/>
      <c r="AF160" s="372"/>
      <c r="AG160" s="372"/>
      <c r="AH160" s="373"/>
      <c r="AI160" s="379"/>
      <c r="AJ160" s="380"/>
      <c r="AK160" s="380"/>
      <c r="AL160" s="380"/>
      <c r="AM160" s="380"/>
      <c r="AN160" s="408"/>
    </row>
    <row r="161" spans="1:40" ht="17.25" customHeight="1">
      <c r="A161" s="38"/>
      <c r="B161" s="38"/>
      <c r="C161" s="379"/>
      <c r="D161" s="408"/>
      <c r="E161" s="371"/>
      <c r="F161" s="372"/>
      <c r="G161" s="372"/>
      <c r="H161" s="372"/>
      <c r="I161" s="372"/>
      <c r="J161" s="372"/>
      <c r="K161" s="372"/>
      <c r="L161" s="372"/>
      <c r="M161" s="372"/>
      <c r="N161" s="372"/>
      <c r="O161" s="372"/>
      <c r="P161" s="372"/>
      <c r="Q161" s="372"/>
      <c r="R161" s="372"/>
      <c r="S161" s="372"/>
      <c r="T161" s="372"/>
      <c r="U161" s="372"/>
      <c r="V161" s="372"/>
      <c r="W161" s="372"/>
      <c r="X161" s="372"/>
      <c r="Y161" s="372"/>
      <c r="Z161" s="372"/>
      <c r="AA161" s="372"/>
      <c r="AB161" s="372"/>
      <c r="AC161" s="372"/>
      <c r="AD161" s="372"/>
      <c r="AE161" s="372"/>
      <c r="AF161" s="372"/>
      <c r="AG161" s="372"/>
      <c r="AH161" s="373"/>
      <c r="AI161" s="379"/>
      <c r="AJ161" s="380"/>
      <c r="AK161" s="380"/>
      <c r="AL161" s="380"/>
      <c r="AM161" s="380"/>
      <c r="AN161" s="408"/>
    </row>
    <row r="162" spans="1:40" ht="17.25" customHeight="1">
      <c r="A162" s="38"/>
      <c r="B162" s="38"/>
      <c r="C162" s="379"/>
      <c r="D162" s="408"/>
      <c r="E162" s="526" t="s">
        <v>281</v>
      </c>
      <c r="F162" s="503"/>
      <c r="G162" s="503"/>
      <c r="H162" s="503"/>
      <c r="I162" s="503"/>
      <c r="J162" s="503"/>
      <c r="K162" s="503"/>
      <c r="L162" s="503"/>
      <c r="M162" s="503"/>
      <c r="N162" s="503"/>
      <c r="O162" s="503"/>
      <c r="P162" s="503"/>
      <c r="Q162" s="503"/>
      <c r="R162" s="503"/>
      <c r="S162" s="503"/>
      <c r="T162" s="503"/>
      <c r="U162" s="503"/>
      <c r="V162" s="503"/>
      <c r="W162" s="503"/>
      <c r="X162" s="503"/>
      <c r="Y162" s="503"/>
      <c r="Z162" s="503"/>
      <c r="AA162" s="503"/>
      <c r="AB162" s="503"/>
      <c r="AC162" s="503"/>
      <c r="AD162" s="503"/>
      <c r="AE162" s="503"/>
      <c r="AF162" s="503"/>
      <c r="AG162" s="503"/>
      <c r="AH162" s="509"/>
      <c r="AI162" s="379"/>
      <c r="AJ162" s="380"/>
      <c r="AK162" s="380"/>
      <c r="AL162" s="380"/>
      <c r="AM162" s="380"/>
      <c r="AN162" s="408"/>
    </row>
    <row r="163" spans="1:40" ht="17.25" customHeight="1">
      <c r="A163" s="38"/>
      <c r="B163" s="38"/>
      <c r="C163" s="379"/>
      <c r="D163" s="408"/>
      <c r="E163" s="526"/>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9"/>
      <c r="AI163" s="379"/>
      <c r="AJ163" s="380"/>
      <c r="AK163" s="380"/>
      <c r="AL163" s="380"/>
      <c r="AM163" s="380"/>
      <c r="AN163" s="408"/>
    </row>
    <row r="164" spans="1:40" ht="17.25" customHeight="1">
      <c r="A164" s="38"/>
      <c r="B164" s="38"/>
      <c r="C164" s="379"/>
      <c r="D164" s="408"/>
      <c r="E164" s="526"/>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9"/>
      <c r="AI164" s="379"/>
      <c r="AJ164" s="380"/>
      <c r="AK164" s="380"/>
      <c r="AL164" s="380"/>
      <c r="AM164" s="380"/>
      <c r="AN164" s="408"/>
    </row>
    <row r="165" spans="1:40" ht="17.25" customHeight="1">
      <c r="A165" s="38"/>
      <c r="B165" s="38"/>
      <c r="C165" s="379"/>
      <c r="D165" s="408"/>
      <c r="E165" s="526"/>
      <c r="F165" s="503"/>
      <c r="G165" s="503"/>
      <c r="H165" s="503"/>
      <c r="I165" s="503"/>
      <c r="J165" s="503"/>
      <c r="K165" s="503"/>
      <c r="L165" s="503"/>
      <c r="M165" s="503"/>
      <c r="N165" s="503"/>
      <c r="O165" s="503"/>
      <c r="P165" s="503"/>
      <c r="Q165" s="503"/>
      <c r="R165" s="503"/>
      <c r="S165" s="503"/>
      <c r="T165" s="503"/>
      <c r="U165" s="503"/>
      <c r="V165" s="503"/>
      <c r="W165" s="503"/>
      <c r="X165" s="503"/>
      <c r="Y165" s="503"/>
      <c r="Z165" s="503"/>
      <c r="AA165" s="503"/>
      <c r="AB165" s="503"/>
      <c r="AC165" s="503"/>
      <c r="AD165" s="503"/>
      <c r="AE165" s="503"/>
      <c r="AF165" s="503"/>
      <c r="AG165" s="503"/>
      <c r="AH165" s="509"/>
      <c r="AI165" s="379"/>
      <c r="AJ165" s="380"/>
      <c r="AK165" s="380"/>
      <c r="AL165" s="380"/>
      <c r="AM165" s="380"/>
      <c r="AN165" s="408"/>
    </row>
    <row r="166" spans="1:40" ht="17.25" customHeight="1">
      <c r="A166" s="38"/>
      <c r="B166" s="38"/>
      <c r="C166" s="379"/>
      <c r="D166" s="408"/>
      <c r="E166" s="527"/>
      <c r="F166" s="504"/>
      <c r="G166" s="504"/>
      <c r="H166" s="504"/>
      <c r="I166" s="504"/>
      <c r="J166" s="504"/>
      <c r="K166" s="504"/>
      <c r="L166" s="504"/>
      <c r="M166" s="504"/>
      <c r="N166" s="504"/>
      <c r="O166" s="504"/>
      <c r="P166" s="504"/>
      <c r="Q166" s="504"/>
      <c r="R166" s="504"/>
      <c r="S166" s="504"/>
      <c r="T166" s="504"/>
      <c r="U166" s="504"/>
      <c r="V166" s="504"/>
      <c r="W166" s="504"/>
      <c r="X166" s="504"/>
      <c r="Y166" s="504"/>
      <c r="Z166" s="504"/>
      <c r="AA166" s="504"/>
      <c r="AB166" s="504"/>
      <c r="AC166" s="504"/>
      <c r="AD166" s="504"/>
      <c r="AE166" s="504"/>
      <c r="AF166" s="504"/>
      <c r="AG166" s="504"/>
      <c r="AH166" s="510"/>
      <c r="AI166" s="381"/>
      <c r="AJ166" s="382"/>
      <c r="AK166" s="382"/>
      <c r="AL166" s="382"/>
      <c r="AM166" s="382"/>
      <c r="AN166" s="396"/>
    </row>
    <row r="167" spans="1:40" ht="17.25" customHeight="1">
      <c r="A167" s="38"/>
      <c r="B167" s="38"/>
      <c r="C167" s="377">
        <v>48</v>
      </c>
      <c r="D167" s="395"/>
      <c r="E167" s="368" t="s">
        <v>822</v>
      </c>
      <c r="F167" s="369"/>
      <c r="G167" s="369"/>
      <c r="H167" s="369"/>
      <c r="I167" s="369"/>
      <c r="J167" s="369"/>
      <c r="K167" s="369"/>
      <c r="L167" s="369"/>
      <c r="M167" s="369"/>
      <c r="N167" s="369"/>
      <c r="O167" s="369"/>
      <c r="P167" s="369"/>
      <c r="Q167" s="369"/>
      <c r="R167" s="369"/>
      <c r="S167" s="369"/>
      <c r="T167" s="369"/>
      <c r="U167" s="369"/>
      <c r="V167" s="369"/>
      <c r="W167" s="369"/>
      <c r="X167" s="369"/>
      <c r="Y167" s="369"/>
      <c r="Z167" s="369"/>
      <c r="AA167" s="369"/>
      <c r="AB167" s="369"/>
      <c r="AC167" s="369"/>
      <c r="AD167" s="369"/>
      <c r="AE167" s="369"/>
      <c r="AF167" s="369"/>
      <c r="AG167" s="369"/>
      <c r="AH167" s="370"/>
      <c r="AI167" s="386"/>
      <c r="AJ167" s="392"/>
      <c r="AK167" s="392"/>
      <c r="AL167" s="392"/>
      <c r="AM167" s="392"/>
      <c r="AN167" s="387"/>
    </row>
    <row r="168" spans="1:40" ht="17.25" customHeight="1">
      <c r="A168" s="38"/>
      <c r="B168" s="38"/>
      <c r="C168" s="379"/>
      <c r="D168" s="408"/>
      <c r="E168" s="371"/>
      <c r="F168" s="372"/>
      <c r="G168" s="372"/>
      <c r="H168" s="372"/>
      <c r="I168" s="372"/>
      <c r="J168" s="372"/>
      <c r="K168" s="372"/>
      <c r="L168" s="372"/>
      <c r="M168" s="372"/>
      <c r="N168" s="372"/>
      <c r="O168" s="372"/>
      <c r="P168" s="372"/>
      <c r="Q168" s="372"/>
      <c r="R168" s="372"/>
      <c r="S168" s="372"/>
      <c r="T168" s="372"/>
      <c r="U168" s="372"/>
      <c r="V168" s="372"/>
      <c r="W168" s="372"/>
      <c r="X168" s="372"/>
      <c r="Y168" s="372"/>
      <c r="Z168" s="372"/>
      <c r="AA168" s="372"/>
      <c r="AB168" s="372"/>
      <c r="AC168" s="372"/>
      <c r="AD168" s="372"/>
      <c r="AE168" s="372"/>
      <c r="AF168" s="372"/>
      <c r="AG168" s="372"/>
      <c r="AH168" s="373"/>
      <c r="AI168" s="388"/>
      <c r="AJ168" s="393"/>
      <c r="AK168" s="393"/>
      <c r="AL168" s="393"/>
      <c r="AM168" s="393"/>
      <c r="AN168" s="389"/>
    </row>
    <row r="169" spans="1:40" ht="17.25" customHeight="1">
      <c r="A169" s="38"/>
      <c r="B169" s="38"/>
      <c r="C169" s="379"/>
      <c r="D169" s="408"/>
      <c r="E169" s="371"/>
      <c r="F169" s="372"/>
      <c r="G169" s="372"/>
      <c r="H169" s="372"/>
      <c r="I169" s="372"/>
      <c r="J169" s="372"/>
      <c r="K169" s="372"/>
      <c r="L169" s="372"/>
      <c r="M169" s="372"/>
      <c r="N169" s="372"/>
      <c r="O169" s="372"/>
      <c r="P169" s="372"/>
      <c r="Q169" s="372"/>
      <c r="R169" s="372"/>
      <c r="S169" s="372"/>
      <c r="T169" s="372"/>
      <c r="U169" s="372"/>
      <c r="V169" s="372"/>
      <c r="W169" s="372"/>
      <c r="X169" s="372"/>
      <c r="Y169" s="372"/>
      <c r="Z169" s="372"/>
      <c r="AA169" s="372"/>
      <c r="AB169" s="372"/>
      <c r="AC169" s="372"/>
      <c r="AD169" s="372"/>
      <c r="AE169" s="372"/>
      <c r="AF169" s="372"/>
      <c r="AG169" s="372"/>
      <c r="AH169" s="373"/>
      <c r="AI169" s="388"/>
      <c r="AJ169" s="393"/>
      <c r="AK169" s="393"/>
      <c r="AL169" s="393"/>
      <c r="AM169" s="393"/>
      <c r="AN169" s="389"/>
    </row>
    <row r="170" spans="1:40" ht="17.25" customHeight="1">
      <c r="A170" s="38"/>
      <c r="B170" s="38"/>
      <c r="C170" s="379"/>
      <c r="D170" s="408"/>
      <c r="E170" s="374"/>
      <c r="F170" s="375"/>
      <c r="G170" s="375"/>
      <c r="H170" s="375"/>
      <c r="I170" s="375"/>
      <c r="J170" s="375"/>
      <c r="K170" s="375"/>
      <c r="L170" s="375"/>
      <c r="M170" s="375"/>
      <c r="N170" s="375"/>
      <c r="O170" s="375"/>
      <c r="P170" s="375"/>
      <c r="Q170" s="375"/>
      <c r="R170" s="375"/>
      <c r="S170" s="375"/>
      <c r="T170" s="375"/>
      <c r="U170" s="375"/>
      <c r="V170" s="375"/>
      <c r="W170" s="375"/>
      <c r="X170" s="375"/>
      <c r="Y170" s="375"/>
      <c r="Z170" s="375"/>
      <c r="AA170" s="375"/>
      <c r="AB170" s="375"/>
      <c r="AC170" s="375"/>
      <c r="AD170" s="375"/>
      <c r="AE170" s="375"/>
      <c r="AF170" s="375"/>
      <c r="AG170" s="375"/>
      <c r="AH170" s="376"/>
      <c r="AI170" s="390"/>
      <c r="AJ170" s="394"/>
      <c r="AK170" s="394"/>
      <c r="AL170" s="394"/>
      <c r="AM170" s="394"/>
      <c r="AN170" s="391"/>
    </row>
    <row r="171" spans="1:40" ht="17.25" customHeight="1">
      <c r="A171" s="38"/>
      <c r="B171" s="38"/>
      <c r="C171" s="377">
        <v>49</v>
      </c>
      <c r="D171" s="395"/>
      <c r="E171" s="368" t="s">
        <v>189</v>
      </c>
      <c r="F171" s="369"/>
      <c r="G171" s="369"/>
      <c r="H171" s="369"/>
      <c r="I171" s="369"/>
      <c r="J171" s="369"/>
      <c r="K171" s="369"/>
      <c r="L171" s="369"/>
      <c r="M171" s="369"/>
      <c r="N171" s="369"/>
      <c r="O171" s="369"/>
      <c r="P171" s="369"/>
      <c r="Q171" s="369"/>
      <c r="R171" s="369"/>
      <c r="S171" s="369"/>
      <c r="T171" s="369"/>
      <c r="U171" s="369"/>
      <c r="V171" s="369"/>
      <c r="W171" s="369"/>
      <c r="X171" s="369"/>
      <c r="Y171" s="369"/>
      <c r="Z171" s="369"/>
      <c r="AA171" s="369"/>
      <c r="AB171" s="369"/>
      <c r="AC171" s="369"/>
      <c r="AD171" s="369"/>
      <c r="AE171" s="369"/>
      <c r="AF171" s="369"/>
      <c r="AG171" s="369"/>
      <c r="AH171" s="370"/>
      <c r="AI171" s="377"/>
      <c r="AJ171" s="378"/>
      <c r="AK171" s="378"/>
      <c r="AL171" s="378"/>
      <c r="AM171" s="378"/>
      <c r="AN171" s="395"/>
    </row>
    <row r="172" spans="1:40" ht="17.25" customHeight="1">
      <c r="A172" s="38"/>
      <c r="B172" s="38"/>
      <c r="C172" s="379"/>
      <c r="D172" s="408"/>
      <c r="E172" s="371"/>
      <c r="F172" s="372"/>
      <c r="G172" s="372"/>
      <c r="H172" s="372"/>
      <c r="I172" s="372"/>
      <c r="J172" s="372"/>
      <c r="K172" s="372"/>
      <c r="L172" s="372"/>
      <c r="M172" s="372"/>
      <c r="N172" s="372"/>
      <c r="O172" s="372"/>
      <c r="P172" s="372"/>
      <c r="Q172" s="372"/>
      <c r="R172" s="372"/>
      <c r="S172" s="372"/>
      <c r="T172" s="372"/>
      <c r="U172" s="372"/>
      <c r="V172" s="372"/>
      <c r="W172" s="372"/>
      <c r="X172" s="372"/>
      <c r="Y172" s="372"/>
      <c r="Z172" s="372"/>
      <c r="AA172" s="372"/>
      <c r="AB172" s="372"/>
      <c r="AC172" s="372"/>
      <c r="AD172" s="372"/>
      <c r="AE172" s="372"/>
      <c r="AF172" s="372"/>
      <c r="AG172" s="372"/>
      <c r="AH172" s="373"/>
      <c r="AI172" s="379"/>
      <c r="AJ172" s="380"/>
      <c r="AK172" s="380"/>
      <c r="AL172" s="380"/>
      <c r="AM172" s="380"/>
      <c r="AN172" s="408"/>
    </row>
    <row r="173" spans="1:40" ht="17.25" customHeight="1">
      <c r="A173" s="38"/>
      <c r="B173" s="38"/>
      <c r="C173" s="381"/>
      <c r="D173" s="396"/>
      <c r="E173" s="374"/>
      <c r="F173" s="375"/>
      <c r="G173" s="375"/>
      <c r="H173" s="375"/>
      <c r="I173" s="375"/>
      <c r="J173" s="375"/>
      <c r="K173" s="375"/>
      <c r="L173" s="375"/>
      <c r="M173" s="375"/>
      <c r="N173" s="375"/>
      <c r="O173" s="375"/>
      <c r="P173" s="375"/>
      <c r="Q173" s="375"/>
      <c r="R173" s="375"/>
      <c r="S173" s="375"/>
      <c r="T173" s="375"/>
      <c r="U173" s="375"/>
      <c r="V173" s="375"/>
      <c r="W173" s="375"/>
      <c r="X173" s="375"/>
      <c r="Y173" s="375"/>
      <c r="Z173" s="375"/>
      <c r="AA173" s="375"/>
      <c r="AB173" s="375"/>
      <c r="AC173" s="375"/>
      <c r="AD173" s="375"/>
      <c r="AE173" s="375"/>
      <c r="AF173" s="375"/>
      <c r="AG173" s="375"/>
      <c r="AH173" s="376"/>
      <c r="AI173" s="381"/>
      <c r="AJ173" s="382"/>
      <c r="AK173" s="382"/>
      <c r="AL173" s="382"/>
      <c r="AM173" s="382"/>
      <c r="AN173" s="396"/>
    </row>
    <row r="174" spans="1:40" ht="17.25" customHeight="1">
      <c r="A174" s="38"/>
      <c r="B174" s="38"/>
      <c r="C174" s="377">
        <v>50</v>
      </c>
      <c r="D174" s="395"/>
      <c r="E174" s="368" t="s">
        <v>190</v>
      </c>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c r="AC174" s="369"/>
      <c r="AD174" s="369"/>
      <c r="AE174" s="369"/>
      <c r="AF174" s="369"/>
      <c r="AG174" s="369"/>
      <c r="AH174" s="370"/>
      <c r="AI174" s="377"/>
      <c r="AJ174" s="378"/>
      <c r="AK174" s="378"/>
      <c r="AL174" s="378"/>
      <c r="AM174" s="378"/>
      <c r="AN174" s="395"/>
    </row>
    <row r="175" spans="1:40" ht="17.25" customHeight="1">
      <c r="A175" s="38"/>
      <c r="B175" s="38"/>
      <c r="C175" s="381"/>
      <c r="D175" s="396"/>
      <c r="E175" s="374"/>
      <c r="F175" s="375"/>
      <c r="G175" s="375"/>
      <c r="H175" s="375"/>
      <c r="I175" s="375"/>
      <c r="J175" s="375"/>
      <c r="K175" s="375"/>
      <c r="L175" s="375"/>
      <c r="M175" s="375"/>
      <c r="N175" s="375"/>
      <c r="O175" s="375"/>
      <c r="P175" s="375"/>
      <c r="Q175" s="375"/>
      <c r="R175" s="375"/>
      <c r="S175" s="375"/>
      <c r="T175" s="375"/>
      <c r="U175" s="375"/>
      <c r="V175" s="375"/>
      <c r="W175" s="375"/>
      <c r="X175" s="375"/>
      <c r="Y175" s="375"/>
      <c r="Z175" s="375"/>
      <c r="AA175" s="375"/>
      <c r="AB175" s="375"/>
      <c r="AC175" s="375"/>
      <c r="AD175" s="375"/>
      <c r="AE175" s="375"/>
      <c r="AF175" s="375"/>
      <c r="AG175" s="375"/>
      <c r="AH175" s="376"/>
      <c r="AI175" s="381"/>
      <c r="AJ175" s="382"/>
      <c r="AK175" s="382"/>
      <c r="AL175" s="382"/>
      <c r="AM175" s="382"/>
      <c r="AN175" s="396"/>
    </row>
    <row r="176" spans="1:40" ht="17.25" customHeight="1">
      <c r="A176" s="38"/>
      <c r="B176" s="38"/>
      <c r="C176" s="377">
        <v>51</v>
      </c>
      <c r="D176" s="395"/>
      <c r="E176" s="368" t="s">
        <v>191</v>
      </c>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70"/>
      <c r="AI176" s="377"/>
      <c r="AJ176" s="378"/>
      <c r="AK176" s="378"/>
      <c r="AL176" s="378"/>
      <c r="AM176" s="378"/>
      <c r="AN176" s="395"/>
    </row>
    <row r="177" spans="1:40" ht="17.25" customHeight="1">
      <c r="A177" s="38"/>
      <c r="B177" s="38"/>
      <c r="C177" s="381"/>
      <c r="D177" s="396"/>
      <c r="E177" s="374"/>
      <c r="F177" s="375"/>
      <c r="G177" s="375"/>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75"/>
      <c r="AF177" s="375"/>
      <c r="AG177" s="375"/>
      <c r="AH177" s="376"/>
      <c r="AI177" s="381"/>
      <c r="AJ177" s="382"/>
      <c r="AK177" s="382"/>
      <c r="AL177" s="382"/>
      <c r="AM177" s="382"/>
      <c r="AN177" s="396"/>
    </row>
    <row r="178" spans="1:40" ht="17.25" customHeight="1">
      <c r="A178" s="38"/>
      <c r="B178" s="38"/>
      <c r="C178" s="377">
        <v>52</v>
      </c>
      <c r="D178" s="395"/>
      <c r="E178" s="368" t="s">
        <v>282</v>
      </c>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70"/>
      <c r="AI178" s="377"/>
      <c r="AJ178" s="378"/>
      <c r="AK178" s="378"/>
      <c r="AL178" s="378"/>
      <c r="AM178" s="378"/>
      <c r="AN178" s="395"/>
    </row>
    <row r="179" spans="1:40" ht="17.25" customHeight="1">
      <c r="A179" s="38"/>
      <c r="B179" s="38"/>
      <c r="C179" s="379"/>
      <c r="D179" s="408"/>
      <c r="E179" s="371"/>
      <c r="F179" s="372"/>
      <c r="G179" s="372"/>
      <c r="H179" s="372"/>
      <c r="I179" s="372"/>
      <c r="J179" s="372"/>
      <c r="K179" s="372"/>
      <c r="L179" s="372"/>
      <c r="M179" s="372"/>
      <c r="N179" s="372"/>
      <c r="O179" s="372"/>
      <c r="P179" s="372"/>
      <c r="Q179" s="372"/>
      <c r="R179" s="372"/>
      <c r="S179" s="372"/>
      <c r="T179" s="372"/>
      <c r="U179" s="372"/>
      <c r="V179" s="372"/>
      <c r="W179" s="372"/>
      <c r="X179" s="372"/>
      <c r="Y179" s="372"/>
      <c r="Z179" s="372"/>
      <c r="AA179" s="372"/>
      <c r="AB179" s="372"/>
      <c r="AC179" s="372"/>
      <c r="AD179" s="372"/>
      <c r="AE179" s="372"/>
      <c r="AF179" s="372"/>
      <c r="AG179" s="372"/>
      <c r="AH179" s="373"/>
      <c r="AI179" s="379"/>
      <c r="AJ179" s="380"/>
      <c r="AK179" s="380"/>
      <c r="AL179" s="380"/>
      <c r="AM179" s="380"/>
      <c r="AN179" s="408"/>
    </row>
    <row r="180" spans="1:40" ht="17.25" customHeight="1">
      <c r="A180" s="38"/>
      <c r="B180" s="38"/>
      <c r="C180" s="381"/>
      <c r="D180" s="396"/>
      <c r="E180" s="374"/>
      <c r="F180" s="375"/>
      <c r="G180" s="375"/>
      <c r="H180" s="375"/>
      <c r="I180" s="375"/>
      <c r="J180" s="375"/>
      <c r="K180" s="375"/>
      <c r="L180" s="375"/>
      <c r="M180" s="375"/>
      <c r="N180" s="375"/>
      <c r="O180" s="375"/>
      <c r="P180" s="375"/>
      <c r="Q180" s="375"/>
      <c r="R180" s="375"/>
      <c r="S180" s="375"/>
      <c r="T180" s="375"/>
      <c r="U180" s="375"/>
      <c r="V180" s="375"/>
      <c r="W180" s="375"/>
      <c r="X180" s="375"/>
      <c r="Y180" s="375"/>
      <c r="Z180" s="375"/>
      <c r="AA180" s="375"/>
      <c r="AB180" s="375"/>
      <c r="AC180" s="375"/>
      <c r="AD180" s="375"/>
      <c r="AE180" s="375"/>
      <c r="AF180" s="375"/>
      <c r="AG180" s="375"/>
      <c r="AH180" s="376"/>
      <c r="AI180" s="381"/>
      <c r="AJ180" s="382"/>
      <c r="AK180" s="382"/>
      <c r="AL180" s="382"/>
      <c r="AM180" s="382"/>
      <c r="AN180" s="396"/>
    </row>
    <row r="181" spans="1:40" ht="17.25" customHeight="1">
      <c r="A181" s="38"/>
      <c r="B181" s="38"/>
      <c r="C181" s="377">
        <v>53</v>
      </c>
      <c r="D181" s="395"/>
      <c r="E181" s="368" t="s">
        <v>283</v>
      </c>
      <c r="F181" s="369"/>
      <c r="G181" s="369"/>
      <c r="H181" s="369"/>
      <c r="I181" s="369"/>
      <c r="J181" s="369"/>
      <c r="K181" s="369"/>
      <c r="L181" s="369"/>
      <c r="M181" s="369"/>
      <c r="N181" s="369"/>
      <c r="O181" s="369"/>
      <c r="P181" s="369"/>
      <c r="Q181" s="369"/>
      <c r="R181" s="369"/>
      <c r="S181" s="369"/>
      <c r="T181" s="369"/>
      <c r="U181" s="369"/>
      <c r="V181" s="369"/>
      <c r="W181" s="369"/>
      <c r="X181" s="369"/>
      <c r="Y181" s="369"/>
      <c r="Z181" s="369"/>
      <c r="AA181" s="369"/>
      <c r="AB181" s="369"/>
      <c r="AC181" s="369"/>
      <c r="AD181" s="369"/>
      <c r="AE181" s="369"/>
      <c r="AF181" s="369"/>
      <c r="AG181" s="369"/>
      <c r="AH181" s="370"/>
      <c r="AI181" s="377"/>
      <c r="AJ181" s="378"/>
      <c r="AK181" s="378"/>
      <c r="AL181" s="378"/>
      <c r="AM181" s="378"/>
      <c r="AN181" s="395"/>
    </row>
    <row r="182" spans="1:40" ht="17.25" customHeight="1">
      <c r="A182" s="38"/>
      <c r="B182" s="38"/>
      <c r="C182" s="379"/>
      <c r="D182" s="408"/>
      <c r="E182" s="371"/>
      <c r="F182" s="372"/>
      <c r="G182" s="372"/>
      <c r="H182" s="372"/>
      <c r="I182" s="372"/>
      <c r="J182" s="372"/>
      <c r="K182" s="372"/>
      <c r="L182" s="372"/>
      <c r="M182" s="372"/>
      <c r="N182" s="372"/>
      <c r="O182" s="372"/>
      <c r="P182" s="372"/>
      <c r="Q182" s="372"/>
      <c r="R182" s="372"/>
      <c r="S182" s="372"/>
      <c r="T182" s="372"/>
      <c r="U182" s="372"/>
      <c r="V182" s="372"/>
      <c r="W182" s="372"/>
      <c r="X182" s="372"/>
      <c r="Y182" s="372"/>
      <c r="Z182" s="372"/>
      <c r="AA182" s="372"/>
      <c r="AB182" s="372"/>
      <c r="AC182" s="372"/>
      <c r="AD182" s="372"/>
      <c r="AE182" s="372"/>
      <c r="AF182" s="372"/>
      <c r="AG182" s="372"/>
      <c r="AH182" s="373"/>
      <c r="AI182" s="379"/>
      <c r="AJ182" s="380"/>
      <c r="AK182" s="380"/>
      <c r="AL182" s="380"/>
      <c r="AM182" s="380"/>
      <c r="AN182" s="408"/>
    </row>
    <row r="183" spans="1:40" ht="17.25" customHeight="1">
      <c r="A183" s="38"/>
      <c r="B183" s="38"/>
      <c r="C183" s="379"/>
      <c r="D183" s="408"/>
      <c r="E183" s="371"/>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372"/>
      <c r="AD183" s="372"/>
      <c r="AE183" s="372"/>
      <c r="AF183" s="372"/>
      <c r="AG183" s="372"/>
      <c r="AH183" s="373"/>
      <c r="AI183" s="379"/>
      <c r="AJ183" s="380"/>
      <c r="AK183" s="380"/>
      <c r="AL183" s="380"/>
      <c r="AM183" s="380"/>
      <c r="AN183" s="408"/>
    </row>
    <row r="184" spans="1:40" ht="17.25" customHeight="1">
      <c r="A184" s="38"/>
      <c r="B184" s="38"/>
      <c r="C184" s="381"/>
      <c r="D184" s="396"/>
      <c r="E184" s="374"/>
      <c r="F184" s="375"/>
      <c r="G184" s="375"/>
      <c r="H184" s="375"/>
      <c r="I184" s="375"/>
      <c r="J184" s="375"/>
      <c r="K184" s="375"/>
      <c r="L184" s="375"/>
      <c r="M184" s="375"/>
      <c r="N184" s="375"/>
      <c r="O184" s="375"/>
      <c r="P184" s="375"/>
      <c r="Q184" s="375"/>
      <c r="R184" s="375"/>
      <c r="S184" s="375"/>
      <c r="T184" s="375"/>
      <c r="U184" s="375"/>
      <c r="V184" s="375"/>
      <c r="W184" s="375"/>
      <c r="X184" s="375"/>
      <c r="Y184" s="375"/>
      <c r="Z184" s="375"/>
      <c r="AA184" s="375"/>
      <c r="AB184" s="375"/>
      <c r="AC184" s="375"/>
      <c r="AD184" s="375"/>
      <c r="AE184" s="375"/>
      <c r="AF184" s="375"/>
      <c r="AG184" s="375"/>
      <c r="AH184" s="376"/>
      <c r="AI184" s="381"/>
      <c r="AJ184" s="382"/>
      <c r="AK184" s="382"/>
      <c r="AL184" s="382"/>
      <c r="AM184" s="382"/>
      <c r="AN184" s="396"/>
    </row>
    <row r="185" spans="1:40" ht="17.25" customHeight="1">
      <c r="A185" s="38"/>
      <c r="B185" s="38"/>
      <c r="C185" s="217"/>
      <c r="D185" s="217"/>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7"/>
      <c r="AJ185" s="217"/>
      <c r="AK185" s="217"/>
      <c r="AL185" s="217"/>
      <c r="AM185" s="217"/>
      <c r="AN185" s="217"/>
    </row>
    <row r="186" spans="1:40" ht="17.25" customHeight="1">
      <c r="A186" s="38"/>
      <c r="B186" s="44" t="s">
        <v>33</v>
      </c>
      <c r="C186" s="217"/>
      <c r="D186" s="217"/>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7"/>
      <c r="AJ186" s="217"/>
      <c r="AK186" s="217"/>
      <c r="AL186" s="217"/>
      <c r="AM186" s="217"/>
      <c r="AN186" s="217"/>
    </row>
    <row r="187" spans="1:40" ht="17.25" customHeight="1">
      <c r="A187" s="38"/>
      <c r="B187" s="38"/>
      <c r="C187" s="377">
        <v>54</v>
      </c>
      <c r="D187" s="395"/>
      <c r="E187" s="368" t="s">
        <v>284</v>
      </c>
      <c r="F187" s="369"/>
      <c r="G187" s="369"/>
      <c r="H187" s="369"/>
      <c r="I187" s="369"/>
      <c r="J187" s="369"/>
      <c r="K187" s="369"/>
      <c r="L187" s="369"/>
      <c r="M187" s="369"/>
      <c r="N187" s="369"/>
      <c r="O187" s="369"/>
      <c r="P187" s="369"/>
      <c r="Q187" s="369"/>
      <c r="R187" s="369"/>
      <c r="S187" s="369"/>
      <c r="T187" s="369"/>
      <c r="U187" s="369"/>
      <c r="V187" s="369"/>
      <c r="W187" s="369"/>
      <c r="X187" s="369"/>
      <c r="Y187" s="369"/>
      <c r="Z187" s="369"/>
      <c r="AA187" s="369"/>
      <c r="AB187" s="369"/>
      <c r="AC187" s="369"/>
      <c r="AD187" s="369"/>
      <c r="AE187" s="369"/>
      <c r="AF187" s="369"/>
      <c r="AG187" s="369"/>
      <c r="AH187" s="370"/>
      <c r="AI187" s="377"/>
      <c r="AJ187" s="378"/>
      <c r="AK187" s="378"/>
      <c r="AL187" s="378"/>
      <c r="AM187" s="378"/>
      <c r="AN187" s="395"/>
    </row>
    <row r="188" spans="1:40" ht="17.25" customHeight="1">
      <c r="A188" s="38"/>
      <c r="B188" s="38"/>
      <c r="C188" s="379"/>
      <c r="D188" s="408"/>
      <c r="E188" s="371"/>
      <c r="F188" s="372"/>
      <c r="G188" s="372"/>
      <c r="H188" s="372"/>
      <c r="I188" s="372"/>
      <c r="J188" s="372"/>
      <c r="K188" s="372"/>
      <c r="L188" s="372"/>
      <c r="M188" s="372"/>
      <c r="N188" s="372"/>
      <c r="O188" s="372"/>
      <c r="P188" s="372"/>
      <c r="Q188" s="372"/>
      <c r="R188" s="372"/>
      <c r="S188" s="372"/>
      <c r="T188" s="372"/>
      <c r="U188" s="372"/>
      <c r="V188" s="372"/>
      <c r="W188" s="372"/>
      <c r="X188" s="372"/>
      <c r="Y188" s="372"/>
      <c r="Z188" s="372"/>
      <c r="AA188" s="372"/>
      <c r="AB188" s="372"/>
      <c r="AC188" s="372"/>
      <c r="AD188" s="372"/>
      <c r="AE188" s="372"/>
      <c r="AF188" s="372"/>
      <c r="AG188" s="372"/>
      <c r="AH188" s="373"/>
      <c r="AI188" s="379"/>
      <c r="AJ188" s="380"/>
      <c r="AK188" s="380"/>
      <c r="AL188" s="380"/>
      <c r="AM188" s="380"/>
      <c r="AN188" s="408"/>
    </row>
    <row r="189" spans="1:40" ht="17.25" customHeight="1">
      <c r="A189" s="38"/>
      <c r="B189" s="38"/>
      <c r="C189" s="381"/>
      <c r="D189" s="396"/>
      <c r="E189" s="374"/>
      <c r="F189" s="375"/>
      <c r="G189" s="375"/>
      <c r="H189" s="375"/>
      <c r="I189" s="375"/>
      <c r="J189" s="375"/>
      <c r="K189" s="375"/>
      <c r="L189" s="375"/>
      <c r="M189" s="375"/>
      <c r="N189" s="375"/>
      <c r="O189" s="375"/>
      <c r="P189" s="375"/>
      <c r="Q189" s="375"/>
      <c r="R189" s="375"/>
      <c r="S189" s="375"/>
      <c r="T189" s="375"/>
      <c r="U189" s="375"/>
      <c r="V189" s="375"/>
      <c r="W189" s="375"/>
      <c r="X189" s="375"/>
      <c r="Y189" s="375"/>
      <c r="Z189" s="375"/>
      <c r="AA189" s="375"/>
      <c r="AB189" s="375"/>
      <c r="AC189" s="375"/>
      <c r="AD189" s="375"/>
      <c r="AE189" s="375"/>
      <c r="AF189" s="375"/>
      <c r="AG189" s="375"/>
      <c r="AH189" s="376"/>
      <c r="AI189" s="381"/>
      <c r="AJ189" s="382"/>
      <c r="AK189" s="382"/>
      <c r="AL189" s="382"/>
      <c r="AM189" s="382"/>
      <c r="AN189" s="396"/>
    </row>
    <row r="190" spans="1:40" ht="17.25" customHeight="1">
      <c r="A190" s="38"/>
      <c r="B190" s="38"/>
      <c r="C190" s="377">
        <v>55</v>
      </c>
      <c r="D190" s="395"/>
      <c r="E190" s="368" t="s">
        <v>192</v>
      </c>
      <c r="F190" s="369"/>
      <c r="G190" s="369"/>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70"/>
    </row>
    <row r="191" spans="1:40" ht="17.25" customHeight="1">
      <c r="A191" s="38"/>
      <c r="B191" s="38"/>
      <c r="C191" s="379"/>
      <c r="D191" s="380"/>
      <c r="E191" s="371" t="s">
        <v>123</v>
      </c>
      <c r="F191" s="372"/>
      <c r="G191" s="372"/>
      <c r="H191" s="372"/>
      <c r="I191" s="372"/>
      <c r="J191" s="372"/>
      <c r="K191" s="372"/>
      <c r="L191" s="372"/>
      <c r="M191" s="372"/>
      <c r="N191" s="372"/>
      <c r="O191" s="372"/>
      <c r="P191" s="372"/>
      <c r="Q191" s="372"/>
      <c r="R191" s="372"/>
      <c r="S191" s="372"/>
      <c r="T191" s="372"/>
      <c r="U191" s="372"/>
      <c r="V191" s="372"/>
      <c r="W191" s="372"/>
      <c r="X191" s="372"/>
      <c r="Y191" s="372"/>
      <c r="Z191" s="372"/>
      <c r="AA191" s="372"/>
      <c r="AB191" s="372"/>
      <c r="AC191" s="372"/>
      <c r="AD191" s="372"/>
      <c r="AE191" s="372"/>
      <c r="AF191" s="372"/>
      <c r="AG191" s="372"/>
      <c r="AH191" s="372"/>
      <c r="AI191" s="217"/>
      <c r="AJ191" s="217"/>
      <c r="AK191" s="217"/>
      <c r="AL191" s="217"/>
      <c r="AM191" s="217"/>
      <c r="AN191" s="211"/>
    </row>
    <row r="192" spans="1:40" ht="17.25" customHeight="1">
      <c r="A192" s="38"/>
      <c r="B192" s="38"/>
      <c r="C192" s="379"/>
      <c r="D192" s="380"/>
      <c r="E192" s="371"/>
      <c r="F192" s="372"/>
      <c r="G192" s="372"/>
      <c r="H192" s="372"/>
      <c r="I192" s="372"/>
      <c r="J192" s="372"/>
      <c r="K192" s="372"/>
      <c r="L192" s="372"/>
      <c r="M192" s="372"/>
      <c r="N192" s="372"/>
      <c r="O192" s="372"/>
      <c r="P192" s="372"/>
      <c r="Q192" s="372"/>
      <c r="R192" s="372"/>
      <c r="S192" s="372"/>
      <c r="T192" s="372"/>
      <c r="U192" s="372"/>
      <c r="V192" s="372"/>
      <c r="W192" s="372"/>
      <c r="X192" s="372"/>
      <c r="Y192" s="372"/>
      <c r="Z192" s="372"/>
      <c r="AA192" s="372"/>
      <c r="AB192" s="372"/>
      <c r="AC192" s="372"/>
      <c r="AD192" s="372"/>
      <c r="AE192" s="372"/>
      <c r="AF192" s="372"/>
      <c r="AG192" s="372"/>
      <c r="AH192" s="372"/>
      <c r="AI192" s="372"/>
      <c r="AJ192" s="372"/>
      <c r="AK192" s="372"/>
      <c r="AL192" s="372"/>
      <c r="AM192" s="372"/>
      <c r="AN192" s="373"/>
    </row>
    <row r="193" spans="1:40" ht="17.25" customHeight="1">
      <c r="A193" s="38"/>
      <c r="B193" s="38"/>
      <c r="C193" s="381"/>
      <c r="D193" s="382"/>
      <c r="E193" s="374"/>
      <c r="F193" s="375"/>
      <c r="G193" s="375"/>
      <c r="H193" s="375"/>
      <c r="I193" s="375"/>
      <c r="J193" s="375"/>
      <c r="K193" s="375"/>
      <c r="L193" s="375"/>
      <c r="M193" s="375"/>
      <c r="N193" s="375"/>
      <c r="O193" s="375"/>
      <c r="P193" s="375"/>
      <c r="Q193" s="375"/>
      <c r="R193" s="375"/>
      <c r="S193" s="375"/>
      <c r="T193" s="375"/>
      <c r="U193" s="375"/>
      <c r="V193" s="375"/>
      <c r="W193" s="375"/>
      <c r="X193" s="375"/>
      <c r="Y193" s="375"/>
      <c r="Z193" s="375"/>
      <c r="AA193" s="375"/>
      <c r="AB193" s="375"/>
      <c r="AC193" s="375"/>
      <c r="AD193" s="375"/>
      <c r="AE193" s="375"/>
      <c r="AF193" s="375"/>
      <c r="AG193" s="375"/>
      <c r="AH193" s="375"/>
      <c r="AI193" s="375"/>
      <c r="AJ193" s="375"/>
      <c r="AK193" s="375"/>
      <c r="AL193" s="375"/>
      <c r="AM193" s="375"/>
      <c r="AN193" s="376"/>
    </row>
    <row r="194" spans="1:40" ht="17.25" customHeight="1">
      <c r="A194" s="38"/>
      <c r="B194" s="38"/>
      <c r="C194" s="377">
        <v>56</v>
      </c>
      <c r="D194" s="395"/>
      <c r="E194" s="494" t="s">
        <v>823</v>
      </c>
      <c r="F194" s="494"/>
      <c r="G194" s="494"/>
      <c r="H194" s="494"/>
      <c r="I194" s="494"/>
      <c r="J194" s="494"/>
      <c r="K194" s="494"/>
      <c r="L194" s="494"/>
      <c r="M194" s="494"/>
      <c r="N194" s="494"/>
      <c r="O194" s="494"/>
      <c r="P194" s="494"/>
      <c r="Q194" s="494"/>
      <c r="R194" s="494"/>
      <c r="S194" s="494"/>
      <c r="T194" s="494"/>
      <c r="U194" s="494"/>
      <c r="V194" s="494"/>
      <c r="W194" s="494"/>
      <c r="X194" s="494"/>
      <c r="Y194" s="494"/>
      <c r="Z194" s="494"/>
      <c r="AA194" s="494"/>
      <c r="AB194" s="377" t="s">
        <v>113</v>
      </c>
      <c r="AC194" s="378"/>
      <c r="AD194" s="378"/>
      <c r="AE194" s="506" t="s">
        <v>128</v>
      </c>
      <c r="AF194" s="506"/>
      <c r="AG194" s="506"/>
      <c r="AH194" s="506"/>
      <c r="AI194" s="506"/>
      <c r="AJ194" s="506"/>
      <c r="AK194" s="506"/>
      <c r="AL194" s="506"/>
      <c r="AM194" s="506"/>
      <c r="AN194" s="507"/>
    </row>
    <row r="195" spans="1:40" ht="17.25" customHeight="1">
      <c r="A195" s="38"/>
      <c r="B195" s="38"/>
      <c r="C195" s="379"/>
      <c r="D195" s="408"/>
      <c r="E195" s="494"/>
      <c r="F195" s="494"/>
      <c r="G195" s="494"/>
      <c r="H195" s="494"/>
      <c r="I195" s="494"/>
      <c r="J195" s="494"/>
      <c r="K195" s="494"/>
      <c r="L195" s="494"/>
      <c r="M195" s="494"/>
      <c r="N195" s="494"/>
      <c r="O195" s="494"/>
      <c r="P195" s="494"/>
      <c r="Q195" s="494"/>
      <c r="R195" s="494"/>
      <c r="S195" s="494"/>
      <c r="T195" s="494"/>
      <c r="U195" s="494"/>
      <c r="V195" s="494"/>
      <c r="W195" s="494"/>
      <c r="X195" s="494"/>
      <c r="Y195" s="494"/>
      <c r="Z195" s="494"/>
      <c r="AA195" s="494"/>
      <c r="AB195" s="379" t="s">
        <v>113</v>
      </c>
      <c r="AC195" s="380"/>
      <c r="AD195" s="380"/>
      <c r="AE195" s="498" t="s">
        <v>129</v>
      </c>
      <c r="AF195" s="498"/>
      <c r="AG195" s="498"/>
      <c r="AH195" s="498"/>
      <c r="AI195" s="498"/>
      <c r="AJ195" s="498"/>
      <c r="AK195" s="498"/>
      <c r="AL195" s="498"/>
      <c r="AM195" s="498"/>
      <c r="AN195" s="508"/>
    </row>
    <row r="196" spans="1:40" ht="17.25" customHeight="1">
      <c r="A196" s="38"/>
      <c r="B196" s="38"/>
      <c r="C196" s="381"/>
      <c r="D196" s="396"/>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c r="AA196" s="494"/>
      <c r="AB196" s="381" t="s">
        <v>113</v>
      </c>
      <c r="AC196" s="382"/>
      <c r="AD196" s="382"/>
      <c r="AE196" s="522" t="s">
        <v>285</v>
      </c>
      <c r="AF196" s="522"/>
      <c r="AG196" s="522"/>
      <c r="AH196" s="522"/>
      <c r="AI196" s="522"/>
      <c r="AJ196" s="522"/>
      <c r="AK196" s="522"/>
      <c r="AL196" s="522"/>
      <c r="AM196" s="522"/>
      <c r="AN196" s="523"/>
    </row>
    <row r="197" spans="1:40" ht="17.25" customHeight="1">
      <c r="A197" s="38"/>
      <c r="B197" s="38"/>
      <c r="C197" s="377">
        <v>57</v>
      </c>
      <c r="D197" s="395"/>
      <c r="E197" s="440" t="s">
        <v>193</v>
      </c>
      <c r="F197" s="440"/>
      <c r="G197" s="440"/>
      <c r="H197" s="440"/>
      <c r="I197" s="440"/>
      <c r="J197" s="440"/>
      <c r="K197" s="440"/>
      <c r="L197" s="440"/>
      <c r="M197" s="440"/>
      <c r="N197" s="440"/>
      <c r="O197" s="440"/>
      <c r="P197" s="440"/>
      <c r="Q197" s="440"/>
      <c r="R197" s="440"/>
      <c r="S197" s="440"/>
      <c r="T197" s="440"/>
      <c r="U197" s="440"/>
      <c r="V197" s="440"/>
      <c r="W197" s="440"/>
      <c r="X197" s="440"/>
      <c r="Y197" s="440"/>
      <c r="Z197" s="440"/>
      <c r="AA197" s="440"/>
      <c r="AB197" s="440"/>
      <c r="AC197" s="440"/>
      <c r="AD197" s="440"/>
      <c r="AE197" s="440"/>
      <c r="AF197" s="440"/>
      <c r="AG197" s="440"/>
      <c r="AH197" s="440"/>
      <c r="AI197" s="440"/>
      <c r="AJ197" s="440"/>
      <c r="AK197" s="440"/>
      <c r="AL197" s="440"/>
      <c r="AM197" s="440"/>
      <c r="AN197" s="440"/>
    </row>
    <row r="198" spans="1:40" ht="17.25" customHeight="1">
      <c r="A198" s="38"/>
      <c r="B198" s="38"/>
      <c r="C198" s="379"/>
      <c r="D198" s="408"/>
      <c r="E198" s="371" t="s">
        <v>123</v>
      </c>
      <c r="F198" s="372"/>
      <c r="G198" s="372"/>
      <c r="H198" s="372"/>
      <c r="I198" s="372"/>
      <c r="J198" s="372"/>
      <c r="K198" s="372"/>
      <c r="L198" s="372"/>
      <c r="M198" s="372"/>
      <c r="N198" s="372"/>
      <c r="O198" s="372"/>
      <c r="P198" s="372"/>
      <c r="Q198" s="372"/>
      <c r="R198" s="372"/>
      <c r="S198" s="372"/>
      <c r="T198" s="372"/>
      <c r="U198" s="372"/>
      <c r="V198" s="372"/>
      <c r="W198" s="372"/>
      <c r="X198" s="372"/>
      <c r="Y198" s="372"/>
      <c r="Z198" s="372"/>
      <c r="AA198" s="372"/>
      <c r="AB198" s="372"/>
      <c r="AC198" s="372"/>
      <c r="AD198" s="372"/>
      <c r="AE198" s="372"/>
      <c r="AF198" s="372"/>
      <c r="AG198" s="372"/>
      <c r="AH198" s="372"/>
      <c r="AI198" s="38"/>
      <c r="AJ198" s="38"/>
      <c r="AK198" s="38"/>
      <c r="AL198" s="38"/>
      <c r="AM198" s="38"/>
      <c r="AN198" s="246"/>
    </row>
    <row r="199" spans="1:40" ht="17.25" customHeight="1">
      <c r="A199" s="38"/>
      <c r="B199" s="38"/>
      <c r="C199" s="379"/>
      <c r="D199" s="408"/>
      <c r="E199" s="413"/>
      <c r="F199" s="364"/>
      <c r="G199" s="364"/>
      <c r="H199" s="364"/>
      <c r="I199" s="364"/>
      <c r="J199" s="364"/>
      <c r="K199" s="364"/>
      <c r="L199" s="364"/>
      <c r="M199" s="364"/>
      <c r="N199" s="364"/>
      <c r="O199" s="364"/>
      <c r="P199" s="364"/>
      <c r="Q199" s="364"/>
      <c r="R199" s="364"/>
      <c r="S199" s="364"/>
      <c r="T199" s="364"/>
      <c r="U199" s="364"/>
      <c r="V199" s="364"/>
      <c r="W199" s="364"/>
      <c r="X199" s="364"/>
      <c r="Y199" s="364"/>
      <c r="Z199" s="364"/>
      <c r="AA199" s="364"/>
      <c r="AB199" s="364"/>
      <c r="AC199" s="364"/>
      <c r="AD199" s="364"/>
      <c r="AE199" s="364"/>
      <c r="AF199" s="364"/>
      <c r="AG199" s="364"/>
      <c r="AH199" s="364"/>
      <c r="AI199" s="364"/>
      <c r="AJ199" s="364"/>
      <c r="AK199" s="364"/>
      <c r="AL199" s="364"/>
      <c r="AM199" s="364"/>
      <c r="AN199" s="365"/>
    </row>
    <row r="200" spans="1:40" ht="17.25" customHeight="1">
      <c r="A200" s="38"/>
      <c r="B200" s="38"/>
      <c r="C200" s="381"/>
      <c r="D200" s="396"/>
      <c r="E200" s="415"/>
      <c r="F200" s="366"/>
      <c r="G200" s="366"/>
      <c r="H200" s="366"/>
      <c r="I200" s="366"/>
      <c r="J200" s="366"/>
      <c r="K200" s="366"/>
      <c r="L200" s="366"/>
      <c r="M200" s="366"/>
      <c r="N200" s="366"/>
      <c r="O200" s="366"/>
      <c r="P200" s="366"/>
      <c r="Q200" s="366"/>
      <c r="R200" s="366"/>
      <c r="S200" s="366"/>
      <c r="T200" s="366"/>
      <c r="U200" s="366"/>
      <c r="V200" s="366"/>
      <c r="W200" s="366"/>
      <c r="X200" s="366"/>
      <c r="Y200" s="366"/>
      <c r="Z200" s="366"/>
      <c r="AA200" s="366"/>
      <c r="AB200" s="366"/>
      <c r="AC200" s="366"/>
      <c r="AD200" s="366"/>
      <c r="AE200" s="366"/>
      <c r="AF200" s="366"/>
      <c r="AG200" s="366"/>
      <c r="AH200" s="366"/>
      <c r="AI200" s="366"/>
      <c r="AJ200" s="366"/>
      <c r="AK200" s="366"/>
      <c r="AL200" s="366"/>
      <c r="AM200" s="366"/>
      <c r="AN200" s="367"/>
    </row>
    <row r="201" spans="1:40" ht="17.25" customHeight="1">
      <c r="A201" s="38"/>
      <c r="B201" s="38"/>
      <c r="C201" s="377">
        <v>58</v>
      </c>
      <c r="D201" s="395"/>
      <c r="E201" s="368" t="s">
        <v>194</v>
      </c>
      <c r="F201" s="369"/>
      <c r="G201" s="369"/>
      <c r="H201" s="369"/>
      <c r="I201" s="369"/>
      <c r="J201" s="369"/>
      <c r="K201" s="369"/>
      <c r="L201" s="369"/>
      <c r="M201" s="369"/>
      <c r="N201" s="369"/>
      <c r="O201" s="369"/>
      <c r="P201" s="369"/>
      <c r="Q201" s="369"/>
      <c r="R201" s="369"/>
      <c r="S201" s="369"/>
      <c r="T201" s="369"/>
      <c r="U201" s="369"/>
      <c r="V201" s="369"/>
      <c r="W201" s="369"/>
      <c r="X201" s="369"/>
      <c r="Y201" s="369"/>
      <c r="Z201" s="369"/>
      <c r="AA201" s="369"/>
      <c r="AB201" s="369"/>
      <c r="AC201" s="369"/>
      <c r="AD201" s="369"/>
      <c r="AE201" s="369"/>
      <c r="AF201" s="369"/>
      <c r="AG201" s="369"/>
      <c r="AH201" s="370"/>
      <c r="AI201" s="377"/>
      <c r="AJ201" s="378"/>
      <c r="AK201" s="378"/>
      <c r="AL201" s="378"/>
      <c r="AM201" s="378"/>
      <c r="AN201" s="395"/>
    </row>
    <row r="202" spans="1:40" ht="17.25" customHeight="1">
      <c r="A202" s="38"/>
      <c r="B202" s="38"/>
      <c r="C202" s="381"/>
      <c r="D202" s="396"/>
      <c r="E202" s="374"/>
      <c r="F202" s="375"/>
      <c r="G202" s="375"/>
      <c r="H202" s="375"/>
      <c r="I202" s="375"/>
      <c r="J202" s="375"/>
      <c r="K202" s="375"/>
      <c r="L202" s="375"/>
      <c r="M202" s="375"/>
      <c r="N202" s="375"/>
      <c r="O202" s="375"/>
      <c r="P202" s="375"/>
      <c r="Q202" s="375"/>
      <c r="R202" s="375"/>
      <c r="S202" s="375"/>
      <c r="T202" s="375"/>
      <c r="U202" s="375"/>
      <c r="V202" s="375"/>
      <c r="W202" s="375"/>
      <c r="X202" s="375"/>
      <c r="Y202" s="375"/>
      <c r="Z202" s="375"/>
      <c r="AA202" s="375"/>
      <c r="AB202" s="375"/>
      <c r="AC202" s="375"/>
      <c r="AD202" s="375"/>
      <c r="AE202" s="375"/>
      <c r="AF202" s="375"/>
      <c r="AG202" s="375"/>
      <c r="AH202" s="376"/>
      <c r="AI202" s="381"/>
      <c r="AJ202" s="382"/>
      <c r="AK202" s="382"/>
      <c r="AL202" s="382"/>
      <c r="AM202" s="382"/>
      <c r="AN202" s="396"/>
    </row>
    <row r="203" spans="1:40" ht="17.25" customHeight="1">
      <c r="A203" s="38"/>
      <c r="B203" s="38"/>
      <c r="C203" s="377">
        <v>59</v>
      </c>
      <c r="D203" s="395"/>
      <c r="E203" s="368" t="s">
        <v>195</v>
      </c>
      <c r="F203" s="369"/>
      <c r="G203" s="369"/>
      <c r="H203" s="369"/>
      <c r="I203" s="369"/>
      <c r="J203" s="369"/>
      <c r="K203" s="369"/>
      <c r="L203" s="369"/>
      <c r="M203" s="369"/>
      <c r="N203" s="369"/>
      <c r="O203" s="369"/>
      <c r="P203" s="369"/>
      <c r="Q203" s="369"/>
      <c r="R203" s="369"/>
      <c r="S203" s="369"/>
      <c r="T203" s="369"/>
      <c r="U203" s="369"/>
      <c r="V203" s="369"/>
      <c r="W203" s="369"/>
      <c r="X203" s="369"/>
      <c r="Y203" s="369"/>
      <c r="Z203" s="369"/>
      <c r="AA203" s="369"/>
      <c r="AB203" s="369"/>
      <c r="AC203" s="369"/>
      <c r="AD203" s="369"/>
      <c r="AE203" s="369"/>
      <c r="AF203" s="369"/>
      <c r="AG203" s="369"/>
      <c r="AH203" s="369"/>
      <c r="AI203" s="369"/>
      <c r="AJ203" s="369"/>
      <c r="AK203" s="369"/>
      <c r="AL203" s="369"/>
      <c r="AM203" s="369"/>
      <c r="AN203" s="370"/>
    </row>
    <row r="204" spans="1:40" ht="17.25" customHeight="1">
      <c r="A204" s="38"/>
      <c r="B204" s="38"/>
      <c r="C204" s="379"/>
      <c r="D204" s="408"/>
      <c r="E204" s="371"/>
      <c r="F204" s="372"/>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2"/>
      <c r="AD204" s="372"/>
      <c r="AE204" s="372"/>
      <c r="AF204" s="372"/>
      <c r="AG204" s="372"/>
      <c r="AH204" s="372"/>
      <c r="AI204" s="372"/>
      <c r="AJ204" s="372"/>
      <c r="AK204" s="372"/>
      <c r="AL204" s="372"/>
      <c r="AM204" s="372"/>
      <c r="AN204" s="373"/>
    </row>
    <row r="205" spans="1:40" ht="17.25" customHeight="1">
      <c r="A205" s="38"/>
      <c r="B205" s="38"/>
      <c r="C205" s="379"/>
      <c r="D205" s="408"/>
      <c r="E205" s="388" t="s">
        <v>130</v>
      </c>
      <c r="F205" s="393"/>
      <c r="G205" s="393"/>
      <c r="H205" s="372" t="s">
        <v>236</v>
      </c>
      <c r="I205" s="372"/>
      <c r="J205" s="372"/>
      <c r="K205" s="372"/>
      <c r="L205" s="372"/>
      <c r="M205" s="372"/>
      <c r="N205" s="372"/>
      <c r="O205" s="372"/>
      <c r="P205" s="372"/>
      <c r="Q205" s="372"/>
      <c r="R205" s="372"/>
      <c r="S205" s="372"/>
      <c r="T205" s="372"/>
      <c r="U205" s="372"/>
      <c r="V205" s="372"/>
      <c r="W205" s="372"/>
      <c r="X205" s="372"/>
      <c r="Y205" s="372"/>
      <c r="Z205" s="372"/>
      <c r="AA205" s="372"/>
      <c r="AB205" s="372"/>
      <c r="AC205" s="372"/>
      <c r="AD205" s="372"/>
      <c r="AE205" s="372"/>
      <c r="AF205" s="372"/>
      <c r="AG205" s="372"/>
      <c r="AH205" s="372"/>
      <c r="AI205" s="372"/>
      <c r="AJ205" s="372"/>
      <c r="AK205" s="372"/>
      <c r="AL205" s="372"/>
      <c r="AM205" s="372"/>
      <c r="AN205" s="373"/>
    </row>
    <row r="206" spans="1:40" ht="17.25" customHeight="1">
      <c r="A206" s="38"/>
      <c r="B206" s="38"/>
      <c r="C206" s="379"/>
      <c r="D206" s="408"/>
      <c r="E206" s="388" t="s">
        <v>130</v>
      </c>
      <c r="F206" s="393"/>
      <c r="G206" s="393"/>
      <c r="H206" s="372" t="s">
        <v>131</v>
      </c>
      <c r="I206" s="372"/>
      <c r="J206" s="372"/>
      <c r="K206" s="372"/>
      <c r="L206" s="372"/>
      <c r="M206" s="372"/>
      <c r="N206" s="372"/>
      <c r="O206" s="372"/>
      <c r="P206" s="372"/>
      <c r="Q206" s="372"/>
      <c r="R206" s="372"/>
      <c r="S206" s="372"/>
      <c r="T206" s="372"/>
      <c r="U206" s="372"/>
      <c r="V206" s="372"/>
      <c r="W206" s="372"/>
      <c r="X206" s="372"/>
      <c r="Y206" s="372"/>
      <c r="Z206" s="372"/>
      <c r="AA206" s="372"/>
      <c r="AB206" s="372"/>
      <c r="AC206" s="372"/>
      <c r="AD206" s="372"/>
      <c r="AE206" s="372"/>
      <c r="AF206" s="372"/>
      <c r="AG206" s="372"/>
      <c r="AH206" s="372"/>
      <c r="AI206" s="372"/>
      <c r="AJ206" s="372"/>
      <c r="AK206" s="372"/>
      <c r="AL206" s="372"/>
      <c r="AM206" s="372"/>
      <c r="AN206" s="373"/>
    </row>
    <row r="207" spans="1:40" ht="17.25" customHeight="1">
      <c r="A207" s="38"/>
      <c r="B207" s="38"/>
      <c r="C207" s="379"/>
      <c r="D207" s="408"/>
      <c r="E207" s="388" t="s">
        <v>130</v>
      </c>
      <c r="F207" s="393"/>
      <c r="G207" s="393"/>
      <c r="H207" s="372" t="s">
        <v>824</v>
      </c>
      <c r="I207" s="372"/>
      <c r="J207" s="372"/>
      <c r="K207" s="372"/>
      <c r="L207" s="372"/>
      <c r="M207" s="372"/>
      <c r="N207" s="372"/>
      <c r="O207" s="372"/>
      <c r="P207" s="372"/>
      <c r="Q207" s="372"/>
      <c r="R207" s="372"/>
      <c r="S207" s="372"/>
      <c r="T207" s="372"/>
      <c r="U207" s="372"/>
      <c r="V207" s="372"/>
      <c r="W207" s="372"/>
      <c r="X207" s="372"/>
      <c r="Y207" s="372"/>
      <c r="Z207" s="372"/>
      <c r="AA207" s="372"/>
      <c r="AB207" s="372"/>
      <c r="AC207" s="372"/>
      <c r="AD207" s="372"/>
      <c r="AE207" s="372"/>
      <c r="AF207" s="372"/>
      <c r="AG207" s="372"/>
      <c r="AH207" s="372"/>
      <c r="AI207" s="372"/>
      <c r="AJ207" s="372"/>
      <c r="AK207" s="372"/>
      <c r="AL207" s="372"/>
      <c r="AM207" s="372"/>
      <c r="AN207" s="373"/>
    </row>
    <row r="208" spans="1:40" ht="17.25" customHeight="1">
      <c r="A208" s="38"/>
      <c r="B208" s="38"/>
      <c r="C208" s="379"/>
      <c r="D208" s="408"/>
      <c r="E208" s="388" t="s">
        <v>113</v>
      </c>
      <c r="F208" s="393"/>
      <c r="G208" s="393"/>
      <c r="H208" s="372" t="s">
        <v>235</v>
      </c>
      <c r="I208" s="372"/>
      <c r="J208" s="372"/>
      <c r="K208" s="372"/>
      <c r="L208" s="372"/>
      <c r="M208" s="372"/>
      <c r="N208" s="372"/>
      <c r="O208" s="372"/>
      <c r="P208" s="372"/>
      <c r="Q208" s="372"/>
      <c r="R208" s="372"/>
      <c r="S208" s="372"/>
      <c r="T208" s="372"/>
      <c r="U208" s="372"/>
      <c r="V208" s="372"/>
      <c r="W208" s="372"/>
      <c r="X208" s="372"/>
      <c r="Y208" s="372"/>
      <c r="Z208" s="372"/>
      <c r="AA208" s="372"/>
      <c r="AB208" s="372"/>
      <c r="AC208" s="372"/>
      <c r="AD208" s="372"/>
      <c r="AE208" s="372"/>
      <c r="AF208" s="372"/>
      <c r="AG208" s="372"/>
      <c r="AH208" s="372"/>
      <c r="AI208" s="372"/>
      <c r="AJ208" s="372"/>
      <c r="AK208" s="372"/>
      <c r="AL208" s="372"/>
      <c r="AM208" s="372"/>
      <c r="AN208" s="373"/>
    </row>
    <row r="209" spans="1:40" ht="17.25" customHeight="1">
      <c r="A209" s="38"/>
      <c r="B209" s="38"/>
      <c r="C209" s="379"/>
      <c r="D209" s="408"/>
      <c r="E209" s="388" t="s">
        <v>130</v>
      </c>
      <c r="F209" s="393"/>
      <c r="G209" s="393"/>
      <c r="H209" s="372" t="s">
        <v>132</v>
      </c>
      <c r="I209" s="372"/>
      <c r="J209" s="372"/>
      <c r="K209" s="372"/>
      <c r="L209" s="372"/>
      <c r="M209" s="372"/>
      <c r="N209" s="372"/>
      <c r="O209" s="372"/>
      <c r="P209" s="372"/>
      <c r="Q209" s="372"/>
      <c r="R209" s="372"/>
      <c r="S209" s="372"/>
      <c r="T209" s="372"/>
      <c r="U209" s="372"/>
      <c r="V209" s="372"/>
      <c r="W209" s="372"/>
      <c r="X209" s="372"/>
      <c r="Y209" s="372"/>
      <c r="Z209" s="372"/>
      <c r="AA209" s="372"/>
      <c r="AB209" s="372"/>
      <c r="AC209" s="372"/>
      <c r="AD209" s="372"/>
      <c r="AE209" s="372"/>
      <c r="AF209" s="372"/>
      <c r="AG209" s="372"/>
      <c r="AH209" s="372"/>
      <c r="AI209" s="372"/>
      <c r="AJ209" s="372"/>
      <c r="AK209" s="372"/>
      <c r="AL209" s="372"/>
      <c r="AM209" s="372"/>
      <c r="AN209" s="373"/>
    </row>
    <row r="210" spans="1:40" ht="17.25" customHeight="1">
      <c r="A210" s="38"/>
      <c r="B210" s="38"/>
      <c r="C210" s="379"/>
      <c r="D210" s="408"/>
      <c r="E210" s="390" t="s">
        <v>130</v>
      </c>
      <c r="F210" s="394"/>
      <c r="G210" s="394"/>
      <c r="H210" s="375" t="s">
        <v>133</v>
      </c>
      <c r="I210" s="375"/>
      <c r="J210" s="375"/>
      <c r="K210" s="375"/>
      <c r="L210" s="375"/>
      <c r="M210" s="375"/>
      <c r="N210" s="375"/>
      <c r="O210" s="375"/>
      <c r="P210" s="375"/>
      <c r="Q210" s="375"/>
      <c r="R210" s="375"/>
      <c r="S210" s="375"/>
      <c r="T210" s="375"/>
      <c r="U210" s="375"/>
      <c r="V210" s="375"/>
      <c r="W210" s="375"/>
      <c r="X210" s="375"/>
      <c r="Y210" s="375"/>
      <c r="Z210" s="375"/>
      <c r="AA210" s="375"/>
      <c r="AB210" s="375"/>
      <c r="AC210" s="375"/>
      <c r="AD210" s="375"/>
      <c r="AE210" s="375"/>
      <c r="AF210" s="375"/>
      <c r="AG210" s="375"/>
      <c r="AH210" s="375"/>
      <c r="AI210" s="375"/>
      <c r="AJ210" s="375"/>
      <c r="AK210" s="375"/>
      <c r="AL210" s="375"/>
      <c r="AM210" s="375"/>
      <c r="AN210" s="376"/>
    </row>
    <row r="211" spans="1:40" ht="17.25" customHeight="1">
      <c r="A211" s="38"/>
      <c r="B211" s="38"/>
      <c r="C211" s="377">
        <v>60</v>
      </c>
      <c r="D211" s="395"/>
      <c r="E211" s="368" t="s">
        <v>286</v>
      </c>
      <c r="F211" s="369"/>
      <c r="G211" s="369"/>
      <c r="H211" s="369"/>
      <c r="I211" s="369"/>
      <c r="J211" s="369"/>
      <c r="K211" s="369"/>
      <c r="L211" s="369"/>
      <c r="M211" s="369"/>
      <c r="N211" s="369"/>
      <c r="O211" s="369"/>
      <c r="P211" s="369"/>
      <c r="Q211" s="369"/>
      <c r="R211" s="369"/>
      <c r="S211" s="369"/>
      <c r="T211" s="369"/>
      <c r="U211" s="369"/>
      <c r="V211" s="369"/>
      <c r="W211" s="369"/>
      <c r="X211" s="369"/>
      <c r="Y211" s="369"/>
      <c r="Z211" s="369"/>
      <c r="AA211" s="369"/>
      <c r="AB211" s="369"/>
      <c r="AC211" s="369"/>
      <c r="AD211" s="369"/>
      <c r="AE211" s="369"/>
      <c r="AF211" s="369"/>
      <c r="AG211" s="369"/>
      <c r="AH211" s="370"/>
      <c r="AI211" s="377"/>
      <c r="AJ211" s="378"/>
      <c r="AK211" s="378"/>
      <c r="AL211" s="378"/>
      <c r="AM211" s="378"/>
      <c r="AN211" s="395"/>
    </row>
    <row r="212" spans="1:40" ht="17.25" customHeight="1">
      <c r="A212" s="38"/>
      <c r="B212" s="38"/>
      <c r="C212" s="379"/>
      <c r="D212" s="408"/>
      <c r="E212" s="371"/>
      <c r="F212" s="372"/>
      <c r="G212" s="372"/>
      <c r="H212" s="372"/>
      <c r="I212" s="372"/>
      <c r="J212" s="372"/>
      <c r="K212" s="372"/>
      <c r="L212" s="372"/>
      <c r="M212" s="372"/>
      <c r="N212" s="372"/>
      <c r="O212" s="372"/>
      <c r="P212" s="372"/>
      <c r="Q212" s="372"/>
      <c r="R212" s="372"/>
      <c r="S212" s="372"/>
      <c r="T212" s="372"/>
      <c r="U212" s="372"/>
      <c r="V212" s="372"/>
      <c r="W212" s="372"/>
      <c r="X212" s="372"/>
      <c r="Y212" s="372"/>
      <c r="Z212" s="372"/>
      <c r="AA212" s="372"/>
      <c r="AB212" s="372"/>
      <c r="AC212" s="372"/>
      <c r="AD212" s="372"/>
      <c r="AE212" s="372"/>
      <c r="AF212" s="372"/>
      <c r="AG212" s="372"/>
      <c r="AH212" s="373"/>
      <c r="AI212" s="379"/>
      <c r="AJ212" s="380"/>
      <c r="AK212" s="380"/>
      <c r="AL212" s="380"/>
      <c r="AM212" s="380"/>
      <c r="AN212" s="408"/>
    </row>
    <row r="213" spans="1:40" ht="17.25" customHeight="1">
      <c r="A213" s="38"/>
      <c r="B213" s="38"/>
      <c r="C213" s="381"/>
      <c r="D213" s="396"/>
      <c r="E213" s="374"/>
      <c r="F213" s="375"/>
      <c r="G213" s="375"/>
      <c r="H213" s="375"/>
      <c r="I213" s="375"/>
      <c r="J213" s="375"/>
      <c r="K213" s="375"/>
      <c r="L213" s="375"/>
      <c r="M213" s="375"/>
      <c r="N213" s="375"/>
      <c r="O213" s="375"/>
      <c r="P213" s="375"/>
      <c r="Q213" s="375"/>
      <c r="R213" s="375"/>
      <c r="S213" s="375"/>
      <c r="T213" s="375"/>
      <c r="U213" s="375"/>
      <c r="V213" s="375"/>
      <c r="W213" s="375"/>
      <c r="X213" s="375"/>
      <c r="Y213" s="375"/>
      <c r="Z213" s="375"/>
      <c r="AA213" s="375"/>
      <c r="AB213" s="375"/>
      <c r="AC213" s="375"/>
      <c r="AD213" s="375"/>
      <c r="AE213" s="375"/>
      <c r="AF213" s="375"/>
      <c r="AG213" s="375"/>
      <c r="AH213" s="376"/>
      <c r="AI213" s="381"/>
      <c r="AJ213" s="382"/>
      <c r="AK213" s="382"/>
      <c r="AL213" s="382"/>
      <c r="AM213" s="382"/>
      <c r="AN213" s="396"/>
    </row>
    <row r="214" spans="1:40" ht="17.25" customHeight="1">
      <c r="A214" s="38"/>
      <c r="B214" s="38"/>
      <c r="C214" s="377">
        <v>61</v>
      </c>
      <c r="D214" s="395"/>
      <c r="E214" s="368" t="s">
        <v>196</v>
      </c>
      <c r="F214" s="369"/>
      <c r="G214" s="369"/>
      <c r="H214" s="369"/>
      <c r="I214" s="369"/>
      <c r="J214" s="369"/>
      <c r="K214" s="369"/>
      <c r="L214" s="369"/>
      <c r="M214" s="369"/>
      <c r="N214" s="369"/>
      <c r="O214" s="369"/>
      <c r="P214" s="369"/>
      <c r="Q214" s="369"/>
      <c r="R214" s="369"/>
      <c r="S214" s="369"/>
      <c r="T214" s="369"/>
      <c r="U214" s="369"/>
      <c r="V214" s="369"/>
      <c r="W214" s="369"/>
      <c r="X214" s="369"/>
      <c r="Y214" s="369"/>
      <c r="Z214" s="369"/>
      <c r="AA214" s="369"/>
      <c r="AB214" s="369"/>
      <c r="AC214" s="369"/>
      <c r="AD214" s="369"/>
      <c r="AE214" s="369"/>
      <c r="AF214" s="369"/>
      <c r="AG214" s="369"/>
      <c r="AH214" s="369"/>
      <c r="AI214" s="369"/>
      <c r="AJ214" s="369"/>
      <c r="AK214" s="369"/>
      <c r="AL214" s="369"/>
      <c r="AM214" s="369"/>
      <c r="AN214" s="370"/>
    </row>
    <row r="215" spans="1:40" ht="17.25" customHeight="1">
      <c r="A215" s="38"/>
      <c r="B215" s="38"/>
      <c r="C215" s="379"/>
      <c r="D215" s="380"/>
      <c r="E215" s="371" t="s">
        <v>134</v>
      </c>
      <c r="F215" s="372"/>
      <c r="G215" s="372"/>
      <c r="H215" s="372"/>
      <c r="I215" s="372"/>
      <c r="J215" s="372"/>
      <c r="K215" s="372"/>
      <c r="L215" s="372"/>
      <c r="M215" s="372"/>
      <c r="N215" s="372"/>
      <c r="O215" s="372"/>
      <c r="P215" s="372"/>
      <c r="Q215" s="372"/>
      <c r="R215" s="372"/>
      <c r="S215" s="372"/>
      <c r="T215" s="372"/>
      <c r="U215" s="372"/>
      <c r="V215" s="372"/>
      <c r="W215" s="372"/>
      <c r="X215" s="372"/>
      <c r="Y215" s="372"/>
      <c r="Z215" s="372"/>
      <c r="AA215" s="372"/>
      <c r="AB215" s="372"/>
      <c r="AC215" s="372"/>
      <c r="AD215" s="372"/>
      <c r="AE215" s="372"/>
      <c r="AF215" s="372"/>
      <c r="AG215" s="372"/>
      <c r="AH215" s="372"/>
      <c r="AI215" s="38"/>
      <c r="AJ215" s="38"/>
      <c r="AK215" s="38"/>
      <c r="AL215" s="38"/>
      <c r="AM215" s="38"/>
      <c r="AN215" s="246"/>
    </row>
    <row r="216" spans="1:40" ht="17.25" customHeight="1">
      <c r="A216" s="38"/>
      <c r="B216" s="38"/>
      <c r="C216" s="379"/>
      <c r="D216" s="380"/>
      <c r="E216" s="413"/>
      <c r="F216" s="364"/>
      <c r="G216" s="364"/>
      <c r="H216" s="364"/>
      <c r="I216" s="364"/>
      <c r="J216" s="364"/>
      <c r="K216" s="364"/>
      <c r="L216" s="364"/>
      <c r="M216" s="364"/>
      <c r="N216" s="364"/>
      <c r="O216" s="364"/>
      <c r="P216" s="364"/>
      <c r="Q216" s="364"/>
      <c r="R216" s="364"/>
      <c r="S216" s="364"/>
      <c r="T216" s="364"/>
      <c r="U216" s="364"/>
      <c r="V216" s="364"/>
      <c r="W216" s="364"/>
      <c r="X216" s="364"/>
      <c r="Y216" s="364"/>
      <c r="Z216" s="364"/>
      <c r="AA216" s="364"/>
      <c r="AB216" s="364"/>
      <c r="AC216" s="364"/>
      <c r="AD216" s="364"/>
      <c r="AE216" s="364"/>
      <c r="AF216" s="364"/>
      <c r="AG216" s="364"/>
      <c r="AH216" s="364"/>
      <c r="AI216" s="364"/>
      <c r="AJ216" s="364"/>
      <c r="AK216" s="364"/>
      <c r="AL216" s="364"/>
      <c r="AM216" s="364"/>
      <c r="AN216" s="365"/>
    </row>
    <row r="217" spans="1:40" ht="17.25" customHeight="1">
      <c r="A217" s="38"/>
      <c r="B217" s="38"/>
      <c r="C217" s="381"/>
      <c r="D217" s="382"/>
      <c r="E217" s="415"/>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6"/>
      <c r="AK217" s="366"/>
      <c r="AL217" s="366"/>
      <c r="AM217" s="366"/>
      <c r="AN217" s="367"/>
    </row>
    <row r="218" spans="1:40" ht="17.25" customHeight="1">
      <c r="A218" s="38"/>
      <c r="B218" s="38"/>
      <c r="C218" s="377">
        <v>62</v>
      </c>
      <c r="D218" s="395"/>
      <c r="E218" s="368" t="s">
        <v>197</v>
      </c>
      <c r="F218" s="369"/>
      <c r="G218" s="369"/>
      <c r="H218" s="369"/>
      <c r="I218" s="369"/>
      <c r="J218" s="369"/>
      <c r="K218" s="369"/>
      <c r="L218" s="369"/>
      <c r="M218" s="369"/>
      <c r="N218" s="369"/>
      <c r="O218" s="369"/>
      <c r="P218" s="369"/>
      <c r="Q218" s="369"/>
      <c r="R218" s="369"/>
      <c r="S218" s="369"/>
      <c r="T218" s="369"/>
      <c r="U218" s="369"/>
      <c r="V218" s="369"/>
      <c r="W218" s="369"/>
      <c r="X218" s="369"/>
      <c r="Y218" s="369"/>
      <c r="Z218" s="369"/>
      <c r="AA218" s="369"/>
      <c r="AB218" s="369"/>
      <c r="AC218" s="369"/>
      <c r="AD218" s="369"/>
      <c r="AE218" s="369"/>
      <c r="AF218" s="369"/>
      <c r="AG218" s="369"/>
      <c r="AH218" s="370"/>
      <c r="AI218" s="377"/>
      <c r="AJ218" s="378"/>
      <c r="AK218" s="378"/>
      <c r="AL218" s="378"/>
      <c r="AM218" s="378"/>
      <c r="AN218" s="395"/>
    </row>
    <row r="219" spans="1:40" ht="17.25" customHeight="1">
      <c r="A219" s="38"/>
      <c r="B219" s="38"/>
      <c r="C219" s="381"/>
      <c r="D219" s="396"/>
      <c r="E219" s="374"/>
      <c r="F219" s="375"/>
      <c r="G219" s="375"/>
      <c r="H219" s="375"/>
      <c r="I219" s="375"/>
      <c r="J219" s="375"/>
      <c r="K219" s="375"/>
      <c r="L219" s="375"/>
      <c r="M219" s="375"/>
      <c r="N219" s="375"/>
      <c r="O219" s="375"/>
      <c r="P219" s="375"/>
      <c r="Q219" s="375"/>
      <c r="R219" s="375"/>
      <c r="S219" s="375"/>
      <c r="T219" s="375"/>
      <c r="U219" s="375"/>
      <c r="V219" s="375"/>
      <c r="W219" s="375"/>
      <c r="X219" s="375"/>
      <c r="Y219" s="375"/>
      <c r="Z219" s="375"/>
      <c r="AA219" s="375"/>
      <c r="AB219" s="375"/>
      <c r="AC219" s="375"/>
      <c r="AD219" s="375"/>
      <c r="AE219" s="375"/>
      <c r="AF219" s="375"/>
      <c r="AG219" s="375"/>
      <c r="AH219" s="376"/>
      <c r="AI219" s="381"/>
      <c r="AJ219" s="382"/>
      <c r="AK219" s="382"/>
      <c r="AL219" s="382"/>
      <c r="AM219" s="382"/>
      <c r="AN219" s="396"/>
    </row>
    <row r="220" spans="1:40" ht="17.25" customHeight="1">
      <c r="A220" s="38"/>
      <c r="B220" s="38"/>
      <c r="C220" s="377">
        <v>63</v>
      </c>
      <c r="D220" s="395"/>
      <c r="E220" s="368" t="s">
        <v>825</v>
      </c>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70"/>
      <c r="AI220" s="377"/>
      <c r="AJ220" s="378"/>
      <c r="AK220" s="378"/>
      <c r="AL220" s="378"/>
      <c r="AM220" s="378"/>
      <c r="AN220" s="395"/>
    </row>
    <row r="221" spans="1:40" ht="17.25" customHeight="1">
      <c r="A221" s="38"/>
      <c r="B221" s="38"/>
      <c r="C221" s="379"/>
      <c r="D221" s="408"/>
      <c r="E221" s="371"/>
      <c r="F221" s="372"/>
      <c r="G221" s="372"/>
      <c r="H221" s="372"/>
      <c r="I221" s="372"/>
      <c r="J221" s="372"/>
      <c r="K221" s="372"/>
      <c r="L221" s="372"/>
      <c r="M221" s="372"/>
      <c r="N221" s="372"/>
      <c r="O221" s="372"/>
      <c r="P221" s="372"/>
      <c r="Q221" s="372"/>
      <c r="R221" s="372"/>
      <c r="S221" s="372"/>
      <c r="T221" s="372"/>
      <c r="U221" s="372"/>
      <c r="V221" s="372"/>
      <c r="W221" s="372"/>
      <c r="X221" s="372"/>
      <c r="Y221" s="372"/>
      <c r="Z221" s="372"/>
      <c r="AA221" s="372"/>
      <c r="AB221" s="372"/>
      <c r="AC221" s="372"/>
      <c r="AD221" s="372"/>
      <c r="AE221" s="372"/>
      <c r="AF221" s="372"/>
      <c r="AG221" s="372"/>
      <c r="AH221" s="373"/>
      <c r="AI221" s="379"/>
      <c r="AJ221" s="380"/>
      <c r="AK221" s="380"/>
      <c r="AL221" s="380"/>
      <c r="AM221" s="380"/>
      <c r="AN221" s="408"/>
    </row>
    <row r="222" spans="1:40" ht="17.25" customHeight="1">
      <c r="A222" s="38"/>
      <c r="B222" s="38"/>
      <c r="C222" s="381"/>
      <c r="D222" s="396"/>
      <c r="E222" s="374"/>
      <c r="F222" s="375"/>
      <c r="G222" s="375"/>
      <c r="H222" s="375"/>
      <c r="I222" s="375"/>
      <c r="J222" s="375"/>
      <c r="K222" s="375"/>
      <c r="L222" s="375"/>
      <c r="M222" s="375"/>
      <c r="N222" s="375"/>
      <c r="O222" s="375"/>
      <c r="P222" s="375"/>
      <c r="Q222" s="375"/>
      <c r="R222" s="375"/>
      <c r="S222" s="375"/>
      <c r="T222" s="375"/>
      <c r="U222" s="375"/>
      <c r="V222" s="375"/>
      <c r="W222" s="375"/>
      <c r="X222" s="375"/>
      <c r="Y222" s="375"/>
      <c r="Z222" s="375"/>
      <c r="AA222" s="375"/>
      <c r="AB222" s="375"/>
      <c r="AC222" s="375"/>
      <c r="AD222" s="375"/>
      <c r="AE222" s="375"/>
      <c r="AF222" s="375"/>
      <c r="AG222" s="375"/>
      <c r="AH222" s="376"/>
      <c r="AI222" s="381"/>
      <c r="AJ222" s="382"/>
      <c r="AK222" s="382"/>
      <c r="AL222" s="382"/>
      <c r="AM222" s="382"/>
      <c r="AN222" s="396"/>
    </row>
    <row r="223" spans="1:40" ht="17.25" customHeight="1">
      <c r="A223" s="38"/>
      <c r="B223" s="38"/>
      <c r="C223" s="217"/>
      <c r="D223" s="217"/>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7"/>
      <c r="AJ223" s="217"/>
      <c r="AK223" s="217"/>
      <c r="AL223" s="217"/>
      <c r="AM223" s="217"/>
      <c r="AN223" s="217"/>
    </row>
    <row r="224" spans="1:40" ht="17.25" customHeight="1">
      <c r="A224" s="38"/>
      <c r="B224" s="44" t="s">
        <v>34</v>
      </c>
      <c r="C224" s="217"/>
      <c r="D224" s="217"/>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7"/>
      <c r="AJ224" s="217"/>
      <c r="AK224" s="217"/>
      <c r="AL224" s="217"/>
      <c r="AM224" s="217"/>
      <c r="AN224" s="217"/>
    </row>
    <row r="225" spans="1:40" ht="17.25" customHeight="1">
      <c r="A225" s="38"/>
      <c r="B225" s="38"/>
      <c r="C225" s="377">
        <v>64</v>
      </c>
      <c r="D225" s="395"/>
      <c r="E225" s="368" t="s">
        <v>237</v>
      </c>
      <c r="F225" s="369"/>
      <c r="G225" s="369"/>
      <c r="H225" s="369"/>
      <c r="I225" s="369"/>
      <c r="J225" s="369"/>
      <c r="K225" s="369"/>
      <c r="L225" s="369"/>
      <c r="M225" s="369"/>
      <c r="N225" s="369"/>
      <c r="O225" s="369"/>
      <c r="P225" s="369"/>
      <c r="Q225" s="369"/>
      <c r="R225" s="369"/>
      <c r="S225" s="369"/>
      <c r="T225" s="369"/>
      <c r="U225" s="369"/>
      <c r="V225" s="369"/>
      <c r="W225" s="369"/>
      <c r="X225" s="369"/>
      <c r="Y225" s="369"/>
      <c r="Z225" s="369"/>
      <c r="AA225" s="369"/>
      <c r="AB225" s="369"/>
      <c r="AC225" s="369"/>
      <c r="AD225" s="369"/>
      <c r="AE225" s="369"/>
      <c r="AF225" s="369"/>
      <c r="AG225" s="369"/>
      <c r="AH225" s="370"/>
      <c r="AI225" s="377"/>
      <c r="AJ225" s="378"/>
      <c r="AK225" s="378"/>
      <c r="AL225" s="378"/>
      <c r="AM225" s="378"/>
      <c r="AN225" s="395"/>
    </row>
    <row r="226" spans="1:40" ht="17.25" customHeight="1">
      <c r="A226" s="38"/>
      <c r="B226" s="38"/>
      <c r="C226" s="379"/>
      <c r="D226" s="408"/>
      <c r="E226" s="371"/>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3"/>
      <c r="AI226" s="379"/>
      <c r="AJ226" s="380"/>
      <c r="AK226" s="380"/>
      <c r="AL226" s="380"/>
      <c r="AM226" s="380"/>
      <c r="AN226" s="408"/>
    </row>
    <row r="227" spans="1:40" ht="17.25" customHeight="1">
      <c r="A227" s="38"/>
      <c r="B227" s="38"/>
      <c r="C227" s="381"/>
      <c r="D227" s="396"/>
      <c r="E227" s="374"/>
      <c r="F227" s="375"/>
      <c r="G227" s="375"/>
      <c r="H227" s="375"/>
      <c r="I227" s="375"/>
      <c r="J227" s="375"/>
      <c r="K227" s="375"/>
      <c r="L227" s="375"/>
      <c r="M227" s="375"/>
      <c r="N227" s="375"/>
      <c r="O227" s="375"/>
      <c r="P227" s="375"/>
      <c r="Q227" s="375"/>
      <c r="R227" s="375"/>
      <c r="S227" s="375"/>
      <c r="T227" s="375"/>
      <c r="U227" s="375"/>
      <c r="V227" s="375"/>
      <c r="W227" s="375"/>
      <c r="X227" s="375"/>
      <c r="Y227" s="375"/>
      <c r="Z227" s="375"/>
      <c r="AA227" s="375"/>
      <c r="AB227" s="375"/>
      <c r="AC227" s="375"/>
      <c r="AD227" s="375"/>
      <c r="AE227" s="375"/>
      <c r="AF227" s="375"/>
      <c r="AG227" s="375"/>
      <c r="AH227" s="376"/>
      <c r="AI227" s="381"/>
      <c r="AJ227" s="382"/>
      <c r="AK227" s="382"/>
      <c r="AL227" s="382"/>
      <c r="AM227" s="382"/>
      <c r="AN227" s="396"/>
    </row>
    <row r="228" spans="1:40" ht="17.25" customHeight="1">
      <c r="A228" s="38"/>
      <c r="B228" s="38"/>
      <c r="C228" s="377">
        <v>65</v>
      </c>
      <c r="D228" s="395"/>
      <c r="E228" s="368" t="s">
        <v>198</v>
      </c>
      <c r="F228" s="369"/>
      <c r="G228" s="369"/>
      <c r="H228" s="369"/>
      <c r="I228" s="369"/>
      <c r="J228" s="369"/>
      <c r="K228" s="369"/>
      <c r="L228" s="369"/>
      <c r="M228" s="369"/>
      <c r="N228" s="369"/>
      <c r="O228" s="369"/>
      <c r="P228" s="369"/>
      <c r="Q228" s="369"/>
      <c r="R228" s="369"/>
      <c r="S228" s="369"/>
      <c r="T228" s="369"/>
      <c r="U228" s="369"/>
      <c r="V228" s="369"/>
      <c r="W228" s="369"/>
      <c r="X228" s="369"/>
      <c r="Y228" s="369"/>
      <c r="Z228" s="369"/>
      <c r="AA228" s="369"/>
      <c r="AB228" s="369"/>
      <c r="AC228" s="369"/>
      <c r="AD228" s="369"/>
      <c r="AE228" s="369"/>
      <c r="AF228" s="369"/>
      <c r="AG228" s="369"/>
      <c r="AH228" s="370"/>
      <c r="AI228" s="377"/>
      <c r="AJ228" s="378"/>
      <c r="AK228" s="378"/>
      <c r="AL228" s="378"/>
      <c r="AM228" s="378"/>
      <c r="AN228" s="395"/>
    </row>
    <row r="229" spans="1:40" ht="17.25" customHeight="1">
      <c r="A229" s="38"/>
      <c r="B229" s="38"/>
      <c r="C229" s="381"/>
      <c r="D229" s="396"/>
      <c r="E229" s="374"/>
      <c r="F229" s="375"/>
      <c r="G229" s="375"/>
      <c r="H229" s="375"/>
      <c r="I229" s="375"/>
      <c r="J229" s="375"/>
      <c r="K229" s="375"/>
      <c r="L229" s="375"/>
      <c r="M229" s="375"/>
      <c r="N229" s="375"/>
      <c r="O229" s="375"/>
      <c r="P229" s="375"/>
      <c r="Q229" s="375"/>
      <c r="R229" s="375"/>
      <c r="S229" s="375"/>
      <c r="T229" s="375"/>
      <c r="U229" s="375"/>
      <c r="V229" s="375"/>
      <c r="W229" s="375"/>
      <c r="X229" s="375"/>
      <c r="Y229" s="375"/>
      <c r="Z229" s="375"/>
      <c r="AA229" s="375"/>
      <c r="AB229" s="375"/>
      <c r="AC229" s="375"/>
      <c r="AD229" s="375"/>
      <c r="AE229" s="375"/>
      <c r="AF229" s="375"/>
      <c r="AG229" s="375"/>
      <c r="AH229" s="376"/>
      <c r="AI229" s="381"/>
      <c r="AJ229" s="382"/>
      <c r="AK229" s="382"/>
      <c r="AL229" s="382"/>
      <c r="AM229" s="382"/>
      <c r="AN229" s="396"/>
    </row>
    <row r="230" spans="1:40" ht="17.25" customHeight="1">
      <c r="A230" s="38"/>
      <c r="B230" s="38"/>
      <c r="C230" s="377">
        <v>66</v>
      </c>
      <c r="D230" s="395"/>
      <c r="E230" s="368" t="s">
        <v>826</v>
      </c>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69"/>
      <c r="AE230" s="369"/>
      <c r="AF230" s="369"/>
      <c r="AG230" s="369"/>
      <c r="AH230" s="369"/>
      <c r="AI230" s="369"/>
      <c r="AJ230" s="369"/>
      <c r="AK230" s="369"/>
      <c r="AL230" s="369"/>
      <c r="AM230" s="369"/>
      <c r="AN230" s="370"/>
    </row>
    <row r="231" spans="1:40" ht="17.25" customHeight="1">
      <c r="A231" s="38"/>
      <c r="B231" s="38"/>
      <c r="C231" s="379"/>
      <c r="D231" s="408"/>
      <c r="E231" s="371" t="s">
        <v>123</v>
      </c>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2"/>
      <c r="AE231" s="372"/>
      <c r="AF231" s="372"/>
      <c r="AG231" s="372"/>
      <c r="AH231" s="372"/>
      <c r="AI231" s="217"/>
      <c r="AJ231" s="217"/>
      <c r="AK231" s="217"/>
      <c r="AL231" s="217"/>
      <c r="AM231" s="217"/>
      <c r="AN231" s="211"/>
    </row>
    <row r="232" spans="1:40" ht="17.25" customHeight="1">
      <c r="A232" s="38"/>
      <c r="B232" s="38"/>
      <c r="C232" s="379"/>
      <c r="D232" s="408"/>
      <c r="E232" s="371"/>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372"/>
      <c r="AD232" s="372"/>
      <c r="AE232" s="372"/>
      <c r="AF232" s="372"/>
      <c r="AG232" s="372"/>
      <c r="AH232" s="372"/>
      <c r="AI232" s="372"/>
      <c r="AJ232" s="372"/>
      <c r="AK232" s="372"/>
      <c r="AL232" s="372"/>
      <c r="AM232" s="372"/>
      <c r="AN232" s="373"/>
    </row>
    <row r="233" spans="1:40" ht="17.25" customHeight="1">
      <c r="A233" s="38"/>
      <c r="B233" s="38"/>
      <c r="C233" s="381"/>
      <c r="D233" s="396"/>
      <c r="E233" s="374"/>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6"/>
    </row>
    <row r="234" spans="1:40" ht="17.25" customHeight="1">
      <c r="A234" s="38"/>
      <c r="B234" s="38"/>
      <c r="C234" s="377">
        <v>67</v>
      </c>
      <c r="D234" s="395"/>
      <c r="E234" s="368" t="s">
        <v>199</v>
      </c>
      <c r="F234" s="369"/>
      <c r="G234" s="369"/>
      <c r="H234" s="369"/>
      <c r="I234" s="369"/>
      <c r="J234" s="369"/>
      <c r="K234" s="369"/>
      <c r="L234" s="369"/>
      <c r="M234" s="369"/>
      <c r="N234" s="369"/>
      <c r="O234" s="369"/>
      <c r="P234" s="369"/>
      <c r="Q234" s="369"/>
      <c r="R234" s="369"/>
      <c r="S234" s="369"/>
      <c r="T234" s="369"/>
      <c r="U234" s="369"/>
      <c r="V234" s="369"/>
      <c r="W234" s="369"/>
      <c r="X234" s="369"/>
      <c r="Y234" s="369"/>
      <c r="Z234" s="369"/>
      <c r="AA234" s="369"/>
      <c r="AB234" s="369"/>
      <c r="AC234" s="369"/>
      <c r="AD234" s="369"/>
      <c r="AE234" s="369"/>
      <c r="AF234" s="369"/>
      <c r="AG234" s="369"/>
      <c r="AH234" s="369"/>
      <c r="AI234" s="369"/>
      <c r="AJ234" s="369"/>
      <c r="AK234" s="369"/>
      <c r="AL234" s="369"/>
      <c r="AM234" s="369"/>
      <c r="AN234" s="370"/>
    </row>
    <row r="235" spans="1:40" ht="17.25" customHeight="1">
      <c r="A235" s="38"/>
      <c r="B235" s="38"/>
      <c r="C235" s="379"/>
      <c r="D235" s="408"/>
      <c r="E235" s="371"/>
      <c r="F235" s="372"/>
      <c r="G235" s="372"/>
      <c r="H235" s="372"/>
      <c r="I235" s="372"/>
      <c r="J235" s="372"/>
      <c r="K235" s="372"/>
      <c r="L235" s="372"/>
      <c r="M235" s="372"/>
      <c r="N235" s="372"/>
      <c r="O235" s="372"/>
      <c r="P235" s="372"/>
      <c r="Q235" s="372"/>
      <c r="R235" s="372"/>
      <c r="S235" s="372"/>
      <c r="T235" s="372"/>
      <c r="U235" s="372"/>
      <c r="V235" s="372"/>
      <c r="W235" s="372"/>
      <c r="X235" s="372"/>
      <c r="Y235" s="372"/>
      <c r="Z235" s="372"/>
      <c r="AA235" s="372"/>
      <c r="AB235" s="372"/>
      <c r="AC235" s="372"/>
      <c r="AD235" s="372"/>
      <c r="AE235" s="372"/>
      <c r="AF235" s="372"/>
      <c r="AG235" s="372"/>
      <c r="AH235" s="372"/>
      <c r="AI235" s="372"/>
      <c r="AJ235" s="372"/>
      <c r="AK235" s="372"/>
      <c r="AL235" s="372"/>
      <c r="AM235" s="372"/>
      <c r="AN235" s="373"/>
    </row>
    <row r="236" spans="1:40" ht="17.25" customHeight="1">
      <c r="A236" s="38"/>
      <c r="B236" s="38"/>
      <c r="C236" s="379"/>
      <c r="D236" s="408"/>
      <c r="E236" s="212" t="s">
        <v>60</v>
      </c>
      <c r="F236" s="236"/>
      <c r="G236" s="247" t="s">
        <v>62</v>
      </c>
      <c r="H236" s="372" t="s">
        <v>28</v>
      </c>
      <c r="I236" s="372"/>
      <c r="J236" s="372"/>
      <c r="K236" s="372"/>
      <c r="L236" s="372"/>
      <c r="M236" s="372"/>
      <c r="N236" s="372"/>
      <c r="O236" s="372"/>
      <c r="P236" s="372"/>
      <c r="Q236" s="372"/>
      <c r="R236" s="372"/>
      <c r="S236" s="372"/>
      <c r="T236" s="372"/>
      <c r="U236" s="372"/>
      <c r="V236" s="372"/>
      <c r="W236" s="372"/>
      <c r="X236" s="372"/>
      <c r="Y236" s="372"/>
      <c r="Z236" s="372"/>
      <c r="AA236" s="372"/>
      <c r="AB236" s="372"/>
      <c r="AC236" s="372"/>
      <c r="AD236" s="372"/>
      <c r="AE236" s="372"/>
      <c r="AF236" s="372"/>
      <c r="AG236" s="372"/>
      <c r="AH236" s="372"/>
      <c r="AI236" s="372"/>
      <c r="AJ236" s="372"/>
      <c r="AK236" s="372"/>
      <c r="AL236" s="372"/>
      <c r="AM236" s="372"/>
      <c r="AN236" s="373"/>
    </row>
    <row r="237" spans="1:40" ht="17.25" customHeight="1">
      <c r="A237" s="38"/>
      <c r="B237" s="38"/>
      <c r="C237" s="379"/>
      <c r="D237" s="408"/>
      <c r="E237" s="248" t="s">
        <v>25</v>
      </c>
      <c r="F237" s="249"/>
      <c r="G237" s="247" t="s">
        <v>73</v>
      </c>
      <c r="H237" s="503" t="s">
        <v>287</v>
      </c>
      <c r="I237" s="503"/>
      <c r="J237" s="503"/>
      <c r="K237" s="503"/>
      <c r="L237" s="503"/>
      <c r="M237" s="503"/>
      <c r="N237" s="503"/>
      <c r="O237" s="503"/>
      <c r="P237" s="503"/>
      <c r="Q237" s="503"/>
      <c r="R237" s="503"/>
      <c r="S237" s="503"/>
      <c r="T237" s="503"/>
      <c r="U237" s="503"/>
      <c r="V237" s="503"/>
      <c r="W237" s="503"/>
      <c r="X237" s="503"/>
      <c r="Y237" s="503"/>
      <c r="Z237" s="503"/>
      <c r="AA237" s="503"/>
      <c r="AB237" s="503"/>
      <c r="AC237" s="503"/>
      <c r="AD237" s="503"/>
      <c r="AE237" s="503"/>
      <c r="AF237" s="503"/>
      <c r="AG237" s="503"/>
      <c r="AH237" s="503"/>
      <c r="AI237" s="503"/>
      <c r="AJ237" s="503"/>
      <c r="AK237" s="503"/>
      <c r="AL237" s="503"/>
      <c r="AM237" s="503"/>
      <c r="AN237" s="509"/>
    </row>
    <row r="238" spans="1:40" ht="17.25" customHeight="1">
      <c r="A238" s="38"/>
      <c r="B238" s="38"/>
      <c r="C238" s="381"/>
      <c r="D238" s="396"/>
      <c r="E238" s="250"/>
      <c r="F238" s="251"/>
      <c r="G238" s="251"/>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AG238" s="504"/>
      <c r="AH238" s="504"/>
      <c r="AI238" s="504"/>
      <c r="AJ238" s="504"/>
      <c r="AK238" s="504"/>
      <c r="AL238" s="504"/>
      <c r="AM238" s="504"/>
      <c r="AN238" s="510"/>
    </row>
    <row r="239" spans="1:40" ht="17.25" customHeight="1">
      <c r="A239" s="38"/>
      <c r="B239" s="38"/>
      <c r="C239" s="377">
        <v>68</v>
      </c>
      <c r="D239" s="395"/>
      <c r="E239" s="368" t="s">
        <v>200</v>
      </c>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69"/>
      <c r="AE239" s="369"/>
      <c r="AF239" s="369"/>
      <c r="AG239" s="369"/>
      <c r="AH239" s="370"/>
      <c r="AI239" s="386"/>
      <c r="AJ239" s="392"/>
      <c r="AK239" s="392"/>
      <c r="AL239" s="392"/>
      <c r="AM239" s="392"/>
      <c r="AN239" s="387"/>
    </row>
    <row r="240" spans="1:40" ht="17.25" customHeight="1">
      <c r="A240" s="38"/>
      <c r="B240" s="38"/>
      <c r="C240" s="379"/>
      <c r="D240" s="408"/>
      <c r="E240" s="371"/>
      <c r="F240" s="372"/>
      <c r="G240" s="372"/>
      <c r="H240" s="372"/>
      <c r="I240" s="372"/>
      <c r="J240" s="372"/>
      <c r="K240" s="372"/>
      <c r="L240" s="372"/>
      <c r="M240" s="372"/>
      <c r="N240" s="372"/>
      <c r="O240" s="372"/>
      <c r="P240" s="372"/>
      <c r="Q240" s="372"/>
      <c r="R240" s="372"/>
      <c r="S240" s="372"/>
      <c r="T240" s="372"/>
      <c r="U240" s="372"/>
      <c r="V240" s="372"/>
      <c r="W240" s="372"/>
      <c r="X240" s="372"/>
      <c r="Y240" s="372"/>
      <c r="Z240" s="372"/>
      <c r="AA240" s="372"/>
      <c r="AB240" s="372"/>
      <c r="AC240" s="372"/>
      <c r="AD240" s="372"/>
      <c r="AE240" s="372"/>
      <c r="AF240" s="372"/>
      <c r="AG240" s="372"/>
      <c r="AH240" s="373"/>
      <c r="AI240" s="388"/>
      <c r="AJ240" s="393"/>
      <c r="AK240" s="393"/>
      <c r="AL240" s="393"/>
      <c r="AM240" s="393"/>
      <c r="AN240" s="389"/>
    </row>
    <row r="241" spans="1:40" ht="17.25" customHeight="1">
      <c r="A241" s="38"/>
      <c r="B241" s="38"/>
      <c r="C241" s="381"/>
      <c r="D241" s="396"/>
      <c r="E241" s="374"/>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6"/>
      <c r="AI241" s="390"/>
      <c r="AJ241" s="394"/>
      <c r="AK241" s="394"/>
      <c r="AL241" s="394"/>
      <c r="AM241" s="394"/>
      <c r="AN241" s="391"/>
    </row>
    <row r="242" spans="1:40" ht="17.25" customHeight="1">
      <c r="A242" s="38"/>
      <c r="B242" s="38"/>
      <c r="C242" s="377">
        <v>69</v>
      </c>
      <c r="D242" s="395"/>
      <c r="E242" s="368" t="s">
        <v>201</v>
      </c>
      <c r="F242" s="369"/>
      <c r="G242" s="369"/>
      <c r="H242" s="369"/>
      <c r="I242" s="369"/>
      <c r="J242" s="369"/>
      <c r="K242" s="369"/>
      <c r="L242" s="369"/>
      <c r="M242" s="369"/>
      <c r="N242" s="369"/>
      <c r="O242" s="369"/>
      <c r="P242" s="369"/>
      <c r="Q242" s="369"/>
      <c r="R242" s="369"/>
      <c r="S242" s="369"/>
      <c r="T242" s="369"/>
      <c r="U242" s="369"/>
      <c r="V242" s="369"/>
      <c r="W242" s="369"/>
      <c r="X242" s="369"/>
      <c r="Y242" s="369"/>
      <c r="Z242" s="369"/>
      <c r="AA242" s="369"/>
      <c r="AB242" s="369"/>
      <c r="AC242" s="369"/>
      <c r="AD242" s="369"/>
      <c r="AE242" s="369"/>
      <c r="AF242" s="369"/>
      <c r="AG242" s="369"/>
      <c r="AH242" s="370"/>
      <c r="AI242" s="386"/>
      <c r="AJ242" s="392"/>
      <c r="AK242" s="392"/>
      <c r="AL242" s="392"/>
      <c r="AM242" s="392"/>
      <c r="AN242" s="387"/>
    </row>
    <row r="243" spans="1:40" ht="17.25" customHeight="1">
      <c r="A243" s="38"/>
      <c r="B243" s="38"/>
      <c r="C243" s="381"/>
      <c r="D243" s="396"/>
      <c r="E243" s="374"/>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6"/>
      <c r="AI243" s="390"/>
      <c r="AJ243" s="394"/>
      <c r="AK243" s="394"/>
      <c r="AL243" s="394"/>
      <c r="AM243" s="394"/>
      <c r="AN243" s="391"/>
    </row>
    <row r="244" spans="1:40" ht="17.25" customHeight="1">
      <c r="A244" s="38"/>
      <c r="B244" s="38"/>
      <c r="C244" s="377">
        <v>70</v>
      </c>
      <c r="D244" s="395"/>
      <c r="E244" s="368" t="s">
        <v>827</v>
      </c>
      <c r="F244" s="369"/>
      <c r="G244" s="369"/>
      <c r="H244" s="369"/>
      <c r="I244" s="369"/>
      <c r="J244" s="369"/>
      <c r="K244" s="369"/>
      <c r="L244" s="369"/>
      <c r="M244" s="369"/>
      <c r="N244" s="369"/>
      <c r="O244" s="369"/>
      <c r="P244" s="369"/>
      <c r="Q244" s="369"/>
      <c r="R244" s="369"/>
      <c r="S244" s="369"/>
      <c r="T244" s="369"/>
      <c r="U244" s="369"/>
      <c r="V244" s="369"/>
      <c r="W244" s="369"/>
      <c r="X244" s="369"/>
      <c r="Y244" s="369"/>
      <c r="Z244" s="369"/>
      <c r="AA244" s="369"/>
      <c r="AB244" s="369"/>
      <c r="AC244" s="369"/>
      <c r="AD244" s="369"/>
      <c r="AE244" s="369"/>
      <c r="AF244" s="369"/>
      <c r="AG244" s="369"/>
      <c r="AH244" s="370"/>
      <c r="AI244" s="386"/>
      <c r="AJ244" s="392"/>
      <c r="AK244" s="392"/>
      <c r="AL244" s="392"/>
      <c r="AM244" s="392"/>
      <c r="AN244" s="387"/>
    </row>
    <row r="245" spans="1:40" ht="17.25" customHeight="1">
      <c r="A245" s="38"/>
      <c r="B245" s="38"/>
      <c r="C245" s="381"/>
      <c r="D245" s="396"/>
      <c r="E245" s="374"/>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6"/>
      <c r="AI245" s="390"/>
      <c r="AJ245" s="394"/>
      <c r="AK245" s="394"/>
      <c r="AL245" s="394"/>
      <c r="AM245" s="394"/>
      <c r="AN245" s="391"/>
    </row>
    <row r="246" spans="1:40" ht="17.25" customHeight="1">
      <c r="A246" s="38"/>
      <c r="B246" s="38"/>
      <c r="C246" s="217"/>
      <c r="D246" s="217"/>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7"/>
      <c r="AJ246" s="217"/>
      <c r="AK246" s="217"/>
      <c r="AL246" s="217"/>
      <c r="AM246" s="217"/>
      <c r="AN246" s="217"/>
    </row>
    <row r="247" spans="1:40" ht="17.25" customHeight="1">
      <c r="A247" s="38"/>
      <c r="B247" s="44" t="s">
        <v>35</v>
      </c>
    </row>
    <row r="248" spans="1:40" ht="17.25" customHeight="1">
      <c r="A248" s="38"/>
      <c r="B248" s="38"/>
      <c r="C248" s="377">
        <v>71</v>
      </c>
      <c r="D248" s="395"/>
      <c r="E248" s="368" t="s">
        <v>202</v>
      </c>
      <c r="F248" s="369"/>
      <c r="G248" s="369"/>
      <c r="H248" s="369"/>
      <c r="I248" s="369"/>
      <c r="J248" s="369"/>
      <c r="K248" s="369"/>
      <c r="L248" s="369"/>
      <c r="M248" s="369"/>
      <c r="N248" s="369"/>
      <c r="O248" s="369"/>
      <c r="P248" s="369"/>
      <c r="Q248" s="369"/>
      <c r="R248" s="369"/>
      <c r="S248" s="369"/>
      <c r="T248" s="369"/>
      <c r="U248" s="369"/>
      <c r="V248" s="369"/>
      <c r="W248" s="369"/>
      <c r="X248" s="369"/>
      <c r="Y248" s="369"/>
      <c r="Z248" s="369"/>
      <c r="AA248" s="369"/>
      <c r="AB248" s="369"/>
      <c r="AC248" s="369"/>
      <c r="AD248" s="369"/>
      <c r="AE248" s="369"/>
      <c r="AF248" s="369"/>
      <c r="AG248" s="369"/>
      <c r="AH248" s="370"/>
      <c r="AI248" s="377"/>
      <c r="AJ248" s="378"/>
      <c r="AK248" s="378"/>
      <c r="AL248" s="378"/>
      <c r="AM248" s="378"/>
      <c r="AN248" s="395"/>
    </row>
    <row r="249" spans="1:40" ht="17.25" customHeight="1">
      <c r="A249" s="38"/>
      <c r="B249" s="38"/>
      <c r="C249" s="379"/>
      <c r="D249" s="408"/>
      <c r="E249" s="371"/>
      <c r="F249" s="372"/>
      <c r="G249" s="372"/>
      <c r="H249" s="372"/>
      <c r="I249" s="372"/>
      <c r="J249" s="372"/>
      <c r="K249" s="372"/>
      <c r="L249" s="372"/>
      <c r="M249" s="372"/>
      <c r="N249" s="372"/>
      <c r="O249" s="372"/>
      <c r="P249" s="372"/>
      <c r="Q249" s="372"/>
      <c r="R249" s="372"/>
      <c r="S249" s="372"/>
      <c r="T249" s="372"/>
      <c r="U249" s="372"/>
      <c r="V249" s="372"/>
      <c r="W249" s="372"/>
      <c r="X249" s="372"/>
      <c r="Y249" s="372"/>
      <c r="Z249" s="372"/>
      <c r="AA249" s="372"/>
      <c r="AB249" s="372"/>
      <c r="AC249" s="372"/>
      <c r="AD249" s="372"/>
      <c r="AE249" s="372"/>
      <c r="AF249" s="372"/>
      <c r="AG249" s="372"/>
      <c r="AH249" s="373"/>
      <c r="AI249" s="379"/>
      <c r="AJ249" s="380"/>
      <c r="AK249" s="380"/>
      <c r="AL249" s="380"/>
      <c r="AM249" s="380"/>
      <c r="AN249" s="408"/>
    </row>
    <row r="250" spans="1:40" ht="17.25" customHeight="1">
      <c r="A250" s="38"/>
      <c r="B250" s="38"/>
      <c r="C250" s="381"/>
      <c r="D250" s="396"/>
      <c r="E250" s="374"/>
      <c r="F250" s="375"/>
      <c r="G250" s="375"/>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6"/>
      <c r="AI250" s="381"/>
      <c r="AJ250" s="382"/>
      <c r="AK250" s="382"/>
      <c r="AL250" s="382"/>
      <c r="AM250" s="382"/>
      <c r="AN250" s="396"/>
    </row>
    <row r="251" spans="1:40" ht="8.25" customHeight="1">
      <c r="A251" s="38"/>
      <c r="B251" s="38"/>
      <c r="C251" s="217"/>
      <c r="D251" s="217"/>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7"/>
      <c r="AJ251" s="217"/>
      <c r="AK251" s="217"/>
      <c r="AL251" s="217"/>
      <c r="AM251" s="217"/>
      <c r="AN251" s="217"/>
    </row>
    <row r="252" spans="1:40" ht="17.25" customHeight="1">
      <c r="A252" s="38"/>
      <c r="B252" s="44" t="s">
        <v>36</v>
      </c>
      <c r="C252" s="217"/>
      <c r="D252" s="217"/>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7"/>
      <c r="AJ252" s="217"/>
      <c r="AK252" s="217"/>
      <c r="AL252" s="217"/>
      <c r="AM252" s="217"/>
      <c r="AN252" s="217"/>
    </row>
    <row r="253" spans="1:40" ht="17.25" customHeight="1">
      <c r="A253" s="38"/>
      <c r="B253" s="38"/>
      <c r="C253" s="377">
        <v>72</v>
      </c>
      <c r="D253" s="395"/>
      <c r="E253" s="368" t="s">
        <v>828</v>
      </c>
      <c r="F253" s="369"/>
      <c r="G253" s="369"/>
      <c r="H253" s="369"/>
      <c r="I253" s="369"/>
      <c r="J253" s="369"/>
      <c r="K253" s="369"/>
      <c r="L253" s="369"/>
      <c r="M253" s="369"/>
      <c r="N253" s="369"/>
      <c r="O253" s="369"/>
      <c r="P253" s="369"/>
      <c r="Q253" s="369"/>
      <c r="R253" s="369"/>
      <c r="S253" s="369"/>
      <c r="T253" s="369"/>
      <c r="U253" s="369"/>
      <c r="V253" s="369"/>
      <c r="W253" s="369"/>
      <c r="X253" s="369"/>
      <c r="Y253" s="369"/>
      <c r="Z253" s="369"/>
      <c r="AA253" s="369"/>
      <c r="AB253" s="369"/>
      <c r="AC253" s="369"/>
      <c r="AD253" s="369"/>
      <c r="AE253" s="369"/>
      <c r="AF253" s="369"/>
      <c r="AG253" s="369"/>
      <c r="AH253" s="369"/>
      <c r="AI253" s="369"/>
      <c r="AJ253" s="369"/>
      <c r="AK253" s="369"/>
      <c r="AL253" s="369"/>
      <c r="AM253" s="369"/>
      <c r="AN253" s="370"/>
    </row>
    <row r="254" spans="1:40" ht="17.25" customHeight="1">
      <c r="A254" s="38"/>
      <c r="B254" s="38"/>
      <c r="C254" s="379"/>
      <c r="D254" s="408"/>
      <c r="E254" s="371"/>
      <c r="F254" s="372"/>
      <c r="G254" s="372"/>
      <c r="H254" s="372"/>
      <c r="I254" s="372"/>
      <c r="J254" s="372"/>
      <c r="K254" s="372"/>
      <c r="L254" s="372"/>
      <c r="M254" s="372"/>
      <c r="N254" s="372"/>
      <c r="O254" s="372"/>
      <c r="P254" s="372"/>
      <c r="Q254" s="372"/>
      <c r="R254" s="372"/>
      <c r="S254" s="372"/>
      <c r="T254" s="372"/>
      <c r="U254" s="372"/>
      <c r="V254" s="372"/>
      <c r="W254" s="372"/>
      <c r="X254" s="372"/>
      <c r="Y254" s="372"/>
      <c r="Z254" s="372"/>
      <c r="AA254" s="372"/>
      <c r="AB254" s="372"/>
      <c r="AC254" s="372"/>
      <c r="AD254" s="372"/>
      <c r="AE254" s="372"/>
      <c r="AF254" s="372"/>
      <c r="AG254" s="372"/>
      <c r="AH254" s="372"/>
      <c r="AI254" s="372"/>
      <c r="AJ254" s="372"/>
      <c r="AK254" s="372"/>
      <c r="AL254" s="372"/>
      <c r="AM254" s="372"/>
      <c r="AN254" s="373"/>
    </row>
    <row r="255" spans="1:40" ht="17.25" customHeight="1">
      <c r="A255" s="38"/>
      <c r="B255" s="38"/>
      <c r="C255" s="379"/>
      <c r="D255" s="408"/>
      <c r="E255" s="252" t="s">
        <v>123</v>
      </c>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217"/>
      <c r="AJ255" s="217"/>
      <c r="AK255" s="217"/>
      <c r="AL255" s="217"/>
      <c r="AM255" s="217"/>
      <c r="AN255" s="211"/>
    </row>
    <row r="256" spans="1:40" ht="17.25" customHeight="1">
      <c r="A256" s="38"/>
      <c r="B256" s="38"/>
      <c r="C256" s="379"/>
      <c r="D256" s="408"/>
      <c r="E256" s="413"/>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5"/>
    </row>
    <row r="257" spans="1:40" ht="17.25" customHeight="1">
      <c r="A257" s="38"/>
      <c r="B257" s="38"/>
      <c r="C257" s="381"/>
      <c r="D257" s="396"/>
      <c r="E257" s="415"/>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7"/>
    </row>
    <row r="258" spans="1:40" ht="17.25" customHeight="1">
      <c r="A258" s="38"/>
      <c r="B258" s="38"/>
      <c r="C258" s="377">
        <v>73</v>
      </c>
      <c r="D258" s="395"/>
      <c r="E258" s="371" t="s">
        <v>203</v>
      </c>
      <c r="F258" s="372"/>
      <c r="G258" s="372"/>
      <c r="H258" s="372"/>
      <c r="I258" s="372"/>
      <c r="J258" s="372"/>
      <c r="K258" s="372"/>
      <c r="L258" s="372"/>
      <c r="M258" s="372"/>
      <c r="N258" s="372"/>
      <c r="O258" s="372"/>
      <c r="P258" s="372"/>
      <c r="Q258" s="372"/>
      <c r="R258" s="372"/>
      <c r="S258" s="372"/>
      <c r="T258" s="372"/>
      <c r="U258" s="372"/>
      <c r="V258" s="372"/>
      <c r="W258" s="372"/>
      <c r="X258" s="372"/>
      <c r="Y258" s="372"/>
      <c r="Z258" s="372"/>
      <c r="AA258" s="372"/>
      <c r="AB258" s="372"/>
      <c r="AC258" s="372"/>
      <c r="AD258" s="372"/>
      <c r="AE258" s="372"/>
      <c r="AF258" s="372"/>
      <c r="AG258" s="372"/>
      <c r="AH258" s="373"/>
      <c r="AI258" s="377"/>
      <c r="AJ258" s="378"/>
      <c r="AK258" s="378"/>
      <c r="AL258" s="378"/>
      <c r="AM258" s="378"/>
      <c r="AN258" s="395"/>
    </row>
    <row r="259" spans="1:40" ht="17.25" customHeight="1">
      <c r="A259" s="38"/>
      <c r="B259" s="38"/>
      <c r="C259" s="381"/>
      <c r="D259" s="396"/>
      <c r="E259" s="374"/>
      <c r="F259" s="375"/>
      <c r="G259" s="375"/>
      <c r="H259" s="375"/>
      <c r="I259" s="375"/>
      <c r="J259" s="375"/>
      <c r="K259" s="375"/>
      <c r="L259" s="375"/>
      <c r="M259" s="375"/>
      <c r="N259" s="375"/>
      <c r="O259" s="375"/>
      <c r="P259" s="375"/>
      <c r="Q259" s="375"/>
      <c r="R259" s="375"/>
      <c r="S259" s="375"/>
      <c r="T259" s="375"/>
      <c r="U259" s="375"/>
      <c r="V259" s="375"/>
      <c r="W259" s="375"/>
      <c r="X259" s="375"/>
      <c r="Y259" s="375"/>
      <c r="Z259" s="375"/>
      <c r="AA259" s="375"/>
      <c r="AB259" s="375"/>
      <c r="AC259" s="375"/>
      <c r="AD259" s="375"/>
      <c r="AE259" s="375"/>
      <c r="AF259" s="375"/>
      <c r="AG259" s="375"/>
      <c r="AH259" s="376"/>
      <c r="AI259" s="381"/>
      <c r="AJ259" s="382"/>
      <c r="AK259" s="382"/>
      <c r="AL259" s="382"/>
      <c r="AM259" s="382"/>
      <c r="AN259" s="396"/>
    </row>
    <row r="260" spans="1:40" ht="17.25" customHeight="1">
      <c r="A260" s="38"/>
      <c r="B260" s="38"/>
      <c r="C260" s="377">
        <v>74</v>
      </c>
      <c r="D260" s="395"/>
      <c r="E260" s="368" t="s">
        <v>288</v>
      </c>
      <c r="F260" s="369"/>
      <c r="G260" s="369"/>
      <c r="H260" s="369"/>
      <c r="I260" s="369"/>
      <c r="J260" s="369"/>
      <c r="K260" s="369"/>
      <c r="L260" s="369"/>
      <c r="M260" s="369"/>
      <c r="N260" s="369"/>
      <c r="O260" s="369"/>
      <c r="P260" s="369"/>
      <c r="Q260" s="369"/>
      <c r="R260" s="369"/>
      <c r="S260" s="369"/>
      <c r="T260" s="369"/>
      <c r="U260" s="369"/>
      <c r="V260" s="369"/>
      <c r="W260" s="369"/>
      <c r="X260" s="369"/>
      <c r="Y260" s="369"/>
      <c r="Z260" s="369"/>
      <c r="AA260" s="369"/>
      <c r="AB260" s="369"/>
      <c r="AC260" s="369"/>
      <c r="AD260" s="369"/>
      <c r="AE260" s="369"/>
      <c r="AF260" s="369"/>
      <c r="AG260" s="369"/>
      <c r="AH260" s="369"/>
      <c r="AI260" s="369"/>
      <c r="AJ260" s="369"/>
      <c r="AK260" s="369"/>
      <c r="AL260" s="369"/>
      <c r="AM260" s="369"/>
      <c r="AN260" s="370"/>
    </row>
    <row r="261" spans="1:40" ht="17.25" customHeight="1">
      <c r="A261" s="38"/>
      <c r="B261" s="38"/>
      <c r="C261" s="379"/>
      <c r="D261" s="408"/>
      <c r="E261" s="371"/>
      <c r="F261" s="372"/>
      <c r="G261" s="372"/>
      <c r="H261" s="372"/>
      <c r="I261" s="372"/>
      <c r="J261" s="372"/>
      <c r="K261" s="372"/>
      <c r="L261" s="372"/>
      <c r="M261" s="372"/>
      <c r="N261" s="372"/>
      <c r="O261" s="372"/>
      <c r="P261" s="372"/>
      <c r="Q261" s="372"/>
      <c r="R261" s="372"/>
      <c r="S261" s="372"/>
      <c r="T261" s="372"/>
      <c r="U261" s="372"/>
      <c r="V261" s="372"/>
      <c r="W261" s="372"/>
      <c r="X261" s="372"/>
      <c r="Y261" s="372"/>
      <c r="Z261" s="372"/>
      <c r="AA261" s="372"/>
      <c r="AB261" s="372"/>
      <c r="AC261" s="372"/>
      <c r="AD261" s="372"/>
      <c r="AE261" s="372"/>
      <c r="AF261" s="372"/>
      <c r="AG261" s="372"/>
      <c r="AH261" s="372"/>
      <c r="AI261" s="372"/>
      <c r="AJ261" s="372"/>
      <c r="AK261" s="372"/>
      <c r="AL261" s="372"/>
      <c r="AM261" s="372"/>
      <c r="AN261" s="373"/>
    </row>
    <row r="262" spans="1:40" ht="17.25" customHeight="1">
      <c r="A262" s="38"/>
      <c r="B262" s="38"/>
      <c r="C262" s="379"/>
      <c r="D262" s="408"/>
      <c r="E262" s="371"/>
      <c r="F262" s="372"/>
      <c r="G262" s="372"/>
      <c r="H262" s="372"/>
      <c r="I262" s="372"/>
      <c r="J262" s="372"/>
      <c r="K262" s="372"/>
      <c r="L262" s="372"/>
      <c r="M262" s="372"/>
      <c r="N262" s="372"/>
      <c r="O262" s="372"/>
      <c r="P262" s="372"/>
      <c r="Q262" s="372"/>
      <c r="R262" s="372"/>
      <c r="S262" s="372"/>
      <c r="T262" s="372"/>
      <c r="U262" s="372"/>
      <c r="V262" s="372"/>
      <c r="W262" s="372"/>
      <c r="X262" s="372"/>
      <c r="Y262" s="372"/>
      <c r="Z262" s="372"/>
      <c r="AA262" s="372"/>
      <c r="AB262" s="372"/>
      <c r="AC262" s="372"/>
      <c r="AD262" s="372"/>
      <c r="AE262" s="372"/>
      <c r="AF262" s="372"/>
      <c r="AG262" s="372"/>
      <c r="AH262" s="372"/>
      <c r="AI262" s="372"/>
      <c r="AJ262" s="372"/>
      <c r="AK262" s="372"/>
      <c r="AL262" s="372"/>
      <c r="AM262" s="372"/>
      <c r="AN262" s="373"/>
    </row>
    <row r="263" spans="1:40" ht="17.25" customHeight="1">
      <c r="A263" s="38"/>
      <c r="B263" s="38"/>
      <c r="C263" s="379"/>
      <c r="D263" s="408"/>
      <c r="E263" s="413"/>
      <c r="F263" s="364"/>
      <c r="G263" s="364"/>
      <c r="H263" s="364"/>
      <c r="I263" s="364"/>
      <c r="J263" s="364"/>
      <c r="K263" s="364"/>
      <c r="L263" s="364"/>
      <c r="M263" s="364"/>
      <c r="N263" s="364"/>
      <c r="O263" s="364"/>
      <c r="P263" s="364"/>
      <c r="Q263" s="364"/>
      <c r="R263" s="364"/>
      <c r="S263" s="364"/>
      <c r="T263" s="364"/>
      <c r="U263" s="364"/>
      <c r="V263" s="364"/>
      <c r="W263" s="364"/>
      <c r="X263" s="364"/>
      <c r="Y263" s="364"/>
      <c r="Z263" s="364"/>
      <c r="AA263" s="364"/>
      <c r="AB263" s="364"/>
      <c r="AC263" s="364"/>
      <c r="AD263" s="364"/>
      <c r="AE263" s="364"/>
      <c r="AF263" s="364"/>
      <c r="AG263" s="364"/>
      <c r="AH263" s="364"/>
      <c r="AI263" s="364"/>
      <c r="AJ263" s="364"/>
      <c r="AK263" s="364"/>
      <c r="AL263" s="364"/>
      <c r="AM263" s="364"/>
      <c r="AN263" s="365"/>
    </row>
    <row r="264" spans="1:40" ht="17.25" customHeight="1">
      <c r="A264" s="38"/>
      <c r="B264" s="38"/>
      <c r="C264" s="381"/>
      <c r="D264" s="396"/>
      <c r="E264" s="415"/>
      <c r="F264" s="366"/>
      <c r="G264" s="366"/>
      <c r="H264" s="366"/>
      <c r="I264" s="366"/>
      <c r="J264" s="366"/>
      <c r="K264" s="366"/>
      <c r="L264" s="366"/>
      <c r="M264" s="366"/>
      <c r="N264" s="366"/>
      <c r="O264" s="366"/>
      <c r="P264" s="366"/>
      <c r="Q264" s="366"/>
      <c r="R264" s="366"/>
      <c r="S264" s="366"/>
      <c r="T264" s="366"/>
      <c r="U264" s="366"/>
      <c r="V264" s="366"/>
      <c r="W264" s="366"/>
      <c r="X264" s="366"/>
      <c r="Y264" s="366"/>
      <c r="Z264" s="366"/>
      <c r="AA264" s="366"/>
      <c r="AB264" s="366"/>
      <c r="AC264" s="366"/>
      <c r="AD264" s="366"/>
      <c r="AE264" s="366"/>
      <c r="AF264" s="366"/>
      <c r="AG264" s="366"/>
      <c r="AH264" s="366"/>
      <c r="AI264" s="366"/>
      <c r="AJ264" s="366"/>
      <c r="AK264" s="366"/>
      <c r="AL264" s="366"/>
      <c r="AM264" s="366"/>
      <c r="AN264" s="367"/>
    </row>
    <row r="265" spans="1:40" ht="17.25" customHeight="1">
      <c r="A265" s="38"/>
      <c r="B265" s="38"/>
      <c r="C265" s="377">
        <v>75</v>
      </c>
      <c r="D265" s="395"/>
      <c r="E265" s="371" t="s">
        <v>204</v>
      </c>
      <c r="F265" s="372"/>
      <c r="G265" s="372"/>
      <c r="H265" s="372"/>
      <c r="I265" s="372"/>
      <c r="J265" s="372"/>
      <c r="K265" s="372"/>
      <c r="L265" s="372"/>
      <c r="M265" s="372"/>
      <c r="N265" s="372"/>
      <c r="O265" s="372"/>
      <c r="P265" s="372"/>
      <c r="Q265" s="372"/>
      <c r="R265" s="372"/>
      <c r="S265" s="372"/>
      <c r="T265" s="372"/>
      <c r="U265" s="372"/>
      <c r="V265" s="372"/>
      <c r="W265" s="372"/>
      <c r="X265" s="372"/>
      <c r="Y265" s="372"/>
      <c r="Z265" s="372"/>
      <c r="AA265" s="372"/>
      <c r="AB265" s="372"/>
      <c r="AC265" s="372"/>
      <c r="AD265" s="372"/>
      <c r="AE265" s="372"/>
      <c r="AF265" s="372"/>
      <c r="AG265" s="372"/>
      <c r="AH265" s="373"/>
      <c r="AI265" s="379"/>
      <c r="AJ265" s="380"/>
      <c r="AK265" s="380"/>
      <c r="AL265" s="380"/>
      <c r="AM265" s="380"/>
      <c r="AN265" s="408"/>
    </row>
    <row r="266" spans="1:40" ht="17.25" customHeight="1">
      <c r="A266" s="38"/>
      <c r="B266" s="38"/>
      <c r="C266" s="381"/>
      <c r="D266" s="396"/>
      <c r="E266" s="374"/>
      <c r="F266" s="375"/>
      <c r="G266" s="375"/>
      <c r="H266" s="375"/>
      <c r="I266" s="375"/>
      <c r="J266" s="375"/>
      <c r="K266" s="375"/>
      <c r="L266" s="375"/>
      <c r="M266" s="375"/>
      <c r="N266" s="375"/>
      <c r="O266" s="375"/>
      <c r="P266" s="375"/>
      <c r="Q266" s="375"/>
      <c r="R266" s="375"/>
      <c r="S266" s="375"/>
      <c r="T266" s="375"/>
      <c r="U266" s="375"/>
      <c r="V266" s="375"/>
      <c r="W266" s="375"/>
      <c r="X266" s="375"/>
      <c r="Y266" s="375"/>
      <c r="Z266" s="375"/>
      <c r="AA266" s="375"/>
      <c r="AB266" s="375"/>
      <c r="AC266" s="375"/>
      <c r="AD266" s="375"/>
      <c r="AE266" s="375"/>
      <c r="AF266" s="375"/>
      <c r="AG266" s="375"/>
      <c r="AH266" s="376"/>
      <c r="AI266" s="381"/>
      <c r="AJ266" s="382"/>
      <c r="AK266" s="382"/>
      <c r="AL266" s="382"/>
      <c r="AM266" s="382"/>
      <c r="AN266" s="396"/>
    </row>
    <row r="267" spans="1:40" ht="17.25" customHeight="1">
      <c r="A267" s="38"/>
      <c r="B267" s="38"/>
      <c r="C267" s="217"/>
      <c r="D267" s="217"/>
      <c r="E267" s="213"/>
      <c r="F267" s="213"/>
      <c r="G267" s="213"/>
      <c r="H267" s="213"/>
      <c r="I267" s="213"/>
      <c r="J267" s="213"/>
      <c r="K267" s="213"/>
      <c r="L267" s="213"/>
      <c r="M267" s="213"/>
      <c r="N267" s="213"/>
      <c r="O267" s="213"/>
      <c r="P267" s="213"/>
      <c r="Q267" s="213"/>
      <c r="R267" s="213"/>
      <c r="S267" s="213"/>
      <c r="T267" s="213"/>
      <c r="U267" s="213"/>
      <c r="V267" s="213"/>
      <c r="W267" s="213"/>
      <c r="X267" s="213"/>
      <c r="Y267" s="213"/>
      <c r="Z267" s="213"/>
      <c r="AA267" s="213"/>
      <c r="AB267" s="213"/>
      <c r="AC267" s="213"/>
      <c r="AD267" s="213"/>
      <c r="AE267" s="213"/>
      <c r="AF267" s="213"/>
      <c r="AG267" s="213"/>
      <c r="AH267" s="213"/>
      <c r="AI267" s="217"/>
      <c r="AJ267" s="217"/>
      <c r="AK267" s="217"/>
      <c r="AL267" s="217"/>
      <c r="AM267" s="217"/>
      <c r="AN267" s="217"/>
    </row>
    <row r="268" spans="1:40" ht="17.25" customHeight="1">
      <c r="A268" s="38"/>
      <c r="B268" s="44" t="s">
        <v>37</v>
      </c>
      <c r="C268" s="217"/>
      <c r="D268" s="217"/>
      <c r="E268" s="213"/>
      <c r="F268" s="213"/>
      <c r="G268" s="213"/>
      <c r="H268" s="213"/>
      <c r="I268" s="213"/>
      <c r="J268" s="213"/>
      <c r="K268" s="213"/>
      <c r="L268" s="213"/>
      <c r="M268" s="213"/>
      <c r="N268" s="213"/>
      <c r="O268" s="213"/>
      <c r="P268" s="213"/>
      <c r="Q268" s="213"/>
      <c r="R268" s="213"/>
      <c r="S268" s="213"/>
      <c r="T268" s="213"/>
      <c r="U268" s="213"/>
      <c r="V268" s="213"/>
      <c r="W268" s="213"/>
      <c r="X268" s="213"/>
      <c r="Y268" s="213"/>
      <c r="Z268" s="213"/>
      <c r="AA268" s="213"/>
      <c r="AB268" s="213"/>
      <c r="AC268" s="213"/>
      <c r="AD268" s="213"/>
      <c r="AE268" s="213"/>
      <c r="AF268" s="213"/>
      <c r="AG268" s="213"/>
      <c r="AH268" s="213"/>
      <c r="AI268" s="217"/>
      <c r="AJ268" s="217"/>
      <c r="AK268" s="217"/>
      <c r="AL268" s="217"/>
      <c r="AM268" s="217"/>
      <c r="AN268" s="217"/>
    </row>
    <row r="269" spans="1:40" ht="17.25" customHeight="1">
      <c r="A269" s="38"/>
      <c r="B269" s="38"/>
      <c r="C269" s="397">
        <v>76</v>
      </c>
      <c r="D269" s="397"/>
      <c r="E269" s="494" t="s">
        <v>238</v>
      </c>
      <c r="F269" s="494"/>
      <c r="G269" s="494"/>
      <c r="H269" s="494"/>
      <c r="I269" s="494"/>
      <c r="J269" s="494"/>
      <c r="K269" s="494"/>
      <c r="L269" s="494"/>
      <c r="M269" s="494"/>
      <c r="N269" s="494"/>
      <c r="O269" s="494"/>
      <c r="P269" s="494"/>
      <c r="Q269" s="494"/>
      <c r="R269" s="494"/>
      <c r="S269" s="494"/>
      <c r="T269" s="494"/>
      <c r="U269" s="494"/>
      <c r="V269" s="494"/>
      <c r="W269" s="494"/>
      <c r="X269" s="494"/>
      <c r="Y269" s="494"/>
      <c r="Z269" s="494"/>
      <c r="AA269" s="494"/>
      <c r="AB269" s="494"/>
      <c r="AC269" s="494"/>
      <c r="AD269" s="494"/>
      <c r="AE269" s="494"/>
      <c r="AF269" s="494"/>
      <c r="AG269" s="494"/>
      <c r="AH269" s="494"/>
      <c r="AI269" s="524"/>
      <c r="AJ269" s="524"/>
      <c r="AK269" s="524"/>
      <c r="AL269" s="524"/>
      <c r="AM269" s="524"/>
      <c r="AN269" s="524"/>
    </row>
    <row r="270" spans="1:40" ht="17.25" customHeight="1">
      <c r="A270" s="38"/>
      <c r="B270" s="38"/>
      <c r="C270" s="397"/>
      <c r="D270" s="397"/>
      <c r="E270" s="494"/>
      <c r="F270" s="494"/>
      <c r="G270" s="494"/>
      <c r="H270" s="494"/>
      <c r="I270" s="494"/>
      <c r="J270" s="494"/>
      <c r="K270" s="494"/>
      <c r="L270" s="494"/>
      <c r="M270" s="494"/>
      <c r="N270" s="494"/>
      <c r="O270" s="494"/>
      <c r="P270" s="494"/>
      <c r="Q270" s="494"/>
      <c r="R270" s="494"/>
      <c r="S270" s="494"/>
      <c r="T270" s="494"/>
      <c r="U270" s="494"/>
      <c r="V270" s="494"/>
      <c r="W270" s="494"/>
      <c r="X270" s="494"/>
      <c r="Y270" s="494"/>
      <c r="Z270" s="494"/>
      <c r="AA270" s="494"/>
      <c r="AB270" s="494"/>
      <c r="AC270" s="494"/>
      <c r="AD270" s="494"/>
      <c r="AE270" s="494"/>
      <c r="AF270" s="494"/>
      <c r="AG270" s="494"/>
      <c r="AH270" s="494"/>
      <c r="AI270" s="524"/>
      <c r="AJ270" s="524"/>
      <c r="AK270" s="524"/>
      <c r="AL270" s="524"/>
      <c r="AM270" s="524"/>
      <c r="AN270" s="524"/>
    </row>
    <row r="271" spans="1:40" ht="17.25" customHeight="1">
      <c r="A271" s="38"/>
      <c r="B271" s="38"/>
      <c r="C271" s="217"/>
      <c r="D271" s="217"/>
      <c r="E271" s="213"/>
      <c r="F271" s="213"/>
      <c r="G271" s="213"/>
      <c r="H271" s="213"/>
      <c r="I271" s="213"/>
      <c r="J271" s="213"/>
      <c r="K271" s="213"/>
      <c r="L271" s="213"/>
      <c r="M271" s="213"/>
      <c r="N271" s="213"/>
      <c r="O271" s="213"/>
      <c r="P271" s="213"/>
      <c r="Q271" s="213"/>
      <c r="R271" s="213"/>
      <c r="S271" s="213"/>
      <c r="T271" s="213"/>
      <c r="U271" s="213"/>
      <c r="V271" s="213"/>
      <c r="W271" s="213"/>
      <c r="X271" s="213"/>
      <c r="Y271" s="213"/>
      <c r="Z271" s="213"/>
      <c r="AA271" s="213"/>
      <c r="AB271" s="213"/>
      <c r="AC271" s="213"/>
      <c r="AD271" s="213"/>
      <c r="AE271" s="213"/>
      <c r="AF271" s="213"/>
      <c r="AG271" s="213"/>
      <c r="AH271" s="213"/>
      <c r="AI271" s="217"/>
      <c r="AJ271" s="217"/>
      <c r="AK271" s="217"/>
      <c r="AL271" s="217"/>
      <c r="AM271" s="217"/>
      <c r="AN271" s="217"/>
    </row>
    <row r="272" spans="1:40" ht="17.25" customHeight="1">
      <c r="A272" s="38"/>
      <c r="B272" s="44" t="s">
        <v>467</v>
      </c>
      <c r="C272" s="217"/>
      <c r="D272" s="217"/>
      <c r="E272" s="213"/>
      <c r="F272" s="213"/>
      <c r="G272" s="213"/>
      <c r="H272" s="47"/>
      <c r="I272" s="213"/>
      <c r="J272" s="47" t="s">
        <v>566</v>
      </c>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46"/>
      <c r="AJ272" s="46"/>
      <c r="AK272" s="46"/>
      <c r="AL272" s="46"/>
      <c r="AM272" s="46"/>
      <c r="AN272" s="46"/>
    </row>
    <row r="273" spans="1:40" ht="17.25" customHeight="1">
      <c r="A273" s="38"/>
      <c r="B273" s="38"/>
      <c r="C273" s="377">
        <v>77</v>
      </c>
      <c r="D273" s="395"/>
      <c r="E273" s="368" t="s">
        <v>468</v>
      </c>
      <c r="F273" s="369"/>
      <c r="G273" s="369"/>
      <c r="H273" s="369"/>
      <c r="I273" s="369"/>
      <c r="J273" s="369"/>
      <c r="K273" s="369"/>
      <c r="L273" s="369"/>
      <c r="M273" s="369"/>
      <c r="N273" s="369"/>
      <c r="O273" s="369"/>
      <c r="P273" s="369"/>
      <c r="Q273" s="369"/>
      <c r="R273" s="369"/>
      <c r="S273" s="369"/>
      <c r="T273" s="369"/>
      <c r="U273" s="369"/>
      <c r="V273" s="369"/>
      <c r="W273" s="369"/>
      <c r="X273" s="369"/>
      <c r="Y273" s="369"/>
      <c r="Z273" s="369"/>
      <c r="AA273" s="369"/>
      <c r="AB273" s="369"/>
      <c r="AC273" s="369"/>
      <c r="AD273" s="369"/>
      <c r="AE273" s="369"/>
      <c r="AF273" s="369"/>
      <c r="AG273" s="369"/>
      <c r="AH273" s="370"/>
      <c r="AI273" s="377"/>
      <c r="AJ273" s="378"/>
      <c r="AK273" s="378"/>
      <c r="AL273" s="378"/>
      <c r="AM273" s="378"/>
      <c r="AN273" s="395"/>
    </row>
    <row r="274" spans="1:40" ht="17.25" customHeight="1">
      <c r="A274" s="38"/>
      <c r="B274" s="38"/>
      <c r="C274" s="381"/>
      <c r="D274" s="396"/>
      <c r="E274" s="374"/>
      <c r="F274" s="375"/>
      <c r="G274" s="375"/>
      <c r="H274" s="375"/>
      <c r="I274" s="375"/>
      <c r="J274" s="375"/>
      <c r="K274" s="375"/>
      <c r="L274" s="375"/>
      <c r="M274" s="375"/>
      <c r="N274" s="375"/>
      <c r="O274" s="375"/>
      <c r="P274" s="375"/>
      <c r="Q274" s="375"/>
      <c r="R274" s="375"/>
      <c r="S274" s="375"/>
      <c r="T274" s="375"/>
      <c r="U274" s="375"/>
      <c r="V274" s="375"/>
      <c r="W274" s="375"/>
      <c r="X274" s="375"/>
      <c r="Y274" s="375"/>
      <c r="Z274" s="375"/>
      <c r="AA274" s="375"/>
      <c r="AB274" s="375"/>
      <c r="AC274" s="375"/>
      <c r="AD274" s="375"/>
      <c r="AE274" s="375"/>
      <c r="AF274" s="375"/>
      <c r="AG274" s="375"/>
      <c r="AH274" s="376"/>
      <c r="AI274" s="381"/>
      <c r="AJ274" s="382"/>
      <c r="AK274" s="382"/>
      <c r="AL274" s="382"/>
      <c r="AM274" s="382"/>
      <c r="AN274" s="396"/>
    </row>
    <row r="275" spans="1:40" ht="17.25" customHeight="1">
      <c r="A275" s="38"/>
      <c r="B275" s="38"/>
      <c r="C275" s="219"/>
      <c r="D275" s="219"/>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16"/>
      <c r="AD275" s="216"/>
      <c r="AE275" s="216"/>
      <c r="AF275" s="216"/>
      <c r="AG275" s="216"/>
      <c r="AH275" s="216"/>
      <c r="AI275" s="219"/>
      <c r="AJ275" s="219"/>
      <c r="AK275" s="219"/>
      <c r="AL275" s="219"/>
      <c r="AM275" s="219"/>
      <c r="AN275" s="219"/>
    </row>
    <row r="276" spans="1:40" ht="17.25" customHeight="1">
      <c r="A276" s="38"/>
      <c r="B276" s="44" t="s">
        <v>469</v>
      </c>
      <c r="C276" s="217"/>
      <c r="D276" s="217"/>
      <c r="E276" s="213"/>
      <c r="F276" s="213"/>
      <c r="G276" s="213"/>
      <c r="H276" s="213"/>
      <c r="I276" s="213"/>
      <c r="J276" s="47" t="s">
        <v>566</v>
      </c>
      <c r="K276" s="213"/>
      <c r="L276" s="213"/>
      <c r="M276" s="213"/>
      <c r="N276" s="213"/>
      <c r="O276" s="213"/>
      <c r="P276" s="213"/>
      <c r="Q276" s="213"/>
      <c r="R276" s="213"/>
      <c r="S276" s="213"/>
      <c r="T276" s="213"/>
      <c r="U276" s="213"/>
      <c r="V276" s="213"/>
      <c r="W276" s="213"/>
      <c r="X276" s="213"/>
      <c r="Y276" s="213"/>
      <c r="Z276" s="213"/>
      <c r="AA276" s="213"/>
      <c r="AB276" s="213"/>
      <c r="AC276" s="213"/>
      <c r="AD276" s="213"/>
      <c r="AE276" s="213"/>
      <c r="AF276" s="213"/>
      <c r="AG276" s="213"/>
      <c r="AH276" s="213"/>
      <c r="AI276" s="46"/>
      <c r="AJ276" s="46"/>
      <c r="AK276" s="46"/>
      <c r="AL276" s="46"/>
      <c r="AM276" s="46"/>
      <c r="AN276" s="46"/>
    </row>
    <row r="277" spans="1:40" ht="17.25" customHeight="1">
      <c r="A277" s="38"/>
      <c r="B277" s="38"/>
      <c r="C277" s="377">
        <v>78</v>
      </c>
      <c r="D277" s="395"/>
      <c r="E277" s="368" t="s">
        <v>470</v>
      </c>
      <c r="F277" s="369"/>
      <c r="G277" s="369"/>
      <c r="H277" s="369"/>
      <c r="I277" s="369"/>
      <c r="J277" s="369"/>
      <c r="K277" s="369"/>
      <c r="L277" s="369"/>
      <c r="M277" s="369"/>
      <c r="N277" s="369"/>
      <c r="O277" s="369"/>
      <c r="P277" s="369"/>
      <c r="Q277" s="369"/>
      <c r="R277" s="369"/>
      <c r="S277" s="369"/>
      <c r="T277" s="369"/>
      <c r="U277" s="369"/>
      <c r="V277" s="369"/>
      <c r="W277" s="369"/>
      <c r="X277" s="369"/>
      <c r="Y277" s="369"/>
      <c r="Z277" s="369"/>
      <c r="AA277" s="369"/>
      <c r="AB277" s="369"/>
      <c r="AC277" s="369"/>
      <c r="AD277" s="369"/>
      <c r="AE277" s="369"/>
      <c r="AF277" s="369"/>
      <c r="AG277" s="369"/>
      <c r="AH277" s="370"/>
      <c r="AI277" s="377"/>
      <c r="AJ277" s="378"/>
      <c r="AK277" s="378"/>
      <c r="AL277" s="378"/>
      <c r="AM277" s="378"/>
      <c r="AN277" s="395"/>
    </row>
    <row r="278" spans="1:40" ht="17.25" customHeight="1">
      <c r="A278" s="38"/>
      <c r="B278" s="38"/>
      <c r="C278" s="379"/>
      <c r="D278" s="408"/>
      <c r="E278" s="371"/>
      <c r="F278" s="372"/>
      <c r="G278" s="372"/>
      <c r="H278" s="372"/>
      <c r="I278" s="372"/>
      <c r="J278" s="372"/>
      <c r="K278" s="372"/>
      <c r="L278" s="372"/>
      <c r="M278" s="372"/>
      <c r="N278" s="372"/>
      <c r="O278" s="372"/>
      <c r="P278" s="372"/>
      <c r="Q278" s="372"/>
      <c r="R278" s="372"/>
      <c r="S278" s="372"/>
      <c r="T278" s="372"/>
      <c r="U278" s="372"/>
      <c r="V278" s="372"/>
      <c r="W278" s="372"/>
      <c r="X278" s="372"/>
      <c r="Y278" s="372"/>
      <c r="Z278" s="372"/>
      <c r="AA278" s="372"/>
      <c r="AB278" s="372"/>
      <c r="AC278" s="372"/>
      <c r="AD278" s="372"/>
      <c r="AE278" s="372"/>
      <c r="AF278" s="372"/>
      <c r="AG278" s="372"/>
      <c r="AH278" s="373"/>
      <c r="AI278" s="379"/>
      <c r="AJ278" s="380"/>
      <c r="AK278" s="380"/>
      <c r="AL278" s="380"/>
      <c r="AM278" s="380"/>
      <c r="AN278" s="408"/>
    </row>
    <row r="279" spans="1:40" ht="17.25" customHeight="1">
      <c r="A279" s="38"/>
      <c r="B279" s="38"/>
      <c r="C279" s="381"/>
      <c r="D279" s="396"/>
      <c r="E279" s="374"/>
      <c r="F279" s="375"/>
      <c r="G279" s="375"/>
      <c r="H279" s="375"/>
      <c r="I279" s="375"/>
      <c r="J279" s="375"/>
      <c r="K279" s="375"/>
      <c r="L279" s="375"/>
      <c r="M279" s="375"/>
      <c r="N279" s="375"/>
      <c r="O279" s="375"/>
      <c r="P279" s="375"/>
      <c r="Q279" s="375"/>
      <c r="R279" s="375"/>
      <c r="S279" s="375"/>
      <c r="T279" s="375"/>
      <c r="U279" s="375"/>
      <c r="V279" s="375"/>
      <c r="W279" s="375"/>
      <c r="X279" s="375"/>
      <c r="Y279" s="375"/>
      <c r="Z279" s="375"/>
      <c r="AA279" s="375"/>
      <c r="AB279" s="375"/>
      <c r="AC279" s="375"/>
      <c r="AD279" s="375"/>
      <c r="AE279" s="375"/>
      <c r="AF279" s="375"/>
      <c r="AG279" s="375"/>
      <c r="AH279" s="376"/>
      <c r="AI279" s="381"/>
      <c r="AJ279" s="382"/>
      <c r="AK279" s="382"/>
      <c r="AL279" s="382"/>
      <c r="AM279" s="382"/>
      <c r="AN279" s="396"/>
    </row>
    <row r="280" spans="1:40" ht="17.25" customHeight="1">
      <c r="A280" s="38"/>
      <c r="B280" s="217"/>
      <c r="C280" s="217"/>
      <c r="D280" s="213"/>
      <c r="E280" s="213"/>
      <c r="F280" s="213"/>
      <c r="G280" s="213"/>
      <c r="H280" s="213"/>
      <c r="I280" s="213"/>
      <c r="J280" s="213"/>
      <c r="K280" s="213"/>
      <c r="L280" s="213"/>
      <c r="M280" s="213"/>
      <c r="N280" s="213"/>
      <c r="O280" s="213"/>
      <c r="P280" s="213"/>
      <c r="Q280" s="213"/>
      <c r="R280" s="213"/>
      <c r="S280" s="213"/>
      <c r="T280" s="213"/>
      <c r="U280" s="213"/>
      <c r="V280" s="213"/>
      <c r="W280" s="213"/>
      <c r="X280" s="213"/>
      <c r="Y280" s="213"/>
      <c r="Z280" s="213"/>
      <c r="AA280" s="213"/>
      <c r="AB280" s="213"/>
      <c r="AC280" s="213"/>
      <c r="AD280" s="213"/>
      <c r="AE280" s="213"/>
      <c r="AF280" s="213"/>
      <c r="AG280" s="213"/>
      <c r="AH280" s="217"/>
      <c r="AI280" s="217"/>
      <c r="AJ280" s="217"/>
      <c r="AK280" s="217"/>
      <c r="AL280" s="217"/>
      <c r="AM280" s="217"/>
      <c r="AN280" s="46"/>
    </row>
    <row r="281" spans="1:40" ht="17.25" customHeight="1">
      <c r="A281" s="38"/>
      <c r="B281" s="44" t="s">
        <v>471</v>
      </c>
      <c r="C281" s="217"/>
      <c r="D281" s="217"/>
      <c r="E281" s="213"/>
      <c r="F281" s="213"/>
      <c r="G281" s="213"/>
      <c r="H281" s="213"/>
      <c r="I281" s="213"/>
      <c r="J281" s="213"/>
      <c r="K281" s="213"/>
      <c r="L281" s="213"/>
      <c r="M281" s="213"/>
      <c r="N281" s="213"/>
      <c r="O281" s="213"/>
      <c r="P281" s="213"/>
      <c r="Q281" s="213"/>
      <c r="R281" s="213"/>
      <c r="S281" s="213"/>
      <c r="T281" s="213"/>
      <c r="U281" s="213"/>
      <c r="V281" s="213"/>
      <c r="W281" s="213"/>
      <c r="X281" s="213"/>
      <c r="Y281" s="213"/>
      <c r="Z281" s="213"/>
      <c r="AA281" s="213"/>
      <c r="AB281" s="213"/>
      <c r="AC281" s="213"/>
      <c r="AD281" s="213"/>
      <c r="AE281" s="213"/>
      <c r="AF281" s="213"/>
      <c r="AG281" s="213"/>
      <c r="AH281" s="213"/>
      <c r="AI281" s="46"/>
      <c r="AJ281" s="46"/>
      <c r="AK281" s="46"/>
      <c r="AL281" s="46"/>
      <c r="AM281" s="46"/>
      <c r="AN281" s="46"/>
    </row>
    <row r="282" spans="1:40" ht="17.25" customHeight="1">
      <c r="A282" s="38"/>
      <c r="B282" s="38"/>
      <c r="C282" s="377">
        <v>79</v>
      </c>
      <c r="D282" s="395"/>
      <c r="E282" s="368" t="s">
        <v>289</v>
      </c>
      <c r="F282" s="369"/>
      <c r="G282" s="369"/>
      <c r="H282" s="369"/>
      <c r="I282" s="369"/>
      <c r="J282" s="369"/>
      <c r="K282" s="369"/>
      <c r="L282" s="369"/>
      <c r="M282" s="369"/>
      <c r="N282" s="369"/>
      <c r="O282" s="369"/>
      <c r="P282" s="369"/>
      <c r="Q282" s="369"/>
      <c r="R282" s="369"/>
      <c r="S282" s="369"/>
      <c r="T282" s="369"/>
      <c r="U282" s="369"/>
      <c r="V282" s="369"/>
      <c r="W282" s="369"/>
      <c r="X282" s="369"/>
      <c r="Y282" s="369"/>
      <c r="Z282" s="369"/>
      <c r="AA282" s="369"/>
      <c r="AB282" s="369"/>
      <c r="AC282" s="369"/>
      <c r="AD282" s="369"/>
      <c r="AE282" s="369"/>
      <c r="AF282" s="369"/>
      <c r="AG282" s="369"/>
      <c r="AH282" s="370"/>
      <c r="AI282" s="377"/>
      <c r="AJ282" s="378"/>
      <c r="AK282" s="378"/>
      <c r="AL282" s="378"/>
      <c r="AM282" s="378"/>
      <c r="AN282" s="395"/>
    </row>
    <row r="283" spans="1:40" ht="17.25" customHeight="1">
      <c r="A283" s="38"/>
      <c r="B283" s="38"/>
      <c r="C283" s="381"/>
      <c r="D283" s="396"/>
      <c r="E283" s="374"/>
      <c r="F283" s="375"/>
      <c r="G283" s="375"/>
      <c r="H283" s="375"/>
      <c r="I283" s="375"/>
      <c r="J283" s="375"/>
      <c r="K283" s="375"/>
      <c r="L283" s="375"/>
      <c r="M283" s="375"/>
      <c r="N283" s="375"/>
      <c r="O283" s="375"/>
      <c r="P283" s="375"/>
      <c r="Q283" s="375"/>
      <c r="R283" s="375"/>
      <c r="S283" s="375"/>
      <c r="T283" s="375"/>
      <c r="U283" s="375"/>
      <c r="V283" s="375"/>
      <c r="W283" s="375"/>
      <c r="X283" s="375"/>
      <c r="Y283" s="375"/>
      <c r="Z283" s="375"/>
      <c r="AA283" s="375"/>
      <c r="AB283" s="375"/>
      <c r="AC283" s="375"/>
      <c r="AD283" s="375"/>
      <c r="AE283" s="375"/>
      <c r="AF283" s="375"/>
      <c r="AG283" s="375"/>
      <c r="AH283" s="376"/>
      <c r="AI283" s="381"/>
      <c r="AJ283" s="382"/>
      <c r="AK283" s="382"/>
      <c r="AL283" s="382"/>
      <c r="AM283" s="382"/>
      <c r="AN283" s="396"/>
    </row>
    <row r="284" spans="1:40" ht="17.25" customHeight="1">
      <c r="A284" s="38"/>
    </row>
    <row r="285" spans="1:40" ht="17.25" customHeight="1">
      <c r="A285" s="38"/>
      <c r="B285" s="44" t="s">
        <v>472</v>
      </c>
      <c r="C285" s="217"/>
      <c r="D285" s="217"/>
      <c r="E285" s="213"/>
    </row>
    <row r="286" spans="1:40" ht="17.25" customHeight="1">
      <c r="A286" s="38"/>
      <c r="C286" s="377">
        <v>80</v>
      </c>
      <c r="D286" s="395"/>
      <c r="E286" s="494" t="s">
        <v>205</v>
      </c>
      <c r="F286" s="494"/>
      <c r="G286" s="494"/>
      <c r="H286" s="494"/>
      <c r="I286" s="494"/>
      <c r="J286" s="494"/>
      <c r="K286" s="494"/>
      <c r="L286" s="494"/>
      <c r="M286" s="494"/>
      <c r="N286" s="494"/>
      <c r="O286" s="494"/>
      <c r="P286" s="494"/>
      <c r="Q286" s="494"/>
      <c r="R286" s="494"/>
      <c r="S286" s="494"/>
      <c r="T286" s="494"/>
      <c r="U286" s="494"/>
      <c r="V286" s="494"/>
      <c r="W286" s="494"/>
      <c r="X286" s="494"/>
      <c r="Y286" s="494"/>
      <c r="Z286" s="494"/>
      <c r="AA286" s="494"/>
      <c r="AB286" s="494"/>
      <c r="AC286" s="494"/>
      <c r="AD286" s="494"/>
      <c r="AE286" s="494"/>
      <c r="AF286" s="494"/>
      <c r="AG286" s="494"/>
      <c r="AH286" s="494"/>
      <c r="AI286" s="397"/>
      <c r="AJ286" s="397"/>
      <c r="AK286" s="397"/>
      <c r="AL286" s="397"/>
      <c r="AM286" s="397"/>
      <c r="AN286" s="397"/>
    </row>
    <row r="287" spans="1:40" ht="17.25" customHeight="1">
      <c r="A287" s="38"/>
      <c r="C287" s="379"/>
      <c r="D287" s="408"/>
      <c r="E287" s="494"/>
      <c r="F287" s="494"/>
      <c r="G287" s="494"/>
      <c r="H287" s="494"/>
      <c r="I287" s="494"/>
      <c r="J287" s="494"/>
      <c r="K287" s="494"/>
      <c r="L287" s="494"/>
      <c r="M287" s="494"/>
      <c r="N287" s="494"/>
      <c r="O287" s="494"/>
      <c r="P287" s="494"/>
      <c r="Q287" s="494"/>
      <c r="R287" s="494"/>
      <c r="S287" s="494"/>
      <c r="T287" s="494"/>
      <c r="U287" s="494"/>
      <c r="V287" s="494"/>
      <c r="W287" s="494"/>
      <c r="X287" s="494"/>
      <c r="Y287" s="494"/>
      <c r="Z287" s="494"/>
      <c r="AA287" s="494"/>
      <c r="AB287" s="494"/>
      <c r="AC287" s="494"/>
      <c r="AD287" s="494"/>
      <c r="AE287" s="494"/>
      <c r="AF287" s="494"/>
      <c r="AG287" s="494"/>
      <c r="AH287" s="494"/>
      <c r="AI287" s="397"/>
      <c r="AJ287" s="397"/>
      <c r="AK287" s="397"/>
      <c r="AL287" s="397"/>
      <c r="AM287" s="397"/>
      <c r="AN287" s="397"/>
    </row>
    <row r="288" spans="1:40" ht="17.25" customHeight="1">
      <c r="A288" s="38"/>
      <c r="B288" s="38"/>
      <c r="C288" s="381"/>
      <c r="D288" s="396"/>
      <c r="E288" s="494"/>
      <c r="F288" s="494"/>
      <c r="G288" s="494"/>
      <c r="H288" s="494"/>
      <c r="I288" s="494"/>
      <c r="J288" s="494"/>
      <c r="K288" s="494"/>
      <c r="L288" s="494"/>
      <c r="M288" s="494"/>
      <c r="N288" s="494"/>
      <c r="O288" s="494"/>
      <c r="P288" s="494"/>
      <c r="Q288" s="494"/>
      <c r="R288" s="494"/>
      <c r="S288" s="494"/>
      <c r="T288" s="494"/>
      <c r="U288" s="494"/>
      <c r="V288" s="494"/>
      <c r="W288" s="494"/>
      <c r="X288" s="494"/>
      <c r="Y288" s="494"/>
      <c r="Z288" s="494"/>
      <c r="AA288" s="494"/>
      <c r="AB288" s="494"/>
      <c r="AC288" s="494"/>
      <c r="AD288" s="494"/>
      <c r="AE288" s="494"/>
      <c r="AF288" s="494"/>
      <c r="AG288" s="494"/>
      <c r="AH288" s="494"/>
      <c r="AI288" s="397"/>
      <c r="AJ288" s="397"/>
      <c r="AK288" s="397"/>
      <c r="AL288" s="397"/>
      <c r="AM288" s="397"/>
      <c r="AN288" s="397"/>
    </row>
    <row r="289" spans="1:40" s="46" customFormat="1" ht="17.25" customHeight="1">
      <c r="A289" s="38"/>
      <c r="B289" s="38"/>
      <c r="C289" s="217"/>
      <c r="D289" s="217"/>
      <c r="E289" s="401" t="s">
        <v>147</v>
      </c>
      <c r="F289" s="401"/>
      <c r="G289" s="401"/>
      <c r="H289" s="401"/>
      <c r="I289" s="401"/>
      <c r="J289" s="401"/>
      <c r="K289" s="401"/>
      <c r="L289" s="401"/>
      <c r="M289" s="401"/>
      <c r="N289" s="401"/>
      <c r="O289" s="401"/>
      <c r="P289" s="401"/>
      <c r="Q289" s="401"/>
      <c r="R289" s="401"/>
      <c r="S289" s="401"/>
      <c r="T289" s="401"/>
      <c r="U289" s="401"/>
      <c r="V289" s="401"/>
      <c r="W289" s="401"/>
      <c r="X289" s="401"/>
      <c r="Y289" s="401"/>
      <c r="Z289" s="401"/>
      <c r="AA289" s="401"/>
      <c r="AB289" s="401"/>
      <c r="AC289" s="401"/>
      <c r="AD289" s="401"/>
      <c r="AE289" s="401"/>
      <c r="AF289" s="401"/>
      <c r="AG289" s="401"/>
      <c r="AH289" s="401"/>
      <c r="AI289" s="401"/>
      <c r="AJ289" s="401"/>
      <c r="AK289" s="401"/>
      <c r="AL289" s="401"/>
      <c r="AM289" s="401"/>
      <c r="AN289" s="401"/>
    </row>
    <row r="290" spans="1:40" s="46" customFormat="1" ht="17.25" customHeight="1">
      <c r="A290" s="38"/>
      <c r="B290" s="38"/>
      <c r="C290" s="217"/>
      <c r="D290" s="217"/>
      <c r="E290" s="401"/>
      <c r="F290" s="401"/>
      <c r="G290" s="401"/>
      <c r="H290" s="401"/>
      <c r="I290" s="401"/>
      <c r="J290" s="401"/>
      <c r="K290" s="401"/>
      <c r="L290" s="401"/>
      <c r="M290" s="401"/>
      <c r="N290" s="401"/>
      <c r="O290" s="401"/>
      <c r="P290" s="401"/>
      <c r="Q290" s="401"/>
      <c r="R290" s="401"/>
      <c r="S290" s="401"/>
      <c r="T290" s="401"/>
      <c r="U290" s="401"/>
      <c r="V290" s="401"/>
      <c r="W290" s="401"/>
      <c r="X290" s="401"/>
      <c r="Y290" s="401"/>
      <c r="Z290" s="401"/>
      <c r="AA290" s="401"/>
      <c r="AB290" s="401"/>
      <c r="AC290" s="401"/>
      <c r="AD290" s="401"/>
      <c r="AE290" s="401"/>
      <c r="AF290" s="401"/>
      <c r="AG290" s="401"/>
      <c r="AH290" s="401"/>
      <c r="AI290" s="401"/>
      <c r="AJ290" s="401"/>
      <c r="AK290" s="401"/>
      <c r="AL290" s="401"/>
      <c r="AM290" s="401"/>
      <c r="AN290" s="401"/>
    </row>
    <row r="291" spans="1:40" s="46" customFormat="1" ht="17.25" customHeight="1">
      <c r="A291" s="38"/>
      <c r="B291" s="38"/>
      <c r="C291" s="217"/>
      <c r="D291" s="217"/>
      <c r="E291" s="401"/>
      <c r="F291" s="401"/>
      <c r="G291" s="401"/>
      <c r="H291" s="401"/>
      <c r="I291" s="401"/>
      <c r="J291" s="401"/>
      <c r="K291" s="401"/>
      <c r="L291" s="401"/>
      <c r="M291" s="401"/>
      <c r="N291" s="401"/>
      <c r="O291" s="401"/>
      <c r="P291" s="401"/>
      <c r="Q291" s="401"/>
      <c r="R291" s="401"/>
      <c r="S291" s="401"/>
      <c r="T291" s="401"/>
      <c r="U291" s="401"/>
      <c r="V291" s="401"/>
      <c r="W291" s="401"/>
      <c r="X291" s="401"/>
      <c r="Y291" s="401"/>
      <c r="Z291" s="401"/>
      <c r="AA291" s="401"/>
      <c r="AB291" s="401"/>
      <c r="AC291" s="401"/>
      <c r="AD291" s="401"/>
      <c r="AE291" s="401"/>
      <c r="AF291" s="401"/>
      <c r="AG291" s="401"/>
      <c r="AH291" s="401"/>
      <c r="AI291" s="401"/>
      <c r="AJ291" s="401"/>
      <c r="AK291" s="401"/>
      <c r="AL291" s="401"/>
      <c r="AM291" s="401"/>
      <c r="AN291" s="401"/>
    </row>
    <row r="292" spans="1:40" s="46" customFormat="1" ht="17.25" customHeight="1">
      <c r="A292" s="38"/>
      <c r="B292" s="38"/>
      <c r="C292" s="217"/>
      <c r="D292" s="217"/>
      <c r="E292" s="401"/>
      <c r="F292" s="401"/>
      <c r="G292" s="401"/>
      <c r="H292" s="401"/>
      <c r="I292" s="401"/>
      <c r="J292" s="401"/>
      <c r="K292" s="401"/>
      <c r="L292" s="401"/>
      <c r="M292" s="401"/>
      <c r="N292" s="401"/>
      <c r="O292" s="401"/>
      <c r="P292" s="401"/>
      <c r="Q292" s="401"/>
      <c r="R292" s="401"/>
      <c r="S292" s="401"/>
      <c r="T292" s="401"/>
      <c r="U292" s="401"/>
      <c r="V292" s="401"/>
      <c r="W292" s="401"/>
      <c r="X292" s="401"/>
      <c r="Y292" s="401"/>
      <c r="Z292" s="401"/>
      <c r="AA292" s="401"/>
      <c r="AB292" s="401"/>
      <c r="AC292" s="401"/>
      <c r="AD292" s="401"/>
      <c r="AE292" s="401"/>
      <c r="AF292" s="401"/>
      <c r="AG292" s="401"/>
      <c r="AH292" s="401"/>
      <c r="AI292" s="401"/>
      <c r="AJ292" s="401"/>
      <c r="AK292" s="401"/>
      <c r="AL292" s="401"/>
      <c r="AM292" s="401"/>
      <c r="AN292" s="401"/>
    </row>
    <row r="293" spans="1:40" ht="17.25" customHeight="1">
      <c r="A293" s="38"/>
      <c r="B293" s="38"/>
      <c r="C293" s="217"/>
      <c r="D293" s="217"/>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row>
    <row r="294" spans="1:40" ht="17.25" customHeight="1">
      <c r="A294" s="38"/>
      <c r="B294" s="44" t="s">
        <v>473</v>
      </c>
      <c r="C294" s="217"/>
      <c r="D294" s="217"/>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46"/>
      <c r="AJ294" s="46"/>
      <c r="AK294" s="46"/>
      <c r="AL294" s="46"/>
      <c r="AM294" s="46"/>
      <c r="AN294" s="46"/>
    </row>
    <row r="295" spans="1:40" ht="17.25" customHeight="1">
      <c r="A295" s="38"/>
      <c r="B295" s="38"/>
      <c r="C295" s="377">
        <v>81</v>
      </c>
      <c r="D295" s="395"/>
      <c r="E295" s="368" t="s">
        <v>290</v>
      </c>
      <c r="F295" s="369"/>
      <c r="G295" s="369"/>
      <c r="H295" s="369"/>
      <c r="I295" s="369"/>
      <c r="J295" s="369"/>
      <c r="K295" s="369"/>
      <c r="L295" s="369"/>
      <c r="M295" s="369"/>
      <c r="N295" s="369"/>
      <c r="O295" s="369"/>
      <c r="P295" s="369"/>
      <c r="Q295" s="369"/>
      <c r="R295" s="369"/>
      <c r="S295" s="369"/>
      <c r="T295" s="369"/>
      <c r="U295" s="369"/>
      <c r="V295" s="369"/>
      <c r="W295" s="369"/>
      <c r="X295" s="369"/>
      <c r="Y295" s="369"/>
      <c r="Z295" s="369"/>
      <c r="AA295" s="369"/>
      <c r="AB295" s="369"/>
      <c r="AC295" s="369"/>
      <c r="AD295" s="369"/>
      <c r="AE295" s="369"/>
      <c r="AF295" s="369"/>
      <c r="AG295" s="369"/>
      <c r="AH295" s="370"/>
      <c r="AI295" s="377"/>
      <c r="AJ295" s="378"/>
      <c r="AK295" s="378"/>
      <c r="AL295" s="378"/>
      <c r="AM295" s="378"/>
      <c r="AN295" s="395"/>
    </row>
    <row r="296" spans="1:40" ht="17.25" customHeight="1">
      <c r="A296" s="38"/>
      <c r="B296" s="38"/>
      <c r="C296" s="379"/>
      <c r="D296" s="408"/>
      <c r="E296" s="371"/>
      <c r="F296" s="372"/>
      <c r="G296" s="372"/>
      <c r="H296" s="372"/>
      <c r="I296" s="372"/>
      <c r="J296" s="372"/>
      <c r="K296" s="372"/>
      <c r="L296" s="372"/>
      <c r="M296" s="372"/>
      <c r="N296" s="372"/>
      <c r="O296" s="372"/>
      <c r="P296" s="372"/>
      <c r="Q296" s="372"/>
      <c r="R296" s="372"/>
      <c r="S296" s="372"/>
      <c r="T296" s="372"/>
      <c r="U296" s="372"/>
      <c r="V296" s="372"/>
      <c r="W296" s="372"/>
      <c r="X296" s="372"/>
      <c r="Y296" s="372"/>
      <c r="Z296" s="372"/>
      <c r="AA296" s="372"/>
      <c r="AB296" s="372"/>
      <c r="AC296" s="372"/>
      <c r="AD296" s="372"/>
      <c r="AE296" s="372"/>
      <c r="AF296" s="372"/>
      <c r="AG296" s="372"/>
      <c r="AH296" s="373"/>
      <c r="AI296" s="379"/>
      <c r="AJ296" s="380"/>
      <c r="AK296" s="380"/>
      <c r="AL296" s="380"/>
      <c r="AM296" s="380"/>
      <c r="AN296" s="408"/>
    </row>
    <row r="297" spans="1:40" ht="17.25" customHeight="1">
      <c r="A297" s="38"/>
      <c r="B297" s="38"/>
      <c r="C297" s="379"/>
      <c r="D297" s="408"/>
      <c r="E297" s="371"/>
      <c r="F297" s="372"/>
      <c r="G297" s="372"/>
      <c r="H297" s="372"/>
      <c r="I297" s="372"/>
      <c r="J297" s="372"/>
      <c r="K297" s="372"/>
      <c r="L297" s="372"/>
      <c r="M297" s="372"/>
      <c r="N297" s="372"/>
      <c r="O297" s="372"/>
      <c r="P297" s="372"/>
      <c r="Q297" s="372"/>
      <c r="R297" s="372"/>
      <c r="S297" s="372"/>
      <c r="T297" s="372"/>
      <c r="U297" s="372"/>
      <c r="V297" s="372"/>
      <c r="W297" s="372"/>
      <c r="X297" s="372"/>
      <c r="Y297" s="372"/>
      <c r="Z297" s="372"/>
      <c r="AA297" s="372"/>
      <c r="AB297" s="372"/>
      <c r="AC297" s="372"/>
      <c r="AD297" s="372"/>
      <c r="AE297" s="372"/>
      <c r="AF297" s="372"/>
      <c r="AG297" s="372"/>
      <c r="AH297" s="373"/>
      <c r="AI297" s="379"/>
      <c r="AJ297" s="380"/>
      <c r="AK297" s="380"/>
      <c r="AL297" s="380"/>
      <c r="AM297" s="380"/>
      <c r="AN297" s="408"/>
    </row>
    <row r="298" spans="1:40" ht="17.25" customHeight="1">
      <c r="A298" s="38"/>
      <c r="B298" s="38"/>
      <c r="C298" s="381"/>
      <c r="D298" s="396"/>
      <c r="E298" s="374"/>
      <c r="F298" s="375"/>
      <c r="G298" s="375"/>
      <c r="H298" s="375"/>
      <c r="I298" s="375"/>
      <c r="J298" s="375"/>
      <c r="K298" s="375"/>
      <c r="L298" s="375"/>
      <c r="M298" s="375"/>
      <c r="N298" s="375"/>
      <c r="O298" s="375"/>
      <c r="P298" s="375"/>
      <c r="Q298" s="375"/>
      <c r="R298" s="375"/>
      <c r="S298" s="375"/>
      <c r="T298" s="375"/>
      <c r="U298" s="375"/>
      <c r="V298" s="375"/>
      <c r="W298" s="375"/>
      <c r="X298" s="375"/>
      <c r="Y298" s="375"/>
      <c r="Z298" s="375"/>
      <c r="AA298" s="375"/>
      <c r="AB298" s="375"/>
      <c r="AC298" s="375"/>
      <c r="AD298" s="375"/>
      <c r="AE298" s="375"/>
      <c r="AF298" s="375"/>
      <c r="AG298" s="375"/>
      <c r="AH298" s="376"/>
      <c r="AI298" s="381"/>
      <c r="AJ298" s="382"/>
      <c r="AK298" s="382"/>
      <c r="AL298" s="382"/>
      <c r="AM298" s="382"/>
      <c r="AN298" s="396"/>
    </row>
    <row r="299" spans="1:40" ht="17.25" customHeight="1">
      <c r="A299" s="38"/>
      <c r="B299" s="38"/>
      <c r="C299" s="217"/>
      <c r="D299" s="217"/>
      <c r="E299" s="213"/>
      <c r="F299" s="213"/>
      <c r="G299" s="213"/>
      <c r="H299" s="213"/>
      <c r="I299" s="213"/>
      <c r="J299" s="213"/>
      <c r="K299" s="213"/>
      <c r="L299" s="213"/>
      <c r="M299" s="213"/>
      <c r="N299" s="213"/>
      <c r="O299" s="213"/>
      <c r="P299" s="213"/>
      <c r="Q299" s="213"/>
      <c r="R299" s="213"/>
      <c r="S299" s="213"/>
      <c r="T299" s="213"/>
      <c r="U299" s="213"/>
      <c r="V299" s="213"/>
      <c r="W299" s="213"/>
      <c r="X299" s="213"/>
      <c r="Y299" s="213"/>
      <c r="Z299" s="213"/>
      <c r="AA299" s="213"/>
      <c r="AB299" s="213"/>
      <c r="AC299" s="213"/>
      <c r="AD299" s="213"/>
      <c r="AE299" s="213"/>
      <c r="AF299" s="213"/>
      <c r="AG299" s="213"/>
      <c r="AH299" s="213"/>
      <c r="AI299" s="217"/>
      <c r="AJ299" s="217"/>
      <c r="AK299" s="217"/>
      <c r="AL299" s="217"/>
      <c r="AM299" s="217"/>
      <c r="AN299" s="217"/>
    </row>
    <row r="300" spans="1:40" ht="17.25" customHeight="1">
      <c r="A300" s="38"/>
      <c r="B300" s="44" t="s">
        <v>474</v>
      </c>
      <c r="C300" s="217"/>
      <c r="D300" s="217"/>
      <c r="E300" s="213"/>
      <c r="F300" s="213"/>
      <c r="G300" s="213"/>
      <c r="H300" s="213"/>
      <c r="I300" s="213"/>
      <c r="J300" s="213"/>
      <c r="K300" s="213"/>
      <c r="L300" s="213"/>
      <c r="M300" s="213"/>
      <c r="N300" s="213"/>
      <c r="O300" s="213"/>
      <c r="P300" s="213"/>
      <c r="Q300" s="213"/>
      <c r="R300" s="213"/>
      <c r="S300" s="213"/>
      <c r="T300" s="213"/>
      <c r="U300" s="213"/>
      <c r="V300" s="213"/>
      <c r="W300" s="213"/>
      <c r="X300" s="213"/>
      <c r="Y300" s="213"/>
      <c r="Z300" s="213"/>
      <c r="AA300" s="213"/>
      <c r="AB300" s="213"/>
      <c r="AC300" s="213"/>
      <c r="AD300" s="213"/>
      <c r="AE300" s="213"/>
      <c r="AF300" s="213"/>
      <c r="AG300" s="213"/>
      <c r="AH300" s="213"/>
      <c r="AI300" s="217"/>
      <c r="AJ300" s="217"/>
      <c r="AK300" s="217"/>
      <c r="AL300" s="217"/>
      <c r="AM300" s="217"/>
      <c r="AN300" s="217"/>
    </row>
    <row r="301" spans="1:40" ht="17.25" customHeight="1">
      <c r="A301" s="38"/>
      <c r="B301" s="38"/>
      <c r="C301" s="377">
        <v>82</v>
      </c>
      <c r="D301" s="395"/>
      <c r="E301" s="368" t="s">
        <v>239</v>
      </c>
      <c r="F301" s="369"/>
      <c r="G301" s="369"/>
      <c r="H301" s="369"/>
      <c r="I301" s="369"/>
      <c r="J301" s="369"/>
      <c r="K301" s="369"/>
      <c r="L301" s="369"/>
      <c r="M301" s="369"/>
      <c r="N301" s="369"/>
      <c r="O301" s="369"/>
      <c r="P301" s="369"/>
      <c r="Q301" s="369"/>
      <c r="R301" s="369"/>
      <c r="S301" s="369"/>
      <c r="T301" s="369"/>
      <c r="U301" s="369"/>
      <c r="V301" s="369"/>
      <c r="W301" s="369"/>
      <c r="X301" s="369"/>
      <c r="Y301" s="369"/>
      <c r="Z301" s="369"/>
      <c r="AA301" s="369"/>
      <c r="AB301" s="369"/>
      <c r="AC301" s="369"/>
      <c r="AD301" s="369"/>
      <c r="AE301" s="369"/>
      <c r="AF301" s="369"/>
      <c r="AG301" s="369"/>
      <c r="AH301" s="370"/>
      <c r="AI301" s="377"/>
      <c r="AJ301" s="378"/>
      <c r="AK301" s="378"/>
      <c r="AL301" s="378"/>
      <c r="AM301" s="378"/>
      <c r="AN301" s="395"/>
    </row>
    <row r="302" spans="1:40" ht="17.25" customHeight="1">
      <c r="A302" s="38"/>
      <c r="B302" s="38"/>
      <c r="C302" s="379"/>
      <c r="D302" s="408"/>
      <c r="E302" s="371"/>
      <c r="F302" s="372"/>
      <c r="G302" s="372"/>
      <c r="H302" s="372"/>
      <c r="I302" s="372"/>
      <c r="J302" s="372"/>
      <c r="K302" s="372"/>
      <c r="L302" s="372"/>
      <c r="M302" s="372"/>
      <c r="N302" s="372"/>
      <c r="O302" s="372"/>
      <c r="P302" s="372"/>
      <c r="Q302" s="372"/>
      <c r="R302" s="372"/>
      <c r="S302" s="372"/>
      <c r="T302" s="372"/>
      <c r="U302" s="372"/>
      <c r="V302" s="372"/>
      <c r="W302" s="372"/>
      <c r="X302" s="372"/>
      <c r="Y302" s="372"/>
      <c r="Z302" s="372"/>
      <c r="AA302" s="372"/>
      <c r="AB302" s="372"/>
      <c r="AC302" s="372"/>
      <c r="AD302" s="372"/>
      <c r="AE302" s="372"/>
      <c r="AF302" s="372"/>
      <c r="AG302" s="372"/>
      <c r="AH302" s="373"/>
      <c r="AI302" s="379"/>
      <c r="AJ302" s="380"/>
      <c r="AK302" s="380"/>
      <c r="AL302" s="380"/>
      <c r="AM302" s="380"/>
      <c r="AN302" s="408"/>
    </row>
    <row r="303" spans="1:40" ht="17.25" customHeight="1">
      <c r="A303" s="38"/>
      <c r="B303" s="38"/>
      <c r="C303" s="381"/>
      <c r="D303" s="396"/>
      <c r="E303" s="374"/>
      <c r="F303" s="375"/>
      <c r="G303" s="375"/>
      <c r="H303" s="375"/>
      <c r="I303" s="375"/>
      <c r="J303" s="375"/>
      <c r="K303" s="375"/>
      <c r="L303" s="375"/>
      <c r="M303" s="375"/>
      <c r="N303" s="375"/>
      <c r="O303" s="375"/>
      <c r="P303" s="375"/>
      <c r="Q303" s="375"/>
      <c r="R303" s="375"/>
      <c r="S303" s="375"/>
      <c r="T303" s="375"/>
      <c r="U303" s="375"/>
      <c r="V303" s="375"/>
      <c r="W303" s="375"/>
      <c r="X303" s="375"/>
      <c r="Y303" s="375"/>
      <c r="Z303" s="375"/>
      <c r="AA303" s="375"/>
      <c r="AB303" s="375"/>
      <c r="AC303" s="375"/>
      <c r="AD303" s="375"/>
      <c r="AE303" s="375"/>
      <c r="AF303" s="375"/>
      <c r="AG303" s="375"/>
      <c r="AH303" s="376"/>
      <c r="AI303" s="381"/>
      <c r="AJ303" s="382"/>
      <c r="AK303" s="382"/>
      <c r="AL303" s="382"/>
      <c r="AM303" s="382"/>
      <c r="AN303" s="396"/>
    </row>
    <row r="304" spans="1:40" ht="17.25" customHeight="1">
      <c r="A304" s="38"/>
      <c r="B304" s="38"/>
      <c r="C304" s="217"/>
      <c r="D304" s="217"/>
      <c r="E304" s="213"/>
      <c r="F304" s="213"/>
      <c r="G304" s="213"/>
      <c r="H304" s="213"/>
      <c r="I304" s="213"/>
      <c r="J304" s="213"/>
      <c r="K304" s="213"/>
      <c r="L304" s="213"/>
      <c r="M304" s="213"/>
      <c r="N304" s="213"/>
      <c r="O304" s="213"/>
      <c r="P304" s="213"/>
      <c r="Q304" s="213"/>
      <c r="R304" s="213"/>
      <c r="S304" s="213"/>
      <c r="T304" s="213"/>
      <c r="U304" s="213"/>
      <c r="V304" s="213"/>
      <c r="W304" s="213"/>
      <c r="X304" s="213"/>
      <c r="Y304" s="213"/>
      <c r="Z304" s="213"/>
      <c r="AA304" s="213"/>
      <c r="AB304" s="213"/>
      <c r="AC304" s="213"/>
      <c r="AD304" s="213"/>
      <c r="AE304" s="213"/>
      <c r="AF304" s="213"/>
      <c r="AG304" s="213"/>
      <c r="AH304" s="213"/>
      <c r="AI304" s="217"/>
      <c r="AJ304" s="217"/>
      <c r="AK304" s="217"/>
      <c r="AL304" s="217"/>
      <c r="AM304" s="217"/>
      <c r="AN304" s="217"/>
    </row>
    <row r="305" spans="1:40" ht="17.25" customHeight="1">
      <c r="A305" s="38"/>
      <c r="B305" s="44" t="s">
        <v>475</v>
      </c>
      <c r="C305" s="217"/>
      <c r="D305" s="217"/>
      <c r="E305" s="213"/>
      <c r="F305" s="213"/>
      <c r="G305" s="213"/>
      <c r="H305" s="213"/>
      <c r="I305" s="213"/>
      <c r="J305" s="213"/>
      <c r="K305" s="213"/>
      <c r="L305" s="213"/>
      <c r="M305" s="213"/>
      <c r="N305" s="213"/>
      <c r="O305" s="213"/>
      <c r="P305" s="213"/>
      <c r="Q305" s="213"/>
      <c r="R305" s="213"/>
      <c r="S305" s="213"/>
      <c r="T305" s="213"/>
      <c r="U305" s="213"/>
      <c r="V305" s="213"/>
      <c r="W305" s="213"/>
      <c r="X305" s="213"/>
      <c r="Y305" s="213"/>
      <c r="Z305" s="213"/>
      <c r="AA305" s="213"/>
      <c r="AB305" s="213"/>
      <c r="AC305" s="213"/>
      <c r="AD305" s="213"/>
      <c r="AE305" s="213"/>
      <c r="AF305" s="213"/>
      <c r="AG305" s="213"/>
      <c r="AH305" s="213"/>
      <c r="AI305" s="46"/>
      <c r="AJ305" s="46"/>
      <c r="AK305" s="46"/>
      <c r="AL305" s="46"/>
      <c r="AM305" s="46"/>
      <c r="AN305" s="46"/>
    </row>
    <row r="306" spans="1:40" ht="17.25" customHeight="1">
      <c r="A306" s="38"/>
      <c r="B306" s="38"/>
      <c r="C306" s="377">
        <v>83</v>
      </c>
      <c r="D306" s="395"/>
      <c r="E306" s="368" t="s">
        <v>206</v>
      </c>
      <c r="F306" s="369"/>
      <c r="G306" s="369"/>
      <c r="H306" s="369"/>
      <c r="I306" s="369"/>
      <c r="J306" s="369"/>
      <c r="K306" s="369"/>
      <c r="L306" s="369"/>
      <c r="M306" s="369"/>
      <c r="N306" s="369"/>
      <c r="O306" s="369"/>
      <c r="P306" s="369"/>
      <c r="Q306" s="369"/>
      <c r="R306" s="369"/>
      <c r="S306" s="369"/>
      <c r="T306" s="369"/>
      <c r="U306" s="369"/>
      <c r="V306" s="369"/>
      <c r="W306" s="369"/>
      <c r="X306" s="369"/>
      <c r="Y306" s="369"/>
      <c r="Z306" s="369"/>
      <c r="AA306" s="369"/>
      <c r="AB306" s="369"/>
      <c r="AC306" s="369"/>
      <c r="AD306" s="369"/>
      <c r="AE306" s="369"/>
      <c r="AF306" s="369"/>
      <c r="AG306" s="369"/>
      <c r="AH306" s="370"/>
      <c r="AI306" s="397"/>
      <c r="AJ306" s="397"/>
      <c r="AK306" s="397"/>
      <c r="AL306" s="397"/>
      <c r="AM306" s="397"/>
      <c r="AN306" s="397"/>
    </row>
    <row r="307" spans="1:40" ht="17.25" customHeight="1">
      <c r="A307" s="38"/>
      <c r="B307" s="38"/>
      <c r="C307" s="381"/>
      <c r="D307" s="396"/>
      <c r="E307" s="374"/>
      <c r="F307" s="375"/>
      <c r="G307" s="375"/>
      <c r="H307" s="375"/>
      <c r="I307" s="375"/>
      <c r="J307" s="375"/>
      <c r="K307" s="375"/>
      <c r="L307" s="375"/>
      <c r="M307" s="375"/>
      <c r="N307" s="375"/>
      <c r="O307" s="375"/>
      <c r="P307" s="375"/>
      <c r="Q307" s="375"/>
      <c r="R307" s="375"/>
      <c r="S307" s="375"/>
      <c r="T307" s="375"/>
      <c r="U307" s="375"/>
      <c r="V307" s="375"/>
      <c r="W307" s="375"/>
      <c r="X307" s="375"/>
      <c r="Y307" s="375"/>
      <c r="Z307" s="375"/>
      <c r="AA307" s="375"/>
      <c r="AB307" s="375"/>
      <c r="AC307" s="375"/>
      <c r="AD307" s="375"/>
      <c r="AE307" s="375"/>
      <c r="AF307" s="375"/>
      <c r="AG307" s="375"/>
      <c r="AH307" s="376"/>
      <c r="AI307" s="397"/>
      <c r="AJ307" s="397"/>
      <c r="AK307" s="397"/>
      <c r="AL307" s="397"/>
      <c r="AM307" s="397"/>
      <c r="AN307" s="397"/>
    </row>
    <row r="308" spans="1:40" ht="17.25" customHeight="1">
      <c r="A308" s="38"/>
      <c r="B308" s="38"/>
      <c r="C308" s="377">
        <v>84</v>
      </c>
      <c r="D308" s="395"/>
      <c r="E308" s="368" t="s">
        <v>207</v>
      </c>
      <c r="F308" s="369"/>
      <c r="G308" s="369"/>
      <c r="H308" s="369"/>
      <c r="I308" s="369"/>
      <c r="J308" s="369"/>
      <c r="K308" s="369"/>
      <c r="L308" s="369"/>
      <c r="M308" s="369"/>
      <c r="N308" s="369"/>
      <c r="O308" s="369"/>
      <c r="P308" s="369"/>
      <c r="Q308" s="369"/>
      <c r="R308" s="369"/>
      <c r="S308" s="369"/>
      <c r="T308" s="369"/>
      <c r="U308" s="369"/>
      <c r="V308" s="369"/>
      <c r="W308" s="369"/>
      <c r="X308" s="369"/>
      <c r="Y308" s="369"/>
      <c r="Z308" s="369"/>
      <c r="AA308" s="369"/>
      <c r="AB308" s="369"/>
      <c r="AC308" s="369"/>
      <c r="AD308" s="369"/>
      <c r="AE308" s="369"/>
      <c r="AF308" s="369"/>
      <c r="AG308" s="369"/>
      <c r="AH308" s="370"/>
      <c r="AI308" s="397"/>
      <c r="AJ308" s="397"/>
      <c r="AK308" s="397"/>
      <c r="AL308" s="397"/>
      <c r="AM308" s="397"/>
      <c r="AN308" s="397"/>
    </row>
    <row r="309" spans="1:40" ht="17.25" customHeight="1">
      <c r="A309" s="38"/>
      <c r="B309" s="38"/>
      <c r="C309" s="381"/>
      <c r="D309" s="396"/>
      <c r="E309" s="374"/>
      <c r="F309" s="375"/>
      <c r="G309" s="375"/>
      <c r="H309" s="375"/>
      <c r="I309" s="375"/>
      <c r="J309" s="375"/>
      <c r="K309" s="375"/>
      <c r="L309" s="375"/>
      <c r="M309" s="375"/>
      <c r="N309" s="375"/>
      <c r="O309" s="375"/>
      <c r="P309" s="375"/>
      <c r="Q309" s="375"/>
      <c r="R309" s="375"/>
      <c r="S309" s="375"/>
      <c r="T309" s="375"/>
      <c r="U309" s="375"/>
      <c r="V309" s="375"/>
      <c r="W309" s="375"/>
      <c r="X309" s="375"/>
      <c r="Y309" s="375"/>
      <c r="Z309" s="375"/>
      <c r="AA309" s="375"/>
      <c r="AB309" s="375"/>
      <c r="AC309" s="375"/>
      <c r="AD309" s="375"/>
      <c r="AE309" s="375"/>
      <c r="AF309" s="375"/>
      <c r="AG309" s="375"/>
      <c r="AH309" s="376"/>
      <c r="AI309" s="397"/>
      <c r="AJ309" s="397"/>
      <c r="AK309" s="397"/>
      <c r="AL309" s="397"/>
      <c r="AM309" s="397"/>
      <c r="AN309" s="397"/>
    </row>
    <row r="310" spans="1:40" ht="17.25" customHeight="1">
      <c r="A310" s="38"/>
      <c r="B310" s="38"/>
      <c r="C310" s="377">
        <v>85</v>
      </c>
      <c r="D310" s="395"/>
      <c r="E310" s="368" t="s">
        <v>291</v>
      </c>
      <c r="F310" s="369"/>
      <c r="G310" s="369"/>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70"/>
      <c r="AI310" s="397"/>
      <c r="AJ310" s="397"/>
      <c r="AK310" s="397"/>
      <c r="AL310" s="397"/>
      <c r="AM310" s="397"/>
      <c r="AN310" s="397"/>
    </row>
    <row r="311" spans="1:40" ht="17.25" customHeight="1">
      <c r="A311" s="38"/>
      <c r="B311" s="38"/>
      <c r="C311" s="379"/>
      <c r="D311" s="408"/>
      <c r="E311" s="371"/>
      <c r="F311" s="372"/>
      <c r="G311" s="372"/>
      <c r="H311" s="372"/>
      <c r="I311" s="372"/>
      <c r="J311" s="372"/>
      <c r="K311" s="372"/>
      <c r="L311" s="372"/>
      <c r="M311" s="372"/>
      <c r="N311" s="372"/>
      <c r="O311" s="372"/>
      <c r="P311" s="372"/>
      <c r="Q311" s="372"/>
      <c r="R311" s="372"/>
      <c r="S311" s="372"/>
      <c r="T311" s="372"/>
      <c r="U311" s="372"/>
      <c r="V311" s="372"/>
      <c r="W311" s="372"/>
      <c r="X311" s="372"/>
      <c r="Y311" s="372"/>
      <c r="Z311" s="372"/>
      <c r="AA311" s="372"/>
      <c r="AB311" s="372"/>
      <c r="AC311" s="372"/>
      <c r="AD311" s="372"/>
      <c r="AE311" s="372"/>
      <c r="AF311" s="372"/>
      <c r="AG311" s="372"/>
      <c r="AH311" s="373"/>
      <c r="AI311" s="397"/>
      <c r="AJ311" s="397"/>
      <c r="AK311" s="397"/>
      <c r="AL311" s="397"/>
      <c r="AM311" s="397"/>
      <c r="AN311" s="397"/>
    </row>
    <row r="312" spans="1:40" ht="17.25" customHeight="1">
      <c r="A312" s="38"/>
      <c r="B312" s="38"/>
      <c r="C312" s="381"/>
      <c r="D312" s="396"/>
      <c r="E312" s="374"/>
      <c r="F312" s="375"/>
      <c r="G312" s="375"/>
      <c r="H312" s="375"/>
      <c r="I312" s="375"/>
      <c r="J312" s="375"/>
      <c r="K312" s="375"/>
      <c r="L312" s="375"/>
      <c r="M312" s="375"/>
      <c r="N312" s="375"/>
      <c r="O312" s="375"/>
      <c r="P312" s="375"/>
      <c r="Q312" s="375"/>
      <c r="R312" s="375"/>
      <c r="S312" s="375"/>
      <c r="T312" s="375"/>
      <c r="U312" s="375"/>
      <c r="V312" s="375"/>
      <c r="W312" s="375"/>
      <c r="X312" s="375"/>
      <c r="Y312" s="375"/>
      <c r="Z312" s="375"/>
      <c r="AA312" s="375"/>
      <c r="AB312" s="375"/>
      <c r="AC312" s="375"/>
      <c r="AD312" s="375"/>
      <c r="AE312" s="375"/>
      <c r="AF312" s="375"/>
      <c r="AG312" s="375"/>
      <c r="AH312" s="376"/>
      <c r="AI312" s="397"/>
      <c r="AJ312" s="397"/>
      <c r="AK312" s="397"/>
      <c r="AL312" s="397"/>
      <c r="AM312" s="397"/>
      <c r="AN312" s="397"/>
    </row>
    <row r="313" spans="1:40" ht="17.25" customHeight="1">
      <c r="A313" s="38"/>
      <c r="B313" s="38"/>
      <c r="C313" s="217"/>
      <c r="D313" s="217"/>
      <c r="E313" s="213"/>
      <c r="F313" s="213"/>
      <c r="G313" s="213"/>
      <c r="H313" s="213"/>
      <c r="I313" s="213"/>
      <c r="J313" s="213"/>
      <c r="K313" s="213"/>
      <c r="L313" s="213"/>
      <c r="M313" s="213"/>
      <c r="N313" s="213"/>
      <c r="O313" s="213"/>
      <c r="P313" s="213"/>
      <c r="Q313" s="213"/>
      <c r="R313" s="213"/>
      <c r="S313" s="213"/>
      <c r="T313" s="213"/>
      <c r="U313" s="213"/>
      <c r="V313" s="213"/>
      <c r="W313" s="213"/>
      <c r="X313" s="213"/>
      <c r="Y313" s="213"/>
      <c r="Z313" s="213"/>
      <c r="AA313" s="213"/>
      <c r="AB313" s="213"/>
      <c r="AC313" s="213"/>
      <c r="AD313" s="213"/>
      <c r="AE313" s="213"/>
      <c r="AF313" s="213"/>
      <c r="AG313" s="213"/>
      <c r="AH313" s="213"/>
      <c r="AI313" s="217"/>
      <c r="AJ313" s="217"/>
      <c r="AK313" s="217"/>
      <c r="AL313" s="217"/>
      <c r="AM313" s="217"/>
      <c r="AN313" s="217"/>
    </row>
    <row r="314" spans="1:40" ht="17.25" customHeight="1">
      <c r="A314" s="38"/>
      <c r="B314" s="44" t="s">
        <v>476</v>
      </c>
      <c r="C314" s="217"/>
      <c r="D314" s="217"/>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row>
    <row r="315" spans="1:40" ht="17.25" customHeight="1">
      <c r="A315" s="38"/>
      <c r="B315" s="44"/>
      <c r="C315" s="377">
        <v>86</v>
      </c>
      <c r="D315" s="395"/>
      <c r="E315" s="368" t="s">
        <v>208</v>
      </c>
      <c r="F315" s="369"/>
      <c r="G315" s="369"/>
      <c r="H315" s="369"/>
      <c r="I315" s="369"/>
      <c r="J315" s="369"/>
      <c r="K315" s="369"/>
      <c r="L315" s="369"/>
      <c r="M315" s="369"/>
      <c r="N315" s="369"/>
      <c r="O315" s="369"/>
      <c r="P315" s="369"/>
      <c r="Q315" s="369"/>
      <c r="R315" s="369"/>
      <c r="S315" s="369"/>
      <c r="T315" s="369"/>
      <c r="U315" s="369"/>
      <c r="V315" s="369"/>
      <c r="W315" s="369"/>
      <c r="X315" s="369"/>
      <c r="Y315" s="369"/>
      <c r="Z315" s="369"/>
      <c r="AA315" s="369"/>
      <c r="AB315" s="369"/>
      <c r="AC315" s="369"/>
      <c r="AD315" s="369"/>
      <c r="AE315" s="369"/>
      <c r="AF315" s="369"/>
      <c r="AG315" s="369"/>
      <c r="AH315" s="370"/>
      <c r="AI315" s="386"/>
      <c r="AJ315" s="392"/>
      <c r="AK315" s="392"/>
      <c r="AL315" s="392"/>
      <c r="AM315" s="392"/>
      <c r="AN315" s="387"/>
    </row>
    <row r="316" spans="1:40" ht="17.25" customHeight="1">
      <c r="A316" s="38"/>
      <c r="B316" s="44"/>
      <c r="C316" s="379"/>
      <c r="D316" s="408"/>
      <c r="E316" s="374"/>
      <c r="F316" s="375"/>
      <c r="G316" s="375"/>
      <c r="H316" s="375"/>
      <c r="I316" s="375"/>
      <c r="J316" s="375"/>
      <c r="K316" s="375"/>
      <c r="L316" s="375"/>
      <c r="M316" s="375"/>
      <c r="N316" s="375"/>
      <c r="O316" s="375"/>
      <c r="P316" s="375"/>
      <c r="Q316" s="375"/>
      <c r="R316" s="375"/>
      <c r="S316" s="375"/>
      <c r="T316" s="375"/>
      <c r="U316" s="375"/>
      <c r="V316" s="375"/>
      <c r="W316" s="375"/>
      <c r="X316" s="375"/>
      <c r="Y316" s="375"/>
      <c r="Z316" s="375"/>
      <c r="AA316" s="375"/>
      <c r="AB316" s="375"/>
      <c r="AC316" s="375"/>
      <c r="AD316" s="375"/>
      <c r="AE316" s="375"/>
      <c r="AF316" s="375"/>
      <c r="AG316" s="375"/>
      <c r="AH316" s="376"/>
      <c r="AI316" s="390"/>
      <c r="AJ316" s="394"/>
      <c r="AK316" s="394"/>
      <c r="AL316" s="394"/>
      <c r="AM316" s="394"/>
      <c r="AN316" s="391"/>
    </row>
    <row r="317" spans="1:40" ht="17.25" customHeight="1">
      <c r="A317" s="38"/>
      <c r="B317" s="44"/>
      <c r="C317" s="379"/>
      <c r="D317" s="380"/>
      <c r="E317" s="371" t="s">
        <v>292</v>
      </c>
      <c r="F317" s="372"/>
      <c r="G317" s="372"/>
      <c r="H317" s="372"/>
      <c r="I317" s="372"/>
      <c r="J317" s="372"/>
      <c r="K317" s="372"/>
      <c r="L317" s="372"/>
      <c r="M317" s="372"/>
      <c r="N317" s="372"/>
      <c r="O317" s="372"/>
      <c r="P317" s="372"/>
      <c r="Q317" s="372"/>
      <c r="R317" s="372"/>
      <c r="S317" s="372"/>
      <c r="T317" s="372"/>
      <c r="U317" s="372"/>
      <c r="V317" s="372"/>
      <c r="W317" s="372"/>
      <c r="X317" s="372"/>
      <c r="Y317" s="372"/>
      <c r="Z317" s="372"/>
      <c r="AA317" s="372"/>
      <c r="AB317" s="372"/>
      <c r="AC317" s="372"/>
      <c r="AD317" s="372"/>
      <c r="AE317" s="372"/>
      <c r="AF317" s="372"/>
      <c r="AG317" s="372"/>
      <c r="AH317" s="372"/>
      <c r="AI317" s="372"/>
      <c r="AJ317" s="372"/>
      <c r="AK317" s="372"/>
      <c r="AL317" s="372"/>
      <c r="AM317" s="372"/>
      <c r="AN317" s="373"/>
    </row>
    <row r="318" spans="1:40" ht="17.25" customHeight="1">
      <c r="A318" s="38"/>
      <c r="B318" s="44"/>
      <c r="C318" s="379"/>
      <c r="D318" s="380"/>
      <c r="E318" s="371"/>
      <c r="F318" s="372"/>
      <c r="G318" s="372"/>
      <c r="H318" s="372"/>
      <c r="I318" s="372"/>
      <c r="J318" s="372"/>
      <c r="K318" s="372"/>
      <c r="L318" s="372"/>
      <c r="M318" s="372"/>
      <c r="N318" s="372"/>
      <c r="O318" s="372"/>
      <c r="P318" s="372"/>
      <c r="Q318" s="372"/>
      <c r="R318" s="372"/>
      <c r="S318" s="372"/>
      <c r="T318" s="372"/>
      <c r="U318" s="372"/>
      <c r="V318" s="372"/>
      <c r="W318" s="372"/>
      <c r="X318" s="372"/>
      <c r="Y318" s="372"/>
      <c r="Z318" s="372"/>
      <c r="AA318" s="372"/>
      <c r="AB318" s="372"/>
      <c r="AC318" s="372"/>
      <c r="AD318" s="372"/>
      <c r="AE318" s="372"/>
      <c r="AF318" s="372"/>
      <c r="AG318" s="372"/>
      <c r="AH318" s="372"/>
      <c r="AI318" s="372"/>
      <c r="AJ318" s="372"/>
      <c r="AK318" s="372"/>
      <c r="AL318" s="372"/>
      <c r="AM318" s="372"/>
      <c r="AN318" s="373"/>
    </row>
    <row r="319" spans="1:40" ht="17.25" customHeight="1">
      <c r="A319" s="38"/>
      <c r="B319" s="44"/>
      <c r="C319" s="379"/>
      <c r="D319" s="380"/>
      <c r="E319" s="371"/>
      <c r="F319" s="372"/>
      <c r="G319" s="372"/>
      <c r="H319" s="372"/>
      <c r="I319" s="372"/>
      <c r="J319" s="372"/>
      <c r="K319" s="372"/>
      <c r="L319" s="372"/>
      <c r="M319" s="372"/>
      <c r="N319" s="372"/>
      <c r="O319" s="372"/>
      <c r="P319" s="372"/>
      <c r="Q319" s="372"/>
      <c r="R319" s="372"/>
      <c r="S319" s="372"/>
      <c r="T319" s="372"/>
      <c r="U319" s="372"/>
      <c r="V319" s="372"/>
      <c r="W319" s="372"/>
      <c r="X319" s="372"/>
      <c r="Y319" s="372"/>
      <c r="Z319" s="372"/>
      <c r="AA319" s="372"/>
      <c r="AB319" s="372"/>
      <c r="AC319" s="372"/>
      <c r="AD319" s="372"/>
      <c r="AE319" s="372"/>
      <c r="AF319" s="372"/>
      <c r="AG319" s="372"/>
      <c r="AH319" s="372"/>
      <c r="AI319" s="372"/>
      <c r="AJ319" s="372"/>
      <c r="AK319" s="372"/>
      <c r="AL319" s="372"/>
      <c r="AM319" s="372"/>
      <c r="AN319" s="373"/>
    </row>
    <row r="320" spans="1:40" ht="17.25" customHeight="1">
      <c r="A320" s="38"/>
      <c r="B320" s="44"/>
      <c r="C320" s="379"/>
      <c r="D320" s="380"/>
      <c r="E320" s="371"/>
      <c r="F320" s="372"/>
      <c r="G320" s="372"/>
      <c r="H320" s="372"/>
      <c r="I320" s="372"/>
      <c r="J320" s="372"/>
      <c r="K320" s="372"/>
      <c r="L320" s="372"/>
      <c r="M320" s="372"/>
      <c r="N320" s="372"/>
      <c r="O320" s="372"/>
      <c r="P320" s="372"/>
      <c r="Q320" s="372"/>
      <c r="R320" s="372"/>
      <c r="S320" s="372"/>
      <c r="T320" s="372"/>
      <c r="U320" s="372"/>
      <c r="V320" s="372"/>
      <c r="W320" s="372"/>
      <c r="X320" s="372"/>
      <c r="Y320" s="372"/>
      <c r="Z320" s="372"/>
      <c r="AA320" s="372"/>
      <c r="AB320" s="372"/>
      <c r="AC320" s="372"/>
      <c r="AD320" s="372"/>
      <c r="AE320" s="372"/>
      <c r="AF320" s="372"/>
      <c r="AG320" s="372"/>
      <c r="AH320" s="372"/>
      <c r="AI320" s="372"/>
      <c r="AJ320" s="372"/>
      <c r="AK320" s="372"/>
      <c r="AL320" s="372"/>
      <c r="AM320" s="372"/>
      <c r="AN320" s="373"/>
    </row>
    <row r="321" spans="1:40" ht="17.25" customHeight="1">
      <c r="A321" s="38"/>
      <c r="B321" s="44"/>
      <c r="C321" s="379"/>
      <c r="D321" s="380"/>
      <c r="E321" s="371"/>
      <c r="F321" s="372"/>
      <c r="G321" s="372"/>
      <c r="H321" s="372"/>
      <c r="I321" s="372"/>
      <c r="J321" s="372"/>
      <c r="K321" s="372"/>
      <c r="L321" s="372"/>
      <c r="M321" s="372"/>
      <c r="N321" s="372"/>
      <c r="O321" s="372"/>
      <c r="P321" s="372"/>
      <c r="Q321" s="372"/>
      <c r="R321" s="372"/>
      <c r="S321" s="372"/>
      <c r="T321" s="372"/>
      <c r="U321" s="372"/>
      <c r="V321" s="372"/>
      <c r="W321" s="372"/>
      <c r="X321" s="372"/>
      <c r="Y321" s="372"/>
      <c r="Z321" s="372"/>
      <c r="AA321" s="372"/>
      <c r="AB321" s="372"/>
      <c r="AC321" s="372"/>
      <c r="AD321" s="372"/>
      <c r="AE321" s="372"/>
      <c r="AF321" s="372"/>
      <c r="AG321" s="372"/>
      <c r="AH321" s="372"/>
      <c r="AI321" s="372"/>
      <c r="AJ321" s="372"/>
      <c r="AK321" s="372"/>
      <c r="AL321" s="372"/>
      <c r="AM321" s="372"/>
      <c r="AN321" s="373"/>
    </row>
    <row r="322" spans="1:40" ht="17.25" customHeight="1">
      <c r="A322" s="38"/>
      <c r="B322" s="44"/>
      <c r="C322" s="379"/>
      <c r="D322" s="380"/>
      <c r="E322" s="371"/>
      <c r="F322" s="372"/>
      <c r="G322" s="372"/>
      <c r="H322" s="372"/>
      <c r="I322" s="372"/>
      <c r="J322" s="372"/>
      <c r="K322" s="372"/>
      <c r="L322" s="372"/>
      <c r="M322" s="372"/>
      <c r="N322" s="372"/>
      <c r="O322" s="372"/>
      <c r="P322" s="372"/>
      <c r="Q322" s="372"/>
      <c r="R322" s="372"/>
      <c r="S322" s="372"/>
      <c r="T322" s="372"/>
      <c r="U322" s="372"/>
      <c r="V322" s="372"/>
      <c r="W322" s="372"/>
      <c r="X322" s="372"/>
      <c r="Y322" s="372"/>
      <c r="Z322" s="372"/>
      <c r="AA322" s="372"/>
      <c r="AB322" s="372"/>
      <c r="AC322" s="372"/>
      <c r="AD322" s="372"/>
      <c r="AE322" s="372"/>
      <c r="AF322" s="372"/>
      <c r="AG322" s="372"/>
      <c r="AH322" s="372"/>
      <c r="AI322" s="372"/>
      <c r="AJ322" s="372"/>
      <c r="AK322" s="372"/>
      <c r="AL322" s="372"/>
      <c r="AM322" s="372"/>
      <c r="AN322" s="373"/>
    </row>
    <row r="323" spans="1:40" ht="17.25" customHeight="1">
      <c r="A323" s="38"/>
      <c r="B323" s="44"/>
      <c r="C323" s="379"/>
      <c r="D323" s="380"/>
      <c r="E323" s="371"/>
      <c r="F323" s="372"/>
      <c r="G323" s="372"/>
      <c r="H323" s="372"/>
      <c r="I323" s="372"/>
      <c r="J323" s="372"/>
      <c r="K323" s="372"/>
      <c r="L323" s="372"/>
      <c r="M323" s="372"/>
      <c r="N323" s="372"/>
      <c r="O323" s="372"/>
      <c r="P323" s="372"/>
      <c r="Q323" s="372"/>
      <c r="R323" s="372"/>
      <c r="S323" s="372"/>
      <c r="T323" s="372"/>
      <c r="U323" s="372"/>
      <c r="V323" s="372"/>
      <c r="W323" s="372"/>
      <c r="X323" s="372"/>
      <c r="Y323" s="372"/>
      <c r="Z323" s="372"/>
      <c r="AA323" s="372"/>
      <c r="AB323" s="372"/>
      <c r="AC323" s="372"/>
      <c r="AD323" s="372"/>
      <c r="AE323" s="372"/>
      <c r="AF323" s="372"/>
      <c r="AG323" s="372"/>
      <c r="AH323" s="372"/>
      <c r="AI323" s="372"/>
      <c r="AJ323" s="372"/>
      <c r="AK323" s="372"/>
      <c r="AL323" s="372"/>
      <c r="AM323" s="372"/>
      <c r="AN323" s="373"/>
    </row>
    <row r="324" spans="1:40" ht="17.25" customHeight="1">
      <c r="A324" s="38"/>
      <c r="B324" s="44"/>
      <c r="C324" s="379"/>
      <c r="D324" s="380"/>
      <c r="E324" s="371"/>
      <c r="F324" s="372"/>
      <c r="G324" s="372"/>
      <c r="H324" s="372"/>
      <c r="I324" s="372"/>
      <c r="J324" s="372"/>
      <c r="K324" s="372"/>
      <c r="L324" s="372"/>
      <c r="M324" s="372"/>
      <c r="N324" s="372"/>
      <c r="O324" s="372"/>
      <c r="P324" s="372"/>
      <c r="Q324" s="372"/>
      <c r="R324" s="372"/>
      <c r="S324" s="372"/>
      <c r="T324" s="372"/>
      <c r="U324" s="372"/>
      <c r="V324" s="372"/>
      <c r="W324" s="372"/>
      <c r="X324" s="372"/>
      <c r="Y324" s="372"/>
      <c r="Z324" s="372"/>
      <c r="AA324" s="372"/>
      <c r="AB324" s="372"/>
      <c r="AC324" s="372"/>
      <c r="AD324" s="372"/>
      <c r="AE324" s="372"/>
      <c r="AF324" s="372"/>
      <c r="AG324" s="372"/>
      <c r="AH324" s="372"/>
      <c r="AI324" s="372"/>
      <c r="AJ324" s="372"/>
      <c r="AK324" s="372"/>
      <c r="AL324" s="372"/>
      <c r="AM324" s="372"/>
      <c r="AN324" s="373"/>
    </row>
    <row r="325" spans="1:40" ht="17.25" customHeight="1">
      <c r="A325" s="38"/>
      <c r="B325" s="44"/>
      <c r="C325" s="379"/>
      <c r="D325" s="380"/>
      <c r="E325" s="371"/>
      <c r="F325" s="372"/>
      <c r="G325" s="372"/>
      <c r="H325" s="372"/>
      <c r="I325" s="372"/>
      <c r="J325" s="372"/>
      <c r="K325" s="372"/>
      <c r="L325" s="372"/>
      <c r="M325" s="372"/>
      <c r="N325" s="372"/>
      <c r="O325" s="372"/>
      <c r="P325" s="372"/>
      <c r="Q325" s="372"/>
      <c r="R325" s="372"/>
      <c r="S325" s="372"/>
      <c r="T325" s="372"/>
      <c r="U325" s="372"/>
      <c r="V325" s="372"/>
      <c r="W325" s="372"/>
      <c r="X325" s="372"/>
      <c r="Y325" s="372"/>
      <c r="Z325" s="372"/>
      <c r="AA325" s="372"/>
      <c r="AB325" s="372"/>
      <c r="AC325" s="372"/>
      <c r="AD325" s="372"/>
      <c r="AE325" s="372"/>
      <c r="AF325" s="372"/>
      <c r="AG325" s="372"/>
      <c r="AH325" s="372"/>
      <c r="AI325" s="372"/>
      <c r="AJ325" s="372"/>
      <c r="AK325" s="372"/>
      <c r="AL325" s="372"/>
      <c r="AM325" s="372"/>
      <c r="AN325" s="373"/>
    </row>
    <row r="326" spans="1:40" ht="17.25" customHeight="1">
      <c r="A326" s="38"/>
      <c r="B326" s="44"/>
      <c r="C326" s="381"/>
      <c r="D326" s="382"/>
      <c r="E326" s="374"/>
      <c r="F326" s="375"/>
      <c r="G326" s="375"/>
      <c r="H326" s="375"/>
      <c r="I326" s="375"/>
      <c r="J326" s="375"/>
      <c r="K326" s="375"/>
      <c r="L326" s="375"/>
      <c r="M326" s="375"/>
      <c r="N326" s="375"/>
      <c r="O326" s="375"/>
      <c r="P326" s="375"/>
      <c r="Q326" s="375"/>
      <c r="R326" s="375"/>
      <c r="S326" s="375"/>
      <c r="T326" s="375"/>
      <c r="U326" s="375"/>
      <c r="V326" s="375"/>
      <c r="W326" s="375"/>
      <c r="X326" s="375"/>
      <c r="Y326" s="375"/>
      <c r="Z326" s="375"/>
      <c r="AA326" s="375"/>
      <c r="AB326" s="375"/>
      <c r="AC326" s="375"/>
      <c r="AD326" s="375"/>
      <c r="AE326" s="375"/>
      <c r="AF326" s="375"/>
      <c r="AG326" s="375"/>
      <c r="AH326" s="375"/>
      <c r="AI326" s="375"/>
      <c r="AJ326" s="375"/>
      <c r="AK326" s="375"/>
      <c r="AL326" s="375"/>
      <c r="AM326" s="375"/>
      <c r="AN326" s="376"/>
    </row>
    <row r="327" spans="1:40" ht="17.25" customHeight="1">
      <c r="A327" s="38"/>
      <c r="B327" s="38"/>
      <c r="C327" s="217"/>
      <c r="D327" s="217"/>
      <c r="E327" s="213"/>
      <c r="F327" s="213"/>
      <c r="G327" s="213"/>
      <c r="H327" s="213"/>
      <c r="I327" s="213"/>
      <c r="J327" s="213"/>
      <c r="K327" s="213"/>
      <c r="L327" s="213"/>
      <c r="M327" s="213"/>
      <c r="N327" s="213"/>
      <c r="O327" s="213"/>
      <c r="P327" s="213"/>
      <c r="Q327" s="213"/>
      <c r="R327" s="213"/>
      <c r="S327" s="213"/>
      <c r="T327" s="213"/>
      <c r="U327" s="213"/>
      <c r="V327" s="213"/>
      <c r="W327" s="213"/>
      <c r="X327" s="213"/>
      <c r="Y327" s="213"/>
      <c r="Z327" s="213"/>
      <c r="AA327" s="213"/>
      <c r="AB327" s="213"/>
      <c r="AC327" s="213"/>
      <c r="AD327" s="213"/>
      <c r="AE327" s="213"/>
      <c r="AF327" s="213"/>
      <c r="AG327" s="213"/>
      <c r="AH327" s="213"/>
      <c r="AI327" s="46"/>
      <c r="AJ327" s="46"/>
      <c r="AK327" s="46"/>
      <c r="AL327" s="46"/>
      <c r="AM327" s="46"/>
      <c r="AN327" s="46"/>
    </row>
    <row r="328" spans="1:40" ht="17.25" customHeight="1">
      <c r="A328" s="38"/>
      <c r="B328" s="44" t="s">
        <v>477</v>
      </c>
      <c r="C328" s="217"/>
      <c r="D328" s="217"/>
      <c r="E328" s="213"/>
      <c r="F328" s="213"/>
      <c r="G328" s="213"/>
      <c r="H328" s="213"/>
      <c r="I328" s="213"/>
      <c r="J328" s="213"/>
      <c r="K328" s="213"/>
      <c r="L328" s="213"/>
      <c r="M328" s="213"/>
      <c r="N328" s="213"/>
      <c r="O328" s="213"/>
      <c r="P328" s="213"/>
      <c r="Q328" s="213"/>
      <c r="R328" s="213"/>
      <c r="S328" s="213"/>
      <c r="T328" s="213"/>
      <c r="U328" s="213"/>
      <c r="V328" s="213"/>
      <c r="W328" s="213"/>
      <c r="X328" s="213"/>
      <c r="Y328" s="213"/>
      <c r="Z328" s="213"/>
      <c r="AA328" s="213"/>
      <c r="AB328" s="213"/>
      <c r="AC328" s="213"/>
      <c r="AD328" s="213"/>
      <c r="AE328" s="213"/>
      <c r="AF328" s="213"/>
      <c r="AG328" s="213"/>
      <c r="AH328" s="213"/>
      <c r="AI328" s="46"/>
      <c r="AJ328" s="46"/>
      <c r="AK328" s="46"/>
      <c r="AL328" s="46"/>
      <c r="AM328" s="46"/>
      <c r="AN328" s="46"/>
    </row>
    <row r="329" spans="1:40" ht="17.25" customHeight="1">
      <c r="A329" s="38"/>
      <c r="B329" s="38"/>
      <c r="C329" s="377">
        <v>87</v>
      </c>
      <c r="D329" s="395"/>
      <c r="E329" s="368" t="s">
        <v>209</v>
      </c>
      <c r="F329" s="369"/>
      <c r="G329" s="369"/>
      <c r="H329" s="369"/>
      <c r="I329" s="369"/>
      <c r="J329" s="369"/>
      <c r="K329" s="369"/>
      <c r="L329" s="369"/>
      <c r="M329" s="369"/>
      <c r="N329" s="369"/>
      <c r="O329" s="369"/>
      <c r="P329" s="369"/>
      <c r="Q329" s="369"/>
      <c r="R329" s="369"/>
      <c r="S329" s="369"/>
      <c r="T329" s="369"/>
      <c r="U329" s="369"/>
      <c r="V329" s="369"/>
      <c r="W329" s="369"/>
      <c r="X329" s="369"/>
      <c r="Y329" s="369"/>
      <c r="Z329" s="369"/>
      <c r="AA329" s="369"/>
      <c r="AB329" s="369"/>
      <c r="AC329" s="369"/>
      <c r="AD329" s="369"/>
      <c r="AE329" s="369"/>
      <c r="AF329" s="369"/>
      <c r="AG329" s="369"/>
      <c r="AH329" s="370"/>
      <c r="AI329" s="377"/>
      <c r="AJ329" s="378"/>
      <c r="AK329" s="378"/>
      <c r="AL329" s="378"/>
      <c r="AM329" s="378"/>
      <c r="AN329" s="395"/>
    </row>
    <row r="330" spans="1:40" ht="16.5" customHeight="1">
      <c r="A330" s="38"/>
      <c r="B330" s="38"/>
      <c r="C330" s="379"/>
      <c r="D330" s="408"/>
      <c r="E330" s="371"/>
      <c r="F330" s="372"/>
      <c r="G330" s="372"/>
      <c r="H330" s="372"/>
      <c r="I330" s="372"/>
      <c r="J330" s="372"/>
      <c r="K330" s="372"/>
      <c r="L330" s="372"/>
      <c r="M330" s="372"/>
      <c r="N330" s="372"/>
      <c r="O330" s="372"/>
      <c r="P330" s="372"/>
      <c r="Q330" s="372"/>
      <c r="R330" s="372"/>
      <c r="S330" s="372"/>
      <c r="T330" s="372"/>
      <c r="U330" s="372"/>
      <c r="V330" s="372"/>
      <c r="W330" s="372"/>
      <c r="X330" s="372"/>
      <c r="Y330" s="372"/>
      <c r="Z330" s="372"/>
      <c r="AA330" s="372"/>
      <c r="AB330" s="372"/>
      <c r="AC330" s="372"/>
      <c r="AD330" s="372"/>
      <c r="AE330" s="372"/>
      <c r="AF330" s="372"/>
      <c r="AG330" s="372"/>
      <c r="AH330" s="373"/>
      <c r="AI330" s="379"/>
      <c r="AJ330" s="380"/>
      <c r="AK330" s="380"/>
      <c r="AL330" s="380"/>
      <c r="AM330" s="380"/>
      <c r="AN330" s="408"/>
    </row>
    <row r="331" spans="1:40" ht="17.25" customHeight="1">
      <c r="A331" s="38"/>
      <c r="B331" s="38"/>
      <c r="C331" s="379"/>
      <c r="D331" s="408"/>
      <c r="E331" s="371"/>
      <c r="F331" s="372"/>
      <c r="G331" s="372"/>
      <c r="H331" s="372"/>
      <c r="I331" s="372"/>
      <c r="J331" s="372"/>
      <c r="K331" s="372"/>
      <c r="L331" s="372"/>
      <c r="M331" s="372"/>
      <c r="N331" s="372"/>
      <c r="O331" s="372"/>
      <c r="P331" s="372"/>
      <c r="Q331" s="372"/>
      <c r="R331" s="372"/>
      <c r="S331" s="372"/>
      <c r="T331" s="372"/>
      <c r="U331" s="372"/>
      <c r="V331" s="372"/>
      <c r="W331" s="372"/>
      <c r="X331" s="372"/>
      <c r="Y331" s="372"/>
      <c r="Z331" s="372"/>
      <c r="AA331" s="372"/>
      <c r="AB331" s="372"/>
      <c r="AC331" s="372"/>
      <c r="AD331" s="372"/>
      <c r="AE331" s="372"/>
      <c r="AF331" s="372"/>
      <c r="AG331" s="372"/>
      <c r="AH331" s="373"/>
      <c r="AI331" s="379"/>
      <c r="AJ331" s="380"/>
      <c r="AK331" s="380"/>
      <c r="AL331" s="380"/>
      <c r="AM331" s="380"/>
      <c r="AN331" s="408"/>
    </row>
    <row r="332" spans="1:40" ht="17.25" customHeight="1">
      <c r="A332" s="38"/>
      <c r="B332" s="38"/>
      <c r="C332" s="377">
        <v>88</v>
      </c>
      <c r="D332" s="395"/>
      <c r="E332" s="368" t="s">
        <v>45</v>
      </c>
      <c r="F332" s="369"/>
      <c r="G332" s="369"/>
      <c r="H332" s="369"/>
      <c r="I332" s="369"/>
      <c r="J332" s="369"/>
      <c r="K332" s="369"/>
      <c r="L332" s="369"/>
      <c r="M332" s="369"/>
      <c r="N332" s="369"/>
      <c r="O332" s="369"/>
      <c r="P332" s="369"/>
      <c r="Q332" s="369"/>
      <c r="R332" s="369"/>
      <c r="S332" s="369"/>
      <c r="T332" s="369"/>
      <c r="U332" s="369"/>
      <c r="V332" s="369"/>
      <c r="W332" s="369"/>
      <c r="X332" s="369"/>
      <c r="Y332" s="369"/>
      <c r="Z332" s="369"/>
      <c r="AA332" s="369"/>
      <c r="AB332" s="369"/>
      <c r="AC332" s="369"/>
      <c r="AD332" s="369"/>
      <c r="AE332" s="369"/>
      <c r="AF332" s="369"/>
      <c r="AG332" s="369"/>
      <c r="AH332" s="369"/>
      <c r="AI332" s="369"/>
      <c r="AJ332" s="369"/>
      <c r="AK332" s="369"/>
      <c r="AL332" s="369"/>
      <c r="AM332" s="369"/>
      <c r="AN332" s="370"/>
    </row>
    <row r="333" spans="1:40" ht="17.25" customHeight="1">
      <c r="A333" s="38"/>
      <c r="B333" s="38"/>
      <c r="C333" s="379"/>
      <c r="D333" s="408"/>
      <c r="E333" s="371"/>
      <c r="F333" s="372"/>
      <c r="G333" s="372"/>
      <c r="H333" s="372"/>
      <c r="I333" s="372"/>
      <c r="J333" s="372"/>
      <c r="K333" s="372"/>
      <c r="L333" s="372"/>
      <c r="M333" s="372"/>
      <c r="N333" s="372"/>
      <c r="O333" s="372"/>
      <c r="P333" s="372"/>
      <c r="Q333" s="372"/>
      <c r="R333" s="372"/>
      <c r="S333" s="372"/>
      <c r="T333" s="372"/>
      <c r="U333" s="372"/>
      <c r="V333" s="372"/>
      <c r="W333" s="372"/>
      <c r="X333" s="372"/>
      <c r="Y333" s="372"/>
      <c r="Z333" s="372"/>
      <c r="AA333" s="372"/>
      <c r="AB333" s="372"/>
      <c r="AC333" s="372"/>
      <c r="AD333" s="372"/>
      <c r="AE333" s="372"/>
      <c r="AF333" s="372"/>
      <c r="AG333" s="372"/>
      <c r="AH333" s="372"/>
      <c r="AI333" s="372"/>
      <c r="AJ333" s="372"/>
      <c r="AK333" s="372"/>
      <c r="AL333" s="372"/>
      <c r="AM333" s="372"/>
      <c r="AN333" s="373"/>
    </row>
    <row r="334" spans="1:40" ht="17.25" customHeight="1">
      <c r="A334" s="38"/>
      <c r="B334" s="38"/>
      <c r="C334" s="379"/>
      <c r="D334" s="408"/>
      <c r="E334" s="371" t="s">
        <v>10</v>
      </c>
      <c r="F334" s="372"/>
      <c r="G334" s="372"/>
      <c r="H334" s="372"/>
      <c r="I334" s="372"/>
      <c r="J334" s="372"/>
      <c r="K334" s="372"/>
      <c r="L334" s="372"/>
      <c r="M334" s="372"/>
      <c r="N334" s="372"/>
      <c r="O334" s="372"/>
      <c r="P334" s="372"/>
      <c r="Q334" s="372"/>
      <c r="R334" s="372"/>
      <c r="S334" s="372"/>
      <c r="T334" s="372"/>
      <c r="U334" s="372"/>
      <c r="V334" s="372"/>
      <c r="W334" s="372"/>
      <c r="X334" s="372"/>
      <c r="Y334" s="372"/>
      <c r="Z334" s="372"/>
      <c r="AA334" s="372"/>
      <c r="AB334" s="372"/>
      <c r="AC334" s="372"/>
      <c r="AD334" s="372"/>
      <c r="AE334" s="372"/>
      <c r="AF334" s="372"/>
      <c r="AG334" s="372"/>
      <c r="AH334" s="372"/>
      <c r="AI334" s="372"/>
      <c r="AJ334" s="372"/>
      <c r="AK334" s="372"/>
      <c r="AL334" s="372"/>
      <c r="AM334" s="372"/>
      <c r="AN334" s="373"/>
    </row>
    <row r="335" spans="1:40" ht="17.25" customHeight="1">
      <c r="A335" s="38"/>
      <c r="B335" s="38"/>
      <c r="C335" s="379"/>
      <c r="D335" s="408"/>
      <c r="E335" s="371" t="s">
        <v>46</v>
      </c>
      <c r="F335" s="372"/>
      <c r="G335" s="372"/>
      <c r="H335" s="372"/>
      <c r="I335" s="372"/>
      <c r="J335" s="372"/>
      <c r="K335" s="372"/>
      <c r="L335" s="372"/>
      <c r="M335" s="372"/>
      <c r="N335" s="372"/>
      <c r="O335" s="372"/>
      <c r="P335" s="372"/>
      <c r="Q335" s="372"/>
      <c r="R335" s="372"/>
      <c r="S335" s="372"/>
      <c r="T335" s="372"/>
      <c r="U335" s="372"/>
      <c r="V335" s="372"/>
      <c r="W335" s="372"/>
      <c r="X335" s="372"/>
      <c r="Y335" s="372"/>
      <c r="Z335" s="372"/>
      <c r="AA335" s="372"/>
      <c r="AB335" s="372"/>
      <c r="AC335" s="372"/>
      <c r="AD335" s="372"/>
      <c r="AE335" s="372"/>
      <c r="AF335" s="372"/>
      <c r="AG335" s="372"/>
      <c r="AH335" s="372"/>
      <c r="AI335" s="372"/>
      <c r="AJ335" s="372"/>
      <c r="AK335" s="372"/>
      <c r="AL335" s="372"/>
      <c r="AM335" s="372"/>
      <c r="AN335" s="373"/>
    </row>
    <row r="336" spans="1:40" ht="17.25" customHeight="1">
      <c r="A336" s="38"/>
      <c r="B336" s="38"/>
      <c r="C336" s="379"/>
      <c r="D336" s="408"/>
      <c r="E336" s="371" t="s">
        <v>26</v>
      </c>
      <c r="F336" s="372"/>
      <c r="G336" s="372"/>
      <c r="H336" s="372"/>
      <c r="I336" s="372"/>
      <c r="J336" s="372"/>
      <c r="K336" s="372"/>
      <c r="L336" s="372"/>
      <c r="M336" s="372"/>
      <c r="N336" s="372"/>
      <c r="O336" s="372"/>
      <c r="P336" s="372"/>
      <c r="Q336" s="372"/>
      <c r="R336" s="372"/>
      <c r="S336" s="372"/>
      <c r="T336" s="372"/>
      <c r="U336" s="372"/>
      <c r="V336" s="372"/>
      <c r="W336" s="372"/>
      <c r="X336" s="372"/>
      <c r="Y336" s="372"/>
      <c r="Z336" s="372"/>
      <c r="AA336" s="372"/>
      <c r="AB336" s="372"/>
      <c r="AC336" s="372"/>
      <c r="AD336" s="372"/>
      <c r="AE336" s="372"/>
      <c r="AF336" s="372"/>
      <c r="AG336" s="372"/>
      <c r="AH336" s="372"/>
      <c r="AI336" s="372"/>
      <c r="AJ336" s="372"/>
      <c r="AK336" s="372"/>
      <c r="AL336" s="372"/>
      <c r="AM336" s="372"/>
      <c r="AN336" s="373"/>
    </row>
    <row r="337" spans="1:40" ht="17.25" customHeight="1">
      <c r="A337" s="38"/>
      <c r="B337" s="38"/>
      <c r="C337" s="379"/>
      <c r="D337" s="408"/>
      <c r="E337" s="371" t="s">
        <v>135</v>
      </c>
      <c r="F337" s="372"/>
      <c r="G337" s="372"/>
      <c r="H337" s="372"/>
      <c r="I337" s="372"/>
      <c r="J337" s="372"/>
      <c r="K337" s="372"/>
      <c r="L337" s="372"/>
      <c r="M337" s="372"/>
      <c r="N337" s="372"/>
      <c r="O337" s="372"/>
      <c r="P337" s="372"/>
      <c r="Q337" s="372"/>
      <c r="R337" s="372"/>
      <c r="S337" s="372"/>
      <c r="T337" s="372"/>
      <c r="U337" s="372"/>
      <c r="V337" s="372"/>
      <c r="W337" s="372"/>
      <c r="X337" s="372"/>
      <c r="Y337" s="372"/>
      <c r="Z337" s="372"/>
      <c r="AA337" s="372"/>
      <c r="AB337" s="372"/>
      <c r="AC337" s="372"/>
      <c r="AD337" s="372"/>
      <c r="AE337" s="372"/>
      <c r="AF337" s="372"/>
      <c r="AG337" s="372"/>
      <c r="AH337" s="372"/>
      <c r="AI337" s="372"/>
      <c r="AJ337" s="372"/>
      <c r="AK337" s="372"/>
      <c r="AL337" s="372"/>
      <c r="AM337" s="372"/>
      <c r="AN337" s="373"/>
    </row>
    <row r="338" spans="1:40" ht="17.25" customHeight="1">
      <c r="A338" s="38"/>
      <c r="B338" s="38"/>
      <c r="C338" s="379"/>
      <c r="D338" s="408"/>
      <c r="E338" s="371"/>
      <c r="F338" s="372"/>
      <c r="G338" s="372"/>
      <c r="H338" s="372"/>
      <c r="I338" s="372"/>
      <c r="J338" s="372"/>
      <c r="K338" s="372"/>
      <c r="L338" s="372"/>
      <c r="M338" s="372"/>
      <c r="N338" s="372"/>
      <c r="O338" s="372"/>
      <c r="P338" s="372"/>
      <c r="Q338" s="372"/>
      <c r="R338" s="372"/>
      <c r="S338" s="372"/>
      <c r="T338" s="372"/>
      <c r="U338" s="372"/>
      <c r="V338" s="372"/>
      <c r="W338" s="372"/>
      <c r="X338" s="372"/>
      <c r="Y338" s="372"/>
      <c r="Z338" s="372"/>
      <c r="AA338" s="372"/>
      <c r="AB338" s="372"/>
      <c r="AC338" s="372"/>
      <c r="AD338" s="372"/>
      <c r="AE338" s="372"/>
      <c r="AF338" s="372"/>
      <c r="AG338" s="372"/>
      <c r="AH338" s="372"/>
      <c r="AI338" s="372"/>
      <c r="AJ338" s="372"/>
      <c r="AK338" s="372"/>
      <c r="AL338" s="372"/>
      <c r="AM338" s="372"/>
      <c r="AN338" s="373"/>
    </row>
    <row r="339" spans="1:40" ht="17.25" customHeight="1">
      <c r="A339" s="38"/>
      <c r="B339" s="38"/>
      <c r="C339" s="379"/>
      <c r="D339" s="408"/>
      <c r="E339" s="371" t="s">
        <v>27</v>
      </c>
      <c r="F339" s="372"/>
      <c r="G339" s="372"/>
      <c r="H339" s="372"/>
      <c r="I339" s="372"/>
      <c r="J339" s="372"/>
      <c r="K339" s="372"/>
      <c r="L339" s="372"/>
      <c r="M339" s="372"/>
      <c r="N339" s="372"/>
      <c r="O339" s="372"/>
      <c r="P339" s="372"/>
      <c r="Q339" s="372"/>
      <c r="R339" s="372"/>
      <c r="S339" s="372"/>
      <c r="T339" s="372"/>
      <c r="U339" s="372"/>
      <c r="V339" s="372"/>
      <c r="W339" s="372"/>
      <c r="X339" s="372"/>
      <c r="Y339" s="372"/>
      <c r="Z339" s="372"/>
      <c r="AA339" s="372"/>
      <c r="AB339" s="372"/>
      <c r="AC339" s="372"/>
      <c r="AD339" s="372"/>
      <c r="AE339" s="372"/>
      <c r="AF339" s="372"/>
      <c r="AG339" s="372"/>
      <c r="AH339" s="372"/>
      <c r="AI339" s="372"/>
      <c r="AJ339" s="372"/>
      <c r="AK339" s="372"/>
      <c r="AL339" s="372"/>
      <c r="AM339" s="372"/>
      <c r="AN339" s="373"/>
    </row>
    <row r="340" spans="1:40" ht="17.25" customHeight="1">
      <c r="A340" s="38"/>
      <c r="B340" s="38"/>
      <c r="C340" s="379"/>
      <c r="D340" s="408"/>
      <c r="E340" s="371" t="s">
        <v>230</v>
      </c>
      <c r="F340" s="372"/>
      <c r="G340" s="372"/>
      <c r="H340" s="372"/>
      <c r="I340" s="372"/>
      <c r="J340" s="372"/>
      <c r="K340" s="372"/>
      <c r="L340" s="372"/>
      <c r="M340" s="372"/>
      <c r="N340" s="372"/>
      <c r="O340" s="372"/>
      <c r="P340" s="372"/>
      <c r="Q340" s="372"/>
      <c r="R340" s="372"/>
      <c r="S340" s="372"/>
      <c r="T340" s="372"/>
      <c r="U340" s="372"/>
      <c r="V340" s="372"/>
      <c r="W340" s="372"/>
      <c r="X340" s="372"/>
      <c r="Y340" s="372"/>
      <c r="Z340" s="372"/>
      <c r="AA340" s="372"/>
      <c r="AB340" s="372"/>
      <c r="AC340" s="372"/>
      <c r="AD340" s="372"/>
      <c r="AE340" s="372"/>
      <c r="AF340" s="372"/>
      <c r="AG340" s="372"/>
      <c r="AH340" s="372"/>
      <c r="AI340" s="372"/>
      <c r="AJ340" s="372"/>
      <c r="AK340" s="372"/>
      <c r="AL340" s="372"/>
      <c r="AM340" s="372"/>
      <c r="AN340" s="373"/>
    </row>
    <row r="341" spans="1:40" ht="17.25" customHeight="1">
      <c r="A341" s="38"/>
      <c r="B341" s="38"/>
      <c r="C341" s="379"/>
      <c r="D341" s="408"/>
      <c r="E341" s="371" t="s">
        <v>47</v>
      </c>
      <c r="F341" s="372"/>
      <c r="G341" s="372"/>
      <c r="H341" s="372"/>
      <c r="I341" s="372"/>
      <c r="J341" s="372"/>
      <c r="K341" s="372"/>
      <c r="L341" s="372"/>
      <c r="M341" s="372"/>
      <c r="N341" s="372"/>
      <c r="O341" s="372"/>
      <c r="P341" s="372"/>
      <c r="Q341" s="372"/>
      <c r="R341" s="372"/>
      <c r="S341" s="372"/>
      <c r="T341" s="372"/>
      <c r="U341" s="372"/>
      <c r="V341" s="372"/>
      <c r="W341" s="372"/>
      <c r="X341" s="372"/>
      <c r="Y341" s="372"/>
      <c r="Z341" s="372"/>
      <c r="AA341" s="372"/>
      <c r="AB341" s="372"/>
      <c r="AC341" s="372"/>
      <c r="AD341" s="372"/>
      <c r="AE341" s="372"/>
      <c r="AF341" s="372"/>
      <c r="AG341" s="372"/>
      <c r="AH341" s="372"/>
      <c r="AI341" s="372"/>
      <c r="AJ341" s="372"/>
      <c r="AK341" s="372"/>
      <c r="AL341" s="372"/>
      <c r="AM341" s="372"/>
      <c r="AN341" s="373"/>
    </row>
    <row r="342" spans="1:40" ht="17.25" customHeight="1">
      <c r="A342" s="38"/>
      <c r="B342" s="38"/>
      <c r="C342" s="379"/>
      <c r="D342" s="408"/>
      <c r="E342" s="371" t="s">
        <v>829</v>
      </c>
      <c r="F342" s="372"/>
      <c r="G342" s="372"/>
      <c r="H342" s="372"/>
      <c r="I342" s="372"/>
      <c r="J342" s="372"/>
      <c r="K342" s="372"/>
      <c r="L342" s="372"/>
      <c r="M342" s="372"/>
      <c r="N342" s="372"/>
      <c r="O342" s="372"/>
      <c r="P342" s="372"/>
      <c r="Q342" s="372"/>
      <c r="R342" s="372"/>
      <c r="S342" s="372"/>
      <c r="T342" s="372"/>
      <c r="U342" s="372"/>
      <c r="V342" s="372"/>
      <c r="W342" s="372"/>
      <c r="X342" s="372"/>
      <c r="Y342" s="372"/>
      <c r="Z342" s="372"/>
      <c r="AA342" s="372"/>
      <c r="AB342" s="372"/>
      <c r="AC342" s="372"/>
      <c r="AD342" s="372"/>
      <c r="AE342" s="372"/>
      <c r="AF342" s="372"/>
      <c r="AG342" s="372"/>
      <c r="AH342" s="372"/>
      <c r="AI342" s="372"/>
      <c r="AJ342" s="372"/>
      <c r="AK342" s="372"/>
      <c r="AL342" s="372"/>
      <c r="AM342" s="372"/>
      <c r="AN342" s="373"/>
    </row>
    <row r="343" spans="1:40" ht="17.25" customHeight="1">
      <c r="A343" s="38"/>
      <c r="B343" s="38"/>
      <c r="C343" s="381"/>
      <c r="D343" s="396"/>
      <c r="E343" s="374" t="s">
        <v>11</v>
      </c>
      <c r="F343" s="375"/>
      <c r="G343" s="375"/>
      <c r="H343" s="375"/>
      <c r="I343" s="375"/>
      <c r="J343" s="375"/>
      <c r="K343" s="375"/>
      <c r="L343" s="375"/>
      <c r="M343" s="375"/>
      <c r="N343" s="375"/>
      <c r="O343" s="375"/>
      <c r="P343" s="375"/>
      <c r="Q343" s="375"/>
      <c r="R343" s="375"/>
      <c r="S343" s="375"/>
      <c r="T343" s="375"/>
      <c r="U343" s="375"/>
      <c r="V343" s="375"/>
      <c r="W343" s="375"/>
      <c r="X343" s="375"/>
      <c r="Y343" s="375"/>
      <c r="Z343" s="375"/>
      <c r="AA343" s="375"/>
      <c r="AB343" s="375"/>
      <c r="AC343" s="375"/>
      <c r="AD343" s="375"/>
      <c r="AE343" s="375"/>
      <c r="AF343" s="375"/>
      <c r="AG343" s="375"/>
      <c r="AH343" s="375"/>
      <c r="AI343" s="375"/>
      <c r="AJ343" s="375"/>
      <c r="AK343" s="375"/>
      <c r="AL343" s="375"/>
      <c r="AM343" s="375"/>
      <c r="AN343" s="376"/>
    </row>
    <row r="344" spans="1:40" ht="17.25" customHeight="1">
      <c r="A344" s="38"/>
      <c r="B344" s="38"/>
      <c r="C344" s="217"/>
      <c r="D344" s="217"/>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46"/>
      <c r="AJ344" s="46"/>
      <c r="AK344" s="46"/>
      <c r="AL344" s="46"/>
      <c r="AM344" s="46"/>
      <c r="AN344" s="46"/>
    </row>
    <row r="345" spans="1:40" ht="17.25" customHeight="1">
      <c r="A345" s="38"/>
      <c r="B345" s="44" t="s">
        <v>478</v>
      </c>
      <c r="C345" s="217"/>
      <c r="D345" s="217"/>
      <c r="E345" s="213"/>
      <c r="F345" s="213"/>
      <c r="G345" s="213"/>
      <c r="H345" s="213"/>
      <c r="I345" s="213"/>
      <c r="J345" s="213"/>
      <c r="K345" s="213"/>
      <c r="L345" s="213"/>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46"/>
      <c r="AJ345" s="46"/>
      <c r="AK345" s="46"/>
      <c r="AL345" s="46"/>
      <c r="AM345" s="46"/>
      <c r="AN345" s="46"/>
    </row>
    <row r="346" spans="1:40" ht="17.25" customHeight="1">
      <c r="A346" s="38"/>
      <c r="B346" s="38"/>
      <c r="C346" s="377">
        <v>89</v>
      </c>
      <c r="D346" s="395"/>
      <c r="E346" s="368" t="s">
        <v>293</v>
      </c>
      <c r="F346" s="369"/>
      <c r="G346" s="369"/>
      <c r="H346" s="369"/>
      <c r="I346" s="369"/>
      <c r="J346" s="369"/>
      <c r="K346" s="369"/>
      <c r="L346" s="369"/>
      <c r="M346" s="369"/>
      <c r="N346" s="369"/>
      <c r="O346" s="369"/>
      <c r="P346" s="369"/>
      <c r="Q346" s="369"/>
      <c r="R346" s="369"/>
      <c r="S346" s="369"/>
      <c r="T346" s="369"/>
      <c r="U346" s="369"/>
      <c r="V346" s="369"/>
      <c r="W346" s="369"/>
      <c r="X346" s="369"/>
      <c r="Y346" s="369"/>
      <c r="Z346" s="369"/>
      <c r="AA346" s="369"/>
      <c r="AB346" s="369"/>
      <c r="AC346" s="369"/>
      <c r="AD346" s="369"/>
      <c r="AE346" s="369"/>
      <c r="AF346" s="369"/>
      <c r="AG346" s="369"/>
      <c r="AH346" s="370"/>
      <c r="AI346" s="377"/>
      <c r="AJ346" s="378"/>
      <c r="AK346" s="378"/>
      <c r="AL346" s="378"/>
      <c r="AM346" s="378"/>
      <c r="AN346" s="395"/>
    </row>
    <row r="347" spans="1:40" ht="17.25" customHeight="1">
      <c r="A347" s="38"/>
      <c r="B347" s="38"/>
      <c r="C347" s="381"/>
      <c r="D347" s="396"/>
      <c r="E347" s="374"/>
      <c r="F347" s="375"/>
      <c r="G347" s="375"/>
      <c r="H347" s="375"/>
      <c r="I347" s="375"/>
      <c r="J347" s="375"/>
      <c r="K347" s="375"/>
      <c r="L347" s="375"/>
      <c r="M347" s="375"/>
      <c r="N347" s="375"/>
      <c r="O347" s="375"/>
      <c r="P347" s="375"/>
      <c r="Q347" s="375"/>
      <c r="R347" s="375"/>
      <c r="S347" s="375"/>
      <c r="T347" s="375"/>
      <c r="U347" s="375"/>
      <c r="V347" s="375"/>
      <c r="W347" s="375"/>
      <c r="X347" s="375"/>
      <c r="Y347" s="375"/>
      <c r="Z347" s="375"/>
      <c r="AA347" s="375"/>
      <c r="AB347" s="375"/>
      <c r="AC347" s="375"/>
      <c r="AD347" s="375"/>
      <c r="AE347" s="375"/>
      <c r="AF347" s="375"/>
      <c r="AG347" s="375"/>
      <c r="AH347" s="376"/>
      <c r="AI347" s="381"/>
      <c r="AJ347" s="382"/>
      <c r="AK347" s="382"/>
      <c r="AL347" s="382"/>
      <c r="AM347" s="382"/>
      <c r="AN347" s="396"/>
    </row>
    <row r="348" spans="1:40" ht="17.25" customHeight="1">
      <c r="A348" s="38"/>
      <c r="B348" s="38"/>
      <c r="C348" s="377">
        <v>90</v>
      </c>
      <c r="D348" s="395"/>
      <c r="E348" s="368" t="s">
        <v>294</v>
      </c>
      <c r="F348" s="369"/>
      <c r="G348" s="369"/>
      <c r="H348" s="369"/>
      <c r="I348" s="369"/>
      <c r="J348" s="369"/>
      <c r="K348" s="369"/>
      <c r="L348" s="369"/>
      <c r="M348" s="369"/>
      <c r="N348" s="369"/>
      <c r="O348" s="369"/>
      <c r="P348" s="369"/>
      <c r="Q348" s="369"/>
      <c r="R348" s="369"/>
      <c r="S348" s="369"/>
      <c r="T348" s="369"/>
      <c r="U348" s="369"/>
      <c r="V348" s="369"/>
      <c r="W348" s="369"/>
      <c r="X348" s="369"/>
      <c r="Y348" s="369"/>
      <c r="Z348" s="369"/>
      <c r="AA348" s="369"/>
      <c r="AB348" s="369"/>
      <c r="AC348" s="369"/>
      <c r="AD348" s="369"/>
      <c r="AE348" s="369"/>
      <c r="AF348" s="369"/>
      <c r="AG348" s="369"/>
      <c r="AH348" s="370"/>
      <c r="AI348" s="377"/>
      <c r="AJ348" s="378"/>
      <c r="AK348" s="378"/>
      <c r="AL348" s="378"/>
      <c r="AM348" s="378"/>
      <c r="AN348" s="395"/>
    </row>
    <row r="349" spans="1:40" ht="17.25" customHeight="1">
      <c r="A349" s="38"/>
      <c r="B349" s="38"/>
      <c r="C349" s="381"/>
      <c r="D349" s="396"/>
      <c r="E349" s="374"/>
      <c r="F349" s="375"/>
      <c r="G349" s="375"/>
      <c r="H349" s="375"/>
      <c r="I349" s="375"/>
      <c r="J349" s="375"/>
      <c r="K349" s="375"/>
      <c r="L349" s="375"/>
      <c r="M349" s="375"/>
      <c r="N349" s="375"/>
      <c r="O349" s="375"/>
      <c r="P349" s="375"/>
      <c r="Q349" s="375"/>
      <c r="R349" s="375"/>
      <c r="S349" s="375"/>
      <c r="T349" s="375"/>
      <c r="U349" s="375"/>
      <c r="V349" s="375"/>
      <c r="W349" s="375"/>
      <c r="X349" s="375"/>
      <c r="Y349" s="375"/>
      <c r="Z349" s="375"/>
      <c r="AA349" s="375"/>
      <c r="AB349" s="375"/>
      <c r="AC349" s="375"/>
      <c r="AD349" s="375"/>
      <c r="AE349" s="375"/>
      <c r="AF349" s="375"/>
      <c r="AG349" s="375"/>
      <c r="AH349" s="376"/>
      <c r="AI349" s="381"/>
      <c r="AJ349" s="382"/>
      <c r="AK349" s="382"/>
      <c r="AL349" s="382"/>
      <c r="AM349" s="382"/>
      <c r="AN349" s="396"/>
    </row>
    <row r="350" spans="1:40" ht="17.25" customHeight="1">
      <c r="A350" s="38"/>
      <c r="B350" s="38"/>
      <c r="C350" s="414" t="s">
        <v>295</v>
      </c>
      <c r="D350" s="362"/>
      <c r="E350" s="362"/>
      <c r="F350" s="362"/>
      <c r="G350" s="362"/>
      <c r="H350" s="362"/>
      <c r="I350" s="362"/>
      <c r="J350" s="362"/>
      <c r="K350" s="362"/>
      <c r="L350" s="362"/>
      <c r="M350" s="362"/>
      <c r="N350" s="362"/>
      <c r="O350" s="362"/>
      <c r="P350" s="362"/>
      <c r="Q350" s="362"/>
      <c r="R350" s="362"/>
      <c r="S350" s="362"/>
      <c r="T350" s="362"/>
      <c r="U350" s="362"/>
      <c r="V350" s="362"/>
      <c r="W350" s="362"/>
      <c r="X350" s="362"/>
      <c r="Y350" s="362"/>
      <c r="Z350" s="362"/>
      <c r="AA350" s="362"/>
      <c r="AB350" s="362"/>
      <c r="AC350" s="362"/>
      <c r="AD350" s="362"/>
      <c r="AE350" s="362"/>
      <c r="AF350" s="362"/>
      <c r="AG350" s="362"/>
      <c r="AH350" s="362"/>
      <c r="AI350" s="362"/>
      <c r="AJ350" s="362"/>
      <c r="AK350" s="362"/>
      <c r="AL350" s="362"/>
      <c r="AM350" s="362"/>
      <c r="AN350" s="363"/>
    </row>
    <row r="351" spans="1:40" ht="17.25" customHeight="1">
      <c r="A351" s="38"/>
      <c r="B351" s="38"/>
      <c r="C351" s="252" t="s">
        <v>89</v>
      </c>
      <c r="D351" s="47"/>
      <c r="E351" s="47"/>
      <c r="F351" s="47"/>
      <c r="G351" s="47"/>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6"/>
      <c r="AN351" s="253"/>
    </row>
    <row r="352" spans="1:40" ht="17.25" customHeight="1">
      <c r="A352" s="38"/>
      <c r="B352" s="38"/>
      <c r="C352" s="252" t="s">
        <v>90</v>
      </c>
      <c r="D352" s="47"/>
      <c r="E352" s="47"/>
      <c r="F352" s="47"/>
      <c r="G352" s="47"/>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6"/>
      <c r="AN352" s="253"/>
    </row>
    <row r="353" spans="1:40" ht="17.25" customHeight="1">
      <c r="A353" s="38"/>
      <c r="B353" s="38"/>
      <c r="C353" s="252" t="s">
        <v>91</v>
      </c>
      <c r="D353" s="47"/>
      <c r="E353" s="47"/>
      <c r="F353" s="47"/>
      <c r="G353" s="47"/>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6"/>
      <c r="AN353" s="253"/>
    </row>
    <row r="354" spans="1:40" ht="17.25" customHeight="1">
      <c r="A354" s="38"/>
      <c r="B354" s="38"/>
      <c r="C354" s="252"/>
      <c r="D354" s="47"/>
      <c r="E354" s="47"/>
      <c r="F354" s="47"/>
      <c r="G354" s="47"/>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6"/>
      <c r="AN354" s="253"/>
    </row>
    <row r="355" spans="1:40" ht="17.25" customHeight="1">
      <c r="A355" s="38"/>
      <c r="B355" s="38"/>
      <c r="C355" s="252"/>
      <c r="E355" s="221"/>
      <c r="F355" s="222"/>
      <c r="G355" s="513" t="s">
        <v>48</v>
      </c>
      <c r="H355" s="514"/>
      <c r="I355" s="514"/>
      <c r="J355" s="514"/>
      <c r="K355" s="514"/>
      <c r="L355" s="515"/>
      <c r="M355" s="513" t="s">
        <v>49</v>
      </c>
      <c r="N355" s="514"/>
      <c r="O355" s="514"/>
      <c r="P355" s="514"/>
      <c r="Q355" s="514"/>
      <c r="R355" s="515"/>
      <c r="S355" s="513" t="s">
        <v>50</v>
      </c>
      <c r="T355" s="514"/>
      <c r="U355" s="514"/>
      <c r="V355" s="514"/>
      <c r="W355" s="514"/>
      <c r="X355" s="514"/>
      <c r="Y355" s="514"/>
      <c r="Z355" s="514"/>
      <c r="AA355" s="514"/>
      <c r="AB355" s="514"/>
      <c r="AC355" s="514"/>
      <c r="AD355" s="514"/>
      <c r="AE355" s="514"/>
      <c r="AF355" s="514"/>
      <c r="AG355" s="514"/>
      <c r="AH355" s="514"/>
      <c r="AI355" s="514"/>
      <c r="AJ355" s="514"/>
      <c r="AK355" s="514"/>
      <c r="AL355" s="515"/>
      <c r="AM355" s="46"/>
      <c r="AN355" s="253"/>
    </row>
    <row r="356" spans="1:40" ht="17.25" customHeight="1">
      <c r="A356" s="38"/>
      <c r="B356" s="38"/>
      <c r="C356" s="252"/>
      <c r="E356" s="516" t="s">
        <v>87</v>
      </c>
      <c r="F356" s="517"/>
      <c r="G356" s="414"/>
      <c r="H356" s="362"/>
      <c r="I356" s="362"/>
      <c r="J356" s="362"/>
      <c r="K356" s="362"/>
      <c r="L356" s="363"/>
      <c r="M356" s="414"/>
      <c r="N356" s="362"/>
      <c r="O356" s="362"/>
      <c r="P356" s="362"/>
      <c r="Q356" s="362"/>
      <c r="R356" s="363"/>
      <c r="S356" s="414"/>
      <c r="T356" s="362"/>
      <c r="U356" s="362"/>
      <c r="V356" s="362"/>
      <c r="W356" s="362"/>
      <c r="X356" s="362"/>
      <c r="Y356" s="362"/>
      <c r="Z356" s="362"/>
      <c r="AA356" s="362"/>
      <c r="AB356" s="362"/>
      <c r="AC356" s="362"/>
      <c r="AD356" s="362"/>
      <c r="AE356" s="362"/>
      <c r="AF356" s="362"/>
      <c r="AG356" s="362"/>
      <c r="AH356" s="362"/>
      <c r="AI356" s="362"/>
      <c r="AJ356" s="362"/>
      <c r="AK356" s="362"/>
      <c r="AL356" s="363"/>
      <c r="AM356" s="46"/>
      <c r="AN356" s="253"/>
    </row>
    <row r="357" spans="1:40" ht="17.25" customHeight="1">
      <c r="A357" s="38"/>
      <c r="B357" s="38"/>
      <c r="C357" s="252"/>
      <c r="E357" s="518"/>
      <c r="F357" s="519"/>
      <c r="G357" s="413"/>
      <c r="H357" s="364"/>
      <c r="I357" s="364"/>
      <c r="J357" s="364"/>
      <c r="K357" s="364"/>
      <c r="L357" s="365"/>
      <c r="M357" s="413"/>
      <c r="N357" s="364"/>
      <c r="O357" s="364"/>
      <c r="P357" s="364"/>
      <c r="Q357" s="364"/>
      <c r="R357" s="365"/>
      <c r="S357" s="413"/>
      <c r="T357" s="364"/>
      <c r="U357" s="364"/>
      <c r="V357" s="364"/>
      <c r="W357" s="364"/>
      <c r="X357" s="364"/>
      <c r="Y357" s="364"/>
      <c r="Z357" s="364"/>
      <c r="AA357" s="364"/>
      <c r="AB357" s="364"/>
      <c r="AC357" s="364"/>
      <c r="AD357" s="364"/>
      <c r="AE357" s="364"/>
      <c r="AF357" s="364"/>
      <c r="AG357" s="364"/>
      <c r="AH357" s="364"/>
      <c r="AI357" s="364"/>
      <c r="AJ357" s="364"/>
      <c r="AK357" s="364"/>
      <c r="AL357" s="365"/>
      <c r="AM357" s="46"/>
      <c r="AN357" s="253"/>
    </row>
    <row r="358" spans="1:40" ht="17.25" customHeight="1">
      <c r="A358" s="38"/>
      <c r="B358" s="38"/>
      <c r="C358" s="252"/>
      <c r="E358" s="518"/>
      <c r="F358" s="519"/>
      <c r="G358" s="413"/>
      <c r="H358" s="364"/>
      <c r="I358" s="364"/>
      <c r="J358" s="364"/>
      <c r="K358" s="364"/>
      <c r="L358" s="365"/>
      <c r="M358" s="413"/>
      <c r="N358" s="364"/>
      <c r="O358" s="364"/>
      <c r="P358" s="364"/>
      <c r="Q358" s="364"/>
      <c r="R358" s="365"/>
      <c r="S358" s="413"/>
      <c r="T358" s="364"/>
      <c r="U358" s="364"/>
      <c r="V358" s="364"/>
      <c r="W358" s="364"/>
      <c r="X358" s="364"/>
      <c r="Y358" s="364"/>
      <c r="Z358" s="364"/>
      <c r="AA358" s="364"/>
      <c r="AB358" s="364"/>
      <c r="AC358" s="364"/>
      <c r="AD358" s="364"/>
      <c r="AE358" s="364"/>
      <c r="AF358" s="364"/>
      <c r="AG358" s="364"/>
      <c r="AH358" s="364"/>
      <c r="AI358" s="364"/>
      <c r="AJ358" s="364"/>
      <c r="AK358" s="364"/>
      <c r="AL358" s="365"/>
      <c r="AM358" s="46"/>
      <c r="AN358" s="253"/>
    </row>
    <row r="359" spans="1:40" ht="17.25" customHeight="1">
      <c r="A359" s="38"/>
      <c r="B359" s="38"/>
      <c r="C359" s="252"/>
      <c r="E359" s="518"/>
      <c r="F359" s="519"/>
      <c r="G359" s="413"/>
      <c r="H359" s="364"/>
      <c r="I359" s="364"/>
      <c r="J359" s="364"/>
      <c r="K359" s="364"/>
      <c r="L359" s="365"/>
      <c r="M359" s="413"/>
      <c r="N359" s="364"/>
      <c r="O359" s="364"/>
      <c r="P359" s="364"/>
      <c r="Q359" s="364"/>
      <c r="R359" s="365"/>
      <c r="S359" s="413"/>
      <c r="T359" s="364"/>
      <c r="U359" s="364"/>
      <c r="V359" s="364"/>
      <c r="W359" s="364"/>
      <c r="X359" s="364"/>
      <c r="Y359" s="364"/>
      <c r="Z359" s="364"/>
      <c r="AA359" s="364"/>
      <c r="AB359" s="364"/>
      <c r="AC359" s="364"/>
      <c r="AD359" s="364"/>
      <c r="AE359" s="364"/>
      <c r="AF359" s="364"/>
      <c r="AG359" s="364"/>
      <c r="AH359" s="364"/>
      <c r="AI359" s="364"/>
      <c r="AJ359" s="364"/>
      <c r="AK359" s="364"/>
      <c r="AL359" s="365"/>
      <c r="AM359" s="46"/>
      <c r="AN359" s="253"/>
    </row>
    <row r="360" spans="1:40" ht="17.25" customHeight="1">
      <c r="A360" s="38"/>
      <c r="B360" s="38"/>
      <c r="C360" s="252"/>
      <c r="E360" s="518"/>
      <c r="F360" s="519"/>
      <c r="G360" s="413"/>
      <c r="H360" s="364"/>
      <c r="I360" s="364"/>
      <c r="J360" s="364"/>
      <c r="K360" s="364"/>
      <c r="L360" s="365"/>
      <c r="M360" s="413"/>
      <c r="N360" s="364"/>
      <c r="O360" s="364"/>
      <c r="P360" s="364"/>
      <c r="Q360" s="364"/>
      <c r="R360" s="365"/>
      <c r="S360" s="413"/>
      <c r="T360" s="364"/>
      <c r="U360" s="364"/>
      <c r="V360" s="364"/>
      <c r="W360" s="364"/>
      <c r="X360" s="364"/>
      <c r="Y360" s="364"/>
      <c r="Z360" s="364"/>
      <c r="AA360" s="364"/>
      <c r="AB360" s="364"/>
      <c r="AC360" s="364"/>
      <c r="AD360" s="364"/>
      <c r="AE360" s="364"/>
      <c r="AF360" s="364"/>
      <c r="AG360" s="364"/>
      <c r="AH360" s="364"/>
      <c r="AI360" s="364"/>
      <c r="AJ360" s="364"/>
      <c r="AK360" s="364"/>
      <c r="AL360" s="365"/>
      <c r="AM360" s="46"/>
      <c r="AN360" s="253"/>
    </row>
    <row r="361" spans="1:40" ht="17.25" customHeight="1">
      <c r="A361" s="38"/>
      <c r="B361" s="38"/>
      <c r="C361" s="252"/>
      <c r="E361" s="518"/>
      <c r="F361" s="519"/>
      <c r="G361" s="413"/>
      <c r="H361" s="364"/>
      <c r="I361" s="364"/>
      <c r="J361" s="364"/>
      <c r="K361" s="364"/>
      <c r="L361" s="365"/>
      <c r="M361" s="413"/>
      <c r="N361" s="364"/>
      <c r="O361" s="364"/>
      <c r="P361" s="364"/>
      <c r="Q361" s="364"/>
      <c r="R361" s="365"/>
      <c r="S361" s="413"/>
      <c r="T361" s="364"/>
      <c r="U361" s="364"/>
      <c r="V361" s="364"/>
      <c r="W361" s="364"/>
      <c r="X361" s="364"/>
      <c r="Y361" s="364"/>
      <c r="Z361" s="364"/>
      <c r="AA361" s="364"/>
      <c r="AB361" s="364"/>
      <c r="AC361" s="364"/>
      <c r="AD361" s="364"/>
      <c r="AE361" s="364"/>
      <c r="AF361" s="364"/>
      <c r="AG361" s="364"/>
      <c r="AH361" s="364"/>
      <c r="AI361" s="364"/>
      <c r="AJ361" s="364"/>
      <c r="AK361" s="364"/>
      <c r="AL361" s="365"/>
      <c r="AM361" s="46"/>
      <c r="AN361" s="253"/>
    </row>
    <row r="362" spans="1:40" ht="17.25" customHeight="1">
      <c r="A362" s="38"/>
      <c r="B362" s="38"/>
      <c r="C362" s="252"/>
      <c r="E362" s="518"/>
      <c r="F362" s="519"/>
      <c r="G362" s="413"/>
      <c r="H362" s="364"/>
      <c r="I362" s="364"/>
      <c r="J362" s="364"/>
      <c r="K362" s="364"/>
      <c r="L362" s="365"/>
      <c r="M362" s="413"/>
      <c r="N362" s="364"/>
      <c r="O362" s="364"/>
      <c r="P362" s="364"/>
      <c r="Q362" s="364"/>
      <c r="R362" s="365"/>
      <c r="S362" s="413"/>
      <c r="T362" s="364"/>
      <c r="U362" s="364"/>
      <c r="V362" s="364"/>
      <c r="W362" s="364"/>
      <c r="X362" s="364"/>
      <c r="Y362" s="364"/>
      <c r="Z362" s="364"/>
      <c r="AA362" s="364"/>
      <c r="AB362" s="364"/>
      <c r="AC362" s="364"/>
      <c r="AD362" s="364"/>
      <c r="AE362" s="364"/>
      <c r="AF362" s="364"/>
      <c r="AG362" s="364"/>
      <c r="AH362" s="364"/>
      <c r="AI362" s="364"/>
      <c r="AJ362" s="364"/>
      <c r="AK362" s="364"/>
      <c r="AL362" s="365"/>
      <c r="AM362" s="46"/>
      <c r="AN362" s="253"/>
    </row>
    <row r="363" spans="1:40" ht="17.25" customHeight="1">
      <c r="A363" s="38"/>
      <c r="B363" s="38"/>
      <c r="C363" s="252"/>
      <c r="E363" s="520"/>
      <c r="F363" s="521"/>
      <c r="G363" s="415"/>
      <c r="H363" s="366"/>
      <c r="I363" s="366"/>
      <c r="J363" s="366"/>
      <c r="K363" s="366"/>
      <c r="L363" s="367"/>
      <c r="M363" s="415"/>
      <c r="N363" s="366"/>
      <c r="O363" s="366"/>
      <c r="P363" s="366"/>
      <c r="Q363" s="366"/>
      <c r="R363" s="367"/>
      <c r="S363" s="415"/>
      <c r="T363" s="366"/>
      <c r="U363" s="366"/>
      <c r="V363" s="366"/>
      <c r="W363" s="366"/>
      <c r="X363" s="366"/>
      <c r="Y363" s="366"/>
      <c r="Z363" s="366"/>
      <c r="AA363" s="366"/>
      <c r="AB363" s="366"/>
      <c r="AC363" s="366"/>
      <c r="AD363" s="366"/>
      <c r="AE363" s="366"/>
      <c r="AF363" s="366"/>
      <c r="AG363" s="366"/>
      <c r="AH363" s="366"/>
      <c r="AI363" s="366"/>
      <c r="AJ363" s="366"/>
      <c r="AK363" s="366"/>
      <c r="AL363" s="367"/>
      <c r="AM363" s="46"/>
      <c r="AN363" s="253"/>
    </row>
    <row r="364" spans="1:40" ht="17.25" customHeight="1">
      <c r="A364" s="38"/>
      <c r="B364" s="38"/>
      <c r="C364" s="252"/>
      <c r="E364" s="516" t="s">
        <v>88</v>
      </c>
      <c r="F364" s="517"/>
      <c r="G364" s="414"/>
      <c r="H364" s="362"/>
      <c r="I364" s="362"/>
      <c r="J364" s="362"/>
      <c r="K364" s="362"/>
      <c r="L364" s="363"/>
      <c r="M364" s="414"/>
      <c r="N364" s="362"/>
      <c r="O364" s="362"/>
      <c r="P364" s="362"/>
      <c r="Q364" s="362"/>
      <c r="R364" s="363"/>
      <c r="S364" s="414"/>
      <c r="T364" s="362"/>
      <c r="U364" s="362"/>
      <c r="V364" s="362"/>
      <c r="W364" s="362"/>
      <c r="X364" s="362"/>
      <c r="Y364" s="362"/>
      <c r="Z364" s="362"/>
      <c r="AA364" s="362"/>
      <c r="AB364" s="362"/>
      <c r="AC364" s="362"/>
      <c r="AD364" s="362"/>
      <c r="AE364" s="362"/>
      <c r="AF364" s="362"/>
      <c r="AG364" s="362"/>
      <c r="AH364" s="362"/>
      <c r="AI364" s="362"/>
      <c r="AJ364" s="362"/>
      <c r="AK364" s="362"/>
      <c r="AL364" s="363"/>
      <c r="AM364" s="46"/>
      <c r="AN364" s="253"/>
    </row>
    <row r="365" spans="1:40" ht="17.25" customHeight="1">
      <c r="A365" s="38"/>
      <c r="B365" s="38"/>
      <c r="C365" s="252"/>
      <c r="E365" s="518"/>
      <c r="F365" s="519"/>
      <c r="G365" s="413"/>
      <c r="H365" s="364"/>
      <c r="I365" s="364"/>
      <c r="J365" s="364"/>
      <c r="K365" s="364"/>
      <c r="L365" s="365"/>
      <c r="M365" s="413"/>
      <c r="N365" s="364"/>
      <c r="O365" s="364"/>
      <c r="P365" s="364"/>
      <c r="Q365" s="364"/>
      <c r="R365" s="365"/>
      <c r="S365" s="413"/>
      <c r="T365" s="364"/>
      <c r="U365" s="364"/>
      <c r="V365" s="364"/>
      <c r="W365" s="364"/>
      <c r="X365" s="364"/>
      <c r="Y365" s="364"/>
      <c r="Z365" s="364"/>
      <c r="AA365" s="364"/>
      <c r="AB365" s="364"/>
      <c r="AC365" s="364"/>
      <c r="AD365" s="364"/>
      <c r="AE365" s="364"/>
      <c r="AF365" s="364"/>
      <c r="AG365" s="364"/>
      <c r="AH365" s="364"/>
      <c r="AI365" s="364"/>
      <c r="AJ365" s="364"/>
      <c r="AK365" s="364"/>
      <c r="AL365" s="365"/>
      <c r="AM365" s="46"/>
      <c r="AN365" s="253"/>
    </row>
    <row r="366" spans="1:40" ht="17.25" customHeight="1">
      <c r="A366" s="38"/>
      <c r="B366" s="38"/>
      <c r="C366" s="252"/>
      <c r="E366" s="518"/>
      <c r="F366" s="519"/>
      <c r="G366" s="413"/>
      <c r="H366" s="364"/>
      <c r="I366" s="364"/>
      <c r="J366" s="364"/>
      <c r="K366" s="364"/>
      <c r="L366" s="365"/>
      <c r="M366" s="413"/>
      <c r="N366" s="364"/>
      <c r="O366" s="364"/>
      <c r="P366" s="364"/>
      <c r="Q366" s="364"/>
      <c r="R366" s="365"/>
      <c r="S366" s="413"/>
      <c r="T366" s="364"/>
      <c r="U366" s="364"/>
      <c r="V366" s="364"/>
      <c r="W366" s="364"/>
      <c r="X366" s="364"/>
      <c r="Y366" s="364"/>
      <c r="Z366" s="364"/>
      <c r="AA366" s="364"/>
      <c r="AB366" s="364"/>
      <c r="AC366" s="364"/>
      <c r="AD366" s="364"/>
      <c r="AE366" s="364"/>
      <c r="AF366" s="364"/>
      <c r="AG366" s="364"/>
      <c r="AH366" s="364"/>
      <c r="AI366" s="364"/>
      <c r="AJ366" s="364"/>
      <c r="AK366" s="364"/>
      <c r="AL366" s="365"/>
      <c r="AM366" s="46"/>
      <c r="AN366" s="253"/>
    </row>
    <row r="367" spans="1:40" ht="17.25" customHeight="1">
      <c r="A367" s="38"/>
      <c r="B367" s="38"/>
      <c r="C367" s="252"/>
      <c r="E367" s="518"/>
      <c r="F367" s="519"/>
      <c r="G367" s="413"/>
      <c r="H367" s="364"/>
      <c r="I367" s="364"/>
      <c r="J367" s="364"/>
      <c r="K367" s="364"/>
      <c r="L367" s="365"/>
      <c r="M367" s="413"/>
      <c r="N367" s="364"/>
      <c r="O367" s="364"/>
      <c r="P367" s="364"/>
      <c r="Q367" s="364"/>
      <c r="R367" s="365"/>
      <c r="S367" s="413"/>
      <c r="T367" s="364"/>
      <c r="U367" s="364"/>
      <c r="V367" s="364"/>
      <c r="W367" s="364"/>
      <c r="X367" s="364"/>
      <c r="Y367" s="364"/>
      <c r="Z367" s="364"/>
      <c r="AA367" s="364"/>
      <c r="AB367" s="364"/>
      <c r="AC367" s="364"/>
      <c r="AD367" s="364"/>
      <c r="AE367" s="364"/>
      <c r="AF367" s="364"/>
      <c r="AG367" s="364"/>
      <c r="AH367" s="364"/>
      <c r="AI367" s="364"/>
      <c r="AJ367" s="364"/>
      <c r="AK367" s="364"/>
      <c r="AL367" s="365"/>
      <c r="AM367" s="46"/>
      <c r="AN367" s="253"/>
    </row>
    <row r="368" spans="1:40" ht="17.25" customHeight="1">
      <c r="A368" s="38"/>
      <c r="B368" s="38"/>
      <c r="C368" s="252"/>
      <c r="E368" s="518"/>
      <c r="F368" s="519"/>
      <c r="G368" s="413"/>
      <c r="H368" s="364"/>
      <c r="I368" s="364"/>
      <c r="J368" s="364"/>
      <c r="K368" s="364"/>
      <c r="L368" s="365"/>
      <c r="M368" s="413"/>
      <c r="N368" s="364"/>
      <c r="O368" s="364"/>
      <c r="P368" s="364"/>
      <c r="Q368" s="364"/>
      <c r="R368" s="365"/>
      <c r="S368" s="413"/>
      <c r="T368" s="364"/>
      <c r="U368" s="364"/>
      <c r="V368" s="364"/>
      <c r="W368" s="364"/>
      <c r="X368" s="364"/>
      <c r="Y368" s="364"/>
      <c r="Z368" s="364"/>
      <c r="AA368" s="364"/>
      <c r="AB368" s="364"/>
      <c r="AC368" s="364"/>
      <c r="AD368" s="364"/>
      <c r="AE368" s="364"/>
      <c r="AF368" s="364"/>
      <c r="AG368" s="364"/>
      <c r="AH368" s="364"/>
      <c r="AI368" s="364"/>
      <c r="AJ368" s="364"/>
      <c r="AK368" s="364"/>
      <c r="AL368" s="365"/>
      <c r="AM368" s="46"/>
      <c r="AN368" s="253"/>
    </row>
    <row r="369" spans="1:40" ht="17.25" customHeight="1">
      <c r="A369" s="38"/>
      <c r="B369" s="38"/>
      <c r="C369" s="252"/>
      <c r="E369" s="518"/>
      <c r="F369" s="519"/>
      <c r="G369" s="413"/>
      <c r="H369" s="364"/>
      <c r="I369" s="364"/>
      <c r="J369" s="364"/>
      <c r="K369" s="364"/>
      <c r="L369" s="365"/>
      <c r="M369" s="413"/>
      <c r="N369" s="364"/>
      <c r="O369" s="364"/>
      <c r="P369" s="364"/>
      <c r="Q369" s="364"/>
      <c r="R369" s="365"/>
      <c r="S369" s="413"/>
      <c r="T369" s="364"/>
      <c r="U369" s="364"/>
      <c r="V369" s="364"/>
      <c r="W369" s="364"/>
      <c r="X369" s="364"/>
      <c r="Y369" s="364"/>
      <c r="Z369" s="364"/>
      <c r="AA369" s="364"/>
      <c r="AB369" s="364"/>
      <c r="AC369" s="364"/>
      <c r="AD369" s="364"/>
      <c r="AE369" s="364"/>
      <c r="AF369" s="364"/>
      <c r="AG369" s="364"/>
      <c r="AH369" s="364"/>
      <c r="AI369" s="364"/>
      <c r="AJ369" s="364"/>
      <c r="AK369" s="364"/>
      <c r="AL369" s="365"/>
      <c r="AM369" s="46"/>
      <c r="AN369" s="253"/>
    </row>
    <row r="370" spans="1:40" ht="17.25" customHeight="1">
      <c r="A370" s="38"/>
      <c r="B370" s="38"/>
      <c r="C370" s="252"/>
      <c r="E370" s="518"/>
      <c r="F370" s="519"/>
      <c r="G370" s="413"/>
      <c r="H370" s="364"/>
      <c r="I370" s="364"/>
      <c r="J370" s="364"/>
      <c r="K370" s="364"/>
      <c r="L370" s="365"/>
      <c r="M370" s="413"/>
      <c r="N370" s="364"/>
      <c r="O370" s="364"/>
      <c r="P370" s="364"/>
      <c r="Q370" s="364"/>
      <c r="R370" s="365"/>
      <c r="S370" s="413"/>
      <c r="T370" s="364"/>
      <c r="U370" s="364"/>
      <c r="V370" s="364"/>
      <c r="W370" s="364"/>
      <c r="X370" s="364"/>
      <c r="Y370" s="364"/>
      <c r="Z370" s="364"/>
      <c r="AA370" s="364"/>
      <c r="AB370" s="364"/>
      <c r="AC370" s="364"/>
      <c r="AD370" s="364"/>
      <c r="AE370" s="364"/>
      <c r="AF370" s="364"/>
      <c r="AG370" s="364"/>
      <c r="AH370" s="364"/>
      <c r="AI370" s="364"/>
      <c r="AJ370" s="364"/>
      <c r="AK370" s="364"/>
      <c r="AL370" s="365"/>
      <c r="AM370" s="46"/>
      <c r="AN370" s="253"/>
    </row>
    <row r="371" spans="1:40" ht="17.25" customHeight="1">
      <c r="A371" s="38"/>
      <c r="B371" s="38"/>
      <c r="C371" s="252"/>
      <c r="E371" s="520"/>
      <c r="F371" s="521"/>
      <c r="G371" s="413"/>
      <c r="H371" s="364"/>
      <c r="I371" s="364"/>
      <c r="J371" s="364"/>
      <c r="K371" s="364"/>
      <c r="L371" s="365"/>
      <c r="M371" s="413"/>
      <c r="N371" s="364"/>
      <c r="O371" s="364"/>
      <c r="P371" s="364"/>
      <c r="Q371" s="364"/>
      <c r="R371" s="365"/>
      <c r="S371" s="413"/>
      <c r="T371" s="364"/>
      <c r="U371" s="364"/>
      <c r="V371" s="364"/>
      <c r="W371" s="364"/>
      <c r="X371" s="364"/>
      <c r="Y371" s="364"/>
      <c r="Z371" s="364"/>
      <c r="AA371" s="364"/>
      <c r="AB371" s="364"/>
      <c r="AC371" s="364"/>
      <c r="AD371" s="364"/>
      <c r="AE371" s="364"/>
      <c r="AF371" s="364"/>
      <c r="AG371" s="364"/>
      <c r="AH371" s="364"/>
      <c r="AI371" s="364"/>
      <c r="AJ371" s="364"/>
      <c r="AK371" s="364"/>
      <c r="AL371" s="365"/>
      <c r="AM371" s="46"/>
      <c r="AN371" s="253"/>
    </row>
    <row r="372" spans="1:40" ht="17.25" customHeight="1">
      <c r="A372" s="38"/>
      <c r="B372" s="38"/>
      <c r="C372" s="252"/>
      <c r="E372" s="254" t="s">
        <v>51</v>
      </c>
      <c r="F372" s="506" t="s">
        <v>52</v>
      </c>
      <c r="G372" s="506"/>
      <c r="H372" s="506"/>
      <c r="I372" s="506"/>
      <c r="J372" s="506"/>
      <c r="K372" s="506"/>
      <c r="L372" s="506"/>
      <c r="M372" s="506"/>
      <c r="N372" s="506"/>
      <c r="O372" s="506"/>
      <c r="P372" s="506"/>
      <c r="Q372" s="506"/>
      <c r="R372" s="506"/>
      <c r="S372" s="506"/>
      <c r="T372" s="506"/>
      <c r="U372" s="506"/>
      <c r="V372" s="506"/>
      <c r="W372" s="506"/>
      <c r="X372" s="506"/>
      <c r="Y372" s="506"/>
      <c r="Z372" s="506"/>
      <c r="AA372" s="506"/>
      <c r="AB372" s="506"/>
      <c r="AC372" s="506"/>
      <c r="AD372" s="506"/>
      <c r="AE372" s="506"/>
      <c r="AF372" s="506"/>
      <c r="AG372" s="506"/>
      <c r="AH372" s="506"/>
      <c r="AI372" s="506"/>
      <c r="AJ372" s="506"/>
      <c r="AK372" s="506"/>
      <c r="AL372" s="506"/>
      <c r="AM372" s="46"/>
      <c r="AN372" s="253"/>
    </row>
    <row r="373" spans="1:40" ht="17.25" customHeight="1">
      <c r="A373" s="38"/>
      <c r="B373" s="38"/>
      <c r="C373" s="252"/>
      <c r="E373" s="254" t="s">
        <v>51</v>
      </c>
      <c r="F373" s="498" t="s">
        <v>20</v>
      </c>
      <c r="G373" s="498"/>
      <c r="H373" s="498"/>
      <c r="I373" s="498"/>
      <c r="J373" s="498"/>
      <c r="K373" s="498"/>
      <c r="L373" s="498"/>
      <c r="M373" s="498"/>
      <c r="N373" s="498"/>
      <c r="O373" s="498"/>
      <c r="P373" s="498"/>
      <c r="Q373" s="498"/>
      <c r="R373" s="498"/>
      <c r="S373" s="498"/>
      <c r="T373" s="498"/>
      <c r="U373" s="498"/>
      <c r="V373" s="498"/>
      <c r="W373" s="498"/>
      <c r="X373" s="498"/>
      <c r="Y373" s="498"/>
      <c r="Z373" s="498"/>
      <c r="AA373" s="498"/>
      <c r="AB373" s="498"/>
      <c r="AC373" s="498"/>
      <c r="AD373" s="498"/>
      <c r="AE373" s="498"/>
      <c r="AF373" s="498"/>
      <c r="AG373" s="498"/>
      <c r="AH373" s="498"/>
      <c r="AI373" s="498"/>
      <c r="AJ373" s="498"/>
      <c r="AK373" s="498"/>
      <c r="AL373" s="498"/>
      <c r="AM373" s="46"/>
      <c r="AN373" s="253"/>
    </row>
    <row r="374" spans="1:40" ht="17.25" customHeight="1">
      <c r="A374" s="38"/>
      <c r="B374" s="38"/>
      <c r="C374" s="377">
        <v>91</v>
      </c>
      <c r="D374" s="395"/>
      <c r="E374" s="368" t="s">
        <v>830</v>
      </c>
      <c r="F374" s="369"/>
      <c r="G374" s="369"/>
      <c r="H374" s="369"/>
      <c r="I374" s="369"/>
      <c r="J374" s="369"/>
      <c r="K374" s="369"/>
      <c r="L374" s="369"/>
      <c r="M374" s="369"/>
      <c r="N374" s="369"/>
      <c r="O374" s="369"/>
      <c r="P374" s="369"/>
      <c r="Q374" s="369"/>
      <c r="R374" s="369"/>
      <c r="S374" s="369"/>
      <c r="T374" s="369"/>
      <c r="U374" s="369"/>
      <c r="V374" s="369"/>
      <c r="W374" s="369"/>
      <c r="X374" s="369"/>
      <c r="Y374" s="369"/>
      <c r="Z374" s="369"/>
      <c r="AA374" s="369"/>
      <c r="AB374" s="369"/>
      <c r="AC374" s="369"/>
      <c r="AD374" s="369"/>
      <c r="AE374" s="369"/>
      <c r="AF374" s="369"/>
      <c r="AG374" s="369"/>
      <c r="AH374" s="369"/>
      <c r="AI374" s="369"/>
      <c r="AJ374" s="369"/>
      <c r="AK374" s="369"/>
      <c r="AL374" s="369"/>
      <c r="AM374" s="369"/>
      <c r="AN374" s="370"/>
    </row>
    <row r="375" spans="1:40" ht="17.25" customHeight="1">
      <c r="A375" s="38"/>
      <c r="B375" s="38"/>
      <c r="C375" s="379"/>
      <c r="D375" s="408"/>
      <c r="E375" s="371" t="s">
        <v>123</v>
      </c>
      <c r="F375" s="372"/>
      <c r="G375" s="372"/>
      <c r="H375" s="372"/>
      <c r="I375" s="372"/>
      <c r="J375" s="372"/>
      <c r="K375" s="372"/>
      <c r="L375" s="372"/>
      <c r="M375" s="372"/>
      <c r="N375" s="372"/>
      <c r="O375" s="372"/>
      <c r="P375" s="372"/>
      <c r="Q375" s="372"/>
      <c r="R375" s="372"/>
      <c r="S375" s="372"/>
      <c r="T375" s="372"/>
      <c r="U375" s="372"/>
      <c r="V375" s="372"/>
      <c r="W375" s="372"/>
      <c r="X375" s="372"/>
      <c r="Y375" s="372"/>
      <c r="Z375" s="372"/>
      <c r="AA375" s="372"/>
      <c r="AB375" s="372"/>
      <c r="AC375" s="372"/>
      <c r="AD375" s="372"/>
      <c r="AE375" s="372"/>
      <c r="AF375" s="372"/>
      <c r="AG375" s="372"/>
      <c r="AH375" s="372"/>
      <c r="AI375" s="217"/>
      <c r="AJ375" s="217"/>
      <c r="AK375" s="217"/>
      <c r="AL375" s="217"/>
      <c r="AM375" s="217"/>
      <c r="AN375" s="211"/>
    </row>
    <row r="376" spans="1:40" ht="17.25" customHeight="1">
      <c r="A376" s="38"/>
      <c r="B376" s="38"/>
      <c r="C376" s="379"/>
      <c r="D376" s="408"/>
      <c r="E376" s="248"/>
      <c r="F376" s="249"/>
      <c r="G376" s="249"/>
      <c r="H376" s="249"/>
      <c r="I376" s="249"/>
      <c r="J376" s="249"/>
      <c r="K376" s="249"/>
      <c r="L376" s="249"/>
      <c r="M376" s="249"/>
      <c r="N376" s="249"/>
      <c r="O376" s="249"/>
      <c r="P376" s="249"/>
      <c r="Q376" s="249"/>
      <c r="R376" s="249"/>
      <c r="S376" s="249"/>
      <c r="T376" s="249"/>
      <c r="U376" s="249"/>
      <c r="V376" s="249"/>
      <c r="W376" s="249"/>
      <c r="X376" s="249"/>
      <c r="Y376" s="249"/>
      <c r="Z376" s="249"/>
      <c r="AA376" s="249"/>
      <c r="AB376" s="249"/>
      <c r="AC376" s="249"/>
      <c r="AD376" s="249"/>
      <c r="AE376" s="249"/>
      <c r="AF376" s="249"/>
      <c r="AG376" s="249"/>
      <c r="AH376" s="249"/>
      <c r="AI376" s="38"/>
      <c r="AJ376" s="38"/>
      <c r="AK376" s="38"/>
      <c r="AL376" s="38"/>
      <c r="AM376" s="38"/>
      <c r="AN376" s="246"/>
    </row>
    <row r="377" spans="1:40" ht="17.25" customHeight="1">
      <c r="A377" s="38"/>
      <c r="B377" s="38"/>
      <c r="C377" s="379"/>
      <c r="D377" s="408"/>
      <c r="E377" s="255"/>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246"/>
    </row>
    <row r="378" spans="1:40" ht="17.25" customHeight="1">
      <c r="A378" s="38"/>
      <c r="B378" s="38"/>
      <c r="C378" s="381"/>
      <c r="D378" s="396"/>
      <c r="E378" s="256"/>
      <c r="F378" s="257"/>
      <c r="G378" s="257"/>
      <c r="H378" s="257"/>
      <c r="I378" s="257"/>
      <c r="J378" s="257"/>
      <c r="K378" s="257"/>
      <c r="L378" s="257"/>
      <c r="M378" s="257"/>
      <c r="N378" s="257"/>
      <c r="O378" s="257"/>
      <c r="P378" s="257"/>
      <c r="Q378" s="257"/>
      <c r="R378" s="257"/>
      <c r="S378" s="257"/>
      <c r="T378" s="257"/>
      <c r="U378" s="257"/>
      <c r="V378" s="257"/>
      <c r="W378" s="257"/>
      <c r="X378" s="257"/>
      <c r="Y378" s="257"/>
      <c r="Z378" s="257"/>
      <c r="AA378" s="257"/>
      <c r="AB378" s="257"/>
      <c r="AC378" s="257"/>
      <c r="AD378" s="257"/>
      <c r="AE378" s="257"/>
      <c r="AF378" s="257"/>
      <c r="AG378" s="257"/>
      <c r="AH378" s="257"/>
      <c r="AI378" s="257"/>
      <c r="AJ378" s="257"/>
      <c r="AK378" s="257"/>
      <c r="AL378" s="257"/>
      <c r="AM378" s="257"/>
      <c r="AN378" s="258"/>
    </row>
    <row r="379" spans="1:40" ht="17.25" customHeight="1">
      <c r="A379" s="38"/>
      <c r="B379" s="38"/>
      <c r="C379" s="377">
        <v>92</v>
      </c>
      <c r="D379" s="395"/>
      <c r="E379" s="368" t="s">
        <v>479</v>
      </c>
      <c r="F379" s="432"/>
      <c r="G379" s="432"/>
      <c r="H379" s="432"/>
      <c r="I379" s="432"/>
      <c r="J379" s="432"/>
      <c r="K379" s="432"/>
      <c r="L379" s="432"/>
      <c r="M379" s="432"/>
      <c r="N379" s="432"/>
      <c r="O379" s="432"/>
      <c r="P379" s="432"/>
      <c r="Q379" s="432"/>
      <c r="R379" s="432"/>
      <c r="S379" s="432"/>
      <c r="T379" s="432"/>
      <c r="U379" s="432"/>
      <c r="V379" s="432"/>
      <c r="W379" s="432"/>
      <c r="X379" s="432"/>
      <c r="Y379" s="432"/>
      <c r="Z379" s="432"/>
      <c r="AA379" s="432"/>
      <c r="AB379" s="432"/>
      <c r="AC379" s="432"/>
      <c r="AD379" s="432"/>
      <c r="AE379" s="432"/>
      <c r="AF379" s="432"/>
      <c r="AG379" s="432"/>
      <c r="AH379" s="432"/>
      <c r="AI379" s="386"/>
      <c r="AJ379" s="392"/>
      <c r="AK379" s="392"/>
      <c r="AL379" s="392"/>
      <c r="AM379" s="392"/>
      <c r="AN379" s="387"/>
    </row>
    <row r="380" spans="1:40" ht="17.25" customHeight="1">
      <c r="A380" s="38"/>
      <c r="B380" s="38"/>
      <c r="C380" s="379"/>
      <c r="D380" s="408"/>
      <c r="E380" s="500"/>
      <c r="F380" s="501"/>
      <c r="G380" s="501"/>
      <c r="H380" s="501"/>
      <c r="I380" s="501"/>
      <c r="J380" s="501"/>
      <c r="K380" s="501"/>
      <c r="L380" s="501"/>
      <c r="M380" s="501"/>
      <c r="N380" s="501"/>
      <c r="O380" s="501"/>
      <c r="P380" s="501"/>
      <c r="Q380" s="501"/>
      <c r="R380" s="501"/>
      <c r="S380" s="501"/>
      <c r="T380" s="501"/>
      <c r="U380" s="501"/>
      <c r="V380" s="501"/>
      <c r="W380" s="501"/>
      <c r="X380" s="501"/>
      <c r="Y380" s="501"/>
      <c r="Z380" s="501"/>
      <c r="AA380" s="501"/>
      <c r="AB380" s="501"/>
      <c r="AC380" s="501"/>
      <c r="AD380" s="501"/>
      <c r="AE380" s="501"/>
      <c r="AF380" s="501"/>
      <c r="AG380" s="501"/>
      <c r="AH380" s="501"/>
      <c r="AI380" s="388"/>
      <c r="AJ380" s="393"/>
      <c r="AK380" s="393"/>
      <c r="AL380" s="393"/>
      <c r="AM380" s="393"/>
      <c r="AN380" s="389"/>
    </row>
    <row r="381" spans="1:40" ht="17.25" customHeight="1">
      <c r="A381" s="38"/>
      <c r="B381" s="38"/>
      <c r="C381" s="379"/>
      <c r="D381" s="408"/>
      <c r="E381" s="500"/>
      <c r="F381" s="501"/>
      <c r="G381" s="501"/>
      <c r="H381" s="501"/>
      <c r="I381" s="501"/>
      <c r="J381" s="501"/>
      <c r="K381" s="501"/>
      <c r="L381" s="501"/>
      <c r="M381" s="501"/>
      <c r="N381" s="501"/>
      <c r="O381" s="501"/>
      <c r="P381" s="501"/>
      <c r="Q381" s="501"/>
      <c r="R381" s="501"/>
      <c r="S381" s="501"/>
      <c r="T381" s="501"/>
      <c r="U381" s="501"/>
      <c r="V381" s="501"/>
      <c r="W381" s="501"/>
      <c r="X381" s="501"/>
      <c r="Y381" s="501"/>
      <c r="Z381" s="501"/>
      <c r="AA381" s="501"/>
      <c r="AB381" s="501"/>
      <c r="AC381" s="501"/>
      <c r="AD381" s="501"/>
      <c r="AE381" s="501"/>
      <c r="AF381" s="501"/>
      <c r="AG381" s="501"/>
      <c r="AH381" s="501"/>
      <c r="AI381" s="388"/>
      <c r="AJ381" s="393"/>
      <c r="AK381" s="393"/>
      <c r="AL381" s="393"/>
      <c r="AM381" s="393"/>
      <c r="AN381" s="389"/>
    </row>
    <row r="382" spans="1:40" ht="17.25" customHeight="1">
      <c r="A382" s="38"/>
      <c r="B382" s="38"/>
      <c r="C382" s="379"/>
      <c r="D382" s="408"/>
      <c r="E382" s="500"/>
      <c r="F382" s="501"/>
      <c r="G382" s="501"/>
      <c r="H382" s="501"/>
      <c r="I382" s="501"/>
      <c r="J382" s="501"/>
      <c r="K382" s="501"/>
      <c r="L382" s="501"/>
      <c r="M382" s="501"/>
      <c r="N382" s="501"/>
      <c r="O382" s="501"/>
      <c r="P382" s="501"/>
      <c r="Q382" s="501"/>
      <c r="R382" s="501"/>
      <c r="S382" s="501"/>
      <c r="T382" s="501"/>
      <c r="U382" s="501"/>
      <c r="V382" s="501"/>
      <c r="W382" s="501"/>
      <c r="X382" s="501"/>
      <c r="Y382" s="501"/>
      <c r="Z382" s="501"/>
      <c r="AA382" s="501"/>
      <c r="AB382" s="501"/>
      <c r="AC382" s="501"/>
      <c r="AD382" s="501"/>
      <c r="AE382" s="501"/>
      <c r="AF382" s="501"/>
      <c r="AG382" s="501"/>
      <c r="AH382" s="501"/>
      <c r="AI382" s="388"/>
      <c r="AJ382" s="393"/>
      <c r="AK382" s="393"/>
      <c r="AL382" s="393"/>
      <c r="AM382" s="393"/>
      <c r="AN382" s="389"/>
    </row>
    <row r="383" spans="1:40" ht="17.25" customHeight="1">
      <c r="A383" s="38"/>
      <c r="B383" s="38"/>
      <c r="C383" s="381"/>
      <c r="D383" s="396"/>
      <c r="E383" s="434"/>
      <c r="F383" s="435"/>
      <c r="G383" s="435"/>
      <c r="H383" s="435"/>
      <c r="I383" s="435"/>
      <c r="J383" s="435"/>
      <c r="K383" s="435"/>
      <c r="L383" s="435"/>
      <c r="M383" s="435"/>
      <c r="N383" s="435"/>
      <c r="O383" s="435"/>
      <c r="P383" s="435"/>
      <c r="Q383" s="435"/>
      <c r="R383" s="435"/>
      <c r="S383" s="435"/>
      <c r="T383" s="435"/>
      <c r="U383" s="435"/>
      <c r="V383" s="435"/>
      <c r="W383" s="435"/>
      <c r="X383" s="435"/>
      <c r="Y383" s="435"/>
      <c r="Z383" s="435"/>
      <c r="AA383" s="435"/>
      <c r="AB383" s="435"/>
      <c r="AC383" s="435"/>
      <c r="AD383" s="435"/>
      <c r="AE383" s="435"/>
      <c r="AF383" s="435"/>
      <c r="AG383" s="435"/>
      <c r="AH383" s="435"/>
      <c r="AI383" s="390"/>
      <c r="AJ383" s="394"/>
      <c r="AK383" s="394"/>
      <c r="AL383" s="394"/>
      <c r="AM383" s="394"/>
      <c r="AN383" s="391"/>
    </row>
    <row r="384" spans="1:40" ht="17.25" customHeight="1">
      <c r="A384" s="38"/>
      <c r="B384" s="38"/>
      <c r="C384" s="217"/>
      <c r="D384" s="21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217"/>
      <c r="AJ384" s="217"/>
      <c r="AK384" s="217"/>
      <c r="AL384" s="217"/>
      <c r="AM384" s="217"/>
      <c r="AN384" s="217"/>
    </row>
    <row r="385" spans="1:40" ht="17.25" customHeight="1">
      <c r="A385" s="38"/>
      <c r="B385" s="44" t="s">
        <v>480</v>
      </c>
      <c r="C385" s="217"/>
      <c r="D385" s="217"/>
      <c r="E385" s="213"/>
      <c r="F385" s="213"/>
      <c r="G385" s="213"/>
      <c r="H385" s="213"/>
      <c r="I385" s="213"/>
      <c r="J385" s="213"/>
      <c r="K385" s="213"/>
      <c r="L385" s="213"/>
      <c r="M385" s="213"/>
      <c r="N385" s="213"/>
      <c r="O385" s="213"/>
      <c r="P385" s="213"/>
      <c r="Q385" s="213"/>
      <c r="R385" s="213"/>
      <c r="S385" s="213"/>
      <c r="T385" s="213"/>
      <c r="U385" s="213"/>
      <c r="V385" s="213"/>
      <c r="W385" s="213"/>
      <c r="X385" s="213"/>
      <c r="Y385" s="213"/>
      <c r="Z385" s="213"/>
      <c r="AA385" s="213"/>
      <c r="AB385" s="213"/>
      <c r="AC385" s="213"/>
      <c r="AD385" s="213"/>
      <c r="AE385" s="213"/>
      <c r="AF385" s="213"/>
      <c r="AG385" s="213"/>
      <c r="AH385" s="213"/>
      <c r="AI385" s="46"/>
      <c r="AJ385" s="46"/>
      <c r="AK385" s="46"/>
      <c r="AL385" s="46"/>
      <c r="AM385" s="46"/>
      <c r="AN385" s="46"/>
    </row>
    <row r="386" spans="1:40" ht="18" customHeight="1">
      <c r="A386" s="44"/>
      <c r="B386" s="259"/>
      <c r="C386" s="259"/>
      <c r="D386" s="503" t="s">
        <v>565</v>
      </c>
      <c r="E386" s="503"/>
      <c r="F386" s="503"/>
      <c r="G386" s="503"/>
      <c r="H386" s="503"/>
      <c r="I386" s="503"/>
      <c r="J386" s="503"/>
      <c r="K386" s="503"/>
      <c r="L386" s="503"/>
      <c r="M386" s="503"/>
      <c r="N386" s="503"/>
      <c r="O386" s="503"/>
      <c r="P386" s="503"/>
      <c r="Q386" s="503"/>
      <c r="R386" s="503"/>
      <c r="S386" s="503"/>
      <c r="T386" s="503"/>
      <c r="U386" s="503"/>
      <c r="V386" s="503"/>
      <c r="W386" s="503"/>
      <c r="X386" s="503"/>
      <c r="Y386" s="503"/>
      <c r="Z386" s="503"/>
      <c r="AA386" s="503"/>
      <c r="AB386" s="503"/>
      <c r="AC386" s="503"/>
      <c r="AD386" s="503"/>
      <c r="AE386" s="503"/>
      <c r="AF386" s="503"/>
      <c r="AG386" s="503"/>
      <c r="AH386" s="503"/>
      <c r="AI386" s="503"/>
      <c r="AJ386" s="503"/>
      <c r="AK386" s="503"/>
      <c r="AL386" s="503"/>
      <c r="AM386" s="503"/>
      <c r="AN386" s="503"/>
    </row>
    <row r="387" spans="1:40" ht="15.75" customHeight="1">
      <c r="A387" s="44"/>
      <c r="B387" s="259"/>
      <c r="C387" s="259"/>
      <c r="D387" s="504"/>
      <c r="E387" s="504"/>
      <c r="F387" s="504"/>
      <c r="G387" s="504"/>
      <c r="H387" s="504"/>
      <c r="I387" s="504"/>
      <c r="J387" s="504"/>
      <c r="K387" s="504"/>
      <c r="L387" s="504"/>
      <c r="M387" s="504"/>
      <c r="N387" s="504"/>
      <c r="O387" s="504"/>
      <c r="P387" s="504"/>
      <c r="Q387" s="504"/>
      <c r="R387" s="504"/>
      <c r="S387" s="504"/>
      <c r="T387" s="504"/>
      <c r="U387" s="504"/>
      <c r="V387" s="504"/>
      <c r="W387" s="504"/>
      <c r="X387" s="504"/>
      <c r="Y387" s="504"/>
      <c r="Z387" s="504"/>
      <c r="AA387" s="504"/>
      <c r="AB387" s="504"/>
      <c r="AC387" s="504"/>
      <c r="AD387" s="504"/>
      <c r="AE387" s="504"/>
      <c r="AF387" s="504"/>
      <c r="AG387" s="504"/>
      <c r="AH387" s="504"/>
      <c r="AI387" s="504"/>
      <c r="AJ387" s="504"/>
      <c r="AK387" s="504"/>
      <c r="AL387" s="504"/>
      <c r="AM387" s="504"/>
      <c r="AN387" s="504"/>
    </row>
    <row r="388" spans="1:40" ht="15" customHeight="1">
      <c r="A388" s="38" t="s">
        <v>41</v>
      </c>
      <c r="B388" s="38"/>
      <c r="C388" s="397">
        <v>93</v>
      </c>
      <c r="D388" s="397"/>
      <c r="E388" s="511" t="s">
        <v>559</v>
      </c>
      <c r="F388" s="511"/>
      <c r="G388" s="511"/>
      <c r="H388" s="511"/>
      <c r="I388" s="511"/>
      <c r="J388" s="511"/>
      <c r="K388" s="511"/>
      <c r="L388" s="511"/>
      <c r="M388" s="511"/>
      <c r="N388" s="511"/>
      <c r="O388" s="511"/>
      <c r="P388" s="511"/>
      <c r="Q388" s="511"/>
      <c r="R388" s="511"/>
      <c r="S388" s="511"/>
      <c r="T388" s="511"/>
      <c r="U388" s="511"/>
      <c r="V388" s="511"/>
      <c r="W388" s="511"/>
      <c r="X388" s="511"/>
      <c r="Y388" s="511"/>
      <c r="Z388" s="511"/>
      <c r="AA388" s="511"/>
      <c r="AB388" s="511"/>
      <c r="AC388" s="511"/>
      <c r="AD388" s="511"/>
      <c r="AE388" s="511"/>
      <c r="AF388" s="511"/>
      <c r="AG388" s="511"/>
      <c r="AH388" s="511"/>
      <c r="AI388" s="397"/>
      <c r="AJ388" s="397"/>
      <c r="AK388" s="397"/>
      <c r="AL388" s="397"/>
      <c r="AM388" s="397"/>
      <c r="AN388" s="397"/>
    </row>
    <row r="389" spans="1:40" ht="15" customHeight="1">
      <c r="A389" s="38"/>
      <c r="B389" s="38"/>
      <c r="C389" s="397"/>
      <c r="D389" s="397"/>
      <c r="E389" s="511"/>
      <c r="F389" s="511"/>
      <c r="G389" s="511"/>
      <c r="H389" s="511"/>
      <c r="I389" s="511"/>
      <c r="J389" s="511"/>
      <c r="K389" s="511"/>
      <c r="L389" s="511"/>
      <c r="M389" s="511"/>
      <c r="N389" s="511"/>
      <c r="O389" s="511"/>
      <c r="P389" s="511"/>
      <c r="Q389" s="511"/>
      <c r="R389" s="511"/>
      <c r="S389" s="511"/>
      <c r="T389" s="511"/>
      <c r="U389" s="511"/>
      <c r="V389" s="511"/>
      <c r="W389" s="511"/>
      <c r="X389" s="511"/>
      <c r="Y389" s="511"/>
      <c r="Z389" s="511"/>
      <c r="AA389" s="511"/>
      <c r="AB389" s="511"/>
      <c r="AC389" s="511"/>
      <c r="AD389" s="511"/>
      <c r="AE389" s="511"/>
      <c r="AF389" s="511"/>
      <c r="AG389" s="511"/>
      <c r="AH389" s="511"/>
      <c r="AI389" s="397"/>
      <c r="AJ389" s="397"/>
      <c r="AK389" s="397"/>
      <c r="AL389" s="397"/>
      <c r="AM389" s="397"/>
      <c r="AN389" s="397"/>
    </row>
    <row r="390" spans="1:40" ht="15" customHeight="1">
      <c r="A390" s="38"/>
      <c r="B390" s="38"/>
      <c r="C390" s="397"/>
      <c r="D390" s="397"/>
      <c r="E390" s="511"/>
      <c r="F390" s="511"/>
      <c r="G390" s="511"/>
      <c r="H390" s="511"/>
      <c r="I390" s="511"/>
      <c r="J390" s="511"/>
      <c r="K390" s="511"/>
      <c r="L390" s="511"/>
      <c r="M390" s="511"/>
      <c r="N390" s="511"/>
      <c r="O390" s="511"/>
      <c r="P390" s="511"/>
      <c r="Q390" s="511"/>
      <c r="R390" s="511"/>
      <c r="S390" s="511"/>
      <c r="T390" s="511"/>
      <c r="U390" s="511"/>
      <c r="V390" s="511"/>
      <c r="W390" s="511"/>
      <c r="X390" s="511"/>
      <c r="Y390" s="511"/>
      <c r="Z390" s="511"/>
      <c r="AA390" s="511"/>
      <c r="AB390" s="511"/>
      <c r="AC390" s="511"/>
      <c r="AD390" s="511"/>
      <c r="AE390" s="511"/>
      <c r="AF390" s="511"/>
      <c r="AG390" s="511"/>
      <c r="AH390" s="511"/>
      <c r="AI390" s="397"/>
      <c r="AJ390" s="397"/>
      <c r="AK390" s="397"/>
      <c r="AL390" s="397"/>
      <c r="AM390" s="397"/>
      <c r="AN390" s="397"/>
    </row>
    <row r="391" spans="1:40" ht="15" customHeight="1">
      <c r="A391" s="38"/>
      <c r="B391" s="38"/>
      <c r="C391" s="397">
        <v>94</v>
      </c>
      <c r="D391" s="397"/>
      <c r="E391" s="511" t="s">
        <v>560</v>
      </c>
      <c r="F391" s="511"/>
      <c r="G391" s="511"/>
      <c r="H391" s="511"/>
      <c r="I391" s="511"/>
      <c r="J391" s="511"/>
      <c r="K391" s="511"/>
      <c r="L391" s="511"/>
      <c r="M391" s="511"/>
      <c r="N391" s="511"/>
      <c r="O391" s="511"/>
      <c r="P391" s="511"/>
      <c r="Q391" s="511"/>
      <c r="R391" s="511"/>
      <c r="S391" s="511"/>
      <c r="T391" s="511"/>
      <c r="U391" s="511"/>
      <c r="V391" s="511"/>
      <c r="W391" s="511"/>
      <c r="X391" s="511"/>
      <c r="Y391" s="511"/>
      <c r="Z391" s="511"/>
      <c r="AA391" s="511"/>
      <c r="AB391" s="511"/>
      <c r="AC391" s="511"/>
      <c r="AD391" s="511"/>
      <c r="AE391" s="511"/>
      <c r="AF391" s="511"/>
      <c r="AG391" s="511"/>
      <c r="AH391" s="511"/>
      <c r="AI391" s="397"/>
      <c r="AJ391" s="397"/>
      <c r="AK391" s="397"/>
      <c r="AL391" s="397"/>
      <c r="AM391" s="397"/>
      <c r="AN391" s="397"/>
    </row>
    <row r="392" spans="1:40" ht="15" customHeight="1">
      <c r="A392" s="38"/>
      <c r="B392" s="38"/>
      <c r="C392" s="397"/>
      <c r="D392" s="397"/>
      <c r="E392" s="511"/>
      <c r="F392" s="511"/>
      <c r="G392" s="511"/>
      <c r="H392" s="511"/>
      <c r="I392" s="511"/>
      <c r="J392" s="511"/>
      <c r="K392" s="511"/>
      <c r="L392" s="511"/>
      <c r="M392" s="511"/>
      <c r="N392" s="511"/>
      <c r="O392" s="511"/>
      <c r="P392" s="511"/>
      <c r="Q392" s="511"/>
      <c r="R392" s="511"/>
      <c r="S392" s="511"/>
      <c r="T392" s="511"/>
      <c r="U392" s="511"/>
      <c r="V392" s="511"/>
      <c r="W392" s="511"/>
      <c r="X392" s="511"/>
      <c r="Y392" s="511"/>
      <c r="Z392" s="511"/>
      <c r="AA392" s="511"/>
      <c r="AB392" s="511"/>
      <c r="AC392" s="511"/>
      <c r="AD392" s="511"/>
      <c r="AE392" s="511"/>
      <c r="AF392" s="511"/>
      <c r="AG392" s="511"/>
      <c r="AH392" s="511"/>
      <c r="AI392" s="397"/>
      <c r="AJ392" s="397"/>
      <c r="AK392" s="397"/>
      <c r="AL392" s="397"/>
      <c r="AM392" s="397"/>
      <c r="AN392" s="397"/>
    </row>
    <row r="393" spans="1:40" ht="15" customHeight="1">
      <c r="A393" s="38"/>
      <c r="B393" s="38"/>
      <c r="C393" s="397"/>
      <c r="D393" s="397"/>
      <c r="E393" s="511"/>
      <c r="F393" s="511"/>
      <c r="G393" s="511"/>
      <c r="H393" s="511"/>
      <c r="I393" s="511"/>
      <c r="J393" s="511"/>
      <c r="K393" s="511"/>
      <c r="L393" s="511"/>
      <c r="M393" s="511"/>
      <c r="N393" s="511"/>
      <c r="O393" s="511"/>
      <c r="P393" s="511"/>
      <c r="Q393" s="511"/>
      <c r="R393" s="511"/>
      <c r="S393" s="511"/>
      <c r="T393" s="511"/>
      <c r="U393" s="511"/>
      <c r="V393" s="511"/>
      <c r="W393" s="511"/>
      <c r="X393" s="511"/>
      <c r="Y393" s="511"/>
      <c r="Z393" s="511"/>
      <c r="AA393" s="511"/>
      <c r="AB393" s="511"/>
      <c r="AC393" s="511"/>
      <c r="AD393" s="511"/>
      <c r="AE393" s="511"/>
      <c r="AF393" s="511"/>
      <c r="AG393" s="511"/>
      <c r="AH393" s="511"/>
      <c r="AI393" s="397"/>
      <c r="AJ393" s="397"/>
      <c r="AK393" s="397"/>
      <c r="AL393" s="397"/>
      <c r="AM393" s="397"/>
      <c r="AN393" s="397"/>
    </row>
    <row r="394" spans="1:40" ht="15" customHeight="1">
      <c r="A394" s="38"/>
      <c r="B394" s="38"/>
      <c r="C394" s="397"/>
      <c r="D394" s="397"/>
      <c r="E394" s="511"/>
      <c r="F394" s="511"/>
      <c r="G394" s="511"/>
      <c r="H394" s="511"/>
      <c r="I394" s="511"/>
      <c r="J394" s="511"/>
      <c r="K394" s="511"/>
      <c r="L394" s="511"/>
      <c r="M394" s="511"/>
      <c r="N394" s="511"/>
      <c r="O394" s="511"/>
      <c r="P394" s="511"/>
      <c r="Q394" s="511"/>
      <c r="R394" s="511"/>
      <c r="S394" s="511"/>
      <c r="T394" s="511"/>
      <c r="U394" s="511"/>
      <c r="V394" s="511"/>
      <c r="W394" s="511"/>
      <c r="X394" s="511"/>
      <c r="Y394" s="511"/>
      <c r="Z394" s="511"/>
      <c r="AA394" s="511"/>
      <c r="AB394" s="511"/>
      <c r="AC394" s="511"/>
      <c r="AD394" s="511"/>
      <c r="AE394" s="511"/>
      <c r="AF394" s="511"/>
      <c r="AG394" s="511"/>
      <c r="AH394" s="511"/>
      <c r="AI394" s="397"/>
      <c r="AJ394" s="397"/>
      <c r="AK394" s="397"/>
      <c r="AL394" s="397"/>
      <c r="AM394" s="397"/>
      <c r="AN394" s="397"/>
    </row>
    <row r="395" spans="1:40" ht="15" customHeight="1">
      <c r="A395" s="38"/>
      <c r="B395" s="38"/>
      <c r="C395" s="397"/>
      <c r="D395" s="397"/>
      <c r="E395" s="511"/>
      <c r="F395" s="511"/>
      <c r="G395" s="511"/>
      <c r="H395" s="511"/>
      <c r="I395" s="511"/>
      <c r="J395" s="511"/>
      <c r="K395" s="511"/>
      <c r="L395" s="511"/>
      <c r="M395" s="511"/>
      <c r="N395" s="511"/>
      <c r="O395" s="511"/>
      <c r="P395" s="511"/>
      <c r="Q395" s="511"/>
      <c r="R395" s="511"/>
      <c r="S395" s="511"/>
      <c r="T395" s="511"/>
      <c r="U395" s="511"/>
      <c r="V395" s="511"/>
      <c r="W395" s="511"/>
      <c r="X395" s="511"/>
      <c r="Y395" s="511"/>
      <c r="Z395" s="511"/>
      <c r="AA395" s="511"/>
      <c r="AB395" s="511"/>
      <c r="AC395" s="511"/>
      <c r="AD395" s="511"/>
      <c r="AE395" s="511"/>
      <c r="AF395" s="511"/>
      <c r="AG395" s="511"/>
      <c r="AH395" s="511"/>
      <c r="AI395" s="397"/>
      <c r="AJ395" s="397"/>
      <c r="AK395" s="397"/>
      <c r="AL395" s="397"/>
      <c r="AM395" s="397"/>
      <c r="AN395" s="397"/>
    </row>
    <row r="396" spans="1:40" ht="15" customHeight="1">
      <c r="A396" s="38"/>
      <c r="B396" s="38"/>
      <c r="C396" s="397"/>
      <c r="D396" s="397"/>
      <c r="E396" s="511"/>
      <c r="F396" s="511"/>
      <c r="G396" s="511"/>
      <c r="H396" s="511"/>
      <c r="I396" s="511"/>
      <c r="J396" s="511"/>
      <c r="K396" s="511"/>
      <c r="L396" s="511"/>
      <c r="M396" s="511"/>
      <c r="N396" s="511"/>
      <c r="O396" s="511"/>
      <c r="P396" s="511"/>
      <c r="Q396" s="511"/>
      <c r="R396" s="511"/>
      <c r="S396" s="511"/>
      <c r="T396" s="511"/>
      <c r="U396" s="511"/>
      <c r="V396" s="511"/>
      <c r="W396" s="511"/>
      <c r="X396" s="511"/>
      <c r="Y396" s="511"/>
      <c r="Z396" s="511"/>
      <c r="AA396" s="511"/>
      <c r="AB396" s="511"/>
      <c r="AC396" s="511"/>
      <c r="AD396" s="511"/>
      <c r="AE396" s="511"/>
      <c r="AF396" s="511"/>
      <c r="AG396" s="511"/>
      <c r="AH396" s="511"/>
      <c r="AI396" s="397"/>
      <c r="AJ396" s="397"/>
      <c r="AK396" s="397"/>
      <c r="AL396" s="397"/>
      <c r="AM396" s="397"/>
      <c r="AN396" s="397"/>
    </row>
    <row r="397" spans="1:40" ht="15" customHeight="1">
      <c r="A397" s="38"/>
      <c r="B397" s="38"/>
      <c r="C397" s="397"/>
      <c r="D397" s="397"/>
      <c r="E397" s="511"/>
      <c r="F397" s="511"/>
      <c r="G397" s="511"/>
      <c r="H397" s="511"/>
      <c r="I397" s="511"/>
      <c r="J397" s="511"/>
      <c r="K397" s="511"/>
      <c r="L397" s="511"/>
      <c r="M397" s="511"/>
      <c r="N397" s="511"/>
      <c r="O397" s="511"/>
      <c r="P397" s="511"/>
      <c r="Q397" s="511"/>
      <c r="R397" s="511"/>
      <c r="S397" s="511"/>
      <c r="T397" s="511"/>
      <c r="U397" s="511"/>
      <c r="V397" s="511"/>
      <c r="W397" s="511"/>
      <c r="X397" s="511"/>
      <c r="Y397" s="511"/>
      <c r="Z397" s="511"/>
      <c r="AA397" s="511"/>
      <c r="AB397" s="511"/>
      <c r="AC397" s="511"/>
      <c r="AD397" s="511"/>
      <c r="AE397" s="511"/>
      <c r="AF397" s="511"/>
      <c r="AG397" s="511"/>
      <c r="AH397" s="511"/>
      <c r="AI397" s="397"/>
      <c r="AJ397" s="397"/>
      <c r="AK397" s="397"/>
      <c r="AL397" s="397"/>
      <c r="AM397" s="397"/>
      <c r="AN397" s="397"/>
    </row>
    <row r="398" spans="1:40" ht="15" customHeight="1">
      <c r="A398" s="38"/>
      <c r="B398" s="38"/>
      <c r="C398" s="397"/>
      <c r="D398" s="397"/>
      <c r="E398" s="511"/>
      <c r="F398" s="511"/>
      <c r="G398" s="511"/>
      <c r="H398" s="511"/>
      <c r="I398" s="511"/>
      <c r="J398" s="511"/>
      <c r="K398" s="511"/>
      <c r="L398" s="511"/>
      <c r="M398" s="511"/>
      <c r="N398" s="511"/>
      <c r="O398" s="511"/>
      <c r="P398" s="511"/>
      <c r="Q398" s="511"/>
      <c r="R398" s="511"/>
      <c r="S398" s="511"/>
      <c r="T398" s="511"/>
      <c r="U398" s="511"/>
      <c r="V398" s="511"/>
      <c r="W398" s="511"/>
      <c r="X398" s="511"/>
      <c r="Y398" s="511"/>
      <c r="Z398" s="511"/>
      <c r="AA398" s="511"/>
      <c r="AB398" s="511"/>
      <c r="AC398" s="511"/>
      <c r="AD398" s="511"/>
      <c r="AE398" s="511"/>
      <c r="AF398" s="511"/>
      <c r="AG398" s="511"/>
      <c r="AH398" s="511"/>
      <c r="AI398" s="397"/>
      <c r="AJ398" s="397"/>
      <c r="AK398" s="397"/>
      <c r="AL398" s="397"/>
      <c r="AM398" s="397"/>
      <c r="AN398" s="397"/>
    </row>
    <row r="399" spans="1:40" ht="15" customHeight="1">
      <c r="A399" s="38"/>
      <c r="B399" s="38"/>
      <c r="C399" s="397">
        <v>95</v>
      </c>
      <c r="D399" s="397"/>
      <c r="E399" s="494" t="s">
        <v>561</v>
      </c>
      <c r="F399" s="494"/>
      <c r="G399" s="494"/>
      <c r="H399" s="494"/>
      <c r="I399" s="494"/>
      <c r="J399" s="494"/>
      <c r="K399" s="494"/>
      <c r="L399" s="494"/>
      <c r="M399" s="494"/>
      <c r="N399" s="494"/>
      <c r="O399" s="494"/>
      <c r="P399" s="494"/>
      <c r="Q399" s="494"/>
      <c r="R399" s="494"/>
      <c r="S399" s="494"/>
      <c r="T399" s="494"/>
      <c r="U399" s="494"/>
      <c r="V399" s="494"/>
      <c r="W399" s="494"/>
      <c r="X399" s="494"/>
      <c r="Y399" s="494"/>
      <c r="Z399" s="494"/>
      <c r="AA399" s="494"/>
      <c r="AB399" s="494"/>
      <c r="AC399" s="494"/>
      <c r="AD399" s="494"/>
      <c r="AE399" s="494"/>
      <c r="AF399" s="494"/>
      <c r="AG399" s="494"/>
      <c r="AH399" s="494"/>
      <c r="AI399" s="397"/>
      <c r="AJ399" s="397"/>
      <c r="AK399" s="397"/>
      <c r="AL399" s="397"/>
      <c r="AM399" s="397"/>
      <c r="AN399" s="397"/>
    </row>
    <row r="400" spans="1:40" ht="15" customHeight="1">
      <c r="A400" s="38"/>
      <c r="B400" s="38"/>
      <c r="C400" s="397"/>
      <c r="D400" s="397"/>
      <c r="E400" s="494"/>
      <c r="F400" s="494"/>
      <c r="G400" s="494"/>
      <c r="H400" s="494"/>
      <c r="I400" s="494"/>
      <c r="J400" s="494"/>
      <c r="K400" s="494"/>
      <c r="L400" s="494"/>
      <c r="M400" s="494"/>
      <c r="N400" s="494"/>
      <c r="O400" s="494"/>
      <c r="P400" s="494"/>
      <c r="Q400" s="494"/>
      <c r="R400" s="494"/>
      <c r="S400" s="494"/>
      <c r="T400" s="494"/>
      <c r="U400" s="494"/>
      <c r="V400" s="494"/>
      <c r="W400" s="494"/>
      <c r="X400" s="494"/>
      <c r="Y400" s="494"/>
      <c r="Z400" s="494"/>
      <c r="AA400" s="494"/>
      <c r="AB400" s="494"/>
      <c r="AC400" s="494"/>
      <c r="AD400" s="494"/>
      <c r="AE400" s="494"/>
      <c r="AF400" s="494"/>
      <c r="AG400" s="494"/>
      <c r="AH400" s="494"/>
      <c r="AI400" s="397"/>
      <c r="AJ400" s="397"/>
      <c r="AK400" s="397"/>
      <c r="AL400" s="397"/>
      <c r="AM400" s="397"/>
      <c r="AN400" s="397"/>
    </row>
    <row r="401" spans="1:40" ht="15" customHeight="1">
      <c r="A401" s="38"/>
      <c r="B401" s="38"/>
      <c r="C401" s="397">
        <v>96</v>
      </c>
      <c r="D401" s="397"/>
      <c r="E401" s="494" t="s">
        <v>562</v>
      </c>
      <c r="F401" s="494"/>
      <c r="G401" s="494"/>
      <c r="H401" s="494"/>
      <c r="I401" s="494"/>
      <c r="J401" s="494"/>
      <c r="K401" s="494"/>
      <c r="L401" s="494"/>
      <c r="M401" s="494"/>
      <c r="N401" s="494"/>
      <c r="O401" s="494"/>
      <c r="P401" s="494"/>
      <c r="Q401" s="494"/>
      <c r="R401" s="494"/>
      <c r="S401" s="494"/>
      <c r="T401" s="494"/>
      <c r="U401" s="494"/>
      <c r="V401" s="494"/>
      <c r="W401" s="494"/>
      <c r="X401" s="494"/>
      <c r="Y401" s="494"/>
      <c r="Z401" s="494"/>
      <c r="AA401" s="494"/>
      <c r="AB401" s="494"/>
      <c r="AC401" s="494"/>
      <c r="AD401" s="494"/>
      <c r="AE401" s="494"/>
      <c r="AF401" s="494"/>
      <c r="AG401" s="494"/>
      <c r="AH401" s="494"/>
      <c r="AI401" s="397"/>
      <c r="AJ401" s="397"/>
      <c r="AK401" s="397"/>
      <c r="AL401" s="397"/>
      <c r="AM401" s="397"/>
      <c r="AN401" s="397"/>
    </row>
    <row r="402" spans="1:40" ht="15" customHeight="1">
      <c r="A402" s="38"/>
      <c r="B402" s="38"/>
      <c r="C402" s="397"/>
      <c r="D402" s="397"/>
      <c r="E402" s="494"/>
      <c r="F402" s="494"/>
      <c r="G402" s="494"/>
      <c r="H402" s="494"/>
      <c r="I402" s="494"/>
      <c r="J402" s="494"/>
      <c r="K402" s="494"/>
      <c r="L402" s="494"/>
      <c r="M402" s="494"/>
      <c r="N402" s="494"/>
      <c r="O402" s="494"/>
      <c r="P402" s="494"/>
      <c r="Q402" s="494"/>
      <c r="R402" s="494"/>
      <c r="S402" s="494"/>
      <c r="T402" s="494"/>
      <c r="U402" s="494"/>
      <c r="V402" s="494"/>
      <c r="W402" s="494"/>
      <c r="X402" s="494"/>
      <c r="Y402" s="494"/>
      <c r="Z402" s="494"/>
      <c r="AA402" s="494"/>
      <c r="AB402" s="494"/>
      <c r="AC402" s="494"/>
      <c r="AD402" s="494"/>
      <c r="AE402" s="494"/>
      <c r="AF402" s="494"/>
      <c r="AG402" s="494"/>
      <c r="AH402" s="494"/>
      <c r="AI402" s="397"/>
      <c r="AJ402" s="397"/>
      <c r="AK402" s="397"/>
      <c r="AL402" s="397"/>
      <c r="AM402" s="397"/>
      <c r="AN402" s="397"/>
    </row>
    <row r="403" spans="1:40" ht="15" customHeight="1">
      <c r="A403" s="38"/>
      <c r="B403" s="38"/>
      <c r="C403" s="397">
        <v>97</v>
      </c>
      <c r="D403" s="397"/>
      <c r="E403" s="494" t="s">
        <v>563</v>
      </c>
      <c r="F403" s="494"/>
      <c r="G403" s="494"/>
      <c r="H403" s="494"/>
      <c r="I403" s="494"/>
      <c r="J403" s="494"/>
      <c r="K403" s="494"/>
      <c r="L403" s="494"/>
      <c r="M403" s="494"/>
      <c r="N403" s="494"/>
      <c r="O403" s="494"/>
      <c r="P403" s="494"/>
      <c r="Q403" s="494"/>
      <c r="R403" s="494"/>
      <c r="S403" s="494"/>
      <c r="T403" s="494"/>
      <c r="U403" s="494"/>
      <c r="V403" s="494"/>
      <c r="W403" s="494"/>
      <c r="X403" s="494"/>
      <c r="Y403" s="494"/>
      <c r="Z403" s="494"/>
      <c r="AA403" s="494"/>
      <c r="AB403" s="494"/>
      <c r="AC403" s="494"/>
      <c r="AD403" s="494"/>
      <c r="AE403" s="494"/>
      <c r="AF403" s="494"/>
      <c r="AG403" s="494"/>
      <c r="AH403" s="494"/>
      <c r="AI403" s="397"/>
      <c r="AJ403" s="397"/>
      <c r="AK403" s="397"/>
      <c r="AL403" s="397"/>
      <c r="AM403" s="397"/>
      <c r="AN403" s="397"/>
    </row>
    <row r="404" spans="1:40" ht="15" customHeight="1">
      <c r="A404" s="38"/>
      <c r="B404" s="38"/>
      <c r="C404" s="397"/>
      <c r="D404" s="397"/>
      <c r="E404" s="494"/>
      <c r="F404" s="494"/>
      <c r="G404" s="494"/>
      <c r="H404" s="494"/>
      <c r="I404" s="494"/>
      <c r="J404" s="494"/>
      <c r="K404" s="494"/>
      <c r="L404" s="494"/>
      <c r="M404" s="494"/>
      <c r="N404" s="494"/>
      <c r="O404" s="494"/>
      <c r="P404" s="494"/>
      <c r="Q404" s="494"/>
      <c r="R404" s="494"/>
      <c r="S404" s="494"/>
      <c r="T404" s="494"/>
      <c r="U404" s="494"/>
      <c r="V404" s="494"/>
      <c r="W404" s="494"/>
      <c r="X404" s="494"/>
      <c r="Y404" s="494"/>
      <c r="Z404" s="494"/>
      <c r="AA404" s="494"/>
      <c r="AB404" s="494"/>
      <c r="AC404" s="494"/>
      <c r="AD404" s="494"/>
      <c r="AE404" s="494"/>
      <c r="AF404" s="494"/>
      <c r="AG404" s="494"/>
      <c r="AH404" s="494"/>
      <c r="AI404" s="397"/>
      <c r="AJ404" s="397"/>
      <c r="AK404" s="397"/>
      <c r="AL404" s="397"/>
      <c r="AM404" s="397"/>
      <c r="AN404" s="397"/>
    </row>
    <row r="405" spans="1:40" ht="15" customHeight="1">
      <c r="A405" s="38"/>
      <c r="B405" s="38"/>
      <c r="C405" s="397">
        <v>98</v>
      </c>
      <c r="D405" s="397"/>
      <c r="E405" s="494" t="s">
        <v>564</v>
      </c>
      <c r="F405" s="494"/>
      <c r="G405" s="494"/>
      <c r="H405" s="494"/>
      <c r="I405" s="494"/>
      <c r="J405" s="494"/>
      <c r="K405" s="494"/>
      <c r="L405" s="494"/>
      <c r="M405" s="494"/>
      <c r="N405" s="494"/>
      <c r="O405" s="494"/>
      <c r="P405" s="494"/>
      <c r="Q405" s="494"/>
      <c r="R405" s="494"/>
      <c r="S405" s="494"/>
      <c r="T405" s="494"/>
      <c r="U405" s="494"/>
      <c r="V405" s="494"/>
      <c r="W405" s="494"/>
      <c r="X405" s="494"/>
      <c r="Y405" s="494"/>
      <c r="Z405" s="494"/>
      <c r="AA405" s="494"/>
      <c r="AB405" s="494"/>
      <c r="AC405" s="494"/>
      <c r="AD405" s="494"/>
      <c r="AE405" s="494"/>
      <c r="AF405" s="494"/>
      <c r="AG405" s="494"/>
      <c r="AH405" s="494"/>
      <c r="AI405" s="397"/>
      <c r="AJ405" s="397"/>
      <c r="AK405" s="397"/>
      <c r="AL405" s="397"/>
      <c r="AM405" s="397"/>
      <c r="AN405" s="397"/>
    </row>
    <row r="406" spans="1:40" ht="15" customHeight="1">
      <c r="A406" s="38"/>
      <c r="B406" s="38"/>
      <c r="C406" s="397"/>
      <c r="D406" s="397"/>
      <c r="E406" s="494"/>
      <c r="F406" s="494"/>
      <c r="G406" s="494"/>
      <c r="H406" s="494"/>
      <c r="I406" s="494"/>
      <c r="J406" s="494"/>
      <c r="K406" s="494"/>
      <c r="L406" s="494"/>
      <c r="M406" s="494"/>
      <c r="N406" s="494"/>
      <c r="O406" s="494"/>
      <c r="P406" s="494"/>
      <c r="Q406" s="494"/>
      <c r="R406" s="494"/>
      <c r="S406" s="494"/>
      <c r="T406" s="494"/>
      <c r="U406" s="494"/>
      <c r="V406" s="494"/>
      <c r="W406" s="494"/>
      <c r="X406" s="494"/>
      <c r="Y406" s="494"/>
      <c r="Z406" s="494"/>
      <c r="AA406" s="494"/>
      <c r="AB406" s="494"/>
      <c r="AC406" s="494"/>
      <c r="AD406" s="494"/>
      <c r="AE406" s="494"/>
      <c r="AF406" s="494"/>
      <c r="AG406" s="494"/>
      <c r="AH406" s="494"/>
      <c r="AI406" s="397"/>
      <c r="AJ406" s="397"/>
      <c r="AK406" s="397"/>
      <c r="AL406" s="397"/>
      <c r="AM406" s="397"/>
      <c r="AN406" s="397"/>
    </row>
    <row r="407" spans="1:40" ht="15" customHeight="1">
      <c r="A407" s="38"/>
      <c r="B407" s="38"/>
      <c r="C407" s="397"/>
      <c r="D407" s="397"/>
      <c r="E407" s="494"/>
      <c r="F407" s="494"/>
      <c r="G407" s="494"/>
      <c r="H407" s="494"/>
      <c r="I407" s="494"/>
      <c r="J407" s="494"/>
      <c r="K407" s="494"/>
      <c r="L407" s="494"/>
      <c r="M407" s="494"/>
      <c r="N407" s="494"/>
      <c r="O407" s="494"/>
      <c r="P407" s="494"/>
      <c r="Q407" s="494"/>
      <c r="R407" s="494"/>
      <c r="S407" s="494"/>
      <c r="T407" s="494"/>
      <c r="U407" s="494"/>
      <c r="V407" s="494"/>
      <c r="W407" s="494"/>
      <c r="X407" s="494"/>
      <c r="Y407" s="494"/>
      <c r="Z407" s="494"/>
      <c r="AA407" s="494"/>
      <c r="AB407" s="494"/>
      <c r="AC407" s="494"/>
      <c r="AD407" s="494"/>
      <c r="AE407" s="494"/>
      <c r="AF407" s="494"/>
      <c r="AG407" s="494"/>
      <c r="AH407" s="494"/>
      <c r="AI407" s="397"/>
      <c r="AJ407" s="397"/>
      <c r="AK407" s="397"/>
      <c r="AL407" s="397"/>
      <c r="AM407" s="397"/>
      <c r="AN407" s="397"/>
    </row>
    <row r="408" spans="1:40" ht="15" customHeight="1">
      <c r="A408" s="38"/>
      <c r="B408" s="38"/>
      <c r="C408" s="397"/>
      <c r="D408" s="397"/>
      <c r="E408" s="494"/>
      <c r="F408" s="494"/>
      <c r="G408" s="494"/>
      <c r="H408" s="494"/>
      <c r="I408" s="494"/>
      <c r="J408" s="494"/>
      <c r="K408" s="494"/>
      <c r="L408" s="494"/>
      <c r="M408" s="494"/>
      <c r="N408" s="494"/>
      <c r="O408" s="494"/>
      <c r="P408" s="494"/>
      <c r="Q408" s="494"/>
      <c r="R408" s="494"/>
      <c r="S408" s="494"/>
      <c r="T408" s="494"/>
      <c r="U408" s="494"/>
      <c r="V408" s="494"/>
      <c r="W408" s="494"/>
      <c r="X408" s="494"/>
      <c r="Y408" s="494"/>
      <c r="Z408" s="494"/>
      <c r="AA408" s="494"/>
      <c r="AB408" s="494"/>
      <c r="AC408" s="494"/>
      <c r="AD408" s="494"/>
      <c r="AE408" s="494"/>
      <c r="AF408" s="494"/>
      <c r="AG408" s="494"/>
      <c r="AH408" s="494"/>
      <c r="AI408" s="397"/>
      <c r="AJ408" s="397"/>
      <c r="AK408" s="397"/>
      <c r="AL408" s="397"/>
      <c r="AM408" s="397"/>
      <c r="AN408" s="397"/>
    </row>
    <row r="409" spans="1:40" ht="15" customHeight="1">
      <c r="A409" s="38"/>
      <c r="B409" s="38"/>
      <c r="C409" s="397"/>
      <c r="D409" s="397"/>
      <c r="E409" s="494"/>
      <c r="F409" s="494"/>
      <c r="G409" s="494"/>
      <c r="H409" s="494"/>
      <c r="I409" s="494"/>
      <c r="J409" s="494"/>
      <c r="K409" s="494"/>
      <c r="L409" s="494"/>
      <c r="M409" s="494"/>
      <c r="N409" s="494"/>
      <c r="O409" s="494"/>
      <c r="P409" s="494"/>
      <c r="Q409" s="494"/>
      <c r="R409" s="494"/>
      <c r="S409" s="494"/>
      <c r="T409" s="494"/>
      <c r="U409" s="494"/>
      <c r="V409" s="494"/>
      <c r="W409" s="494"/>
      <c r="X409" s="494"/>
      <c r="Y409" s="494"/>
      <c r="Z409" s="494"/>
      <c r="AA409" s="494"/>
      <c r="AB409" s="494"/>
      <c r="AC409" s="494"/>
      <c r="AD409" s="494"/>
      <c r="AE409" s="494"/>
      <c r="AF409" s="494"/>
      <c r="AG409" s="494"/>
      <c r="AH409" s="494"/>
      <c r="AI409" s="397"/>
      <c r="AJ409" s="397"/>
      <c r="AK409" s="397"/>
      <c r="AL409" s="397"/>
      <c r="AM409" s="397"/>
      <c r="AN409" s="397"/>
    </row>
    <row r="410" spans="1:40" ht="15" customHeight="1">
      <c r="A410" s="38"/>
      <c r="B410" s="38"/>
      <c r="C410" s="397"/>
      <c r="D410" s="397"/>
      <c r="E410" s="494"/>
      <c r="F410" s="494"/>
      <c r="G410" s="494"/>
      <c r="H410" s="494"/>
      <c r="I410" s="494"/>
      <c r="J410" s="494"/>
      <c r="K410" s="494"/>
      <c r="L410" s="494"/>
      <c r="M410" s="494"/>
      <c r="N410" s="494"/>
      <c r="O410" s="494"/>
      <c r="P410" s="494"/>
      <c r="Q410" s="494"/>
      <c r="R410" s="494"/>
      <c r="S410" s="494"/>
      <c r="T410" s="494"/>
      <c r="U410" s="494"/>
      <c r="V410" s="494"/>
      <c r="W410" s="494"/>
      <c r="X410" s="494"/>
      <c r="Y410" s="494"/>
      <c r="Z410" s="494"/>
      <c r="AA410" s="494"/>
      <c r="AB410" s="494"/>
      <c r="AC410" s="494"/>
      <c r="AD410" s="494"/>
      <c r="AE410" s="494"/>
      <c r="AF410" s="494"/>
      <c r="AG410" s="494"/>
      <c r="AH410" s="494"/>
      <c r="AI410" s="397"/>
      <c r="AJ410" s="397"/>
      <c r="AK410" s="397"/>
      <c r="AL410" s="397"/>
      <c r="AM410" s="397"/>
      <c r="AN410" s="397"/>
    </row>
    <row r="411" spans="1:40" ht="15" customHeight="1">
      <c r="A411" s="38"/>
      <c r="B411" s="38"/>
      <c r="C411" s="397"/>
      <c r="D411" s="397"/>
      <c r="E411" s="494"/>
      <c r="F411" s="494"/>
      <c r="G411" s="494"/>
      <c r="H411" s="494"/>
      <c r="I411" s="494"/>
      <c r="J411" s="494"/>
      <c r="K411" s="494"/>
      <c r="L411" s="494"/>
      <c r="M411" s="494"/>
      <c r="N411" s="494"/>
      <c r="O411" s="494"/>
      <c r="P411" s="494"/>
      <c r="Q411" s="494"/>
      <c r="R411" s="494"/>
      <c r="S411" s="494"/>
      <c r="T411" s="494"/>
      <c r="U411" s="494"/>
      <c r="V411" s="494"/>
      <c r="W411" s="494"/>
      <c r="X411" s="494"/>
      <c r="Y411" s="494"/>
      <c r="Z411" s="494"/>
      <c r="AA411" s="494"/>
      <c r="AB411" s="494"/>
      <c r="AC411" s="494"/>
      <c r="AD411" s="494"/>
      <c r="AE411" s="494"/>
      <c r="AF411" s="494"/>
      <c r="AG411" s="494"/>
      <c r="AH411" s="494"/>
      <c r="AI411" s="397"/>
      <c r="AJ411" s="397"/>
      <c r="AK411" s="397"/>
      <c r="AL411" s="397"/>
      <c r="AM411" s="397"/>
      <c r="AN411" s="397"/>
    </row>
    <row r="412" spans="1:40" ht="15" customHeight="1">
      <c r="A412" s="38"/>
      <c r="B412" s="38"/>
      <c r="C412" s="397"/>
      <c r="D412" s="397"/>
      <c r="E412" s="494"/>
      <c r="F412" s="494"/>
      <c r="G412" s="494"/>
      <c r="H412" s="494"/>
      <c r="I412" s="494"/>
      <c r="J412" s="494"/>
      <c r="K412" s="494"/>
      <c r="L412" s="494"/>
      <c r="M412" s="494"/>
      <c r="N412" s="494"/>
      <c r="O412" s="494"/>
      <c r="P412" s="494"/>
      <c r="Q412" s="494"/>
      <c r="R412" s="494"/>
      <c r="S412" s="494"/>
      <c r="T412" s="494"/>
      <c r="U412" s="494"/>
      <c r="V412" s="494"/>
      <c r="W412" s="494"/>
      <c r="X412" s="494"/>
      <c r="Y412" s="494"/>
      <c r="Z412" s="494"/>
      <c r="AA412" s="494"/>
      <c r="AB412" s="494"/>
      <c r="AC412" s="494"/>
      <c r="AD412" s="494"/>
      <c r="AE412" s="494"/>
      <c r="AF412" s="494"/>
      <c r="AG412" s="494"/>
      <c r="AH412" s="494"/>
      <c r="AI412" s="397"/>
      <c r="AJ412" s="397"/>
      <c r="AK412" s="397"/>
      <c r="AL412" s="397"/>
      <c r="AM412" s="397"/>
      <c r="AN412" s="397"/>
    </row>
    <row r="413" spans="1:40" ht="15" customHeight="1">
      <c r="A413" s="38"/>
      <c r="B413" s="38"/>
      <c r="C413" s="397"/>
      <c r="D413" s="397"/>
      <c r="E413" s="494"/>
      <c r="F413" s="494"/>
      <c r="G413" s="494"/>
      <c r="H413" s="494"/>
      <c r="I413" s="494"/>
      <c r="J413" s="494"/>
      <c r="K413" s="494"/>
      <c r="L413" s="494"/>
      <c r="M413" s="494"/>
      <c r="N413" s="494"/>
      <c r="O413" s="494"/>
      <c r="P413" s="494"/>
      <c r="Q413" s="494"/>
      <c r="R413" s="494"/>
      <c r="S413" s="494"/>
      <c r="T413" s="494"/>
      <c r="U413" s="494"/>
      <c r="V413" s="494"/>
      <c r="W413" s="494"/>
      <c r="X413" s="494"/>
      <c r="Y413" s="494"/>
      <c r="Z413" s="494"/>
      <c r="AA413" s="494"/>
      <c r="AB413" s="494"/>
      <c r="AC413" s="494"/>
      <c r="AD413" s="494"/>
      <c r="AE413" s="494"/>
      <c r="AF413" s="494"/>
      <c r="AG413" s="494"/>
      <c r="AH413" s="494"/>
      <c r="AI413" s="397"/>
      <c r="AJ413" s="397"/>
      <c r="AK413" s="397"/>
      <c r="AL413" s="397"/>
      <c r="AM413" s="397"/>
      <c r="AN413" s="397"/>
    </row>
    <row r="414" spans="1:40" ht="15" customHeight="1">
      <c r="A414" s="38"/>
      <c r="B414" s="38"/>
      <c r="C414" s="397"/>
      <c r="D414" s="397"/>
      <c r="E414" s="494"/>
      <c r="F414" s="494"/>
      <c r="G414" s="494"/>
      <c r="H414" s="494"/>
      <c r="I414" s="494"/>
      <c r="J414" s="494"/>
      <c r="K414" s="494"/>
      <c r="L414" s="494"/>
      <c r="M414" s="494"/>
      <c r="N414" s="494"/>
      <c r="O414" s="494"/>
      <c r="P414" s="494"/>
      <c r="Q414" s="494"/>
      <c r="R414" s="494"/>
      <c r="S414" s="494"/>
      <c r="T414" s="494"/>
      <c r="U414" s="494"/>
      <c r="V414" s="494"/>
      <c r="W414" s="494"/>
      <c r="X414" s="494"/>
      <c r="Y414" s="494"/>
      <c r="Z414" s="494"/>
      <c r="AA414" s="494"/>
      <c r="AB414" s="494"/>
      <c r="AC414" s="494"/>
      <c r="AD414" s="494"/>
      <c r="AE414" s="494"/>
      <c r="AF414" s="494"/>
      <c r="AG414" s="494"/>
      <c r="AH414" s="494"/>
      <c r="AI414" s="397"/>
      <c r="AJ414" s="397"/>
      <c r="AK414" s="397"/>
      <c r="AL414" s="397"/>
      <c r="AM414" s="397"/>
      <c r="AN414" s="397"/>
    </row>
    <row r="415" spans="1:40" ht="15" customHeight="1">
      <c r="A415" s="38"/>
      <c r="B415" s="38"/>
      <c r="C415" s="397"/>
      <c r="D415" s="397"/>
      <c r="E415" s="494"/>
      <c r="F415" s="494"/>
      <c r="G415" s="494"/>
      <c r="H415" s="494"/>
      <c r="I415" s="494"/>
      <c r="J415" s="494"/>
      <c r="K415" s="494"/>
      <c r="L415" s="494"/>
      <c r="M415" s="494"/>
      <c r="N415" s="494"/>
      <c r="O415" s="494"/>
      <c r="P415" s="494"/>
      <c r="Q415" s="494"/>
      <c r="R415" s="494"/>
      <c r="S415" s="494"/>
      <c r="T415" s="494"/>
      <c r="U415" s="494"/>
      <c r="V415" s="494"/>
      <c r="W415" s="494"/>
      <c r="X415" s="494"/>
      <c r="Y415" s="494"/>
      <c r="Z415" s="494"/>
      <c r="AA415" s="494"/>
      <c r="AB415" s="494"/>
      <c r="AC415" s="494"/>
      <c r="AD415" s="494"/>
      <c r="AE415" s="494"/>
      <c r="AF415" s="494"/>
      <c r="AG415" s="494"/>
      <c r="AH415" s="494"/>
      <c r="AI415" s="397"/>
      <c r="AJ415" s="397"/>
      <c r="AK415" s="397"/>
      <c r="AL415" s="397"/>
      <c r="AM415" s="397"/>
      <c r="AN415" s="397"/>
    </row>
    <row r="416" spans="1:40" ht="15" customHeight="1">
      <c r="A416" s="38"/>
      <c r="B416" s="38"/>
      <c r="C416" s="397"/>
      <c r="D416" s="397"/>
      <c r="E416" s="494"/>
      <c r="F416" s="494"/>
      <c r="G416" s="494"/>
      <c r="H416" s="494"/>
      <c r="I416" s="494"/>
      <c r="J416" s="494"/>
      <c r="K416" s="494"/>
      <c r="L416" s="494"/>
      <c r="M416" s="494"/>
      <c r="N416" s="494"/>
      <c r="O416" s="494"/>
      <c r="P416" s="494"/>
      <c r="Q416" s="494"/>
      <c r="R416" s="494"/>
      <c r="S416" s="494"/>
      <c r="T416" s="494"/>
      <c r="U416" s="494"/>
      <c r="V416" s="494"/>
      <c r="W416" s="494"/>
      <c r="X416" s="494"/>
      <c r="Y416" s="494"/>
      <c r="Z416" s="494"/>
      <c r="AA416" s="494"/>
      <c r="AB416" s="494"/>
      <c r="AC416" s="494"/>
      <c r="AD416" s="494"/>
      <c r="AE416" s="494"/>
      <c r="AF416" s="494"/>
      <c r="AG416" s="494"/>
      <c r="AH416" s="494"/>
      <c r="AI416" s="397"/>
      <c r="AJ416" s="397"/>
      <c r="AK416" s="397"/>
      <c r="AL416" s="397"/>
      <c r="AM416" s="397"/>
      <c r="AN416" s="397"/>
    </row>
    <row r="417" spans="1:40" ht="15" customHeight="1">
      <c r="A417" s="38"/>
      <c r="B417" s="38"/>
      <c r="C417" s="397"/>
      <c r="D417" s="397"/>
      <c r="E417" s="494"/>
      <c r="F417" s="494"/>
      <c r="G417" s="494"/>
      <c r="H417" s="494"/>
      <c r="I417" s="494"/>
      <c r="J417" s="494"/>
      <c r="K417" s="494"/>
      <c r="L417" s="494"/>
      <c r="M417" s="494"/>
      <c r="N417" s="494"/>
      <c r="O417" s="494"/>
      <c r="P417" s="494"/>
      <c r="Q417" s="494"/>
      <c r="R417" s="494"/>
      <c r="S417" s="494"/>
      <c r="T417" s="494"/>
      <c r="U417" s="494"/>
      <c r="V417" s="494"/>
      <c r="W417" s="494"/>
      <c r="X417" s="494"/>
      <c r="Y417" s="494"/>
      <c r="Z417" s="494"/>
      <c r="AA417" s="494"/>
      <c r="AB417" s="494"/>
      <c r="AC417" s="494"/>
      <c r="AD417" s="494"/>
      <c r="AE417" s="494"/>
      <c r="AF417" s="494"/>
      <c r="AG417" s="494"/>
      <c r="AH417" s="494"/>
      <c r="AI417" s="397"/>
      <c r="AJ417" s="397"/>
      <c r="AK417" s="397"/>
      <c r="AL417" s="397"/>
      <c r="AM417" s="397"/>
      <c r="AN417" s="397"/>
    </row>
    <row r="418" spans="1:40" ht="15" customHeight="1">
      <c r="A418" s="38"/>
      <c r="B418" s="217"/>
      <c r="C418" s="217"/>
      <c r="D418" s="213"/>
      <c r="E418" s="213"/>
      <c r="F418" s="213"/>
      <c r="G418" s="213"/>
      <c r="H418" s="213"/>
      <c r="I418" s="213"/>
      <c r="J418" s="213"/>
      <c r="K418" s="213"/>
      <c r="L418" s="213"/>
      <c r="M418" s="213"/>
      <c r="N418" s="213"/>
      <c r="O418" s="213"/>
      <c r="P418" s="213"/>
      <c r="Q418" s="213"/>
      <c r="R418" s="213"/>
      <c r="S418" s="213"/>
      <c r="T418" s="213"/>
      <c r="U418" s="213"/>
      <c r="V418" s="213"/>
      <c r="W418" s="213"/>
      <c r="X418" s="213"/>
      <c r="Y418" s="213"/>
      <c r="Z418" s="213"/>
      <c r="AA418" s="213"/>
      <c r="AB418" s="213"/>
      <c r="AC418" s="213"/>
      <c r="AD418" s="213"/>
      <c r="AE418" s="213"/>
      <c r="AF418" s="213"/>
      <c r="AG418" s="213"/>
      <c r="AH418" s="217"/>
      <c r="AI418" s="217"/>
      <c r="AJ418" s="217"/>
      <c r="AK418" s="217"/>
      <c r="AL418" s="217"/>
      <c r="AM418" s="217"/>
    </row>
    <row r="419" spans="1:40" ht="17.25" customHeight="1">
      <c r="A419" s="38"/>
      <c r="B419" s="44" t="s">
        <v>482</v>
      </c>
      <c r="C419" s="217"/>
      <c r="D419" s="21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217"/>
      <c r="AJ419" s="217"/>
      <c r="AK419" s="217"/>
      <c r="AL419" s="217"/>
      <c r="AM419" s="217"/>
      <c r="AN419" s="217"/>
    </row>
    <row r="420" spans="1:40" ht="17.25" customHeight="1">
      <c r="A420" s="38"/>
      <c r="B420" s="38"/>
      <c r="C420" s="377">
        <v>99</v>
      </c>
      <c r="D420" s="395"/>
      <c r="E420" s="368" t="s">
        <v>210</v>
      </c>
      <c r="F420" s="369"/>
      <c r="G420" s="369"/>
      <c r="H420" s="369"/>
      <c r="I420" s="369"/>
      <c r="J420" s="369"/>
      <c r="K420" s="369"/>
      <c r="L420" s="369"/>
      <c r="M420" s="369"/>
      <c r="N420" s="369"/>
      <c r="O420" s="369"/>
      <c r="P420" s="369"/>
      <c r="Q420" s="369"/>
      <c r="R420" s="369"/>
      <c r="S420" s="369"/>
      <c r="T420" s="369"/>
      <c r="U420" s="369"/>
      <c r="V420" s="369"/>
      <c r="W420" s="369"/>
      <c r="X420" s="369"/>
      <c r="Y420" s="369"/>
      <c r="Z420" s="369"/>
      <c r="AA420" s="369"/>
      <c r="AB420" s="369"/>
      <c r="AC420" s="369"/>
      <c r="AD420" s="369"/>
      <c r="AE420" s="369"/>
      <c r="AF420" s="369"/>
      <c r="AG420" s="369"/>
      <c r="AH420" s="370"/>
      <c r="AI420" s="377"/>
      <c r="AJ420" s="378"/>
      <c r="AK420" s="378"/>
      <c r="AL420" s="378"/>
      <c r="AM420" s="378"/>
      <c r="AN420" s="395"/>
    </row>
    <row r="421" spans="1:40" ht="17.25" customHeight="1">
      <c r="A421" s="38"/>
      <c r="B421" s="38"/>
      <c r="C421" s="379"/>
      <c r="D421" s="408"/>
      <c r="E421" s="371"/>
      <c r="F421" s="372"/>
      <c r="G421" s="372"/>
      <c r="H421" s="372"/>
      <c r="I421" s="372"/>
      <c r="J421" s="372"/>
      <c r="K421" s="372"/>
      <c r="L421" s="372"/>
      <c r="M421" s="372"/>
      <c r="N421" s="372"/>
      <c r="O421" s="372"/>
      <c r="P421" s="372"/>
      <c r="Q421" s="372"/>
      <c r="R421" s="372"/>
      <c r="S421" s="372"/>
      <c r="T421" s="372"/>
      <c r="U421" s="372"/>
      <c r="V421" s="372"/>
      <c r="W421" s="372"/>
      <c r="X421" s="372"/>
      <c r="Y421" s="372"/>
      <c r="Z421" s="372"/>
      <c r="AA421" s="372"/>
      <c r="AB421" s="372"/>
      <c r="AC421" s="372"/>
      <c r="AD421" s="372"/>
      <c r="AE421" s="372"/>
      <c r="AF421" s="372"/>
      <c r="AG421" s="372"/>
      <c r="AH421" s="373"/>
      <c r="AI421" s="379"/>
      <c r="AJ421" s="380"/>
      <c r="AK421" s="380"/>
      <c r="AL421" s="380"/>
      <c r="AM421" s="380"/>
      <c r="AN421" s="408"/>
    </row>
    <row r="422" spans="1:40" ht="17.25" customHeight="1">
      <c r="A422" s="38"/>
      <c r="B422" s="38"/>
      <c r="C422" s="381"/>
      <c r="D422" s="396"/>
      <c r="E422" s="374"/>
      <c r="F422" s="375"/>
      <c r="G422" s="375"/>
      <c r="H422" s="375"/>
      <c r="I422" s="375"/>
      <c r="J422" s="375"/>
      <c r="K422" s="375"/>
      <c r="L422" s="375"/>
      <c r="M422" s="375"/>
      <c r="N422" s="375"/>
      <c r="O422" s="375"/>
      <c r="P422" s="375"/>
      <c r="Q422" s="375"/>
      <c r="R422" s="375"/>
      <c r="S422" s="375"/>
      <c r="T422" s="375"/>
      <c r="U422" s="375"/>
      <c r="V422" s="375"/>
      <c r="W422" s="375"/>
      <c r="X422" s="375"/>
      <c r="Y422" s="375"/>
      <c r="Z422" s="375"/>
      <c r="AA422" s="375"/>
      <c r="AB422" s="375"/>
      <c r="AC422" s="375"/>
      <c r="AD422" s="375"/>
      <c r="AE422" s="375"/>
      <c r="AF422" s="375"/>
      <c r="AG422" s="375"/>
      <c r="AH422" s="376"/>
      <c r="AI422" s="381"/>
      <c r="AJ422" s="382"/>
      <c r="AK422" s="382"/>
      <c r="AL422" s="382"/>
      <c r="AM422" s="382"/>
      <c r="AN422" s="396"/>
    </row>
    <row r="423" spans="1:40" ht="17.25" customHeight="1">
      <c r="A423" s="38"/>
      <c r="B423" s="44"/>
      <c r="C423" s="217"/>
      <c r="D423" s="217"/>
      <c r="E423" s="372"/>
      <c r="F423" s="372"/>
      <c r="G423" s="372"/>
      <c r="H423" s="372"/>
      <c r="I423" s="372"/>
      <c r="J423" s="372"/>
      <c r="K423" s="372"/>
      <c r="L423" s="372"/>
      <c r="M423" s="372"/>
      <c r="N423" s="372"/>
      <c r="O423" s="372"/>
      <c r="P423" s="372"/>
      <c r="Q423" s="372"/>
      <c r="R423" s="372"/>
      <c r="S423" s="372"/>
      <c r="T423" s="372"/>
      <c r="U423" s="372"/>
      <c r="V423" s="372"/>
      <c r="W423" s="372"/>
      <c r="X423" s="372"/>
      <c r="Y423" s="372"/>
      <c r="Z423" s="372"/>
      <c r="AA423" s="372"/>
      <c r="AB423" s="372"/>
      <c r="AC423" s="372"/>
      <c r="AD423" s="372"/>
      <c r="AE423" s="372"/>
      <c r="AF423" s="372"/>
      <c r="AG423" s="372"/>
      <c r="AH423" s="372"/>
      <c r="AI423" s="372"/>
      <c r="AJ423" s="372"/>
      <c r="AK423" s="372"/>
      <c r="AL423" s="372"/>
      <c r="AM423" s="372"/>
      <c r="AN423" s="372"/>
    </row>
    <row r="424" spans="1:40" ht="17.25" customHeight="1">
      <c r="A424" s="38"/>
      <c r="B424" s="44" t="s">
        <v>483</v>
      </c>
      <c r="C424" s="217"/>
      <c r="D424" s="217"/>
      <c r="E424" s="213"/>
      <c r="F424" s="213"/>
      <c r="G424" s="213"/>
      <c r="H424" s="213"/>
      <c r="I424" s="213"/>
      <c r="J424" s="213"/>
      <c r="K424" s="213"/>
      <c r="L424" s="213"/>
      <c r="M424" s="213"/>
      <c r="N424" s="213"/>
      <c r="O424" s="213"/>
      <c r="P424" s="213"/>
      <c r="Q424" s="213"/>
      <c r="R424" s="213"/>
      <c r="S424" s="213"/>
      <c r="T424" s="213"/>
      <c r="U424" s="213"/>
      <c r="V424" s="213"/>
      <c r="W424" s="213"/>
      <c r="X424" s="213"/>
      <c r="Y424" s="213"/>
      <c r="Z424" s="213"/>
      <c r="AA424" s="213"/>
      <c r="AB424" s="213"/>
      <c r="AC424" s="213"/>
      <c r="AD424" s="213"/>
      <c r="AE424" s="213"/>
      <c r="AF424" s="213"/>
      <c r="AG424" s="213"/>
      <c r="AH424" s="213"/>
      <c r="AI424" s="46"/>
      <c r="AJ424" s="46"/>
      <c r="AK424" s="46"/>
      <c r="AL424" s="46"/>
      <c r="AM424" s="46"/>
      <c r="AN424" s="46"/>
    </row>
    <row r="425" spans="1:40" ht="17.25" customHeight="1">
      <c r="A425" s="38"/>
      <c r="B425" s="44"/>
      <c r="C425" s="377">
        <v>100</v>
      </c>
      <c r="D425" s="395"/>
      <c r="E425" s="368" t="s">
        <v>211</v>
      </c>
      <c r="F425" s="369"/>
      <c r="G425" s="369"/>
      <c r="H425" s="369"/>
      <c r="I425" s="369"/>
      <c r="J425" s="369"/>
      <c r="K425" s="369"/>
      <c r="L425" s="369"/>
      <c r="M425" s="369"/>
      <c r="N425" s="369"/>
      <c r="O425" s="369"/>
      <c r="P425" s="369"/>
      <c r="Q425" s="369"/>
      <c r="R425" s="369"/>
      <c r="S425" s="369"/>
      <c r="T425" s="369"/>
      <c r="U425" s="369"/>
      <c r="V425" s="369"/>
      <c r="W425" s="369"/>
      <c r="X425" s="369"/>
      <c r="Y425" s="369"/>
      <c r="Z425" s="369"/>
      <c r="AA425" s="369"/>
      <c r="AB425" s="369"/>
      <c r="AC425" s="369"/>
      <c r="AD425" s="369"/>
      <c r="AE425" s="369"/>
      <c r="AF425" s="369"/>
      <c r="AG425" s="369"/>
      <c r="AH425" s="370"/>
      <c r="AI425" s="377"/>
      <c r="AJ425" s="378"/>
      <c r="AK425" s="378"/>
      <c r="AL425" s="378"/>
      <c r="AM425" s="378"/>
      <c r="AN425" s="395"/>
    </row>
    <row r="426" spans="1:40" ht="17.25" customHeight="1">
      <c r="A426" s="38"/>
      <c r="B426" s="44"/>
      <c r="C426" s="381"/>
      <c r="D426" s="396"/>
      <c r="E426" s="374"/>
      <c r="F426" s="375"/>
      <c r="G426" s="375"/>
      <c r="H426" s="375"/>
      <c r="I426" s="375"/>
      <c r="J426" s="375"/>
      <c r="K426" s="375"/>
      <c r="L426" s="375"/>
      <c r="M426" s="375"/>
      <c r="N426" s="375"/>
      <c r="O426" s="375"/>
      <c r="P426" s="375"/>
      <c r="Q426" s="375"/>
      <c r="R426" s="375"/>
      <c r="S426" s="375"/>
      <c r="T426" s="375"/>
      <c r="U426" s="375"/>
      <c r="V426" s="375"/>
      <c r="W426" s="375"/>
      <c r="X426" s="375"/>
      <c r="Y426" s="375"/>
      <c r="Z426" s="372"/>
      <c r="AA426" s="372"/>
      <c r="AB426" s="372"/>
      <c r="AC426" s="372"/>
      <c r="AD426" s="372"/>
      <c r="AE426" s="372"/>
      <c r="AF426" s="372"/>
      <c r="AG426" s="372"/>
      <c r="AH426" s="373"/>
      <c r="AI426" s="381"/>
      <c r="AJ426" s="382"/>
      <c r="AK426" s="382"/>
      <c r="AL426" s="382"/>
      <c r="AM426" s="382"/>
      <c r="AN426" s="396"/>
    </row>
    <row r="427" spans="1:40" ht="17.25" customHeight="1">
      <c r="A427" s="38"/>
      <c r="B427" s="44"/>
      <c r="C427" s="377">
        <v>101</v>
      </c>
      <c r="D427" s="395"/>
      <c r="E427" s="414" t="s">
        <v>136</v>
      </c>
      <c r="F427" s="362"/>
      <c r="G427" s="362"/>
      <c r="H427" s="362"/>
      <c r="I427" s="362"/>
      <c r="J427" s="362"/>
      <c r="K427" s="362"/>
      <c r="L427" s="362"/>
      <c r="M427" s="362"/>
      <c r="N427" s="362"/>
      <c r="O427" s="362"/>
      <c r="P427" s="362"/>
      <c r="Q427" s="362"/>
      <c r="R427" s="362"/>
      <c r="S427" s="362"/>
      <c r="T427" s="362"/>
      <c r="U427" s="362"/>
      <c r="V427" s="362"/>
      <c r="W427" s="362"/>
      <c r="X427" s="362"/>
      <c r="Y427" s="362"/>
      <c r="Z427" s="363"/>
      <c r="AA427" s="377" t="s">
        <v>81</v>
      </c>
      <c r="AB427" s="378"/>
      <c r="AC427" s="378"/>
      <c r="AD427" s="395"/>
      <c r="AE427" s="377"/>
      <c r="AF427" s="378"/>
      <c r="AG427" s="378"/>
      <c r="AH427" s="378"/>
      <c r="AI427" s="378"/>
      <c r="AJ427" s="378"/>
      <c r="AK427" s="378"/>
      <c r="AL427" s="378"/>
      <c r="AM427" s="378"/>
      <c r="AN427" s="395"/>
    </row>
    <row r="428" spans="1:40" ht="17.25" customHeight="1">
      <c r="A428" s="38"/>
      <c r="B428" s="44"/>
      <c r="C428" s="381"/>
      <c r="D428" s="396"/>
      <c r="E428" s="415"/>
      <c r="F428" s="366"/>
      <c r="G428" s="366"/>
      <c r="H428" s="366"/>
      <c r="I428" s="366"/>
      <c r="J428" s="366"/>
      <c r="K428" s="366"/>
      <c r="L428" s="366"/>
      <c r="M428" s="366"/>
      <c r="N428" s="366"/>
      <c r="O428" s="366"/>
      <c r="P428" s="366"/>
      <c r="Q428" s="366"/>
      <c r="R428" s="366"/>
      <c r="S428" s="366"/>
      <c r="T428" s="366"/>
      <c r="U428" s="366"/>
      <c r="V428" s="366"/>
      <c r="W428" s="366"/>
      <c r="X428" s="366"/>
      <c r="Y428" s="366"/>
      <c r="Z428" s="367"/>
      <c r="AA428" s="381"/>
      <c r="AB428" s="382"/>
      <c r="AC428" s="382"/>
      <c r="AD428" s="396"/>
      <c r="AE428" s="381"/>
      <c r="AF428" s="382"/>
      <c r="AG428" s="382"/>
      <c r="AH428" s="382"/>
      <c r="AI428" s="382"/>
      <c r="AJ428" s="382"/>
      <c r="AK428" s="382"/>
      <c r="AL428" s="382"/>
      <c r="AM428" s="382"/>
      <c r="AN428" s="396"/>
    </row>
    <row r="429" spans="1:40" ht="17.25" customHeight="1">
      <c r="A429" s="38"/>
      <c r="B429" s="44"/>
      <c r="C429" s="377">
        <v>102</v>
      </c>
      <c r="D429" s="395"/>
      <c r="E429" s="414" t="s">
        <v>296</v>
      </c>
      <c r="F429" s="362"/>
      <c r="G429" s="362"/>
      <c r="H429" s="362"/>
      <c r="I429" s="362"/>
      <c r="J429" s="362"/>
      <c r="K429" s="362"/>
      <c r="L429" s="362"/>
      <c r="M429" s="362"/>
      <c r="N429" s="362"/>
      <c r="O429" s="362"/>
      <c r="P429" s="362"/>
      <c r="Q429" s="362"/>
      <c r="R429" s="362"/>
      <c r="S429" s="362"/>
      <c r="T429" s="362"/>
      <c r="U429" s="362"/>
      <c r="V429" s="362"/>
      <c r="W429" s="362"/>
      <c r="X429" s="362"/>
      <c r="Y429" s="362"/>
      <c r="Z429" s="362"/>
      <c r="AA429" s="362"/>
      <c r="AB429" s="362"/>
      <c r="AC429" s="362"/>
      <c r="AD429" s="362"/>
      <c r="AE429" s="362"/>
      <c r="AF429" s="362"/>
      <c r="AG429" s="362"/>
      <c r="AH429" s="362"/>
      <c r="AI429" s="362"/>
      <c r="AJ429" s="362"/>
      <c r="AK429" s="362"/>
      <c r="AL429" s="362"/>
      <c r="AM429" s="362"/>
      <c r="AN429" s="363"/>
    </row>
    <row r="430" spans="1:40" ht="17.25" customHeight="1">
      <c r="A430" s="38"/>
      <c r="B430" s="44"/>
      <c r="C430" s="379"/>
      <c r="D430" s="408"/>
      <c r="E430" s="252"/>
      <c r="F430" s="47"/>
      <c r="G430" s="364" t="s">
        <v>82</v>
      </c>
      <c r="H430" s="364"/>
      <c r="I430" s="364"/>
      <c r="J430" s="364"/>
      <c r="K430" s="47"/>
      <c r="L430" s="47"/>
      <c r="M430" s="47"/>
      <c r="N430" s="47"/>
      <c r="O430" s="47"/>
      <c r="P430" s="47"/>
      <c r="Q430" s="47"/>
      <c r="R430" s="47"/>
      <c r="S430" s="47"/>
      <c r="T430" s="47" t="s">
        <v>240</v>
      </c>
      <c r="U430" s="47"/>
      <c r="V430" s="47"/>
      <c r="W430" s="47"/>
      <c r="X430" s="47"/>
      <c r="Y430" s="47"/>
      <c r="Z430" s="47"/>
      <c r="AA430" s="47"/>
      <c r="AB430" s="47"/>
      <c r="AC430" s="47"/>
      <c r="AD430" s="47"/>
      <c r="AE430" s="499" t="s">
        <v>19</v>
      </c>
      <c r="AF430" s="499"/>
      <c r="AG430" s="499"/>
      <c r="AH430" s="499"/>
      <c r="AI430" s="499"/>
      <c r="AJ430" s="499"/>
      <c r="AK430" s="499"/>
      <c r="AL430" s="46"/>
      <c r="AM430" s="46"/>
      <c r="AN430" s="253"/>
    </row>
    <row r="431" spans="1:40" ht="17.25" customHeight="1">
      <c r="A431" s="38"/>
      <c r="B431" s="44"/>
      <c r="C431" s="379"/>
      <c r="D431" s="408"/>
      <c r="E431" s="252"/>
      <c r="F431" s="47"/>
      <c r="G431" s="364" t="s">
        <v>83</v>
      </c>
      <c r="H431" s="364"/>
      <c r="I431" s="364"/>
      <c r="J431" s="364"/>
      <c r="K431" s="47"/>
      <c r="L431" s="47"/>
      <c r="M431" s="47"/>
      <c r="N431" s="47"/>
      <c r="O431" s="47"/>
      <c r="P431" s="47"/>
      <c r="Q431" s="47"/>
      <c r="R431" s="47"/>
      <c r="S431" s="47"/>
      <c r="T431" s="47" t="s">
        <v>240</v>
      </c>
      <c r="U431" s="47"/>
      <c r="V431" s="47"/>
      <c r="W431" s="47"/>
      <c r="X431" s="47"/>
      <c r="Y431" s="47"/>
      <c r="Z431" s="47"/>
      <c r="AA431" s="47"/>
      <c r="AB431" s="47"/>
      <c r="AC431" s="47"/>
      <c r="AD431" s="47"/>
      <c r="AE431" s="499" t="s">
        <v>19</v>
      </c>
      <c r="AF431" s="499"/>
      <c r="AG431" s="499"/>
      <c r="AH431" s="499"/>
      <c r="AI431" s="499"/>
      <c r="AJ431" s="499"/>
      <c r="AK431" s="499"/>
      <c r="AL431" s="46"/>
      <c r="AM431" s="46"/>
      <c r="AN431" s="253"/>
    </row>
    <row r="432" spans="1:40" ht="17.25" customHeight="1">
      <c r="A432" s="38"/>
      <c r="B432" s="44"/>
      <c r="C432" s="381"/>
      <c r="D432" s="396"/>
      <c r="E432" s="260"/>
      <c r="F432" s="261"/>
      <c r="G432" s="366" t="s">
        <v>84</v>
      </c>
      <c r="H432" s="366"/>
      <c r="I432" s="366"/>
      <c r="J432" s="366"/>
      <c r="K432" s="261" t="s">
        <v>60</v>
      </c>
      <c r="L432" s="261"/>
      <c r="M432" s="261"/>
      <c r="N432" s="261"/>
      <c r="O432" s="261" t="s">
        <v>62</v>
      </c>
      <c r="P432" s="261" t="s">
        <v>85</v>
      </c>
      <c r="Q432" s="261"/>
      <c r="R432" s="261"/>
      <c r="S432" s="261"/>
      <c r="T432" s="47" t="s">
        <v>240</v>
      </c>
      <c r="U432" s="261"/>
      <c r="V432" s="261"/>
      <c r="W432" s="261"/>
      <c r="X432" s="261"/>
      <c r="Y432" s="261"/>
      <c r="Z432" s="261"/>
      <c r="AA432" s="261"/>
      <c r="AB432" s="261"/>
      <c r="AC432" s="261"/>
      <c r="AD432" s="261"/>
      <c r="AE432" s="502" t="s">
        <v>19</v>
      </c>
      <c r="AF432" s="502"/>
      <c r="AG432" s="502"/>
      <c r="AH432" s="502"/>
      <c r="AI432" s="502"/>
      <c r="AJ432" s="502"/>
      <c r="AK432" s="502"/>
      <c r="AL432" s="262"/>
      <c r="AM432" s="262"/>
      <c r="AN432" s="263"/>
    </row>
    <row r="433" spans="1:40" ht="17.25" customHeight="1">
      <c r="A433" s="38"/>
      <c r="B433" s="44"/>
      <c r="C433" s="377">
        <v>103</v>
      </c>
      <c r="D433" s="395"/>
      <c r="E433" s="368" t="s">
        <v>212</v>
      </c>
      <c r="F433" s="369"/>
      <c r="G433" s="369"/>
      <c r="H433" s="369"/>
      <c r="I433" s="369"/>
      <c r="J433" s="369"/>
      <c r="K433" s="369"/>
      <c r="L433" s="369"/>
      <c r="M433" s="369"/>
      <c r="N433" s="369"/>
      <c r="O433" s="369"/>
      <c r="P433" s="369"/>
      <c r="Q433" s="369"/>
      <c r="R433" s="369"/>
      <c r="S433" s="369"/>
      <c r="T433" s="369"/>
      <c r="U433" s="369"/>
      <c r="V433" s="369"/>
      <c r="W433" s="369"/>
      <c r="X433" s="369"/>
      <c r="Y433" s="369"/>
      <c r="Z433" s="369"/>
      <c r="AA433" s="369"/>
      <c r="AB433" s="369"/>
      <c r="AC433" s="369"/>
      <c r="AD433" s="369"/>
      <c r="AE433" s="369"/>
      <c r="AF433" s="369"/>
      <c r="AG433" s="369"/>
      <c r="AH433" s="370"/>
      <c r="AI433" s="377"/>
      <c r="AJ433" s="378"/>
      <c r="AK433" s="378"/>
      <c r="AL433" s="378"/>
      <c r="AM433" s="378"/>
      <c r="AN433" s="395"/>
    </row>
    <row r="434" spans="1:40" ht="17.25" customHeight="1">
      <c r="A434" s="38"/>
      <c r="B434" s="44"/>
      <c r="C434" s="381"/>
      <c r="D434" s="396"/>
      <c r="E434" s="374"/>
      <c r="F434" s="375"/>
      <c r="G434" s="375"/>
      <c r="H434" s="375"/>
      <c r="I434" s="375"/>
      <c r="J434" s="375"/>
      <c r="K434" s="375"/>
      <c r="L434" s="375"/>
      <c r="M434" s="375"/>
      <c r="N434" s="375"/>
      <c r="O434" s="375"/>
      <c r="P434" s="375"/>
      <c r="Q434" s="375"/>
      <c r="R434" s="375"/>
      <c r="S434" s="375"/>
      <c r="T434" s="375"/>
      <c r="U434" s="375"/>
      <c r="V434" s="375"/>
      <c r="W434" s="375"/>
      <c r="X434" s="375"/>
      <c r="Y434" s="375"/>
      <c r="Z434" s="375"/>
      <c r="AA434" s="375"/>
      <c r="AB434" s="375"/>
      <c r="AC434" s="375"/>
      <c r="AD434" s="375"/>
      <c r="AE434" s="375"/>
      <c r="AF434" s="375"/>
      <c r="AG434" s="375"/>
      <c r="AH434" s="376"/>
      <c r="AI434" s="381"/>
      <c r="AJ434" s="382"/>
      <c r="AK434" s="382"/>
      <c r="AL434" s="382"/>
      <c r="AM434" s="382"/>
      <c r="AN434" s="396"/>
    </row>
    <row r="435" spans="1:40" ht="17.25" customHeight="1">
      <c r="A435" s="38"/>
      <c r="B435" s="44"/>
      <c r="C435" s="377">
        <v>104</v>
      </c>
      <c r="D435" s="395"/>
      <c r="E435" s="368" t="s">
        <v>297</v>
      </c>
      <c r="F435" s="369"/>
      <c r="G435" s="369"/>
      <c r="H435" s="369"/>
      <c r="I435" s="369"/>
      <c r="J435" s="369"/>
      <c r="K435" s="369"/>
      <c r="L435" s="369"/>
      <c r="M435" s="369"/>
      <c r="N435" s="369"/>
      <c r="O435" s="369"/>
      <c r="P435" s="369"/>
      <c r="Q435" s="369"/>
      <c r="R435" s="369"/>
      <c r="S435" s="369"/>
      <c r="T435" s="369"/>
      <c r="U435" s="369"/>
      <c r="V435" s="369"/>
      <c r="W435" s="369"/>
      <c r="X435" s="369"/>
      <c r="Y435" s="369"/>
      <c r="Z435" s="369"/>
      <c r="AA435" s="369"/>
      <c r="AB435" s="369"/>
      <c r="AC435" s="369"/>
      <c r="AD435" s="369"/>
      <c r="AE435" s="369"/>
      <c r="AF435" s="369"/>
      <c r="AG435" s="369"/>
      <c r="AH435" s="370"/>
      <c r="AI435" s="377"/>
      <c r="AJ435" s="378"/>
      <c r="AK435" s="378"/>
      <c r="AL435" s="378"/>
      <c r="AM435" s="378"/>
      <c r="AN435" s="395"/>
    </row>
    <row r="436" spans="1:40" ht="17.25" customHeight="1">
      <c r="A436" s="38"/>
      <c r="B436" s="44"/>
      <c r="C436" s="381"/>
      <c r="D436" s="396"/>
      <c r="E436" s="374"/>
      <c r="F436" s="375"/>
      <c r="G436" s="375"/>
      <c r="H436" s="375"/>
      <c r="I436" s="375"/>
      <c r="J436" s="375"/>
      <c r="K436" s="375"/>
      <c r="L436" s="375"/>
      <c r="M436" s="375"/>
      <c r="N436" s="375"/>
      <c r="O436" s="375"/>
      <c r="P436" s="375"/>
      <c r="Q436" s="375"/>
      <c r="R436" s="375"/>
      <c r="S436" s="375"/>
      <c r="T436" s="375"/>
      <c r="U436" s="375"/>
      <c r="V436" s="375"/>
      <c r="W436" s="375"/>
      <c r="X436" s="375"/>
      <c r="Y436" s="375"/>
      <c r="Z436" s="375"/>
      <c r="AA436" s="375"/>
      <c r="AB436" s="375"/>
      <c r="AC436" s="375"/>
      <c r="AD436" s="375"/>
      <c r="AE436" s="375"/>
      <c r="AF436" s="375"/>
      <c r="AG436" s="375"/>
      <c r="AH436" s="376"/>
      <c r="AI436" s="381"/>
      <c r="AJ436" s="382"/>
      <c r="AK436" s="382"/>
      <c r="AL436" s="382"/>
      <c r="AM436" s="382"/>
      <c r="AN436" s="396"/>
    </row>
    <row r="437" spans="1:40" ht="17.25" customHeight="1">
      <c r="A437" s="38"/>
      <c r="B437" s="44"/>
      <c r="C437" s="377">
        <v>105</v>
      </c>
      <c r="D437" s="395"/>
      <c r="E437" s="368" t="s">
        <v>213</v>
      </c>
      <c r="F437" s="369"/>
      <c r="G437" s="369"/>
      <c r="H437" s="369"/>
      <c r="I437" s="369"/>
      <c r="J437" s="369"/>
      <c r="K437" s="369"/>
      <c r="L437" s="369"/>
      <c r="M437" s="369"/>
      <c r="N437" s="369"/>
      <c r="O437" s="369"/>
      <c r="P437" s="369"/>
      <c r="Q437" s="369"/>
      <c r="R437" s="369"/>
      <c r="S437" s="369"/>
      <c r="T437" s="369"/>
      <c r="U437" s="369"/>
      <c r="V437" s="369"/>
      <c r="W437" s="369"/>
      <c r="X437" s="369"/>
      <c r="Y437" s="369"/>
      <c r="Z437" s="369"/>
      <c r="AA437" s="369"/>
      <c r="AB437" s="369"/>
      <c r="AC437" s="369"/>
      <c r="AD437" s="369"/>
      <c r="AE437" s="369"/>
      <c r="AF437" s="369"/>
      <c r="AG437" s="369"/>
      <c r="AH437" s="370"/>
      <c r="AI437" s="377"/>
      <c r="AJ437" s="378"/>
      <c r="AK437" s="378"/>
      <c r="AL437" s="378"/>
      <c r="AM437" s="378"/>
      <c r="AN437" s="395"/>
    </row>
    <row r="438" spans="1:40" ht="17.25" customHeight="1">
      <c r="A438" s="38"/>
      <c r="B438" s="44"/>
      <c r="C438" s="381"/>
      <c r="D438" s="396"/>
      <c r="E438" s="374"/>
      <c r="F438" s="375"/>
      <c r="G438" s="375"/>
      <c r="H438" s="375"/>
      <c r="I438" s="375"/>
      <c r="J438" s="375"/>
      <c r="K438" s="375"/>
      <c r="L438" s="375"/>
      <c r="M438" s="375"/>
      <c r="N438" s="375"/>
      <c r="O438" s="375"/>
      <c r="P438" s="375"/>
      <c r="Q438" s="375"/>
      <c r="R438" s="375"/>
      <c r="S438" s="375"/>
      <c r="T438" s="375"/>
      <c r="U438" s="375"/>
      <c r="V438" s="375"/>
      <c r="W438" s="375"/>
      <c r="X438" s="375"/>
      <c r="Y438" s="375"/>
      <c r="Z438" s="375"/>
      <c r="AA438" s="375"/>
      <c r="AB438" s="375"/>
      <c r="AC438" s="375"/>
      <c r="AD438" s="375"/>
      <c r="AE438" s="375"/>
      <c r="AF438" s="375"/>
      <c r="AG438" s="375"/>
      <c r="AH438" s="376"/>
      <c r="AI438" s="381"/>
      <c r="AJ438" s="382"/>
      <c r="AK438" s="382"/>
      <c r="AL438" s="382"/>
      <c r="AM438" s="382"/>
      <c r="AN438" s="396"/>
    </row>
    <row r="439" spans="1:40" ht="17.25" customHeight="1">
      <c r="A439" s="38"/>
      <c r="B439" s="38"/>
      <c r="C439" s="437">
        <v>106</v>
      </c>
      <c r="D439" s="437"/>
      <c r="E439" s="440" t="s">
        <v>831</v>
      </c>
      <c r="F439" s="440"/>
      <c r="G439" s="440"/>
      <c r="H439" s="440"/>
      <c r="I439" s="440"/>
      <c r="J439" s="440"/>
      <c r="K439" s="440"/>
      <c r="L439" s="440"/>
      <c r="M439" s="440"/>
      <c r="N439" s="440"/>
      <c r="O439" s="440"/>
      <c r="P439" s="440"/>
      <c r="Q439" s="440"/>
      <c r="R439" s="440"/>
      <c r="S439" s="440"/>
      <c r="T439" s="440"/>
      <c r="U439" s="440"/>
      <c r="V439" s="440"/>
      <c r="W439" s="440"/>
      <c r="X439" s="440"/>
      <c r="Y439" s="440"/>
      <c r="Z439" s="440"/>
      <c r="AA439" s="440"/>
      <c r="AB439" s="440"/>
      <c r="AC439" s="440"/>
      <c r="AD439" s="440"/>
      <c r="AE439" s="440"/>
      <c r="AF439" s="440"/>
      <c r="AG439" s="440"/>
      <c r="AH439" s="440"/>
      <c r="AI439" s="437"/>
      <c r="AJ439" s="437"/>
      <c r="AK439" s="437"/>
      <c r="AL439" s="437"/>
      <c r="AM439" s="437"/>
      <c r="AN439" s="437"/>
    </row>
    <row r="440" spans="1:40" ht="17.25" customHeight="1">
      <c r="A440" s="38"/>
      <c r="B440" s="38"/>
      <c r="C440" s="438"/>
      <c r="D440" s="438"/>
      <c r="E440" s="441"/>
      <c r="F440" s="441"/>
      <c r="G440" s="441"/>
      <c r="H440" s="441"/>
      <c r="I440" s="441"/>
      <c r="J440" s="441"/>
      <c r="K440" s="441"/>
      <c r="L440" s="441"/>
      <c r="M440" s="441"/>
      <c r="N440" s="441"/>
      <c r="O440" s="441"/>
      <c r="P440" s="441"/>
      <c r="Q440" s="441"/>
      <c r="R440" s="441"/>
      <c r="S440" s="441"/>
      <c r="T440" s="441"/>
      <c r="U440" s="441"/>
      <c r="V440" s="441"/>
      <c r="W440" s="441"/>
      <c r="X440" s="441"/>
      <c r="Y440" s="441"/>
      <c r="Z440" s="441"/>
      <c r="AA440" s="441"/>
      <c r="AB440" s="441"/>
      <c r="AC440" s="441"/>
      <c r="AD440" s="441"/>
      <c r="AE440" s="441"/>
      <c r="AF440" s="441"/>
      <c r="AG440" s="441"/>
      <c r="AH440" s="441"/>
      <c r="AI440" s="438"/>
      <c r="AJ440" s="438"/>
      <c r="AK440" s="438"/>
      <c r="AL440" s="438"/>
      <c r="AM440" s="438"/>
      <c r="AN440" s="438"/>
    </row>
    <row r="441" spans="1:40" ht="17.25" customHeight="1">
      <c r="A441" s="38"/>
      <c r="B441" s="38"/>
      <c r="C441" s="439"/>
      <c r="D441" s="439"/>
      <c r="E441" s="442"/>
      <c r="F441" s="442"/>
      <c r="G441" s="442"/>
      <c r="H441" s="442"/>
      <c r="I441" s="442"/>
      <c r="J441" s="442"/>
      <c r="K441" s="442"/>
      <c r="L441" s="442"/>
      <c r="M441" s="442"/>
      <c r="N441" s="442"/>
      <c r="O441" s="442"/>
      <c r="P441" s="442"/>
      <c r="Q441" s="442"/>
      <c r="R441" s="442"/>
      <c r="S441" s="442"/>
      <c r="T441" s="442"/>
      <c r="U441" s="442"/>
      <c r="V441" s="442"/>
      <c r="W441" s="442"/>
      <c r="X441" s="442"/>
      <c r="Y441" s="442"/>
      <c r="Z441" s="442"/>
      <c r="AA441" s="442"/>
      <c r="AB441" s="442"/>
      <c r="AC441" s="442"/>
      <c r="AD441" s="442"/>
      <c r="AE441" s="442"/>
      <c r="AF441" s="442"/>
      <c r="AG441" s="442"/>
      <c r="AH441" s="442"/>
      <c r="AI441" s="439"/>
      <c r="AJ441" s="439"/>
      <c r="AK441" s="439"/>
      <c r="AL441" s="439"/>
      <c r="AM441" s="439"/>
      <c r="AN441" s="439"/>
    </row>
    <row r="442" spans="1:40" ht="17.25" customHeight="1">
      <c r="A442" s="38"/>
      <c r="B442" s="38"/>
      <c r="C442" s="217"/>
      <c r="D442" s="217"/>
      <c r="E442" s="495" t="s">
        <v>298</v>
      </c>
      <c r="F442" s="495"/>
      <c r="G442" s="495"/>
      <c r="H442" s="495"/>
      <c r="I442" s="495"/>
      <c r="J442" s="495"/>
      <c r="K442" s="495"/>
      <c r="L442" s="495"/>
      <c r="M442" s="495"/>
      <c r="N442" s="495"/>
      <c r="O442" s="495"/>
      <c r="P442" s="495"/>
      <c r="Q442" s="495"/>
      <c r="R442" s="495"/>
      <c r="S442" s="495"/>
      <c r="T442" s="495"/>
      <c r="U442" s="495"/>
      <c r="V442" s="495"/>
      <c r="W442" s="495"/>
      <c r="X442" s="495"/>
      <c r="Y442" s="495"/>
      <c r="Z442" s="495"/>
      <c r="AA442" s="495"/>
      <c r="AB442" s="495"/>
      <c r="AC442" s="495"/>
      <c r="AD442" s="495"/>
      <c r="AE442" s="495"/>
      <c r="AF442" s="495"/>
      <c r="AG442" s="495"/>
      <c r="AH442" s="495"/>
      <c r="AI442" s="495"/>
      <c r="AJ442" s="495"/>
      <c r="AK442" s="495"/>
      <c r="AL442" s="495"/>
      <c r="AM442" s="495"/>
      <c r="AN442" s="495"/>
    </row>
    <row r="443" spans="1:40" ht="17.25" customHeight="1">
      <c r="A443" s="38"/>
      <c r="B443" s="38"/>
      <c r="C443" s="217"/>
      <c r="D443" s="217"/>
      <c r="E443" s="493"/>
      <c r="F443" s="493"/>
      <c r="G443" s="493"/>
      <c r="H443" s="493"/>
      <c r="I443" s="493"/>
      <c r="J443" s="493"/>
      <c r="K443" s="493"/>
      <c r="L443" s="493"/>
      <c r="M443" s="493"/>
      <c r="N443" s="493"/>
      <c r="O443" s="493"/>
      <c r="P443" s="493"/>
      <c r="Q443" s="493"/>
      <c r="R443" s="493"/>
      <c r="S443" s="493"/>
      <c r="T443" s="493"/>
      <c r="U443" s="493"/>
      <c r="V443" s="493"/>
      <c r="W443" s="493"/>
      <c r="X443" s="493"/>
      <c r="Y443" s="493"/>
      <c r="Z443" s="493"/>
      <c r="AA443" s="493"/>
      <c r="AB443" s="493"/>
      <c r="AC443" s="493"/>
      <c r="AD443" s="493"/>
      <c r="AE443" s="493"/>
      <c r="AF443" s="493"/>
      <c r="AG443" s="493"/>
      <c r="AH443" s="493"/>
      <c r="AI443" s="493"/>
      <c r="AJ443" s="493"/>
      <c r="AK443" s="493"/>
      <c r="AL443" s="493"/>
      <c r="AM443" s="493"/>
      <c r="AN443" s="493"/>
    </row>
    <row r="444" spans="1:40" ht="17.25" customHeight="1">
      <c r="A444" s="38"/>
      <c r="B444" s="38"/>
      <c r="C444" s="217"/>
      <c r="D444" s="217"/>
      <c r="E444" s="493"/>
      <c r="F444" s="493"/>
      <c r="G444" s="493"/>
      <c r="H444" s="493"/>
      <c r="I444" s="493"/>
      <c r="J444" s="493"/>
      <c r="K444" s="493"/>
      <c r="L444" s="493"/>
      <c r="M444" s="493"/>
      <c r="N444" s="493"/>
      <c r="O444" s="493"/>
      <c r="P444" s="493"/>
      <c r="Q444" s="493"/>
      <c r="R444" s="493"/>
      <c r="S444" s="493"/>
      <c r="T444" s="493"/>
      <c r="U444" s="493"/>
      <c r="V444" s="493"/>
      <c r="W444" s="493"/>
      <c r="X444" s="493"/>
      <c r="Y444" s="493"/>
      <c r="Z444" s="493"/>
      <c r="AA444" s="493"/>
      <c r="AB444" s="493"/>
      <c r="AC444" s="493"/>
      <c r="AD444" s="493"/>
      <c r="AE444" s="493"/>
      <c r="AF444" s="493"/>
      <c r="AG444" s="493"/>
      <c r="AH444" s="493"/>
      <c r="AI444" s="493"/>
      <c r="AJ444" s="493"/>
      <c r="AK444" s="493"/>
      <c r="AL444" s="493"/>
      <c r="AM444" s="493"/>
      <c r="AN444" s="493"/>
    </row>
    <row r="445" spans="1:40" ht="17.25" customHeight="1">
      <c r="A445" s="38"/>
      <c r="B445" s="38"/>
      <c r="C445" s="217"/>
      <c r="D445" s="217"/>
      <c r="E445" s="493"/>
      <c r="F445" s="493"/>
      <c r="G445" s="493"/>
      <c r="H445" s="493"/>
      <c r="I445" s="493"/>
      <c r="J445" s="493"/>
      <c r="K445" s="493"/>
      <c r="L445" s="493"/>
      <c r="M445" s="493"/>
      <c r="N445" s="493"/>
      <c r="O445" s="493"/>
      <c r="P445" s="493"/>
      <c r="Q445" s="493"/>
      <c r="R445" s="493"/>
      <c r="S445" s="493"/>
      <c r="T445" s="493"/>
      <c r="U445" s="493"/>
      <c r="V445" s="493"/>
      <c r="W445" s="493"/>
      <c r="X445" s="493"/>
      <c r="Y445" s="493"/>
      <c r="Z445" s="493"/>
      <c r="AA445" s="493"/>
      <c r="AB445" s="493"/>
      <c r="AC445" s="493"/>
      <c r="AD445" s="493"/>
      <c r="AE445" s="493"/>
      <c r="AF445" s="493"/>
      <c r="AG445" s="493"/>
      <c r="AH445" s="493"/>
      <c r="AI445" s="493"/>
      <c r="AJ445" s="493"/>
      <c r="AK445" s="493"/>
      <c r="AL445" s="493"/>
      <c r="AM445" s="493"/>
      <c r="AN445" s="493"/>
    </row>
    <row r="446" spans="1:40" ht="17.25" customHeight="1">
      <c r="A446" s="38"/>
      <c r="B446" s="38"/>
      <c r="C446" s="217"/>
      <c r="D446" s="217"/>
      <c r="E446" s="493"/>
      <c r="F446" s="493"/>
      <c r="G446" s="493"/>
      <c r="H446" s="493"/>
      <c r="I446" s="493"/>
      <c r="J446" s="493"/>
      <c r="K446" s="493"/>
      <c r="L446" s="493"/>
      <c r="M446" s="493"/>
      <c r="N446" s="493"/>
      <c r="O446" s="493"/>
      <c r="P446" s="493"/>
      <c r="Q446" s="493"/>
      <c r="R446" s="493"/>
      <c r="S446" s="493"/>
      <c r="T446" s="493"/>
      <c r="U446" s="493"/>
      <c r="V446" s="493"/>
      <c r="W446" s="493"/>
      <c r="X446" s="493"/>
      <c r="Y446" s="493"/>
      <c r="Z446" s="493"/>
      <c r="AA446" s="493"/>
      <c r="AB446" s="493"/>
      <c r="AC446" s="493"/>
      <c r="AD446" s="493"/>
      <c r="AE446" s="493"/>
      <c r="AF446" s="493"/>
      <c r="AG446" s="493"/>
      <c r="AH446" s="493"/>
      <c r="AI446" s="493"/>
      <c r="AJ446" s="493"/>
      <c r="AK446" s="493"/>
      <c r="AL446" s="493"/>
      <c r="AM446" s="493"/>
      <c r="AN446" s="493"/>
    </row>
    <row r="447" spans="1:40" ht="17.25" customHeight="1">
      <c r="A447" s="38"/>
      <c r="B447" s="38"/>
      <c r="C447" s="217"/>
      <c r="D447" s="217"/>
      <c r="E447" s="493"/>
      <c r="F447" s="493"/>
      <c r="G447" s="493"/>
      <c r="H447" s="493"/>
      <c r="I447" s="493"/>
      <c r="J447" s="493"/>
      <c r="K447" s="493"/>
      <c r="L447" s="493"/>
      <c r="M447" s="493"/>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3"/>
      <c r="AK447" s="493"/>
      <c r="AL447" s="493"/>
      <c r="AM447" s="493"/>
      <c r="AN447" s="493"/>
    </row>
    <row r="448" spans="1:40" ht="17.25" customHeight="1">
      <c r="A448" s="38"/>
      <c r="B448" s="38"/>
      <c r="C448" s="217"/>
      <c r="D448" s="217"/>
      <c r="E448" s="493"/>
      <c r="F448" s="493"/>
      <c r="G448" s="493"/>
      <c r="H448" s="493"/>
      <c r="I448" s="493"/>
      <c r="J448" s="493"/>
      <c r="K448" s="493"/>
      <c r="L448" s="493"/>
      <c r="M448" s="493"/>
      <c r="N448" s="493"/>
      <c r="O448" s="493"/>
      <c r="P448" s="493"/>
      <c r="Q448" s="493"/>
      <c r="R448" s="493"/>
      <c r="S448" s="493"/>
      <c r="T448" s="493"/>
      <c r="U448" s="493"/>
      <c r="V448" s="493"/>
      <c r="W448" s="493"/>
      <c r="X448" s="493"/>
      <c r="Y448" s="493"/>
      <c r="Z448" s="493"/>
      <c r="AA448" s="493"/>
      <c r="AB448" s="493"/>
      <c r="AC448" s="493"/>
      <c r="AD448" s="493"/>
      <c r="AE448" s="493"/>
      <c r="AF448" s="493"/>
      <c r="AG448" s="493"/>
      <c r="AH448" s="493"/>
      <c r="AI448" s="493"/>
      <c r="AJ448" s="493"/>
      <c r="AK448" s="493"/>
      <c r="AL448" s="493"/>
      <c r="AM448" s="493"/>
      <c r="AN448" s="493"/>
    </row>
    <row r="449" spans="1:40" ht="17.25" customHeight="1">
      <c r="A449" s="38"/>
      <c r="B449" s="38"/>
      <c r="C449" s="217"/>
      <c r="D449" s="217"/>
      <c r="E449" s="493"/>
      <c r="F449" s="493"/>
      <c r="G449" s="493"/>
      <c r="H449" s="493"/>
      <c r="I449" s="493"/>
      <c r="J449" s="493"/>
      <c r="K449" s="493"/>
      <c r="L449" s="493"/>
      <c r="M449" s="493"/>
      <c r="N449" s="493"/>
      <c r="O449" s="493"/>
      <c r="P449" s="493"/>
      <c r="Q449" s="493"/>
      <c r="R449" s="493"/>
      <c r="S449" s="493"/>
      <c r="T449" s="493"/>
      <c r="U449" s="493"/>
      <c r="V449" s="493"/>
      <c r="W449" s="493"/>
      <c r="X449" s="493"/>
      <c r="Y449" s="493"/>
      <c r="Z449" s="493"/>
      <c r="AA449" s="493"/>
      <c r="AB449" s="493"/>
      <c r="AC449" s="493"/>
      <c r="AD449" s="493"/>
      <c r="AE449" s="493"/>
      <c r="AF449" s="493"/>
      <c r="AG449" s="493"/>
      <c r="AH449" s="493"/>
      <c r="AI449" s="493"/>
      <c r="AJ449" s="493"/>
      <c r="AK449" s="493"/>
      <c r="AL449" s="493"/>
      <c r="AM449" s="493"/>
      <c r="AN449" s="493"/>
    </row>
    <row r="450" spans="1:40" ht="17.25" customHeight="1">
      <c r="A450" s="38"/>
      <c r="B450" s="38"/>
      <c r="C450" s="217"/>
      <c r="D450" s="217"/>
      <c r="E450" s="493"/>
      <c r="F450" s="493"/>
      <c r="G450" s="493"/>
      <c r="H450" s="493"/>
      <c r="I450" s="493"/>
      <c r="J450" s="493"/>
      <c r="K450" s="493"/>
      <c r="L450" s="493"/>
      <c r="M450" s="493"/>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3"/>
      <c r="AK450" s="493"/>
      <c r="AL450" s="493"/>
      <c r="AM450" s="493"/>
      <c r="AN450" s="493"/>
    </row>
    <row r="451" spans="1:40" ht="17.25" customHeight="1">
      <c r="A451" s="38"/>
      <c r="B451" s="44"/>
      <c r="C451" s="217"/>
      <c r="D451" s="217"/>
      <c r="E451" s="493"/>
      <c r="F451" s="493"/>
      <c r="G451" s="493"/>
      <c r="H451" s="493"/>
      <c r="I451" s="493"/>
      <c r="J451" s="493"/>
      <c r="K451" s="493"/>
      <c r="L451" s="493"/>
      <c r="M451" s="493"/>
      <c r="N451" s="493"/>
      <c r="O451" s="493"/>
      <c r="P451" s="493"/>
      <c r="Q451" s="493"/>
      <c r="R451" s="493"/>
      <c r="S451" s="493"/>
      <c r="T451" s="493"/>
      <c r="U451" s="493"/>
      <c r="V451" s="493"/>
      <c r="W451" s="493"/>
      <c r="X451" s="493"/>
      <c r="Y451" s="493"/>
      <c r="Z451" s="493"/>
      <c r="AA451" s="493"/>
      <c r="AB451" s="493"/>
      <c r="AC451" s="493"/>
      <c r="AD451" s="493"/>
      <c r="AE451" s="493"/>
      <c r="AF451" s="493"/>
      <c r="AG451" s="493"/>
      <c r="AH451" s="493"/>
      <c r="AI451" s="493"/>
      <c r="AJ451" s="493"/>
      <c r="AK451" s="493"/>
      <c r="AL451" s="493"/>
      <c r="AM451" s="493"/>
      <c r="AN451" s="493"/>
    </row>
    <row r="452" spans="1:40" ht="17.25" customHeight="1">
      <c r="A452" s="38"/>
      <c r="B452" s="38"/>
      <c r="C452" s="217"/>
      <c r="D452" s="217"/>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8"/>
      <c r="AL452" s="218"/>
      <c r="AM452" s="218"/>
      <c r="AN452" s="218"/>
    </row>
    <row r="453" spans="1:40" ht="17.25" customHeight="1">
      <c r="A453" s="38"/>
      <c r="B453" s="44" t="s">
        <v>484</v>
      </c>
      <c r="C453" s="217"/>
      <c r="D453" s="217"/>
      <c r="E453" s="213"/>
      <c r="F453" s="213"/>
      <c r="G453" s="213"/>
      <c r="H453" s="213"/>
      <c r="I453" s="213"/>
      <c r="J453" s="213"/>
      <c r="K453" s="213"/>
      <c r="L453" s="213"/>
      <c r="M453" s="213"/>
      <c r="N453" s="213"/>
      <c r="O453" s="213"/>
      <c r="P453" s="213"/>
      <c r="Q453" s="213"/>
      <c r="R453" s="213"/>
      <c r="S453" s="213"/>
      <c r="T453" s="213"/>
      <c r="U453" s="213"/>
      <c r="V453" s="213"/>
      <c r="W453" s="213"/>
      <c r="X453" s="213"/>
      <c r="Y453" s="213"/>
      <c r="Z453" s="213"/>
      <c r="AA453" s="213"/>
      <c r="AB453" s="213"/>
      <c r="AC453" s="213"/>
      <c r="AD453" s="213"/>
      <c r="AE453" s="213"/>
      <c r="AF453" s="213"/>
      <c r="AG453" s="213"/>
      <c r="AH453" s="213"/>
      <c r="AI453" s="46"/>
      <c r="AJ453" s="46"/>
      <c r="AK453" s="46"/>
      <c r="AL453" s="46"/>
      <c r="AM453" s="46"/>
      <c r="AN453" s="46"/>
    </row>
    <row r="454" spans="1:40" ht="17.25" customHeight="1">
      <c r="A454" s="38"/>
      <c r="B454" s="38"/>
      <c r="C454" s="377">
        <v>107</v>
      </c>
      <c r="D454" s="395"/>
      <c r="E454" s="368" t="s">
        <v>214</v>
      </c>
      <c r="F454" s="369"/>
      <c r="G454" s="369"/>
      <c r="H454" s="369"/>
      <c r="I454" s="369"/>
      <c r="J454" s="369"/>
      <c r="K454" s="369"/>
      <c r="L454" s="369"/>
      <c r="M454" s="369"/>
      <c r="N454" s="369"/>
      <c r="O454" s="369"/>
      <c r="P454" s="369"/>
      <c r="Q454" s="369"/>
      <c r="R454" s="369"/>
      <c r="S454" s="369"/>
      <c r="T454" s="369"/>
      <c r="U454" s="369"/>
      <c r="V454" s="369"/>
      <c r="W454" s="369"/>
      <c r="X454" s="369"/>
      <c r="Y454" s="369"/>
      <c r="Z454" s="369"/>
      <c r="AA454" s="369"/>
      <c r="AB454" s="369"/>
      <c r="AC454" s="369"/>
      <c r="AD454" s="369"/>
      <c r="AE454" s="369"/>
      <c r="AF454" s="369"/>
      <c r="AG454" s="369"/>
      <c r="AH454" s="370"/>
      <c r="AI454" s="377"/>
      <c r="AJ454" s="378"/>
      <c r="AK454" s="378"/>
      <c r="AL454" s="378"/>
      <c r="AM454" s="378"/>
      <c r="AN454" s="395"/>
    </row>
    <row r="455" spans="1:40" ht="17.25" customHeight="1">
      <c r="A455" s="38"/>
      <c r="B455" s="38"/>
      <c r="C455" s="381"/>
      <c r="D455" s="396"/>
      <c r="E455" s="374"/>
      <c r="F455" s="375"/>
      <c r="G455" s="375"/>
      <c r="H455" s="375"/>
      <c r="I455" s="375"/>
      <c r="J455" s="375"/>
      <c r="K455" s="375"/>
      <c r="L455" s="375"/>
      <c r="M455" s="375"/>
      <c r="N455" s="375"/>
      <c r="O455" s="375"/>
      <c r="P455" s="375"/>
      <c r="Q455" s="375"/>
      <c r="R455" s="375"/>
      <c r="S455" s="375"/>
      <c r="T455" s="375"/>
      <c r="U455" s="375"/>
      <c r="V455" s="375"/>
      <c r="W455" s="375"/>
      <c r="X455" s="375"/>
      <c r="Y455" s="375"/>
      <c r="Z455" s="375"/>
      <c r="AA455" s="375"/>
      <c r="AB455" s="375"/>
      <c r="AC455" s="375"/>
      <c r="AD455" s="375"/>
      <c r="AE455" s="375"/>
      <c r="AF455" s="375"/>
      <c r="AG455" s="375"/>
      <c r="AH455" s="376"/>
      <c r="AI455" s="381"/>
      <c r="AJ455" s="382"/>
      <c r="AK455" s="382"/>
      <c r="AL455" s="382"/>
      <c r="AM455" s="382"/>
      <c r="AN455" s="396"/>
    </row>
    <row r="456" spans="1:40" ht="17.25" customHeight="1">
      <c r="A456" s="38"/>
      <c r="B456" s="38"/>
      <c r="C456" s="377">
        <v>108</v>
      </c>
      <c r="D456" s="395"/>
      <c r="E456" s="368" t="s">
        <v>241</v>
      </c>
      <c r="F456" s="369"/>
      <c r="G456" s="369"/>
      <c r="H456" s="369"/>
      <c r="I456" s="369"/>
      <c r="J456" s="369"/>
      <c r="K456" s="369"/>
      <c r="L456" s="369"/>
      <c r="M456" s="369"/>
      <c r="N456" s="369"/>
      <c r="O456" s="369"/>
      <c r="P456" s="369"/>
      <c r="Q456" s="369"/>
      <c r="R456" s="369"/>
      <c r="S456" s="369"/>
      <c r="T456" s="369"/>
      <c r="U456" s="369"/>
      <c r="V456" s="369"/>
      <c r="W456" s="369"/>
      <c r="X456" s="369"/>
      <c r="Y456" s="369"/>
      <c r="Z456" s="369"/>
      <c r="AA456" s="369"/>
      <c r="AB456" s="369"/>
      <c r="AC456" s="369"/>
      <c r="AD456" s="369"/>
      <c r="AE456" s="369"/>
      <c r="AF456" s="369"/>
      <c r="AG456" s="369"/>
      <c r="AH456" s="370"/>
      <c r="AI456" s="377"/>
      <c r="AJ456" s="378"/>
      <c r="AK456" s="378"/>
      <c r="AL456" s="378"/>
      <c r="AM456" s="378"/>
      <c r="AN456" s="395"/>
    </row>
    <row r="457" spans="1:40" ht="17.25" customHeight="1">
      <c r="A457" s="38"/>
      <c r="B457" s="38"/>
      <c r="C457" s="381"/>
      <c r="D457" s="396"/>
      <c r="E457" s="374"/>
      <c r="F457" s="375"/>
      <c r="G457" s="375"/>
      <c r="H457" s="375"/>
      <c r="I457" s="375"/>
      <c r="J457" s="375"/>
      <c r="K457" s="375"/>
      <c r="L457" s="375"/>
      <c r="M457" s="375"/>
      <c r="N457" s="375"/>
      <c r="O457" s="375"/>
      <c r="P457" s="375"/>
      <c r="Q457" s="375"/>
      <c r="R457" s="375"/>
      <c r="S457" s="375"/>
      <c r="T457" s="375"/>
      <c r="U457" s="375"/>
      <c r="V457" s="375"/>
      <c r="W457" s="375"/>
      <c r="X457" s="375"/>
      <c r="Y457" s="375"/>
      <c r="Z457" s="375"/>
      <c r="AA457" s="375"/>
      <c r="AB457" s="375"/>
      <c r="AC457" s="375"/>
      <c r="AD457" s="375"/>
      <c r="AE457" s="375"/>
      <c r="AF457" s="375"/>
      <c r="AG457" s="375"/>
      <c r="AH457" s="376"/>
      <c r="AI457" s="381"/>
      <c r="AJ457" s="382"/>
      <c r="AK457" s="382"/>
      <c r="AL457" s="382"/>
      <c r="AM457" s="382"/>
      <c r="AN457" s="396"/>
    </row>
    <row r="458" spans="1:40" ht="17.25" customHeight="1">
      <c r="A458" s="38"/>
      <c r="B458" s="38"/>
      <c r="C458" s="377">
        <v>109</v>
      </c>
      <c r="D458" s="395"/>
      <c r="E458" s="368" t="s">
        <v>215</v>
      </c>
      <c r="F458" s="369"/>
      <c r="G458" s="369"/>
      <c r="H458" s="369"/>
      <c r="I458" s="369"/>
      <c r="J458" s="369"/>
      <c r="K458" s="369"/>
      <c r="L458" s="369"/>
      <c r="M458" s="369"/>
      <c r="N458" s="369"/>
      <c r="O458" s="369"/>
      <c r="P458" s="369"/>
      <c r="Q458" s="369"/>
      <c r="R458" s="369"/>
      <c r="S458" s="369"/>
      <c r="T458" s="369"/>
      <c r="U458" s="369"/>
      <c r="V458" s="369"/>
      <c r="W458" s="369"/>
      <c r="X458" s="369"/>
      <c r="Y458" s="369"/>
      <c r="Z458" s="369"/>
      <c r="AA458" s="369"/>
      <c r="AB458" s="369"/>
      <c r="AC458" s="369"/>
      <c r="AD458" s="369"/>
      <c r="AE458" s="369"/>
      <c r="AF458" s="369"/>
      <c r="AG458" s="369"/>
      <c r="AH458" s="370"/>
      <c r="AI458" s="377"/>
      <c r="AJ458" s="378"/>
      <c r="AK458" s="378"/>
      <c r="AL458" s="378"/>
      <c r="AM458" s="378"/>
      <c r="AN458" s="395"/>
    </row>
    <row r="459" spans="1:40" ht="17.25" customHeight="1">
      <c r="A459" s="38"/>
      <c r="B459" s="38"/>
      <c r="C459" s="381"/>
      <c r="D459" s="396"/>
      <c r="E459" s="374"/>
      <c r="F459" s="375"/>
      <c r="G459" s="375"/>
      <c r="H459" s="375"/>
      <c r="I459" s="375"/>
      <c r="J459" s="375"/>
      <c r="K459" s="375"/>
      <c r="L459" s="375"/>
      <c r="M459" s="375"/>
      <c r="N459" s="375"/>
      <c r="O459" s="375"/>
      <c r="P459" s="375"/>
      <c r="Q459" s="375"/>
      <c r="R459" s="375"/>
      <c r="S459" s="375"/>
      <c r="T459" s="375"/>
      <c r="U459" s="375"/>
      <c r="V459" s="375"/>
      <c r="W459" s="375"/>
      <c r="X459" s="375"/>
      <c r="Y459" s="375"/>
      <c r="Z459" s="375"/>
      <c r="AA459" s="375"/>
      <c r="AB459" s="375"/>
      <c r="AC459" s="375"/>
      <c r="AD459" s="375"/>
      <c r="AE459" s="375"/>
      <c r="AF459" s="375"/>
      <c r="AG459" s="375"/>
      <c r="AH459" s="376"/>
      <c r="AI459" s="381"/>
      <c r="AJ459" s="382"/>
      <c r="AK459" s="382"/>
      <c r="AL459" s="382"/>
      <c r="AM459" s="382"/>
      <c r="AN459" s="396"/>
    </row>
    <row r="460" spans="1:40" ht="17.25" customHeight="1">
      <c r="A460" s="38"/>
      <c r="B460" s="38"/>
      <c r="C460" s="377">
        <v>110</v>
      </c>
      <c r="D460" s="395"/>
      <c r="E460" s="368" t="s">
        <v>832</v>
      </c>
      <c r="F460" s="369"/>
      <c r="G460" s="369"/>
      <c r="H460" s="369"/>
      <c r="I460" s="369"/>
      <c r="J460" s="369"/>
      <c r="K460" s="369"/>
      <c r="L460" s="369"/>
      <c r="M460" s="369"/>
      <c r="N460" s="369"/>
      <c r="O460" s="369"/>
      <c r="P460" s="369"/>
      <c r="Q460" s="369"/>
      <c r="R460" s="369"/>
      <c r="S460" s="369"/>
      <c r="T460" s="369"/>
      <c r="U460" s="369"/>
      <c r="V460" s="369"/>
      <c r="W460" s="369"/>
      <c r="X460" s="369"/>
      <c r="Y460" s="369"/>
      <c r="Z460" s="369"/>
      <c r="AA460" s="369"/>
      <c r="AB460" s="369"/>
      <c r="AC460" s="369"/>
      <c r="AD460" s="369"/>
      <c r="AE460" s="369"/>
      <c r="AF460" s="369"/>
      <c r="AG460" s="369"/>
      <c r="AH460" s="370"/>
      <c r="AI460" s="377"/>
      <c r="AJ460" s="378"/>
      <c r="AK460" s="378"/>
      <c r="AL460" s="378"/>
      <c r="AM460" s="378"/>
      <c r="AN460" s="395"/>
    </row>
    <row r="461" spans="1:40" ht="17.25" customHeight="1">
      <c r="A461" s="38"/>
      <c r="B461" s="38"/>
      <c r="C461" s="381"/>
      <c r="D461" s="396"/>
      <c r="E461" s="374"/>
      <c r="F461" s="375"/>
      <c r="G461" s="375"/>
      <c r="H461" s="375"/>
      <c r="I461" s="375"/>
      <c r="J461" s="375"/>
      <c r="K461" s="375"/>
      <c r="L461" s="375"/>
      <c r="M461" s="375"/>
      <c r="N461" s="375"/>
      <c r="O461" s="375"/>
      <c r="P461" s="375"/>
      <c r="Q461" s="375"/>
      <c r="R461" s="375"/>
      <c r="S461" s="375"/>
      <c r="T461" s="375"/>
      <c r="U461" s="375"/>
      <c r="V461" s="375"/>
      <c r="W461" s="375"/>
      <c r="X461" s="375"/>
      <c r="Y461" s="375"/>
      <c r="Z461" s="375"/>
      <c r="AA461" s="375"/>
      <c r="AB461" s="375"/>
      <c r="AC461" s="375"/>
      <c r="AD461" s="375"/>
      <c r="AE461" s="375"/>
      <c r="AF461" s="375"/>
      <c r="AG461" s="375"/>
      <c r="AH461" s="376"/>
      <c r="AI461" s="381"/>
      <c r="AJ461" s="382"/>
      <c r="AK461" s="382"/>
      <c r="AL461" s="382"/>
      <c r="AM461" s="382"/>
      <c r="AN461" s="396"/>
    </row>
    <row r="462" spans="1:40" ht="17.25" customHeight="1">
      <c r="A462" s="38"/>
      <c r="B462" s="38"/>
      <c r="C462" s="377">
        <v>111</v>
      </c>
      <c r="D462" s="395"/>
      <c r="E462" s="368" t="s">
        <v>216</v>
      </c>
      <c r="F462" s="369"/>
      <c r="G462" s="369"/>
      <c r="H462" s="369"/>
      <c r="I462" s="369"/>
      <c r="J462" s="369"/>
      <c r="K462" s="369"/>
      <c r="L462" s="369"/>
      <c r="M462" s="369"/>
      <c r="N462" s="369"/>
      <c r="O462" s="369"/>
      <c r="P462" s="369"/>
      <c r="Q462" s="369"/>
      <c r="R462" s="369"/>
      <c r="S462" s="369"/>
      <c r="T462" s="369"/>
      <c r="U462" s="369"/>
      <c r="V462" s="369"/>
      <c r="W462" s="369"/>
      <c r="X462" s="369"/>
      <c r="Y462" s="369"/>
      <c r="Z462" s="369"/>
      <c r="AA462" s="369"/>
      <c r="AB462" s="369"/>
      <c r="AC462" s="369"/>
      <c r="AD462" s="369"/>
      <c r="AE462" s="369"/>
      <c r="AF462" s="369"/>
      <c r="AG462" s="369"/>
      <c r="AH462" s="370"/>
      <c r="AI462" s="377"/>
      <c r="AJ462" s="378"/>
      <c r="AK462" s="378"/>
      <c r="AL462" s="378"/>
      <c r="AM462" s="378"/>
      <c r="AN462" s="395"/>
    </row>
    <row r="463" spans="1:40" ht="17.25" customHeight="1">
      <c r="A463" s="38"/>
      <c r="B463" s="38"/>
      <c r="C463" s="381"/>
      <c r="D463" s="396"/>
      <c r="E463" s="374"/>
      <c r="F463" s="375"/>
      <c r="G463" s="375"/>
      <c r="H463" s="375"/>
      <c r="I463" s="375"/>
      <c r="J463" s="375"/>
      <c r="K463" s="375"/>
      <c r="L463" s="375"/>
      <c r="M463" s="375"/>
      <c r="N463" s="375"/>
      <c r="O463" s="375"/>
      <c r="P463" s="375"/>
      <c r="Q463" s="375"/>
      <c r="R463" s="375"/>
      <c r="S463" s="375"/>
      <c r="T463" s="375"/>
      <c r="U463" s="375"/>
      <c r="V463" s="375"/>
      <c r="W463" s="375"/>
      <c r="X463" s="375"/>
      <c r="Y463" s="375"/>
      <c r="Z463" s="375"/>
      <c r="AA463" s="375"/>
      <c r="AB463" s="375"/>
      <c r="AC463" s="375"/>
      <c r="AD463" s="375"/>
      <c r="AE463" s="375"/>
      <c r="AF463" s="375"/>
      <c r="AG463" s="375"/>
      <c r="AH463" s="376"/>
      <c r="AI463" s="381"/>
      <c r="AJ463" s="382"/>
      <c r="AK463" s="382"/>
      <c r="AL463" s="382"/>
      <c r="AM463" s="382"/>
      <c r="AN463" s="396"/>
    </row>
    <row r="464" spans="1:40" ht="17.25" customHeight="1">
      <c r="A464" s="38"/>
      <c r="B464" s="38"/>
      <c r="C464" s="377">
        <v>112</v>
      </c>
      <c r="D464" s="395"/>
      <c r="E464" s="368" t="s">
        <v>217</v>
      </c>
      <c r="F464" s="369"/>
      <c r="G464" s="369"/>
      <c r="H464" s="369"/>
      <c r="I464" s="369"/>
      <c r="J464" s="369"/>
      <c r="K464" s="369"/>
      <c r="L464" s="369"/>
      <c r="M464" s="369"/>
      <c r="N464" s="369"/>
      <c r="O464" s="369"/>
      <c r="P464" s="369"/>
      <c r="Q464" s="369"/>
      <c r="R464" s="369"/>
      <c r="S464" s="369"/>
      <c r="T464" s="369"/>
      <c r="U464" s="369"/>
      <c r="V464" s="369"/>
      <c r="W464" s="369"/>
      <c r="X464" s="369"/>
      <c r="Y464" s="369"/>
      <c r="Z464" s="369"/>
      <c r="AA464" s="369"/>
      <c r="AB464" s="369"/>
      <c r="AC464" s="369"/>
      <c r="AD464" s="369"/>
      <c r="AE464" s="369"/>
      <c r="AF464" s="369"/>
      <c r="AG464" s="369"/>
      <c r="AH464" s="369"/>
      <c r="AI464" s="386"/>
      <c r="AJ464" s="392"/>
      <c r="AK464" s="392"/>
      <c r="AL464" s="392"/>
      <c r="AM464" s="392"/>
      <c r="AN464" s="387"/>
    </row>
    <row r="465" spans="1:40" ht="17.25" customHeight="1">
      <c r="A465" s="38"/>
      <c r="B465" s="38"/>
      <c r="C465" s="379"/>
      <c r="D465" s="408"/>
      <c r="E465" s="371"/>
      <c r="F465" s="372"/>
      <c r="G465" s="372"/>
      <c r="H465" s="372"/>
      <c r="I465" s="372"/>
      <c r="J465" s="372"/>
      <c r="K465" s="372"/>
      <c r="L465" s="372"/>
      <c r="M465" s="372"/>
      <c r="N465" s="372"/>
      <c r="O465" s="372"/>
      <c r="P465" s="372"/>
      <c r="Q465" s="372"/>
      <c r="R465" s="372"/>
      <c r="S465" s="372"/>
      <c r="T465" s="372"/>
      <c r="U465" s="372"/>
      <c r="V465" s="372"/>
      <c r="W465" s="372"/>
      <c r="X465" s="372"/>
      <c r="Y465" s="372"/>
      <c r="Z465" s="372"/>
      <c r="AA465" s="372"/>
      <c r="AB465" s="372"/>
      <c r="AC465" s="372"/>
      <c r="AD465" s="372"/>
      <c r="AE465" s="372"/>
      <c r="AF465" s="372"/>
      <c r="AG465" s="372"/>
      <c r="AH465" s="372"/>
      <c r="AI465" s="390"/>
      <c r="AJ465" s="394"/>
      <c r="AK465" s="394"/>
      <c r="AL465" s="394"/>
      <c r="AM465" s="394"/>
      <c r="AN465" s="391"/>
    </row>
    <row r="466" spans="1:40" ht="17.25" customHeight="1">
      <c r="A466" s="38"/>
      <c r="B466" s="38"/>
      <c r="C466" s="379"/>
      <c r="D466" s="408"/>
      <c r="E466" s="371" t="s">
        <v>242</v>
      </c>
      <c r="F466" s="372"/>
      <c r="G466" s="372"/>
      <c r="H466" s="372"/>
      <c r="I466" s="372"/>
      <c r="J466" s="372"/>
      <c r="K466" s="372"/>
      <c r="L466" s="372"/>
      <c r="M466" s="372"/>
      <c r="N466" s="372"/>
      <c r="O466" s="372"/>
      <c r="P466" s="372"/>
      <c r="Q466" s="372"/>
      <c r="R466" s="372"/>
      <c r="S466" s="372"/>
      <c r="T466" s="372"/>
      <c r="U466" s="372"/>
      <c r="V466" s="372"/>
      <c r="W466" s="372"/>
      <c r="X466" s="372"/>
      <c r="Y466" s="372"/>
      <c r="Z466" s="372"/>
      <c r="AA466" s="372"/>
      <c r="AB466" s="372"/>
      <c r="AC466" s="372"/>
      <c r="AD466" s="372"/>
      <c r="AE466" s="372"/>
      <c r="AF466" s="372"/>
      <c r="AG466" s="372"/>
      <c r="AH466" s="372"/>
      <c r="AI466" s="372"/>
      <c r="AJ466" s="372"/>
      <c r="AK466" s="372"/>
      <c r="AL466" s="372"/>
      <c r="AM466" s="372"/>
      <c r="AN466" s="373"/>
    </row>
    <row r="467" spans="1:40" ht="17.25" customHeight="1">
      <c r="A467" s="38"/>
      <c r="B467" s="38"/>
      <c r="C467" s="379"/>
      <c r="D467" s="408"/>
      <c r="E467" s="371"/>
      <c r="F467" s="372"/>
      <c r="G467" s="372"/>
      <c r="H467" s="372"/>
      <c r="I467" s="372"/>
      <c r="J467" s="372"/>
      <c r="K467" s="372"/>
      <c r="L467" s="372"/>
      <c r="M467" s="372"/>
      <c r="N467" s="372"/>
      <c r="O467" s="372"/>
      <c r="P467" s="372"/>
      <c r="Q467" s="372"/>
      <c r="R467" s="372"/>
      <c r="S467" s="372"/>
      <c r="T467" s="372"/>
      <c r="U467" s="372"/>
      <c r="V467" s="372"/>
      <c r="W467" s="372"/>
      <c r="X467" s="372"/>
      <c r="Y467" s="372"/>
      <c r="Z467" s="372"/>
      <c r="AA467" s="372"/>
      <c r="AB467" s="372"/>
      <c r="AC467" s="372"/>
      <c r="AD467" s="372"/>
      <c r="AE467" s="372"/>
      <c r="AF467" s="372"/>
      <c r="AG467" s="372"/>
      <c r="AH467" s="372"/>
      <c r="AI467" s="372"/>
      <c r="AJ467" s="372"/>
      <c r="AK467" s="372"/>
      <c r="AL467" s="372"/>
      <c r="AM467" s="372"/>
      <c r="AN467" s="373"/>
    </row>
    <row r="468" spans="1:40" ht="17.25" customHeight="1">
      <c r="A468" s="38"/>
      <c r="B468" s="38"/>
      <c r="C468" s="379"/>
      <c r="D468" s="408"/>
      <c r="E468" s="371"/>
      <c r="F468" s="372"/>
      <c r="G468" s="372"/>
      <c r="H468" s="372"/>
      <c r="I468" s="372"/>
      <c r="J468" s="372"/>
      <c r="K468" s="372"/>
      <c r="L468" s="372"/>
      <c r="M468" s="372"/>
      <c r="N468" s="372"/>
      <c r="O468" s="372"/>
      <c r="P468" s="372"/>
      <c r="Q468" s="372"/>
      <c r="R468" s="372"/>
      <c r="S468" s="372"/>
      <c r="T468" s="372"/>
      <c r="U468" s="372"/>
      <c r="V468" s="372"/>
      <c r="W468" s="372"/>
      <c r="X468" s="372"/>
      <c r="Y468" s="372"/>
      <c r="Z468" s="372"/>
      <c r="AA468" s="372"/>
      <c r="AB468" s="372"/>
      <c r="AC468" s="372"/>
      <c r="AD468" s="372"/>
      <c r="AE468" s="372"/>
      <c r="AF468" s="372"/>
      <c r="AG468" s="372"/>
      <c r="AH468" s="372"/>
      <c r="AI468" s="372"/>
      <c r="AJ468" s="372"/>
      <c r="AK468" s="372"/>
      <c r="AL468" s="372"/>
      <c r="AM468" s="372"/>
      <c r="AN468" s="373"/>
    </row>
    <row r="469" spans="1:40" ht="17.25" customHeight="1">
      <c r="A469" s="38"/>
      <c r="B469" s="38"/>
      <c r="C469" s="379"/>
      <c r="D469" s="408"/>
      <c r="E469" s="371"/>
      <c r="F469" s="372"/>
      <c r="G469" s="372"/>
      <c r="H469" s="372"/>
      <c r="I469" s="372"/>
      <c r="J469" s="372"/>
      <c r="K469" s="372"/>
      <c r="L469" s="372"/>
      <c r="M469" s="372"/>
      <c r="N469" s="372"/>
      <c r="O469" s="372"/>
      <c r="P469" s="372"/>
      <c r="Q469" s="372"/>
      <c r="R469" s="372"/>
      <c r="S469" s="372"/>
      <c r="T469" s="372"/>
      <c r="U469" s="372"/>
      <c r="V469" s="372"/>
      <c r="W469" s="372"/>
      <c r="X469" s="372"/>
      <c r="Y469" s="372"/>
      <c r="Z469" s="372"/>
      <c r="AA469" s="372"/>
      <c r="AB469" s="372"/>
      <c r="AC469" s="372"/>
      <c r="AD469" s="372"/>
      <c r="AE469" s="372"/>
      <c r="AF469" s="372"/>
      <c r="AG469" s="372"/>
      <c r="AH469" s="372"/>
      <c r="AI469" s="372"/>
      <c r="AJ469" s="372"/>
      <c r="AK469" s="372"/>
      <c r="AL469" s="372"/>
      <c r="AM469" s="372"/>
      <c r="AN469" s="373"/>
    </row>
    <row r="470" spans="1:40" s="46" customFormat="1" ht="17.25" customHeight="1">
      <c r="A470" s="38"/>
      <c r="B470" s="38"/>
      <c r="C470" s="379"/>
      <c r="D470" s="408"/>
      <c r="E470" s="371"/>
      <c r="F470" s="372"/>
      <c r="G470" s="372"/>
      <c r="H470" s="372"/>
      <c r="I470" s="372"/>
      <c r="J470" s="372"/>
      <c r="K470" s="372"/>
      <c r="L470" s="372"/>
      <c r="M470" s="372"/>
      <c r="N470" s="372"/>
      <c r="O470" s="372"/>
      <c r="P470" s="372"/>
      <c r="Q470" s="372"/>
      <c r="R470" s="372"/>
      <c r="S470" s="372"/>
      <c r="T470" s="372"/>
      <c r="U470" s="372"/>
      <c r="V470" s="372"/>
      <c r="W470" s="372"/>
      <c r="X470" s="372"/>
      <c r="Y470" s="372"/>
      <c r="Z470" s="372"/>
      <c r="AA470" s="372"/>
      <c r="AB470" s="372"/>
      <c r="AC470" s="372"/>
      <c r="AD470" s="372"/>
      <c r="AE470" s="372"/>
      <c r="AF470" s="372"/>
      <c r="AG470" s="372"/>
      <c r="AH470" s="372"/>
      <c r="AI470" s="372"/>
      <c r="AJ470" s="372"/>
      <c r="AK470" s="372"/>
      <c r="AL470" s="372"/>
      <c r="AM470" s="372"/>
      <c r="AN470" s="373"/>
    </row>
    <row r="471" spans="1:40" s="46" customFormat="1" ht="17.25" customHeight="1">
      <c r="A471" s="38"/>
      <c r="B471" s="38"/>
      <c r="C471" s="379"/>
      <c r="D471" s="408"/>
      <c r="E471" s="371"/>
      <c r="F471" s="372"/>
      <c r="G471" s="372"/>
      <c r="H471" s="372"/>
      <c r="I471" s="372"/>
      <c r="J471" s="372"/>
      <c r="K471" s="372"/>
      <c r="L471" s="372"/>
      <c r="M471" s="372"/>
      <c r="N471" s="372"/>
      <c r="O471" s="372"/>
      <c r="P471" s="372"/>
      <c r="Q471" s="372"/>
      <c r="R471" s="372"/>
      <c r="S471" s="372"/>
      <c r="T471" s="372"/>
      <c r="U471" s="372"/>
      <c r="V471" s="372"/>
      <c r="W471" s="372"/>
      <c r="X471" s="372"/>
      <c r="Y471" s="372"/>
      <c r="Z471" s="372"/>
      <c r="AA471" s="372"/>
      <c r="AB471" s="372"/>
      <c r="AC471" s="372"/>
      <c r="AD471" s="372"/>
      <c r="AE471" s="372"/>
      <c r="AF471" s="372"/>
      <c r="AG471" s="372"/>
      <c r="AH471" s="372"/>
      <c r="AI471" s="372"/>
      <c r="AJ471" s="372"/>
      <c r="AK471" s="372"/>
      <c r="AL471" s="372"/>
      <c r="AM471" s="372"/>
      <c r="AN471" s="373"/>
    </row>
    <row r="472" spans="1:40" s="46" customFormat="1" ht="17.25" customHeight="1">
      <c r="A472" s="38"/>
      <c r="B472" s="38"/>
      <c r="C472" s="379"/>
      <c r="D472" s="408"/>
      <c r="E472" s="371"/>
      <c r="F472" s="372"/>
      <c r="G472" s="372"/>
      <c r="H472" s="372"/>
      <c r="I472" s="372"/>
      <c r="J472" s="372"/>
      <c r="K472" s="372"/>
      <c r="L472" s="372"/>
      <c r="M472" s="372"/>
      <c r="N472" s="372"/>
      <c r="O472" s="372"/>
      <c r="P472" s="372"/>
      <c r="Q472" s="372"/>
      <c r="R472" s="372"/>
      <c r="S472" s="372"/>
      <c r="T472" s="372"/>
      <c r="U472" s="372"/>
      <c r="V472" s="372"/>
      <c r="W472" s="372"/>
      <c r="X472" s="372"/>
      <c r="Y472" s="372"/>
      <c r="Z472" s="372"/>
      <c r="AA472" s="372"/>
      <c r="AB472" s="372"/>
      <c r="AC472" s="372"/>
      <c r="AD472" s="372"/>
      <c r="AE472" s="372"/>
      <c r="AF472" s="372"/>
      <c r="AG472" s="372"/>
      <c r="AH472" s="372"/>
      <c r="AI472" s="372"/>
      <c r="AJ472" s="372"/>
      <c r="AK472" s="372"/>
      <c r="AL472" s="372"/>
      <c r="AM472" s="372"/>
      <c r="AN472" s="373"/>
    </row>
    <row r="473" spans="1:40" s="46" customFormat="1" ht="17.25" customHeight="1">
      <c r="A473" s="38"/>
      <c r="B473" s="38"/>
      <c r="C473" s="397">
        <v>113</v>
      </c>
      <c r="D473" s="397"/>
      <c r="E473" s="494" t="s">
        <v>485</v>
      </c>
      <c r="F473" s="494"/>
      <c r="G473" s="494"/>
      <c r="H473" s="494"/>
      <c r="I473" s="494"/>
      <c r="J473" s="494"/>
      <c r="K473" s="494"/>
      <c r="L473" s="494"/>
      <c r="M473" s="494"/>
      <c r="N473" s="494"/>
      <c r="O473" s="494"/>
      <c r="P473" s="494"/>
      <c r="Q473" s="494"/>
      <c r="R473" s="494"/>
      <c r="S473" s="494"/>
      <c r="T473" s="494"/>
      <c r="U473" s="494"/>
      <c r="V473" s="494"/>
      <c r="W473" s="494"/>
      <c r="X473" s="494"/>
      <c r="Y473" s="494"/>
      <c r="Z473" s="494"/>
      <c r="AA473" s="494"/>
      <c r="AB473" s="494"/>
      <c r="AC473" s="494"/>
      <c r="AD473" s="494"/>
      <c r="AE473" s="494"/>
      <c r="AF473" s="494"/>
      <c r="AG473" s="494"/>
      <c r="AH473" s="494"/>
      <c r="AI473" s="397"/>
      <c r="AJ473" s="397"/>
      <c r="AK473" s="397"/>
      <c r="AL473" s="397"/>
      <c r="AM473" s="397"/>
      <c r="AN473" s="397"/>
    </row>
    <row r="474" spans="1:40" s="46" customFormat="1" ht="17.25" customHeight="1">
      <c r="A474" s="38"/>
      <c r="B474" s="38"/>
      <c r="C474" s="397"/>
      <c r="D474" s="397"/>
      <c r="E474" s="494"/>
      <c r="F474" s="494"/>
      <c r="G474" s="494"/>
      <c r="H474" s="494"/>
      <c r="I474" s="494"/>
      <c r="J474" s="494"/>
      <c r="K474" s="494"/>
      <c r="L474" s="494"/>
      <c r="M474" s="494"/>
      <c r="N474" s="494"/>
      <c r="O474" s="494"/>
      <c r="P474" s="494"/>
      <c r="Q474" s="494"/>
      <c r="R474" s="494"/>
      <c r="S474" s="494"/>
      <c r="T474" s="494"/>
      <c r="U474" s="494"/>
      <c r="V474" s="494"/>
      <c r="W474" s="494"/>
      <c r="X474" s="494"/>
      <c r="Y474" s="494"/>
      <c r="Z474" s="494"/>
      <c r="AA474" s="494"/>
      <c r="AB474" s="494"/>
      <c r="AC474" s="494"/>
      <c r="AD474" s="494"/>
      <c r="AE474" s="494"/>
      <c r="AF474" s="494"/>
      <c r="AG474" s="494"/>
      <c r="AH474" s="494"/>
      <c r="AI474" s="397"/>
      <c r="AJ474" s="397"/>
      <c r="AK474" s="397"/>
      <c r="AL474" s="397"/>
      <c r="AM474" s="397"/>
      <c r="AN474" s="397"/>
    </row>
    <row r="475" spans="1:40" ht="17.25" customHeight="1">
      <c r="A475" s="38"/>
      <c r="B475" s="38"/>
      <c r="C475" s="397"/>
      <c r="D475" s="397"/>
      <c r="E475" s="494"/>
      <c r="F475" s="494"/>
      <c r="G475" s="494"/>
      <c r="H475" s="494"/>
      <c r="I475" s="494"/>
      <c r="J475" s="494"/>
      <c r="K475" s="494"/>
      <c r="L475" s="494"/>
      <c r="M475" s="494"/>
      <c r="N475" s="494"/>
      <c r="O475" s="494"/>
      <c r="P475" s="494"/>
      <c r="Q475" s="494"/>
      <c r="R475" s="494"/>
      <c r="S475" s="494"/>
      <c r="T475" s="494"/>
      <c r="U475" s="494"/>
      <c r="V475" s="494"/>
      <c r="W475" s="494"/>
      <c r="X475" s="494"/>
      <c r="Y475" s="494"/>
      <c r="Z475" s="494"/>
      <c r="AA475" s="494"/>
      <c r="AB475" s="494"/>
      <c r="AC475" s="494"/>
      <c r="AD475" s="494"/>
      <c r="AE475" s="494"/>
      <c r="AF475" s="494"/>
      <c r="AG475" s="494"/>
      <c r="AH475" s="494"/>
      <c r="AI475" s="397"/>
      <c r="AJ475" s="397"/>
      <c r="AK475" s="397"/>
      <c r="AL475" s="397"/>
      <c r="AM475" s="397"/>
      <c r="AN475" s="397"/>
    </row>
    <row r="476" spans="1:40" ht="17.25" customHeight="1">
      <c r="A476" s="38"/>
      <c r="B476" s="44"/>
      <c r="C476" s="397">
        <v>114</v>
      </c>
      <c r="D476" s="397"/>
      <c r="E476" s="494" t="s">
        <v>486</v>
      </c>
      <c r="F476" s="494"/>
      <c r="G476" s="494"/>
      <c r="H476" s="494"/>
      <c r="I476" s="494"/>
      <c r="J476" s="494"/>
      <c r="K476" s="494"/>
      <c r="L476" s="494"/>
      <c r="M476" s="494"/>
      <c r="N476" s="494"/>
      <c r="O476" s="494"/>
      <c r="P476" s="494"/>
      <c r="Q476" s="494"/>
      <c r="R476" s="494"/>
      <c r="S476" s="494"/>
      <c r="T476" s="494"/>
      <c r="U476" s="494"/>
      <c r="V476" s="494"/>
      <c r="W476" s="494"/>
      <c r="X476" s="494"/>
      <c r="Y476" s="494"/>
      <c r="Z476" s="494"/>
      <c r="AA476" s="494"/>
      <c r="AB476" s="494"/>
      <c r="AC476" s="494"/>
      <c r="AD476" s="494"/>
      <c r="AE476" s="494"/>
      <c r="AF476" s="494"/>
      <c r="AG476" s="494"/>
      <c r="AH476" s="494"/>
      <c r="AI476" s="397"/>
      <c r="AJ476" s="397"/>
      <c r="AK476" s="397"/>
      <c r="AL476" s="397"/>
      <c r="AM476" s="397"/>
      <c r="AN476" s="397"/>
    </row>
    <row r="477" spans="1:40" ht="17.25" customHeight="1">
      <c r="A477" s="38"/>
      <c r="B477" s="44"/>
      <c r="C477" s="397"/>
      <c r="D477" s="397"/>
      <c r="E477" s="494"/>
      <c r="F477" s="494"/>
      <c r="G477" s="494"/>
      <c r="H477" s="494"/>
      <c r="I477" s="494"/>
      <c r="J477" s="494"/>
      <c r="K477" s="494"/>
      <c r="L477" s="494"/>
      <c r="M477" s="494"/>
      <c r="N477" s="494"/>
      <c r="O477" s="494"/>
      <c r="P477" s="494"/>
      <c r="Q477" s="494"/>
      <c r="R477" s="494"/>
      <c r="S477" s="494"/>
      <c r="T477" s="494"/>
      <c r="U477" s="494"/>
      <c r="V477" s="494"/>
      <c r="W477" s="494"/>
      <c r="X477" s="494"/>
      <c r="Y477" s="494"/>
      <c r="Z477" s="494"/>
      <c r="AA477" s="494"/>
      <c r="AB477" s="494"/>
      <c r="AC477" s="494"/>
      <c r="AD477" s="494"/>
      <c r="AE477" s="494"/>
      <c r="AF477" s="494"/>
      <c r="AG477" s="494"/>
      <c r="AH477" s="494"/>
      <c r="AI477" s="397"/>
      <c r="AJ477" s="397"/>
      <c r="AK477" s="397"/>
      <c r="AL477" s="397"/>
      <c r="AM477" s="397"/>
      <c r="AN477" s="397"/>
    </row>
    <row r="478" spans="1:40" ht="17.25" customHeight="1">
      <c r="A478" s="38"/>
      <c r="B478" s="44"/>
      <c r="C478" s="397">
        <v>115</v>
      </c>
      <c r="D478" s="397"/>
      <c r="E478" s="494" t="s">
        <v>833</v>
      </c>
      <c r="F478" s="494"/>
      <c r="G478" s="494"/>
      <c r="H478" s="494"/>
      <c r="I478" s="494"/>
      <c r="J478" s="494"/>
      <c r="K478" s="494"/>
      <c r="L478" s="494"/>
      <c r="M478" s="494"/>
      <c r="N478" s="494"/>
      <c r="O478" s="494"/>
      <c r="P478" s="494"/>
      <c r="Q478" s="494"/>
      <c r="R478" s="494"/>
      <c r="S478" s="494"/>
      <c r="T478" s="494"/>
      <c r="U478" s="494"/>
      <c r="V478" s="494"/>
      <c r="W478" s="494"/>
      <c r="X478" s="494"/>
      <c r="Y478" s="494"/>
      <c r="Z478" s="494"/>
      <c r="AA478" s="494"/>
      <c r="AB478" s="494"/>
      <c r="AC478" s="494"/>
      <c r="AD478" s="494"/>
      <c r="AE478" s="494"/>
      <c r="AF478" s="494"/>
      <c r="AG478" s="494"/>
      <c r="AH478" s="494"/>
      <c r="AI478" s="397"/>
      <c r="AJ478" s="397"/>
      <c r="AK478" s="397"/>
      <c r="AL478" s="397"/>
      <c r="AM478" s="397"/>
      <c r="AN478" s="397"/>
    </row>
    <row r="479" spans="1:40" ht="17.25" customHeight="1">
      <c r="A479" s="38"/>
      <c r="B479" s="44"/>
      <c r="C479" s="397"/>
      <c r="D479" s="397"/>
      <c r="E479" s="494"/>
      <c r="F479" s="494"/>
      <c r="G479" s="494"/>
      <c r="H479" s="494"/>
      <c r="I479" s="494"/>
      <c r="J479" s="494"/>
      <c r="K479" s="494"/>
      <c r="L479" s="494"/>
      <c r="M479" s="494"/>
      <c r="N479" s="494"/>
      <c r="O479" s="494"/>
      <c r="P479" s="494"/>
      <c r="Q479" s="494"/>
      <c r="R479" s="494"/>
      <c r="S479" s="494"/>
      <c r="T479" s="494"/>
      <c r="U479" s="494"/>
      <c r="V479" s="494"/>
      <c r="W479" s="494"/>
      <c r="X479" s="494"/>
      <c r="Y479" s="494"/>
      <c r="Z479" s="494"/>
      <c r="AA479" s="494"/>
      <c r="AB479" s="494"/>
      <c r="AC479" s="494"/>
      <c r="AD479" s="494"/>
      <c r="AE479" s="494"/>
      <c r="AF479" s="494"/>
      <c r="AG479" s="494"/>
      <c r="AH479" s="494"/>
      <c r="AI479" s="397"/>
      <c r="AJ479" s="397"/>
      <c r="AK479" s="397"/>
      <c r="AL479" s="397"/>
      <c r="AM479" s="397"/>
      <c r="AN479" s="397"/>
    </row>
    <row r="480" spans="1:40" ht="17.25" customHeight="1">
      <c r="A480" s="38"/>
      <c r="B480" s="44"/>
      <c r="C480" s="397"/>
      <c r="D480" s="397"/>
      <c r="E480" s="494"/>
      <c r="F480" s="494"/>
      <c r="G480" s="494"/>
      <c r="H480" s="494"/>
      <c r="I480" s="494"/>
      <c r="J480" s="494"/>
      <c r="K480" s="494"/>
      <c r="L480" s="494"/>
      <c r="M480" s="494"/>
      <c r="N480" s="494"/>
      <c r="O480" s="494"/>
      <c r="P480" s="494"/>
      <c r="Q480" s="494"/>
      <c r="R480" s="494"/>
      <c r="S480" s="494"/>
      <c r="T480" s="494"/>
      <c r="U480" s="494"/>
      <c r="V480" s="494"/>
      <c r="W480" s="494"/>
      <c r="X480" s="494"/>
      <c r="Y480" s="494"/>
      <c r="Z480" s="494"/>
      <c r="AA480" s="494"/>
      <c r="AB480" s="494"/>
      <c r="AC480" s="494"/>
      <c r="AD480" s="494"/>
      <c r="AE480" s="494"/>
      <c r="AF480" s="494"/>
      <c r="AG480" s="494"/>
      <c r="AH480" s="494"/>
      <c r="AI480" s="397"/>
      <c r="AJ480" s="397"/>
      <c r="AK480" s="397"/>
      <c r="AL480" s="397"/>
      <c r="AM480" s="397"/>
      <c r="AN480" s="397"/>
    </row>
    <row r="481" spans="1:40" ht="17.25" customHeight="1">
      <c r="A481" s="38"/>
      <c r="B481" s="44"/>
      <c r="C481" s="397">
        <v>116</v>
      </c>
      <c r="D481" s="397"/>
      <c r="E481" s="494" t="s">
        <v>487</v>
      </c>
      <c r="F481" s="494"/>
      <c r="G481" s="494"/>
      <c r="H481" s="494"/>
      <c r="I481" s="494"/>
      <c r="J481" s="494"/>
      <c r="K481" s="494"/>
      <c r="L481" s="494"/>
      <c r="M481" s="494"/>
      <c r="N481" s="494"/>
      <c r="O481" s="494"/>
      <c r="P481" s="494"/>
      <c r="Q481" s="494"/>
      <c r="R481" s="494"/>
      <c r="S481" s="494"/>
      <c r="T481" s="494"/>
      <c r="U481" s="494"/>
      <c r="V481" s="494"/>
      <c r="W481" s="494"/>
      <c r="X481" s="494"/>
      <c r="Y481" s="494"/>
      <c r="Z481" s="494"/>
      <c r="AA481" s="494"/>
      <c r="AB481" s="494"/>
      <c r="AC481" s="494"/>
      <c r="AD481" s="494"/>
      <c r="AE481" s="494"/>
      <c r="AF481" s="494"/>
      <c r="AG481" s="494"/>
      <c r="AH481" s="494"/>
      <c r="AI481" s="397"/>
      <c r="AJ481" s="397"/>
      <c r="AK481" s="397"/>
      <c r="AL481" s="397"/>
      <c r="AM481" s="397"/>
      <c r="AN481" s="397"/>
    </row>
    <row r="482" spans="1:40" ht="17.25" customHeight="1">
      <c r="A482" s="38"/>
      <c r="B482" s="44"/>
      <c r="C482" s="397"/>
      <c r="D482" s="397"/>
      <c r="E482" s="494"/>
      <c r="F482" s="494"/>
      <c r="G482" s="494"/>
      <c r="H482" s="494"/>
      <c r="I482" s="494"/>
      <c r="J482" s="494"/>
      <c r="K482" s="494"/>
      <c r="L482" s="494"/>
      <c r="M482" s="494"/>
      <c r="N482" s="494"/>
      <c r="O482" s="494"/>
      <c r="P482" s="494"/>
      <c r="Q482" s="494"/>
      <c r="R482" s="494"/>
      <c r="S482" s="494"/>
      <c r="T482" s="494"/>
      <c r="U482" s="494"/>
      <c r="V482" s="494"/>
      <c r="W482" s="494"/>
      <c r="X482" s="494"/>
      <c r="Y482" s="494"/>
      <c r="Z482" s="494"/>
      <c r="AA482" s="494"/>
      <c r="AB482" s="494"/>
      <c r="AC482" s="494"/>
      <c r="AD482" s="494"/>
      <c r="AE482" s="494"/>
      <c r="AF482" s="494"/>
      <c r="AG482" s="494"/>
      <c r="AH482" s="494"/>
      <c r="AI482" s="397"/>
      <c r="AJ482" s="397"/>
      <c r="AK482" s="397"/>
      <c r="AL482" s="397"/>
      <c r="AM482" s="397"/>
      <c r="AN482" s="397"/>
    </row>
    <row r="483" spans="1:40" ht="17.25" customHeight="1">
      <c r="A483" s="38"/>
      <c r="B483" s="44"/>
      <c r="C483" s="397">
        <v>117</v>
      </c>
      <c r="D483" s="397"/>
      <c r="E483" s="494" t="s">
        <v>481</v>
      </c>
      <c r="F483" s="494"/>
      <c r="G483" s="494"/>
      <c r="H483" s="494"/>
      <c r="I483" s="494"/>
      <c r="J483" s="494"/>
      <c r="K483" s="494"/>
      <c r="L483" s="494"/>
      <c r="M483" s="494"/>
      <c r="N483" s="494"/>
      <c r="O483" s="494"/>
      <c r="P483" s="494"/>
      <c r="Q483" s="494"/>
      <c r="R483" s="494"/>
      <c r="S483" s="494"/>
      <c r="T483" s="494"/>
      <c r="U483" s="494"/>
      <c r="V483" s="494"/>
      <c r="W483" s="494"/>
      <c r="X483" s="494"/>
      <c r="Y483" s="494"/>
      <c r="Z483" s="494"/>
      <c r="AA483" s="494"/>
      <c r="AB483" s="494"/>
      <c r="AC483" s="494"/>
      <c r="AD483" s="494"/>
      <c r="AE483" s="494"/>
      <c r="AF483" s="494"/>
      <c r="AG483" s="494"/>
      <c r="AH483" s="494"/>
      <c r="AI483" s="397"/>
      <c r="AJ483" s="397"/>
      <c r="AK483" s="397"/>
      <c r="AL483" s="397"/>
      <c r="AM483" s="397"/>
      <c r="AN483" s="397"/>
    </row>
    <row r="484" spans="1:40" ht="17.25" customHeight="1">
      <c r="A484" s="38"/>
      <c r="B484" s="44"/>
      <c r="C484" s="397"/>
      <c r="D484" s="397"/>
      <c r="E484" s="494"/>
      <c r="F484" s="494"/>
      <c r="G484" s="494"/>
      <c r="H484" s="494"/>
      <c r="I484" s="494"/>
      <c r="J484" s="494"/>
      <c r="K484" s="494"/>
      <c r="L484" s="494"/>
      <c r="M484" s="494"/>
      <c r="N484" s="494"/>
      <c r="O484" s="494"/>
      <c r="P484" s="494"/>
      <c r="Q484" s="494"/>
      <c r="R484" s="494"/>
      <c r="S484" s="494"/>
      <c r="T484" s="494"/>
      <c r="U484" s="494"/>
      <c r="V484" s="494"/>
      <c r="W484" s="494"/>
      <c r="X484" s="494"/>
      <c r="Y484" s="494"/>
      <c r="Z484" s="494"/>
      <c r="AA484" s="494"/>
      <c r="AB484" s="494"/>
      <c r="AC484" s="494"/>
      <c r="AD484" s="494"/>
      <c r="AE484" s="494"/>
      <c r="AF484" s="494"/>
      <c r="AG484" s="494"/>
      <c r="AH484" s="494"/>
      <c r="AI484" s="397"/>
      <c r="AJ484" s="397"/>
      <c r="AK484" s="397"/>
      <c r="AL484" s="397"/>
      <c r="AM484" s="397"/>
      <c r="AN484" s="397"/>
    </row>
    <row r="485" spans="1:40" ht="17.25" customHeight="1">
      <c r="A485" s="38"/>
      <c r="B485" s="44"/>
      <c r="C485" s="217"/>
      <c r="D485" s="217"/>
      <c r="E485" s="497" t="s">
        <v>218</v>
      </c>
      <c r="F485" s="497"/>
      <c r="G485" s="497"/>
      <c r="H485" s="497"/>
      <c r="I485" s="497"/>
      <c r="J485" s="497"/>
      <c r="K485" s="497"/>
      <c r="L485" s="497"/>
      <c r="M485" s="497"/>
      <c r="N485" s="497"/>
      <c r="O485" s="497"/>
      <c r="P485" s="497"/>
      <c r="Q485" s="497"/>
      <c r="R485" s="497"/>
      <c r="S485" s="497"/>
      <c r="T485" s="497"/>
      <c r="U485" s="497"/>
      <c r="V485" s="497"/>
      <c r="W485" s="497"/>
      <c r="X485" s="497"/>
      <c r="Y485" s="497"/>
      <c r="Z485" s="497"/>
      <c r="AA485" s="497"/>
      <c r="AB485" s="497"/>
      <c r="AC485" s="497"/>
      <c r="AD485" s="497"/>
      <c r="AE485" s="497"/>
      <c r="AF485" s="497"/>
      <c r="AG485" s="497"/>
      <c r="AH485" s="497"/>
      <c r="AI485" s="497"/>
      <c r="AJ485" s="497"/>
      <c r="AK485" s="497"/>
      <c r="AL485" s="497"/>
      <c r="AM485" s="497"/>
      <c r="AN485" s="497"/>
    </row>
    <row r="486" spans="1:40" ht="17.25" customHeight="1">
      <c r="A486" s="38"/>
      <c r="B486" s="38"/>
      <c r="C486" s="217"/>
      <c r="D486" s="217"/>
      <c r="E486" s="497"/>
      <c r="F486" s="497"/>
      <c r="G486" s="497"/>
      <c r="H486" s="497"/>
      <c r="I486" s="497"/>
      <c r="J486" s="497"/>
      <c r="K486" s="497"/>
      <c r="L486" s="497"/>
      <c r="M486" s="497"/>
      <c r="N486" s="497"/>
      <c r="O486" s="497"/>
      <c r="P486" s="497"/>
      <c r="Q486" s="497"/>
      <c r="R486" s="497"/>
      <c r="S486" s="497"/>
      <c r="T486" s="497"/>
      <c r="U486" s="497"/>
      <c r="V486" s="497"/>
      <c r="W486" s="497"/>
      <c r="X486" s="497"/>
      <c r="Y486" s="497"/>
      <c r="Z486" s="497"/>
      <c r="AA486" s="497"/>
      <c r="AB486" s="497"/>
      <c r="AC486" s="497"/>
      <c r="AD486" s="497"/>
      <c r="AE486" s="497"/>
      <c r="AF486" s="497"/>
      <c r="AG486" s="497"/>
      <c r="AH486" s="497"/>
      <c r="AI486" s="497"/>
      <c r="AJ486" s="497"/>
      <c r="AK486" s="497"/>
      <c r="AL486" s="497"/>
      <c r="AM486" s="497"/>
      <c r="AN486" s="497"/>
    </row>
    <row r="487" spans="1:40" ht="17.25" customHeight="1">
      <c r="A487" s="38"/>
      <c r="C487" s="217"/>
      <c r="D487" s="217"/>
      <c r="E487" s="497"/>
      <c r="F487" s="497"/>
      <c r="G487" s="497"/>
      <c r="H487" s="497"/>
      <c r="I487" s="497"/>
      <c r="J487" s="497"/>
      <c r="K487" s="497"/>
      <c r="L487" s="497"/>
      <c r="M487" s="497"/>
      <c r="N487" s="497"/>
      <c r="O487" s="497"/>
      <c r="P487" s="497"/>
      <c r="Q487" s="497"/>
      <c r="R487" s="497"/>
      <c r="S487" s="497"/>
      <c r="T487" s="497"/>
      <c r="U487" s="497"/>
      <c r="V487" s="497"/>
      <c r="W487" s="497"/>
      <c r="X487" s="497"/>
      <c r="Y487" s="497"/>
      <c r="Z487" s="497"/>
      <c r="AA487" s="497"/>
      <c r="AB487" s="497"/>
      <c r="AC487" s="497"/>
      <c r="AD487" s="497"/>
      <c r="AE487" s="497"/>
      <c r="AF487" s="497"/>
      <c r="AG487" s="497"/>
      <c r="AH487" s="497"/>
      <c r="AI487" s="497"/>
      <c r="AJ487" s="497"/>
      <c r="AK487" s="497"/>
      <c r="AL487" s="497"/>
      <c r="AM487" s="497"/>
      <c r="AN487" s="497"/>
    </row>
    <row r="488" spans="1:40" ht="17.25" customHeight="1">
      <c r="A488" s="38"/>
      <c r="B488" s="38"/>
      <c r="C488" s="217"/>
      <c r="D488" s="217"/>
      <c r="E488" s="497"/>
      <c r="F488" s="497"/>
      <c r="G488" s="497"/>
      <c r="H488" s="497"/>
      <c r="I488" s="497"/>
      <c r="J488" s="497"/>
      <c r="K488" s="497"/>
      <c r="L488" s="497"/>
      <c r="M488" s="497"/>
      <c r="N488" s="497"/>
      <c r="O488" s="497"/>
      <c r="P488" s="497"/>
      <c r="Q488" s="497"/>
      <c r="R488" s="497"/>
      <c r="S488" s="497"/>
      <c r="T488" s="497"/>
      <c r="U488" s="497"/>
      <c r="V488" s="497"/>
      <c r="W488" s="497"/>
      <c r="X488" s="497"/>
      <c r="Y488" s="497"/>
      <c r="Z488" s="497"/>
      <c r="AA488" s="497"/>
      <c r="AB488" s="497"/>
      <c r="AC488" s="497"/>
      <c r="AD488" s="497"/>
      <c r="AE488" s="497"/>
      <c r="AF488" s="497"/>
      <c r="AG488" s="497"/>
      <c r="AH488" s="497"/>
      <c r="AI488" s="497"/>
      <c r="AJ488" s="497"/>
      <c r="AK488" s="497"/>
      <c r="AL488" s="497"/>
      <c r="AM488" s="497"/>
      <c r="AN488" s="497"/>
    </row>
    <row r="489" spans="1:40" ht="17.25" customHeight="1">
      <c r="A489" s="38"/>
      <c r="B489" s="38"/>
      <c r="C489" s="217"/>
      <c r="D489" s="217"/>
      <c r="E489" s="236"/>
      <c r="F489" s="213"/>
      <c r="G489" s="236"/>
      <c r="H489" s="213"/>
      <c r="I489" s="213"/>
      <c r="J489" s="213"/>
      <c r="K489" s="213"/>
      <c r="L489" s="213"/>
      <c r="M489" s="213"/>
      <c r="N489" s="213"/>
      <c r="O489" s="213"/>
      <c r="P489" s="213"/>
      <c r="Q489" s="213"/>
      <c r="R489" s="213"/>
      <c r="S489" s="213"/>
      <c r="T489" s="213"/>
      <c r="U489" s="213"/>
      <c r="V489" s="213"/>
      <c r="W489" s="213"/>
      <c r="X489" s="213"/>
      <c r="Y489" s="213"/>
      <c r="Z489" s="213"/>
      <c r="AA489" s="213"/>
      <c r="AB489" s="213"/>
      <c r="AC489" s="213"/>
      <c r="AD489" s="213"/>
      <c r="AE489" s="213"/>
      <c r="AF489" s="213"/>
      <c r="AG489" s="213"/>
      <c r="AH489" s="213"/>
      <c r="AI489" s="213"/>
      <c r="AJ489" s="213"/>
      <c r="AK489" s="213"/>
      <c r="AL489" s="213"/>
      <c r="AM489" s="213"/>
      <c r="AN489" s="213"/>
    </row>
    <row r="490" spans="1:40" ht="17.25" customHeight="1">
      <c r="A490" s="38"/>
      <c r="B490" s="44" t="s">
        <v>488</v>
      </c>
      <c r="C490" s="217"/>
      <c r="D490" s="217"/>
      <c r="E490" s="213"/>
      <c r="F490" s="213"/>
      <c r="G490" s="213"/>
      <c r="H490" s="213"/>
      <c r="I490" s="213"/>
      <c r="J490" s="213"/>
      <c r="K490" s="213"/>
      <c r="L490" s="213"/>
      <c r="M490" s="213"/>
      <c r="N490" s="213"/>
      <c r="O490" s="213"/>
      <c r="P490" s="213"/>
      <c r="Q490" s="213"/>
      <c r="R490" s="213"/>
      <c r="S490" s="213"/>
      <c r="T490" s="213"/>
      <c r="U490" s="213"/>
      <c r="V490" s="213"/>
      <c r="W490" s="213"/>
      <c r="X490" s="213"/>
      <c r="Y490" s="213"/>
      <c r="Z490" s="213"/>
      <c r="AA490" s="213"/>
      <c r="AB490" s="213"/>
      <c r="AC490" s="213"/>
      <c r="AD490" s="213"/>
      <c r="AE490" s="213"/>
      <c r="AF490" s="213"/>
      <c r="AG490" s="213"/>
      <c r="AH490" s="213"/>
      <c r="AI490" s="46"/>
      <c r="AJ490" s="46"/>
      <c r="AK490" s="46"/>
      <c r="AL490" s="46"/>
      <c r="AM490" s="46"/>
      <c r="AN490" s="46"/>
    </row>
    <row r="491" spans="1:40" ht="17.25" customHeight="1">
      <c r="A491" s="38"/>
      <c r="B491" s="38"/>
      <c r="C491" s="377">
        <v>118</v>
      </c>
      <c r="D491" s="395"/>
      <c r="E491" s="368" t="s">
        <v>299</v>
      </c>
      <c r="F491" s="369"/>
      <c r="G491" s="369"/>
      <c r="H491" s="369"/>
      <c r="I491" s="369"/>
      <c r="J491" s="369"/>
      <c r="K491" s="369"/>
      <c r="L491" s="369"/>
      <c r="M491" s="369"/>
      <c r="N491" s="369"/>
      <c r="O491" s="369"/>
      <c r="P491" s="369"/>
      <c r="Q491" s="369"/>
      <c r="R491" s="369"/>
      <c r="S491" s="369"/>
      <c r="T491" s="369"/>
      <c r="U491" s="369"/>
      <c r="V491" s="369"/>
      <c r="W491" s="369"/>
      <c r="X491" s="369"/>
      <c r="Y491" s="369"/>
      <c r="Z491" s="369"/>
      <c r="AA491" s="369"/>
      <c r="AB491" s="369"/>
      <c r="AC491" s="369"/>
      <c r="AD491" s="369"/>
      <c r="AE491" s="369"/>
      <c r="AF491" s="369"/>
      <c r="AG491" s="369"/>
      <c r="AH491" s="369"/>
      <c r="AI491" s="369"/>
      <c r="AJ491" s="369"/>
      <c r="AK491" s="369"/>
      <c r="AL491" s="369"/>
      <c r="AM491" s="369"/>
      <c r="AN491" s="370"/>
    </row>
    <row r="492" spans="1:40" ht="17.25" customHeight="1">
      <c r="A492" s="38"/>
      <c r="B492" s="38"/>
      <c r="C492" s="379"/>
      <c r="D492" s="408"/>
      <c r="E492" s="371"/>
      <c r="F492" s="372"/>
      <c r="G492" s="372"/>
      <c r="H492" s="372"/>
      <c r="I492" s="372"/>
      <c r="J492" s="372"/>
      <c r="K492" s="372"/>
      <c r="L492" s="372"/>
      <c r="M492" s="372"/>
      <c r="N492" s="372"/>
      <c r="O492" s="372"/>
      <c r="P492" s="372"/>
      <c r="Q492" s="372"/>
      <c r="R492" s="372"/>
      <c r="S492" s="372"/>
      <c r="T492" s="372"/>
      <c r="U492" s="372"/>
      <c r="V492" s="372"/>
      <c r="W492" s="372"/>
      <c r="X492" s="372"/>
      <c r="Y492" s="372"/>
      <c r="Z492" s="372"/>
      <c r="AA492" s="372"/>
      <c r="AB492" s="372"/>
      <c r="AC492" s="372"/>
      <c r="AD492" s="372"/>
      <c r="AE492" s="372"/>
      <c r="AF492" s="372"/>
      <c r="AG492" s="372"/>
      <c r="AH492" s="372"/>
      <c r="AI492" s="372"/>
      <c r="AJ492" s="372"/>
      <c r="AK492" s="372"/>
      <c r="AL492" s="372"/>
      <c r="AM492" s="372"/>
      <c r="AN492" s="373"/>
    </row>
    <row r="493" spans="1:40" ht="17.25" customHeight="1">
      <c r="A493" s="38"/>
      <c r="B493" s="44"/>
      <c r="C493" s="379"/>
      <c r="D493" s="408"/>
      <c r="E493" s="212"/>
      <c r="F493" s="264" t="s">
        <v>12</v>
      </c>
      <c r="G493" s="372" t="s">
        <v>243</v>
      </c>
      <c r="H493" s="372"/>
      <c r="I493" s="372"/>
      <c r="J493" s="372"/>
      <c r="K493" s="372"/>
      <c r="L493" s="372"/>
      <c r="M493" s="372"/>
      <c r="N493" s="372"/>
      <c r="O493" s="372"/>
      <c r="P493" s="372"/>
      <c r="Q493" s="372"/>
      <c r="R493" s="372"/>
      <c r="S493" s="372"/>
      <c r="T493" s="213"/>
      <c r="U493" s="213"/>
      <c r="V493" s="247" t="s">
        <v>13</v>
      </c>
      <c r="W493" s="372"/>
      <c r="X493" s="372"/>
      <c r="Y493" s="372"/>
      <c r="Z493" s="372"/>
      <c r="AA493" s="372"/>
      <c r="AB493" s="372"/>
      <c r="AC493" s="372"/>
      <c r="AD493" s="372"/>
      <c r="AE493" s="372"/>
      <c r="AF493" s="372"/>
      <c r="AG493" s="372"/>
      <c r="AH493" s="372"/>
      <c r="AI493" s="372"/>
      <c r="AJ493" s="372"/>
      <c r="AK493" s="372"/>
      <c r="AL493" s="372"/>
      <c r="AM493" s="46" t="s">
        <v>14</v>
      </c>
      <c r="AN493" s="253"/>
    </row>
    <row r="494" spans="1:40" ht="17.25" customHeight="1">
      <c r="A494" s="38"/>
      <c r="B494" s="38"/>
      <c r="C494" s="381"/>
      <c r="D494" s="396"/>
      <c r="E494" s="214"/>
      <c r="F494" s="265" t="s">
        <v>15</v>
      </c>
      <c r="G494" s="375" t="s">
        <v>53</v>
      </c>
      <c r="H494" s="375"/>
      <c r="I494" s="375"/>
      <c r="J494" s="375"/>
      <c r="K494" s="375"/>
      <c r="L494" s="375"/>
      <c r="M494" s="375"/>
      <c r="N494" s="375"/>
      <c r="O494" s="375"/>
      <c r="P494" s="375"/>
      <c r="Q494" s="375"/>
      <c r="R494" s="375"/>
      <c r="S494" s="375"/>
      <c r="T494" s="215"/>
      <c r="U494" s="215"/>
      <c r="V494" s="266" t="s">
        <v>16</v>
      </c>
      <c r="W494" s="375"/>
      <c r="X494" s="375"/>
      <c r="Y494" s="375"/>
      <c r="Z494" s="375"/>
      <c r="AA494" s="375"/>
      <c r="AB494" s="375"/>
      <c r="AC494" s="375"/>
      <c r="AD494" s="375"/>
      <c r="AE494" s="375"/>
      <c r="AF494" s="375"/>
      <c r="AG494" s="375"/>
      <c r="AH494" s="375"/>
      <c r="AI494" s="375"/>
      <c r="AJ494" s="375"/>
      <c r="AK494" s="375"/>
      <c r="AL494" s="375"/>
      <c r="AM494" s="262" t="s">
        <v>17</v>
      </c>
      <c r="AN494" s="263"/>
    </row>
    <row r="495" spans="1:40" ht="17.25" customHeight="1">
      <c r="A495" s="38"/>
      <c r="B495" s="38"/>
      <c r="C495" s="217"/>
      <c r="D495" s="217"/>
      <c r="E495" s="213"/>
      <c r="F495" s="213"/>
      <c r="G495" s="213"/>
      <c r="H495" s="213"/>
      <c r="I495" s="213"/>
      <c r="J495" s="213"/>
      <c r="K495" s="213"/>
      <c r="L495" s="213"/>
      <c r="M495" s="213"/>
      <c r="N495" s="213"/>
      <c r="O495" s="213"/>
      <c r="P495" s="213"/>
      <c r="Q495" s="213"/>
      <c r="R495" s="213"/>
      <c r="S495" s="213"/>
      <c r="T495" s="213"/>
      <c r="U495" s="213"/>
      <c r="V495" s="213"/>
      <c r="W495" s="213"/>
      <c r="X495" s="213"/>
      <c r="Y495" s="213"/>
      <c r="Z495" s="213"/>
      <c r="AA495" s="213"/>
      <c r="AB495" s="213"/>
      <c r="AC495" s="213"/>
      <c r="AD495" s="213"/>
      <c r="AE495" s="213"/>
      <c r="AF495" s="213"/>
      <c r="AG495" s="213"/>
      <c r="AH495" s="213"/>
      <c r="AI495" s="46"/>
      <c r="AJ495" s="46"/>
      <c r="AK495" s="46"/>
      <c r="AL495" s="46"/>
      <c r="AM495" s="46"/>
      <c r="AN495" s="46"/>
    </row>
    <row r="496" spans="1:40" ht="17.25" customHeight="1">
      <c r="A496" s="38"/>
      <c r="B496" s="44" t="s">
        <v>489</v>
      </c>
      <c r="C496" s="217"/>
      <c r="D496" s="217"/>
      <c r="E496" s="213"/>
      <c r="F496" s="213"/>
      <c r="G496" s="213"/>
      <c r="H496" s="213"/>
      <c r="I496" s="213"/>
      <c r="J496" s="213"/>
      <c r="K496" s="213"/>
      <c r="L496" s="213"/>
      <c r="M496" s="213"/>
      <c r="N496" s="213"/>
      <c r="O496" s="213"/>
      <c r="P496" s="213"/>
      <c r="Q496" s="213"/>
      <c r="R496" s="213"/>
      <c r="S496" s="213"/>
      <c r="T496" s="213"/>
      <c r="U496" s="213"/>
      <c r="V496" s="213"/>
      <c r="W496" s="213"/>
      <c r="X496" s="213"/>
      <c r="Y496" s="213"/>
      <c r="Z496" s="213"/>
      <c r="AA496" s="213"/>
      <c r="AB496" s="213"/>
      <c r="AC496" s="213"/>
      <c r="AD496" s="213"/>
      <c r="AE496" s="213"/>
      <c r="AF496" s="213"/>
      <c r="AG496" s="213"/>
      <c r="AH496" s="213"/>
      <c r="AI496" s="46"/>
      <c r="AJ496" s="46"/>
      <c r="AK496" s="46"/>
      <c r="AL496" s="46"/>
      <c r="AM496" s="46"/>
      <c r="AN496" s="46"/>
    </row>
    <row r="497" spans="1:40" ht="17.25" customHeight="1">
      <c r="A497" s="38"/>
      <c r="B497" s="38"/>
      <c r="C497" s="377">
        <v>119</v>
      </c>
      <c r="D497" s="395"/>
      <c r="E497" s="368" t="s">
        <v>300</v>
      </c>
      <c r="F497" s="369"/>
      <c r="G497" s="369"/>
      <c r="H497" s="369"/>
      <c r="I497" s="369"/>
      <c r="J497" s="369"/>
      <c r="K497" s="369"/>
      <c r="L497" s="369"/>
      <c r="M497" s="369"/>
      <c r="N497" s="369"/>
      <c r="O497" s="369"/>
      <c r="P497" s="369"/>
      <c r="Q497" s="369"/>
      <c r="R497" s="369"/>
      <c r="S497" s="369"/>
      <c r="T497" s="369"/>
      <c r="U497" s="369"/>
      <c r="V497" s="369"/>
      <c r="W497" s="369"/>
      <c r="X497" s="369"/>
      <c r="Y497" s="369"/>
      <c r="Z497" s="369"/>
      <c r="AA497" s="369"/>
      <c r="AB497" s="369"/>
      <c r="AC497" s="369"/>
      <c r="AD497" s="369"/>
      <c r="AE497" s="369"/>
      <c r="AF497" s="369"/>
      <c r="AG497" s="369"/>
      <c r="AH497" s="370"/>
      <c r="AI497" s="377"/>
      <c r="AJ497" s="378"/>
      <c r="AK497" s="378"/>
      <c r="AL497" s="378"/>
      <c r="AM497" s="378"/>
      <c r="AN497" s="395"/>
    </row>
    <row r="498" spans="1:40" ht="17.25" customHeight="1">
      <c r="A498" s="38"/>
      <c r="B498" s="44"/>
      <c r="C498" s="381"/>
      <c r="D498" s="396"/>
      <c r="E498" s="374"/>
      <c r="F498" s="375"/>
      <c r="G498" s="375"/>
      <c r="H498" s="375"/>
      <c r="I498" s="375"/>
      <c r="J498" s="375"/>
      <c r="K498" s="375"/>
      <c r="L498" s="375"/>
      <c r="M498" s="375"/>
      <c r="N498" s="375"/>
      <c r="O498" s="375"/>
      <c r="P498" s="375"/>
      <c r="Q498" s="375"/>
      <c r="R498" s="375"/>
      <c r="S498" s="375"/>
      <c r="T498" s="375"/>
      <c r="U498" s="375"/>
      <c r="V498" s="375"/>
      <c r="W498" s="375"/>
      <c r="X498" s="375"/>
      <c r="Y498" s="375"/>
      <c r="Z498" s="375"/>
      <c r="AA498" s="375"/>
      <c r="AB498" s="375"/>
      <c r="AC498" s="375"/>
      <c r="AD498" s="375"/>
      <c r="AE498" s="375"/>
      <c r="AF498" s="375"/>
      <c r="AG498" s="375"/>
      <c r="AH498" s="376"/>
      <c r="AI498" s="381"/>
      <c r="AJ498" s="382"/>
      <c r="AK498" s="382"/>
      <c r="AL498" s="382"/>
      <c r="AM498" s="382"/>
      <c r="AN498" s="396"/>
    </row>
    <row r="499" spans="1:40" ht="17.25" customHeight="1">
      <c r="A499" s="38"/>
      <c r="B499" s="38"/>
      <c r="C499" s="217"/>
      <c r="D499" s="217"/>
      <c r="E499" s="528" t="s">
        <v>490</v>
      </c>
      <c r="F499" s="528"/>
      <c r="G499" s="528"/>
      <c r="H499" s="528"/>
      <c r="I499" s="528"/>
      <c r="J499" s="528"/>
      <c r="K499" s="528"/>
      <c r="L499" s="528"/>
      <c r="M499" s="528"/>
      <c r="N499" s="528"/>
      <c r="O499" s="528"/>
      <c r="P499" s="528"/>
      <c r="Q499" s="528"/>
      <c r="R499" s="528"/>
      <c r="S499" s="528"/>
      <c r="T499" s="528"/>
      <c r="U499" s="528"/>
      <c r="V499" s="528"/>
      <c r="W499" s="528"/>
      <c r="X499" s="528"/>
      <c r="Y499" s="528"/>
      <c r="Z499" s="528"/>
      <c r="AA499" s="528"/>
      <c r="AB499" s="528"/>
      <c r="AC499" s="528"/>
      <c r="AD499" s="528"/>
      <c r="AE499" s="528"/>
      <c r="AF499" s="528"/>
      <c r="AG499" s="528"/>
      <c r="AH499" s="528"/>
      <c r="AI499" s="528"/>
      <c r="AJ499" s="528"/>
      <c r="AK499" s="528"/>
      <c r="AL499" s="528"/>
      <c r="AM499" s="528"/>
      <c r="AN499" s="528"/>
    </row>
    <row r="500" spans="1:40" ht="17.25" customHeight="1">
      <c r="A500" s="38"/>
      <c r="B500" s="38"/>
      <c r="C500" s="217"/>
      <c r="D500" s="217"/>
      <c r="E500" s="528"/>
      <c r="F500" s="528"/>
      <c r="G500" s="528"/>
      <c r="H500" s="528"/>
      <c r="I500" s="528"/>
      <c r="J500" s="528"/>
      <c r="K500" s="528"/>
      <c r="L500" s="528"/>
      <c r="M500" s="528"/>
      <c r="N500" s="528"/>
      <c r="O500" s="528"/>
      <c r="P500" s="528"/>
      <c r="Q500" s="528"/>
      <c r="R500" s="528"/>
      <c r="S500" s="528"/>
      <c r="T500" s="528"/>
      <c r="U500" s="528"/>
      <c r="V500" s="528"/>
      <c r="W500" s="528"/>
      <c r="X500" s="528"/>
      <c r="Y500" s="528"/>
      <c r="Z500" s="528"/>
      <c r="AA500" s="528"/>
      <c r="AB500" s="528"/>
      <c r="AC500" s="528"/>
      <c r="AD500" s="528"/>
      <c r="AE500" s="528"/>
      <c r="AF500" s="528"/>
      <c r="AG500" s="528"/>
      <c r="AH500" s="528"/>
      <c r="AI500" s="528"/>
      <c r="AJ500" s="528"/>
      <c r="AK500" s="528"/>
      <c r="AL500" s="528"/>
      <c r="AM500" s="528"/>
      <c r="AN500" s="528"/>
    </row>
    <row r="501" spans="1:40" ht="17.25" customHeight="1">
      <c r="A501" s="38"/>
      <c r="B501" s="44" t="s">
        <v>491</v>
      </c>
      <c r="C501" s="217"/>
      <c r="D501" s="217"/>
      <c r="E501" s="238"/>
      <c r="F501" s="238"/>
      <c r="G501" s="238"/>
      <c r="H501" s="238"/>
      <c r="I501" s="238"/>
      <c r="J501" s="238"/>
      <c r="K501" s="238"/>
      <c r="L501" s="238"/>
      <c r="M501" s="238"/>
      <c r="N501" s="238"/>
      <c r="O501" s="238"/>
      <c r="P501" s="238"/>
      <c r="Q501" s="238"/>
      <c r="R501" s="238"/>
      <c r="S501" s="238"/>
      <c r="T501" s="238"/>
      <c r="U501" s="238"/>
      <c r="V501" s="238"/>
      <c r="W501" s="238"/>
      <c r="X501" s="238"/>
      <c r="Y501" s="238"/>
      <c r="Z501" s="238"/>
      <c r="AA501" s="238"/>
      <c r="AB501" s="238"/>
      <c r="AC501" s="238"/>
      <c r="AD501" s="238"/>
      <c r="AE501" s="238"/>
      <c r="AF501" s="238"/>
      <c r="AG501" s="238"/>
      <c r="AH501" s="238"/>
      <c r="AI501" s="238"/>
      <c r="AJ501" s="238"/>
      <c r="AK501" s="238"/>
      <c r="AL501" s="238"/>
      <c r="AM501" s="238"/>
      <c r="AN501" s="238"/>
    </row>
    <row r="502" spans="1:40" ht="17.25" customHeight="1">
      <c r="A502" s="38"/>
      <c r="B502" s="38"/>
      <c r="C502" s="377">
        <v>120</v>
      </c>
      <c r="D502" s="395"/>
      <c r="E502" s="368" t="s">
        <v>219</v>
      </c>
      <c r="F502" s="369"/>
      <c r="G502" s="369"/>
      <c r="H502" s="369"/>
      <c r="I502" s="369"/>
      <c r="J502" s="369"/>
      <c r="K502" s="369"/>
      <c r="L502" s="369"/>
      <c r="M502" s="369"/>
      <c r="N502" s="369"/>
      <c r="O502" s="369"/>
      <c r="P502" s="369"/>
      <c r="Q502" s="369"/>
      <c r="R502" s="369"/>
      <c r="S502" s="369"/>
      <c r="T502" s="369"/>
      <c r="U502" s="369"/>
      <c r="V502" s="369"/>
      <c r="W502" s="369"/>
      <c r="X502" s="369"/>
      <c r="Y502" s="369"/>
      <c r="Z502" s="369"/>
      <c r="AA502" s="369"/>
      <c r="AB502" s="369"/>
      <c r="AC502" s="369"/>
      <c r="AD502" s="369"/>
      <c r="AE502" s="369"/>
      <c r="AF502" s="369"/>
      <c r="AG502" s="369"/>
      <c r="AH502" s="370"/>
      <c r="AI502" s="377"/>
      <c r="AJ502" s="378"/>
      <c r="AK502" s="378"/>
      <c r="AL502" s="378"/>
      <c r="AM502" s="378"/>
      <c r="AN502" s="395"/>
    </row>
    <row r="503" spans="1:40" ht="17.25" customHeight="1">
      <c r="A503" s="38"/>
      <c r="B503" s="38"/>
      <c r="C503" s="381"/>
      <c r="D503" s="396"/>
      <c r="E503" s="374"/>
      <c r="F503" s="375"/>
      <c r="G503" s="375"/>
      <c r="H503" s="375"/>
      <c r="I503" s="375"/>
      <c r="J503" s="375"/>
      <c r="K503" s="375"/>
      <c r="L503" s="375"/>
      <c r="M503" s="375"/>
      <c r="N503" s="375"/>
      <c r="O503" s="375"/>
      <c r="P503" s="375"/>
      <c r="Q503" s="375"/>
      <c r="R503" s="375"/>
      <c r="S503" s="375"/>
      <c r="T503" s="375"/>
      <c r="U503" s="375"/>
      <c r="V503" s="375"/>
      <c r="W503" s="375"/>
      <c r="X503" s="375"/>
      <c r="Y503" s="375"/>
      <c r="Z503" s="375"/>
      <c r="AA503" s="375"/>
      <c r="AB503" s="375"/>
      <c r="AC503" s="375"/>
      <c r="AD503" s="375"/>
      <c r="AE503" s="375"/>
      <c r="AF503" s="375"/>
      <c r="AG503" s="375"/>
      <c r="AH503" s="376"/>
      <c r="AI503" s="381"/>
      <c r="AJ503" s="382"/>
      <c r="AK503" s="382"/>
      <c r="AL503" s="382"/>
      <c r="AM503" s="382"/>
      <c r="AN503" s="396"/>
    </row>
    <row r="504" spans="1:40" ht="17.25" customHeight="1">
      <c r="A504" s="38"/>
      <c r="B504" s="38"/>
      <c r="C504" s="377">
        <v>121</v>
      </c>
      <c r="D504" s="395"/>
      <c r="E504" s="368" t="s">
        <v>220</v>
      </c>
      <c r="F504" s="369"/>
      <c r="G504" s="369"/>
      <c r="H504" s="369"/>
      <c r="I504" s="369"/>
      <c r="J504" s="369"/>
      <c r="K504" s="369"/>
      <c r="L504" s="369"/>
      <c r="M504" s="369"/>
      <c r="N504" s="369"/>
      <c r="O504" s="369"/>
      <c r="P504" s="369"/>
      <c r="Q504" s="369"/>
      <c r="R504" s="369"/>
      <c r="S504" s="369"/>
      <c r="T504" s="369"/>
      <c r="U504" s="369"/>
      <c r="V504" s="369"/>
      <c r="W504" s="369"/>
      <c r="X504" s="369"/>
      <c r="Y504" s="369"/>
      <c r="Z504" s="369"/>
      <c r="AA504" s="369"/>
      <c r="AB504" s="369"/>
      <c r="AC504" s="369"/>
      <c r="AD504" s="369"/>
      <c r="AE504" s="369"/>
      <c r="AF504" s="369"/>
      <c r="AG504" s="369"/>
      <c r="AH504" s="370"/>
      <c r="AI504" s="377"/>
      <c r="AJ504" s="378"/>
      <c r="AK504" s="378"/>
      <c r="AL504" s="378"/>
      <c r="AM504" s="378"/>
      <c r="AN504" s="395"/>
    </row>
    <row r="505" spans="1:40" ht="17.25" customHeight="1">
      <c r="A505" s="38"/>
      <c r="B505" s="38"/>
      <c r="C505" s="379"/>
      <c r="D505" s="408"/>
      <c r="E505" s="371"/>
      <c r="F505" s="372"/>
      <c r="G505" s="372"/>
      <c r="H505" s="372"/>
      <c r="I505" s="372"/>
      <c r="J505" s="372"/>
      <c r="K505" s="372"/>
      <c r="L505" s="372"/>
      <c r="M505" s="372"/>
      <c r="N505" s="372"/>
      <c r="O505" s="372"/>
      <c r="P505" s="372"/>
      <c r="Q505" s="372"/>
      <c r="R505" s="372"/>
      <c r="S505" s="372"/>
      <c r="T505" s="372"/>
      <c r="U505" s="372"/>
      <c r="V505" s="372"/>
      <c r="W505" s="372"/>
      <c r="X505" s="372"/>
      <c r="Y505" s="372"/>
      <c r="Z505" s="372"/>
      <c r="AA505" s="372"/>
      <c r="AB505" s="372"/>
      <c r="AC505" s="372"/>
      <c r="AD505" s="372"/>
      <c r="AE505" s="372"/>
      <c r="AF505" s="372"/>
      <c r="AG505" s="372"/>
      <c r="AH505" s="373"/>
      <c r="AI505" s="379"/>
      <c r="AJ505" s="380"/>
      <c r="AK505" s="380"/>
      <c r="AL505" s="380"/>
      <c r="AM505" s="380"/>
      <c r="AN505" s="408"/>
    </row>
    <row r="506" spans="1:40" ht="17.25" customHeight="1">
      <c r="A506" s="38"/>
      <c r="B506" s="38"/>
      <c r="C506" s="381"/>
      <c r="D506" s="396"/>
      <c r="E506" s="374"/>
      <c r="F506" s="375"/>
      <c r="G506" s="375"/>
      <c r="H506" s="375"/>
      <c r="I506" s="375"/>
      <c r="J506" s="375"/>
      <c r="K506" s="375"/>
      <c r="L506" s="375"/>
      <c r="M506" s="375"/>
      <c r="N506" s="375"/>
      <c r="O506" s="375"/>
      <c r="P506" s="375"/>
      <c r="Q506" s="375"/>
      <c r="R506" s="375"/>
      <c r="S506" s="375"/>
      <c r="T506" s="375"/>
      <c r="U506" s="375"/>
      <c r="V506" s="375"/>
      <c r="W506" s="375"/>
      <c r="X506" s="375"/>
      <c r="Y506" s="375"/>
      <c r="Z506" s="375"/>
      <c r="AA506" s="375"/>
      <c r="AB506" s="375"/>
      <c r="AC506" s="375"/>
      <c r="AD506" s="375"/>
      <c r="AE506" s="375"/>
      <c r="AF506" s="375"/>
      <c r="AG506" s="375"/>
      <c r="AH506" s="376"/>
      <c r="AI506" s="381"/>
      <c r="AJ506" s="382"/>
      <c r="AK506" s="382"/>
      <c r="AL506" s="382"/>
      <c r="AM506" s="382"/>
      <c r="AN506" s="396"/>
    </row>
    <row r="507" spans="1:40" ht="17.25" customHeight="1">
      <c r="A507" s="38"/>
      <c r="B507" s="44"/>
      <c r="C507" s="217"/>
      <c r="D507" s="217"/>
      <c r="E507" s="495" t="s">
        <v>137</v>
      </c>
      <c r="F507" s="495"/>
      <c r="G507" s="495"/>
      <c r="H507" s="495"/>
      <c r="I507" s="495"/>
      <c r="J507" s="495"/>
      <c r="K507" s="495"/>
      <c r="L507" s="495"/>
      <c r="M507" s="495"/>
      <c r="N507" s="495"/>
      <c r="O507" s="495"/>
      <c r="P507" s="495"/>
      <c r="Q507" s="495"/>
      <c r="R507" s="495"/>
      <c r="S507" s="495"/>
      <c r="T507" s="495"/>
      <c r="U507" s="495"/>
      <c r="V507" s="495"/>
      <c r="W507" s="495"/>
      <c r="X507" s="495"/>
      <c r="Y507" s="495"/>
      <c r="Z507" s="495"/>
      <c r="AA507" s="495"/>
      <c r="AB507" s="495"/>
      <c r="AC507" s="495"/>
      <c r="AD507" s="495"/>
      <c r="AE507" s="495"/>
      <c r="AF507" s="495"/>
      <c r="AG507" s="495"/>
      <c r="AH507" s="495"/>
      <c r="AI507" s="495"/>
      <c r="AJ507" s="495"/>
      <c r="AK507" s="495"/>
      <c r="AL507" s="495"/>
      <c r="AM507" s="495"/>
      <c r="AN507" s="495"/>
    </row>
    <row r="508" spans="1:40" ht="17.25" customHeight="1">
      <c r="A508" s="38"/>
      <c r="B508" s="38"/>
      <c r="C508" s="217"/>
      <c r="D508" s="217"/>
      <c r="E508" s="493"/>
      <c r="F508" s="493"/>
      <c r="G508" s="493"/>
      <c r="H508" s="493"/>
      <c r="I508" s="493"/>
      <c r="J508" s="493"/>
      <c r="K508" s="493"/>
      <c r="L508" s="493"/>
      <c r="M508" s="493"/>
      <c r="N508" s="493"/>
      <c r="O508" s="493"/>
      <c r="P508" s="493"/>
      <c r="Q508" s="493"/>
      <c r="R508" s="493"/>
      <c r="S508" s="493"/>
      <c r="T508" s="493"/>
      <c r="U508" s="493"/>
      <c r="V508" s="493"/>
      <c r="W508" s="493"/>
      <c r="X508" s="493"/>
      <c r="Y508" s="493"/>
      <c r="Z508" s="493"/>
      <c r="AA508" s="493"/>
      <c r="AB508" s="493"/>
      <c r="AC508" s="493"/>
      <c r="AD508" s="493"/>
      <c r="AE508" s="493"/>
      <c r="AF508" s="493"/>
      <c r="AG508" s="493"/>
      <c r="AH508" s="493"/>
      <c r="AI508" s="493"/>
      <c r="AJ508" s="493"/>
      <c r="AK508" s="493"/>
      <c r="AL508" s="493"/>
      <c r="AM508" s="493"/>
      <c r="AN508" s="493"/>
    </row>
    <row r="509" spans="1:40" ht="17.25" customHeight="1">
      <c r="A509" s="38"/>
      <c r="B509" s="44" t="s">
        <v>492</v>
      </c>
      <c r="C509" s="217"/>
      <c r="D509" s="217"/>
      <c r="E509" s="213"/>
      <c r="F509" s="213"/>
      <c r="G509" s="213"/>
      <c r="H509" s="213"/>
      <c r="I509" s="213"/>
      <c r="J509" s="213"/>
      <c r="K509" s="213"/>
      <c r="L509" s="213"/>
      <c r="M509" s="213"/>
      <c r="N509" s="213"/>
      <c r="O509" s="213"/>
      <c r="P509" s="213"/>
      <c r="Q509" s="213"/>
      <c r="R509" s="213"/>
      <c r="S509" s="213"/>
      <c r="T509" s="213"/>
      <c r="U509" s="213"/>
      <c r="V509" s="213"/>
      <c r="W509" s="213"/>
      <c r="X509" s="213"/>
      <c r="Y509" s="213"/>
      <c r="Z509" s="213"/>
      <c r="AA509" s="213"/>
      <c r="AB509" s="213"/>
      <c r="AC509" s="213"/>
      <c r="AD509" s="213"/>
      <c r="AE509" s="213"/>
      <c r="AF509" s="213"/>
      <c r="AG509" s="213"/>
      <c r="AH509" s="213"/>
      <c r="AI509" s="46"/>
      <c r="AJ509" s="46"/>
      <c r="AK509" s="46"/>
      <c r="AL509" s="46"/>
      <c r="AM509" s="46"/>
      <c r="AN509" s="46"/>
    </row>
    <row r="510" spans="1:40" ht="17.25" customHeight="1">
      <c r="A510" s="38"/>
      <c r="B510" s="38"/>
      <c r="C510" s="377">
        <v>122</v>
      </c>
      <c r="D510" s="395"/>
      <c r="E510" s="368" t="s">
        <v>301</v>
      </c>
      <c r="F510" s="369"/>
      <c r="G510" s="369"/>
      <c r="H510" s="369"/>
      <c r="I510" s="369"/>
      <c r="J510" s="369"/>
      <c r="K510" s="369"/>
      <c r="L510" s="369"/>
      <c r="M510" s="369"/>
      <c r="N510" s="369"/>
      <c r="O510" s="369"/>
      <c r="P510" s="369"/>
      <c r="Q510" s="369"/>
      <c r="R510" s="369"/>
      <c r="S510" s="369"/>
      <c r="T510" s="369"/>
      <c r="U510" s="369"/>
      <c r="V510" s="369"/>
      <c r="W510" s="369"/>
      <c r="X510" s="369"/>
      <c r="Y510" s="369"/>
      <c r="Z510" s="369"/>
      <c r="AA510" s="369"/>
      <c r="AB510" s="369"/>
      <c r="AC510" s="369"/>
      <c r="AD510" s="369"/>
      <c r="AE510" s="369"/>
      <c r="AF510" s="369"/>
      <c r="AG510" s="369"/>
      <c r="AH510" s="370"/>
      <c r="AI510" s="377"/>
      <c r="AJ510" s="378"/>
      <c r="AK510" s="378"/>
      <c r="AL510" s="378"/>
      <c r="AM510" s="378"/>
      <c r="AN510" s="395"/>
    </row>
    <row r="511" spans="1:40" ht="17.25" customHeight="1">
      <c r="A511" s="38"/>
      <c r="B511" s="38"/>
      <c r="C511" s="381"/>
      <c r="D511" s="396"/>
      <c r="E511" s="374"/>
      <c r="F511" s="375"/>
      <c r="G511" s="375"/>
      <c r="H511" s="375"/>
      <c r="I511" s="375"/>
      <c r="J511" s="375"/>
      <c r="K511" s="375"/>
      <c r="L511" s="375"/>
      <c r="M511" s="375"/>
      <c r="N511" s="375"/>
      <c r="O511" s="375"/>
      <c r="P511" s="375"/>
      <c r="Q511" s="375"/>
      <c r="R511" s="375"/>
      <c r="S511" s="375"/>
      <c r="T511" s="375"/>
      <c r="U511" s="375"/>
      <c r="V511" s="375"/>
      <c r="W511" s="375"/>
      <c r="X511" s="375"/>
      <c r="Y511" s="375"/>
      <c r="Z511" s="375"/>
      <c r="AA511" s="375"/>
      <c r="AB511" s="375"/>
      <c r="AC511" s="375"/>
      <c r="AD511" s="375"/>
      <c r="AE511" s="375"/>
      <c r="AF511" s="375"/>
      <c r="AG511" s="375"/>
      <c r="AH511" s="376"/>
      <c r="AI511" s="381"/>
      <c r="AJ511" s="382"/>
      <c r="AK511" s="382"/>
      <c r="AL511" s="382"/>
      <c r="AM511" s="382"/>
      <c r="AN511" s="396"/>
    </row>
    <row r="512" spans="1:40" ht="17.25" customHeight="1">
      <c r="A512" s="38"/>
      <c r="B512" s="38"/>
      <c r="C512" s="217"/>
      <c r="D512" s="217"/>
      <c r="E512" s="213"/>
      <c r="F512" s="213"/>
      <c r="G512" s="213"/>
      <c r="H512" s="213"/>
      <c r="I512" s="213"/>
      <c r="J512" s="213"/>
      <c r="K512" s="213"/>
      <c r="L512" s="213"/>
      <c r="M512" s="213"/>
      <c r="N512" s="213"/>
      <c r="O512" s="213"/>
      <c r="P512" s="213"/>
      <c r="Q512" s="213"/>
      <c r="R512" s="213"/>
      <c r="S512" s="213"/>
      <c r="T512" s="213"/>
      <c r="U512" s="213"/>
      <c r="V512" s="213"/>
      <c r="W512" s="213"/>
      <c r="X512" s="213"/>
      <c r="Y512" s="213"/>
      <c r="Z512" s="213"/>
      <c r="AA512" s="213"/>
      <c r="AB512" s="213"/>
      <c r="AC512" s="213"/>
      <c r="AD512" s="213"/>
      <c r="AE512" s="213"/>
      <c r="AF512" s="213"/>
      <c r="AG512" s="213"/>
      <c r="AH512" s="213"/>
      <c r="AI512" s="46"/>
      <c r="AJ512" s="46"/>
      <c r="AK512" s="46"/>
      <c r="AL512" s="46"/>
      <c r="AM512" s="46"/>
      <c r="AN512" s="46"/>
    </row>
    <row r="513" spans="1:40" ht="17.25" customHeight="1">
      <c r="A513" s="38"/>
      <c r="B513" s="44" t="s">
        <v>493</v>
      </c>
      <c r="C513" s="217"/>
      <c r="D513" s="217"/>
      <c r="E513" s="213"/>
      <c r="F513" s="213"/>
      <c r="G513" s="213"/>
      <c r="H513" s="213"/>
      <c r="I513" s="213"/>
      <c r="J513" s="213"/>
      <c r="K513" s="213"/>
      <c r="L513" s="213"/>
      <c r="M513" s="213"/>
      <c r="N513" s="213"/>
      <c r="O513" s="213"/>
      <c r="P513" s="213"/>
      <c r="Q513" s="213"/>
      <c r="R513" s="213"/>
      <c r="S513" s="213"/>
      <c r="T513" s="213"/>
      <c r="U513" s="213"/>
      <c r="V513" s="213"/>
      <c r="W513" s="213"/>
      <c r="X513" s="213"/>
      <c r="Y513" s="213"/>
      <c r="Z513" s="213"/>
      <c r="AA513" s="213"/>
      <c r="AB513" s="213"/>
      <c r="AC513" s="213"/>
      <c r="AD513" s="213"/>
      <c r="AE513" s="213"/>
      <c r="AF513" s="213"/>
      <c r="AG513" s="213"/>
      <c r="AH513" s="213"/>
      <c r="AI513" s="46"/>
      <c r="AJ513" s="46"/>
      <c r="AK513" s="46"/>
      <c r="AL513" s="46"/>
      <c r="AM513" s="46"/>
      <c r="AN513" s="46"/>
    </row>
    <row r="514" spans="1:40" ht="17.25" customHeight="1">
      <c r="A514" s="38"/>
      <c r="B514" s="38"/>
      <c r="C514" s="377">
        <v>123</v>
      </c>
      <c r="D514" s="395"/>
      <c r="E514" s="368" t="s">
        <v>302</v>
      </c>
      <c r="F514" s="369"/>
      <c r="G514" s="369"/>
      <c r="H514" s="369"/>
      <c r="I514" s="369"/>
      <c r="J514" s="369"/>
      <c r="K514" s="369"/>
      <c r="L514" s="369"/>
      <c r="M514" s="369"/>
      <c r="N514" s="369"/>
      <c r="O514" s="369"/>
      <c r="P514" s="369"/>
      <c r="Q514" s="369"/>
      <c r="R514" s="369"/>
      <c r="S514" s="369"/>
      <c r="T514" s="369"/>
      <c r="U514" s="369"/>
      <c r="V514" s="369"/>
      <c r="W514" s="369"/>
      <c r="X514" s="369"/>
      <c r="Y514" s="369"/>
      <c r="Z514" s="369"/>
      <c r="AA514" s="369"/>
      <c r="AB514" s="369"/>
      <c r="AC514" s="369"/>
      <c r="AD514" s="369"/>
      <c r="AE514" s="369"/>
      <c r="AF514" s="369"/>
      <c r="AG514" s="369"/>
      <c r="AH514" s="370"/>
      <c r="AI514" s="377"/>
      <c r="AJ514" s="378"/>
      <c r="AK514" s="378"/>
      <c r="AL514" s="378"/>
      <c r="AM514" s="378"/>
      <c r="AN514" s="395"/>
    </row>
    <row r="515" spans="1:40" ht="17.25" customHeight="1">
      <c r="A515" s="38"/>
      <c r="B515" s="38"/>
      <c r="C515" s="379"/>
      <c r="D515" s="408"/>
      <c r="E515" s="371"/>
      <c r="F515" s="372"/>
      <c r="G515" s="372"/>
      <c r="H515" s="372"/>
      <c r="I515" s="372"/>
      <c r="J515" s="372"/>
      <c r="K515" s="372"/>
      <c r="L515" s="372"/>
      <c r="M515" s="372"/>
      <c r="N515" s="372"/>
      <c r="O515" s="372"/>
      <c r="P515" s="372"/>
      <c r="Q515" s="372"/>
      <c r="R515" s="372"/>
      <c r="S515" s="372"/>
      <c r="T515" s="372"/>
      <c r="U515" s="372"/>
      <c r="V515" s="372"/>
      <c r="W515" s="372"/>
      <c r="X515" s="372"/>
      <c r="Y515" s="372"/>
      <c r="Z515" s="372"/>
      <c r="AA515" s="372"/>
      <c r="AB515" s="372"/>
      <c r="AC515" s="372"/>
      <c r="AD515" s="372"/>
      <c r="AE515" s="372"/>
      <c r="AF515" s="372"/>
      <c r="AG515" s="372"/>
      <c r="AH515" s="373"/>
      <c r="AI515" s="379"/>
      <c r="AJ515" s="380"/>
      <c r="AK515" s="380"/>
      <c r="AL515" s="380"/>
      <c r="AM515" s="380"/>
      <c r="AN515" s="408"/>
    </row>
    <row r="516" spans="1:40" ht="17.25" customHeight="1">
      <c r="A516" s="38"/>
      <c r="B516" s="38"/>
      <c r="C516" s="381"/>
      <c r="D516" s="396"/>
      <c r="E516" s="374"/>
      <c r="F516" s="375"/>
      <c r="G516" s="375"/>
      <c r="H516" s="375"/>
      <c r="I516" s="375"/>
      <c r="J516" s="375"/>
      <c r="K516" s="375"/>
      <c r="L516" s="375"/>
      <c r="M516" s="375"/>
      <c r="N516" s="375"/>
      <c r="O516" s="375"/>
      <c r="P516" s="375"/>
      <c r="Q516" s="375"/>
      <c r="R516" s="375"/>
      <c r="S516" s="375"/>
      <c r="T516" s="375"/>
      <c r="U516" s="375"/>
      <c r="V516" s="375"/>
      <c r="W516" s="375"/>
      <c r="X516" s="375"/>
      <c r="Y516" s="375"/>
      <c r="Z516" s="375"/>
      <c r="AA516" s="375"/>
      <c r="AB516" s="375"/>
      <c r="AC516" s="375"/>
      <c r="AD516" s="375"/>
      <c r="AE516" s="375"/>
      <c r="AF516" s="375"/>
      <c r="AG516" s="375"/>
      <c r="AH516" s="376"/>
      <c r="AI516" s="381"/>
      <c r="AJ516" s="382"/>
      <c r="AK516" s="382"/>
      <c r="AL516" s="382"/>
      <c r="AM516" s="382"/>
      <c r="AN516" s="396"/>
    </row>
    <row r="517" spans="1:40" ht="17.25" customHeight="1">
      <c r="A517" s="38"/>
      <c r="B517" s="38"/>
      <c r="C517" s="377">
        <v>124</v>
      </c>
      <c r="D517" s="395"/>
      <c r="E517" s="368" t="s">
        <v>221</v>
      </c>
      <c r="F517" s="369"/>
      <c r="G517" s="369"/>
      <c r="H517" s="369"/>
      <c r="I517" s="369"/>
      <c r="J517" s="369"/>
      <c r="K517" s="369"/>
      <c r="L517" s="369"/>
      <c r="M517" s="369"/>
      <c r="N517" s="369"/>
      <c r="O517" s="369"/>
      <c r="P517" s="369"/>
      <c r="Q517" s="369"/>
      <c r="R517" s="369"/>
      <c r="S517" s="369"/>
      <c r="T517" s="369"/>
      <c r="U517" s="369"/>
      <c r="V517" s="369"/>
      <c r="W517" s="369"/>
      <c r="X517" s="369"/>
      <c r="Y517" s="369"/>
      <c r="Z517" s="369"/>
      <c r="AA517" s="369"/>
      <c r="AB517" s="369"/>
      <c r="AC517" s="369"/>
      <c r="AD517" s="369"/>
      <c r="AE517" s="369"/>
      <c r="AF517" s="369"/>
      <c r="AG517" s="369"/>
      <c r="AH517" s="370"/>
      <c r="AI517" s="377"/>
      <c r="AJ517" s="378"/>
      <c r="AK517" s="378"/>
      <c r="AL517" s="378"/>
      <c r="AM517" s="378"/>
      <c r="AN517" s="395"/>
    </row>
    <row r="518" spans="1:40" ht="17.25" customHeight="1">
      <c r="A518" s="38"/>
      <c r="B518" s="38"/>
      <c r="C518" s="379"/>
      <c r="D518" s="408"/>
      <c r="E518" s="371"/>
      <c r="F518" s="372"/>
      <c r="G518" s="372"/>
      <c r="H518" s="372"/>
      <c r="I518" s="372"/>
      <c r="J518" s="372"/>
      <c r="K518" s="372"/>
      <c r="L518" s="372"/>
      <c r="M518" s="372"/>
      <c r="N518" s="372"/>
      <c r="O518" s="372"/>
      <c r="P518" s="372"/>
      <c r="Q518" s="372"/>
      <c r="R518" s="372"/>
      <c r="S518" s="372"/>
      <c r="T518" s="372"/>
      <c r="U518" s="372"/>
      <c r="V518" s="372"/>
      <c r="W518" s="372"/>
      <c r="X518" s="372"/>
      <c r="Y518" s="372"/>
      <c r="Z518" s="372"/>
      <c r="AA518" s="372"/>
      <c r="AB518" s="372"/>
      <c r="AC518" s="372"/>
      <c r="AD518" s="372"/>
      <c r="AE518" s="372"/>
      <c r="AF518" s="372"/>
      <c r="AG518" s="372"/>
      <c r="AH518" s="373"/>
      <c r="AI518" s="379"/>
      <c r="AJ518" s="380"/>
      <c r="AK518" s="380"/>
      <c r="AL518" s="380"/>
      <c r="AM518" s="380"/>
      <c r="AN518" s="408"/>
    </row>
    <row r="519" spans="1:40" ht="17.25" customHeight="1">
      <c r="A519" s="38"/>
      <c r="B519" s="38"/>
      <c r="C519" s="381"/>
      <c r="D519" s="396"/>
      <c r="E519" s="374"/>
      <c r="F519" s="375"/>
      <c r="G519" s="375"/>
      <c r="H519" s="375"/>
      <c r="I519" s="375"/>
      <c r="J519" s="375"/>
      <c r="K519" s="375"/>
      <c r="L519" s="375"/>
      <c r="M519" s="375"/>
      <c r="N519" s="375"/>
      <c r="O519" s="375"/>
      <c r="P519" s="375"/>
      <c r="Q519" s="375"/>
      <c r="R519" s="375"/>
      <c r="S519" s="375"/>
      <c r="T519" s="375"/>
      <c r="U519" s="375"/>
      <c r="V519" s="375"/>
      <c r="W519" s="375"/>
      <c r="X519" s="375"/>
      <c r="Y519" s="375"/>
      <c r="Z519" s="375"/>
      <c r="AA519" s="375"/>
      <c r="AB519" s="375"/>
      <c r="AC519" s="375"/>
      <c r="AD519" s="375"/>
      <c r="AE519" s="375"/>
      <c r="AF519" s="375"/>
      <c r="AG519" s="375"/>
      <c r="AH519" s="376"/>
      <c r="AI519" s="381"/>
      <c r="AJ519" s="382"/>
      <c r="AK519" s="382"/>
      <c r="AL519" s="382"/>
      <c r="AM519" s="382"/>
      <c r="AN519" s="396"/>
    </row>
    <row r="520" spans="1:40" ht="17.25" customHeight="1">
      <c r="A520" s="38"/>
      <c r="B520" s="38"/>
      <c r="C520" s="217"/>
      <c r="D520" s="217"/>
      <c r="E520" s="213"/>
      <c r="F520" s="213"/>
      <c r="G520" s="213"/>
      <c r="H520" s="213"/>
      <c r="I520" s="213"/>
      <c r="J520" s="213"/>
      <c r="K520" s="213"/>
      <c r="L520" s="213"/>
      <c r="M520" s="213"/>
      <c r="N520" s="213"/>
      <c r="O520" s="213"/>
      <c r="P520" s="213"/>
      <c r="Q520" s="213"/>
      <c r="R520" s="213"/>
      <c r="S520" s="213"/>
      <c r="T520" s="213"/>
      <c r="U520" s="213"/>
      <c r="V520" s="213"/>
      <c r="W520" s="213"/>
      <c r="X520" s="213"/>
      <c r="Y520" s="213"/>
      <c r="Z520" s="213"/>
      <c r="AA520" s="213"/>
      <c r="AB520" s="213"/>
      <c r="AC520" s="213"/>
      <c r="AD520" s="213"/>
      <c r="AE520" s="213"/>
      <c r="AF520" s="213"/>
      <c r="AG520" s="213"/>
      <c r="AH520" s="213"/>
      <c r="AI520" s="46"/>
      <c r="AJ520" s="46"/>
      <c r="AK520" s="46"/>
      <c r="AL520" s="46"/>
      <c r="AM520" s="46"/>
      <c r="AN520" s="46"/>
    </row>
    <row r="521" spans="1:40" ht="17.25" customHeight="1">
      <c r="A521" s="38"/>
      <c r="B521" s="44" t="s">
        <v>494</v>
      </c>
      <c r="C521" s="217"/>
      <c r="D521" s="217"/>
      <c r="E521" s="213"/>
      <c r="F521" s="213"/>
      <c r="G521" s="213"/>
      <c r="H521" s="213"/>
      <c r="I521" s="213"/>
      <c r="J521" s="213"/>
      <c r="K521" s="213"/>
      <c r="L521" s="213"/>
      <c r="M521" s="213"/>
      <c r="N521" s="213"/>
      <c r="O521" s="213"/>
      <c r="P521" s="213"/>
      <c r="Q521" s="213"/>
      <c r="R521" s="213"/>
      <c r="S521" s="213"/>
      <c r="T521" s="213"/>
      <c r="U521" s="213"/>
      <c r="V521" s="213"/>
      <c r="W521" s="213"/>
      <c r="X521" s="213"/>
      <c r="Y521" s="213"/>
      <c r="Z521" s="213"/>
      <c r="AA521" s="213"/>
      <c r="AB521" s="213"/>
      <c r="AC521" s="213"/>
      <c r="AD521" s="213"/>
      <c r="AE521" s="213"/>
      <c r="AF521" s="213"/>
      <c r="AG521" s="213"/>
      <c r="AH521" s="213"/>
      <c r="AI521" s="46"/>
      <c r="AJ521" s="46"/>
      <c r="AK521" s="46"/>
      <c r="AL521" s="46"/>
      <c r="AM521" s="46"/>
      <c r="AN521" s="46"/>
    </row>
    <row r="522" spans="1:40" ht="17.25" customHeight="1">
      <c r="A522" s="38"/>
      <c r="B522" s="38"/>
      <c r="C522" s="377">
        <v>125</v>
      </c>
      <c r="D522" s="395"/>
      <c r="E522" s="368" t="s">
        <v>244</v>
      </c>
      <c r="F522" s="369"/>
      <c r="G522" s="369"/>
      <c r="H522" s="369"/>
      <c r="I522" s="369"/>
      <c r="J522" s="369"/>
      <c r="K522" s="369"/>
      <c r="L522" s="369"/>
      <c r="M522" s="369"/>
      <c r="N522" s="369"/>
      <c r="O522" s="369"/>
      <c r="P522" s="369"/>
      <c r="Q522" s="369"/>
      <c r="R522" s="369"/>
      <c r="S522" s="369"/>
      <c r="T522" s="369"/>
      <c r="U522" s="369"/>
      <c r="V522" s="369"/>
      <c r="W522" s="369"/>
      <c r="X522" s="369"/>
      <c r="Y522" s="369"/>
      <c r="Z522" s="369"/>
      <c r="AA522" s="369"/>
      <c r="AB522" s="369"/>
      <c r="AC522" s="369"/>
      <c r="AD522" s="369"/>
      <c r="AE522" s="369"/>
      <c r="AF522" s="369"/>
      <c r="AG522" s="369"/>
      <c r="AH522" s="370"/>
      <c r="AI522" s="377"/>
      <c r="AJ522" s="378"/>
      <c r="AK522" s="378"/>
      <c r="AL522" s="378"/>
      <c r="AM522" s="378"/>
      <c r="AN522" s="395"/>
    </row>
    <row r="523" spans="1:40" ht="24.75" customHeight="1">
      <c r="A523" s="38"/>
      <c r="B523" s="38"/>
      <c r="C523" s="381"/>
      <c r="D523" s="396"/>
      <c r="E523" s="374"/>
      <c r="F523" s="375"/>
      <c r="G523" s="375"/>
      <c r="H523" s="375"/>
      <c r="I523" s="375"/>
      <c r="J523" s="375"/>
      <c r="K523" s="375"/>
      <c r="L523" s="375"/>
      <c r="M523" s="375"/>
      <c r="N523" s="375"/>
      <c r="O523" s="375"/>
      <c r="P523" s="375"/>
      <c r="Q523" s="375"/>
      <c r="R523" s="375"/>
      <c r="S523" s="375"/>
      <c r="T523" s="375"/>
      <c r="U523" s="375"/>
      <c r="V523" s="375"/>
      <c r="W523" s="375"/>
      <c r="X523" s="375"/>
      <c r="Y523" s="375"/>
      <c r="Z523" s="375"/>
      <c r="AA523" s="375"/>
      <c r="AB523" s="375"/>
      <c r="AC523" s="375"/>
      <c r="AD523" s="375"/>
      <c r="AE523" s="375"/>
      <c r="AF523" s="375"/>
      <c r="AG523" s="375"/>
      <c r="AH523" s="376"/>
      <c r="AI523" s="381"/>
      <c r="AJ523" s="382"/>
      <c r="AK523" s="382"/>
      <c r="AL523" s="382"/>
      <c r="AM523" s="382"/>
      <c r="AN523" s="396"/>
    </row>
    <row r="524" spans="1:40" ht="17.25" customHeight="1">
      <c r="A524" s="38"/>
      <c r="B524" s="38"/>
      <c r="C524" s="217"/>
      <c r="D524" s="217"/>
      <c r="E524" s="495" t="s">
        <v>245</v>
      </c>
      <c r="F524" s="495"/>
      <c r="G524" s="495"/>
      <c r="H524" s="495"/>
      <c r="I524" s="495"/>
      <c r="J524" s="495"/>
      <c r="K524" s="495"/>
      <c r="L524" s="495"/>
      <c r="M524" s="495"/>
      <c r="N524" s="495"/>
      <c r="O524" s="495"/>
      <c r="P524" s="495"/>
      <c r="Q524" s="495"/>
      <c r="R524" s="495"/>
      <c r="S524" s="495"/>
      <c r="T524" s="495"/>
      <c r="U524" s="495"/>
      <c r="V524" s="495"/>
      <c r="W524" s="495"/>
      <c r="X524" s="495"/>
      <c r="Y524" s="495"/>
      <c r="Z524" s="495"/>
      <c r="AA524" s="495"/>
      <c r="AB524" s="495"/>
      <c r="AC524" s="495"/>
      <c r="AD524" s="495"/>
      <c r="AE524" s="495"/>
      <c r="AF524" s="495"/>
      <c r="AG524" s="495"/>
      <c r="AH524" s="495"/>
      <c r="AI524" s="495"/>
      <c r="AJ524" s="495"/>
      <c r="AK524" s="495"/>
      <c r="AL524" s="495"/>
      <c r="AM524" s="495"/>
      <c r="AN524" s="495"/>
    </row>
    <row r="525" spans="1:40" ht="17.25" customHeight="1">
      <c r="A525" s="38"/>
      <c r="B525" s="38"/>
      <c r="C525" s="217"/>
      <c r="D525" s="217"/>
      <c r="E525" s="493"/>
      <c r="F525" s="493"/>
      <c r="G525" s="493"/>
      <c r="H525" s="493"/>
      <c r="I525" s="493"/>
      <c r="J525" s="493"/>
      <c r="K525" s="493"/>
      <c r="L525" s="493"/>
      <c r="M525" s="493"/>
      <c r="N525" s="493"/>
      <c r="O525" s="493"/>
      <c r="P525" s="493"/>
      <c r="Q525" s="493"/>
      <c r="R525" s="493"/>
      <c r="S525" s="493"/>
      <c r="T525" s="493"/>
      <c r="U525" s="493"/>
      <c r="V525" s="493"/>
      <c r="W525" s="493"/>
      <c r="X525" s="493"/>
      <c r="Y525" s="493"/>
      <c r="Z525" s="493"/>
      <c r="AA525" s="493"/>
      <c r="AB525" s="493"/>
      <c r="AC525" s="493"/>
      <c r="AD525" s="493"/>
      <c r="AE525" s="493"/>
      <c r="AF525" s="493"/>
      <c r="AG525" s="493"/>
      <c r="AH525" s="493"/>
      <c r="AI525" s="493"/>
      <c r="AJ525" s="493"/>
      <c r="AK525" s="493"/>
      <c r="AL525" s="493"/>
      <c r="AM525" s="493"/>
      <c r="AN525" s="493"/>
    </row>
    <row r="526" spans="1:40" ht="17.25" customHeight="1">
      <c r="A526" s="38"/>
      <c r="B526" s="38"/>
      <c r="C526" s="217"/>
      <c r="D526" s="217"/>
      <c r="E526" s="493"/>
      <c r="F526" s="493"/>
      <c r="G526" s="493"/>
      <c r="H526" s="493"/>
      <c r="I526" s="493"/>
      <c r="J526" s="493"/>
      <c r="K526" s="493"/>
      <c r="L526" s="493"/>
      <c r="M526" s="493"/>
      <c r="N526" s="493"/>
      <c r="O526" s="493"/>
      <c r="P526" s="493"/>
      <c r="Q526" s="493"/>
      <c r="R526" s="493"/>
      <c r="S526" s="493"/>
      <c r="T526" s="493"/>
      <c r="U526" s="493"/>
      <c r="V526" s="493"/>
      <c r="W526" s="493"/>
      <c r="X526" s="493"/>
      <c r="Y526" s="493"/>
      <c r="Z526" s="493"/>
      <c r="AA526" s="493"/>
      <c r="AB526" s="493"/>
      <c r="AC526" s="493"/>
      <c r="AD526" s="493"/>
      <c r="AE526" s="493"/>
      <c r="AF526" s="493"/>
      <c r="AG526" s="493"/>
      <c r="AH526" s="493"/>
      <c r="AI526" s="493"/>
      <c r="AJ526" s="493"/>
      <c r="AK526" s="493"/>
      <c r="AL526" s="493"/>
      <c r="AM526" s="493"/>
      <c r="AN526" s="493"/>
    </row>
    <row r="527" spans="1:40" ht="17.25" customHeight="1">
      <c r="A527" s="38"/>
      <c r="B527" s="38"/>
      <c r="C527" s="217"/>
      <c r="D527" s="217"/>
      <c r="E527" s="496"/>
      <c r="F527" s="496"/>
      <c r="G527" s="496"/>
      <c r="H527" s="496"/>
      <c r="I527" s="496"/>
      <c r="J527" s="496"/>
      <c r="K527" s="496"/>
      <c r="L527" s="496"/>
      <c r="M527" s="496"/>
      <c r="N527" s="496"/>
      <c r="O527" s="496"/>
      <c r="P527" s="496"/>
      <c r="Q527" s="496"/>
      <c r="R527" s="496"/>
      <c r="S527" s="496"/>
      <c r="T527" s="496"/>
      <c r="U527" s="496"/>
      <c r="V527" s="496"/>
      <c r="W527" s="496"/>
      <c r="X527" s="496"/>
      <c r="Y527" s="496"/>
      <c r="Z527" s="496"/>
      <c r="AA527" s="496"/>
      <c r="AB527" s="496"/>
      <c r="AC527" s="496"/>
      <c r="AD527" s="496"/>
      <c r="AE527" s="496"/>
      <c r="AF527" s="496"/>
      <c r="AG527" s="496"/>
      <c r="AH527" s="496"/>
      <c r="AI527" s="496"/>
      <c r="AJ527" s="496"/>
      <c r="AK527" s="496"/>
      <c r="AL527" s="496"/>
      <c r="AM527" s="496"/>
      <c r="AN527" s="496"/>
    </row>
    <row r="528" spans="1:40" ht="17.25" customHeight="1">
      <c r="A528" s="38"/>
      <c r="B528" s="44"/>
      <c r="C528" s="377">
        <v>126</v>
      </c>
      <c r="D528" s="395"/>
      <c r="E528" s="368" t="s">
        <v>303</v>
      </c>
      <c r="F528" s="369"/>
      <c r="G528" s="369"/>
      <c r="H528" s="369"/>
      <c r="I528" s="369"/>
      <c r="J528" s="369"/>
      <c r="K528" s="369"/>
      <c r="L528" s="369"/>
      <c r="M528" s="369"/>
      <c r="N528" s="369"/>
      <c r="O528" s="369"/>
      <c r="P528" s="369"/>
      <c r="Q528" s="369"/>
      <c r="R528" s="369"/>
      <c r="S528" s="369"/>
      <c r="T528" s="369"/>
      <c r="U528" s="369"/>
      <c r="V528" s="369"/>
      <c r="W528" s="369"/>
      <c r="X528" s="369"/>
      <c r="Y528" s="369"/>
      <c r="Z528" s="369"/>
      <c r="AA528" s="369"/>
      <c r="AB528" s="369"/>
      <c r="AC528" s="369"/>
      <c r="AD528" s="369"/>
      <c r="AE528" s="369"/>
      <c r="AF528" s="369"/>
      <c r="AG528" s="369"/>
      <c r="AH528" s="370"/>
      <c r="AI528" s="377"/>
      <c r="AJ528" s="378"/>
      <c r="AK528" s="378"/>
      <c r="AL528" s="378"/>
      <c r="AM528" s="378"/>
      <c r="AN528" s="395"/>
    </row>
    <row r="529" spans="1:40" ht="17.25" customHeight="1">
      <c r="A529" s="38"/>
      <c r="B529" s="38"/>
      <c r="C529" s="381"/>
      <c r="D529" s="396"/>
      <c r="E529" s="374"/>
      <c r="F529" s="375"/>
      <c r="G529" s="375"/>
      <c r="H529" s="375"/>
      <c r="I529" s="375"/>
      <c r="J529" s="375"/>
      <c r="K529" s="375"/>
      <c r="L529" s="375"/>
      <c r="M529" s="375"/>
      <c r="N529" s="375"/>
      <c r="O529" s="375"/>
      <c r="P529" s="375"/>
      <c r="Q529" s="375"/>
      <c r="R529" s="375"/>
      <c r="S529" s="375"/>
      <c r="T529" s="375"/>
      <c r="U529" s="375"/>
      <c r="V529" s="375"/>
      <c r="W529" s="375"/>
      <c r="X529" s="375"/>
      <c r="Y529" s="375"/>
      <c r="Z529" s="375"/>
      <c r="AA529" s="375"/>
      <c r="AB529" s="375"/>
      <c r="AC529" s="375"/>
      <c r="AD529" s="375"/>
      <c r="AE529" s="375"/>
      <c r="AF529" s="375"/>
      <c r="AG529" s="375"/>
      <c r="AH529" s="376"/>
      <c r="AI529" s="381"/>
      <c r="AJ529" s="382"/>
      <c r="AK529" s="382"/>
      <c r="AL529" s="382"/>
      <c r="AM529" s="382"/>
      <c r="AN529" s="396"/>
    </row>
    <row r="530" spans="1:40" ht="17.25" customHeight="1">
      <c r="A530" s="38"/>
      <c r="B530" s="38"/>
      <c r="C530" s="377">
        <v>127</v>
      </c>
      <c r="D530" s="395"/>
      <c r="E530" s="368" t="s">
        <v>304</v>
      </c>
      <c r="F530" s="369"/>
      <c r="G530" s="369"/>
      <c r="H530" s="369"/>
      <c r="I530" s="369"/>
      <c r="J530" s="369"/>
      <c r="K530" s="369"/>
      <c r="L530" s="369"/>
      <c r="M530" s="369"/>
      <c r="N530" s="369"/>
      <c r="O530" s="369"/>
      <c r="P530" s="369"/>
      <c r="Q530" s="369"/>
      <c r="R530" s="369"/>
      <c r="S530" s="369"/>
      <c r="T530" s="369"/>
      <c r="U530" s="369"/>
      <c r="V530" s="369"/>
      <c r="W530" s="369"/>
      <c r="X530" s="369"/>
      <c r="Y530" s="369"/>
      <c r="Z530" s="369"/>
      <c r="AA530" s="369"/>
      <c r="AB530" s="369"/>
      <c r="AC530" s="369"/>
      <c r="AD530" s="369"/>
      <c r="AE530" s="369"/>
      <c r="AF530" s="369"/>
      <c r="AG530" s="369"/>
      <c r="AH530" s="370"/>
      <c r="AI530" s="377"/>
      <c r="AJ530" s="378"/>
      <c r="AK530" s="378"/>
      <c r="AL530" s="378"/>
      <c r="AM530" s="378"/>
      <c r="AN530" s="395"/>
    </row>
    <row r="531" spans="1:40" ht="17.25" customHeight="1">
      <c r="A531" s="38"/>
      <c r="B531" s="38"/>
      <c r="C531" s="379"/>
      <c r="D531" s="408"/>
      <c r="E531" s="371"/>
      <c r="F531" s="372"/>
      <c r="G531" s="372"/>
      <c r="H531" s="372"/>
      <c r="I531" s="372"/>
      <c r="J531" s="372"/>
      <c r="K531" s="372"/>
      <c r="L531" s="372"/>
      <c r="M531" s="372"/>
      <c r="N531" s="372"/>
      <c r="O531" s="372"/>
      <c r="P531" s="372"/>
      <c r="Q531" s="372"/>
      <c r="R531" s="372"/>
      <c r="S531" s="372"/>
      <c r="T531" s="372"/>
      <c r="U531" s="372"/>
      <c r="V531" s="372"/>
      <c r="W531" s="372"/>
      <c r="X531" s="372"/>
      <c r="Y531" s="372"/>
      <c r="Z531" s="372"/>
      <c r="AA531" s="372"/>
      <c r="AB531" s="372"/>
      <c r="AC531" s="372"/>
      <c r="AD531" s="372"/>
      <c r="AE531" s="372"/>
      <c r="AF531" s="372"/>
      <c r="AG531" s="372"/>
      <c r="AH531" s="373"/>
      <c r="AI531" s="379"/>
      <c r="AJ531" s="380"/>
      <c r="AK531" s="380"/>
      <c r="AL531" s="380"/>
      <c r="AM531" s="380"/>
      <c r="AN531" s="408"/>
    </row>
    <row r="532" spans="1:40" ht="17.25" customHeight="1">
      <c r="A532" s="38"/>
      <c r="B532" s="38"/>
      <c r="C532" s="379"/>
      <c r="D532" s="408"/>
      <c r="E532" s="371"/>
      <c r="F532" s="372"/>
      <c r="G532" s="372"/>
      <c r="H532" s="372"/>
      <c r="I532" s="372"/>
      <c r="J532" s="372"/>
      <c r="K532" s="372"/>
      <c r="L532" s="372"/>
      <c r="M532" s="372"/>
      <c r="N532" s="372"/>
      <c r="O532" s="372"/>
      <c r="P532" s="372"/>
      <c r="Q532" s="372"/>
      <c r="R532" s="372"/>
      <c r="S532" s="372"/>
      <c r="T532" s="372"/>
      <c r="U532" s="372"/>
      <c r="V532" s="372"/>
      <c r="W532" s="372"/>
      <c r="X532" s="372"/>
      <c r="Y532" s="372"/>
      <c r="Z532" s="372"/>
      <c r="AA532" s="372"/>
      <c r="AB532" s="372"/>
      <c r="AC532" s="372"/>
      <c r="AD532" s="372"/>
      <c r="AE532" s="372"/>
      <c r="AF532" s="372"/>
      <c r="AG532" s="372"/>
      <c r="AH532" s="373"/>
      <c r="AI532" s="379"/>
      <c r="AJ532" s="380"/>
      <c r="AK532" s="380"/>
      <c r="AL532" s="380"/>
      <c r="AM532" s="380"/>
      <c r="AN532" s="408"/>
    </row>
    <row r="533" spans="1:40" ht="17.25" customHeight="1">
      <c r="A533" s="38"/>
      <c r="B533" s="38"/>
      <c r="C533" s="381"/>
      <c r="D533" s="396"/>
      <c r="E533" s="374"/>
      <c r="F533" s="375"/>
      <c r="G533" s="375"/>
      <c r="H533" s="375"/>
      <c r="I533" s="375"/>
      <c r="J533" s="375"/>
      <c r="K533" s="375"/>
      <c r="L533" s="375"/>
      <c r="M533" s="375"/>
      <c r="N533" s="375"/>
      <c r="O533" s="375"/>
      <c r="P533" s="375"/>
      <c r="Q533" s="375"/>
      <c r="R533" s="375"/>
      <c r="S533" s="375"/>
      <c r="T533" s="375"/>
      <c r="U533" s="375"/>
      <c r="V533" s="375"/>
      <c r="W533" s="375"/>
      <c r="X533" s="375"/>
      <c r="Y533" s="375"/>
      <c r="Z533" s="375"/>
      <c r="AA533" s="375"/>
      <c r="AB533" s="375"/>
      <c r="AC533" s="375"/>
      <c r="AD533" s="375"/>
      <c r="AE533" s="375"/>
      <c r="AF533" s="375"/>
      <c r="AG533" s="375"/>
      <c r="AH533" s="376"/>
      <c r="AI533" s="381"/>
      <c r="AJ533" s="382"/>
      <c r="AK533" s="382"/>
      <c r="AL533" s="382"/>
      <c r="AM533" s="382"/>
      <c r="AN533" s="396"/>
    </row>
    <row r="534" spans="1:40" ht="17.25" customHeight="1">
      <c r="A534" s="38"/>
      <c r="B534" s="38"/>
      <c r="C534" s="377">
        <v>128</v>
      </c>
      <c r="D534" s="395"/>
      <c r="E534" s="368" t="s">
        <v>834</v>
      </c>
      <c r="F534" s="369"/>
      <c r="G534" s="369"/>
      <c r="H534" s="369"/>
      <c r="I534" s="369"/>
      <c r="J534" s="369"/>
      <c r="K534" s="369"/>
      <c r="L534" s="369"/>
      <c r="M534" s="369"/>
      <c r="N534" s="369"/>
      <c r="O534" s="369"/>
      <c r="P534" s="369"/>
      <c r="Q534" s="369"/>
      <c r="R534" s="369"/>
      <c r="S534" s="369"/>
      <c r="T534" s="369"/>
      <c r="U534" s="369"/>
      <c r="V534" s="369"/>
      <c r="W534" s="369"/>
      <c r="X534" s="369"/>
      <c r="Y534" s="369"/>
      <c r="Z534" s="369"/>
      <c r="AA534" s="369"/>
      <c r="AB534" s="369"/>
      <c r="AC534" s="369"/>
      <c r="AD534" s="369"/>
      <c r="AE534" s="369"/>
      <c r="AF534" s="369"/>
      <c r="AG534" s="369"/>
      <c r="AH534" s="370"/>
      <c r="AI534" s="377"/>
      <c r="AJ534" s="378"/>
      <c r="AK534" s="378"/>
      <c r="AL534" s="378"/>
      <c r="AM534" s="378"/>
      <c r="AN534" s="395"/>
    </row>
    <row r="535" spans="1:40" ht="17.25" customHeight="1">
      <c r="A535" s="38"/>
      <c r="B535" s="38"/>
      <c r="C535" s="381"/>
      <c r="D535" s="396"/>
      <c r="E535" s="374"/>
      <c r="F535" s="375"/>
      <c r="G535" s="375"/>
      <c r="H535" s="375"/>
      <c r="I535" s="375"/>
      <c r="J535" s="375"/>
      <c r="K535" s="375"/>
      <c r="L535" s="375"/>
      <c r="M535" s="375"/>
      <c r="N535" s="375"/>
      <c r="O535" s="375"/>
      <c r="P535" s="375"/>
      <c r="Q535" s="375"/>
      <c r="R535" s="375"/>
      <c r="S535" s="375"/>
      <c r="T535" s="375"/>
      <c r="U535" s="375"/>
      <c r="V535" s="375"/>
      <c r="W535" s="375"/>
      <c r="X535" s="375"/>
      <c r="Y535" s="375"/>
      <c r="Z535" s="375"/>
      <c r="AA535" s="375"/>
      <c r="AB535" s="375"/>
      <c r="AC535" s="375"/>
      <c r="AD535" s="375"/>
      <c r="AE535" s="375"/>
      <c r="AF535" s="375"/>
      <c r="AG535" s="375"/>
      <c r="AH535" s="376"/>
      <c r="AI535" s="381"/>
      <c r="AJ535" s="382"/>
      <c r="AK535" s="382"/>
      <c r="AL535" s="382"/>
      <c r="AM535" s="382"/>
      <c r="AN535" s="396"/>
    </row>
    <row r="536" spans="1:40" ht="17.25" customHeight="1">
      <c r="A536" s="38"/>
      <c r="B536" s="38"/>
      <c r="C536" s="377">
        <v>129</v>
      </c>
      <c r="D536" s="395"/>
      <c r="E536" s="368" t="s">
        <v>246</v>
      </c>
      <c r="F536" s="369"/>
      <c r="G536" s="369"/>
      <c r="H536" s="369"/>
      <c r="I536" s="369"/>
      <c r="J536" s="369"/>
      <c r="K536" s="369"/>
      <c r="L536" s="369"/>
      <c r="M536" s="369"/>
      <c r="N536" s="369"/>
      <c r="O536" s="369"/>
      <c r="P536" s="369"/>
      <c r="Q536" s="369"/>
      <c r="R536" s="369"/>
      <c r="S536" s="369"/>
      <c r="T536" s="369"/>
      <c r="U536" s="369"/>
      <c r="V536" s="369"/>
      <c r="W536" s="369"/>
      <c r="X536" s="369"/>
      <c r="Y536" s="369"/>
      <c r="Z536" s="369"/>
      <c r="AA536" s="369"/>
      <c r="AB536" s="369"/>
      <c r="AC536" s="369"/>
      <c r="AD536" s="369"/>
      <c r="AE536" s="369"/>
      <c r="AF536" s="369"/>
      <c r="AG536" s="369"/>
      <c r="AH536" s="370"/>
      <c r="AI536" s="377"/>
      <c r="AJ536" s="378"/>
      <c r="AK536" s="378"/>
      <c r="AL536" s="378"/>
      <c r="AM536" s="378"/>
      <c r="AN536" s="395"/>
    </row>
    <row r="537" spans="1:40" ht="17.25" customHeight="1">
      <c r="A537" s="38"/>
      <c r="B537" s="38"/>
      <c r="C537" s="379"/>
      <c r="D537" s="408"/>
      <c r="E537" s="371"/>
      <c r="F537" s="372"/>
      <c r="G537" s="372"/>
      <c r="H537" s="372"/>
      <c r="I537" s="372"/>
      <c r="J537" s="372"/>
      <c r="K537" s="372"/>
      <c r="L537" s="372"/>
      <c r="M537" s="372"/>
      <c r="N537" s="372"/>
      <c r="O537" s="372"/>
      <c r="P537" s="372"/>
      <c r="Q537" s="372"/>
      <c r="R537" s="372"/>
      <c r="S537" s="372"/>
      <c r="T537" s="372"/>
      <c r="U537" s="372"/>
      <c r="V537" s="372"/>
      <c r="W537" s="372"/>
      <c r="X537" s="372"/>
      <c r="Y537" s="372"/>
      <c r="Z537" s="372"/>
      <c r="AA537" s="372"/>
      <c r="AB537" s="372"/>
      <c r="AC537" s="372"/>
      <c r="AD537" s="372"/>
      <c r="AE537" s="372"/>
      <c r="AF537" s="372"/>
      <c r="AG537" s="372"/>
      <c r="AH537" s="373"/>
      <c r="AI537" s="379"/>
      <c r="AJ537" s="380"/>
      <c r="AK537" s="380"/>
      <c r="AL537" s="380"/>
      <c r="AM537" s="380"/>
      <c r="AN537" s="408"/>
    </row>
    <row r="538" spans="1:40" ht="17.25" customHeight="1">
      <c r="A538" s="38"/>
      <c r="B538" s="38"/>
      <c r="C538" s="379"/>
      <c r="D538" s="408"/>
      <c r="E538" s="371"/>
      <c r="F538" s="372"/>
      <c r="G538" s="372"/>
      <c r="H538" s="372"/>
      <c r="I538" s="372"/>
      <c r="J538" s="372"/>
      <c r="K538" s="372"/>
      <c r="L538" s="372"/>
      <c r="M538" s="372"/>
      <c r="N538" s="372"/>
      <c r="O538" s="372"/>
      <c r="P538" s="372"/>
      <c r="Q538" s="372"/>
      <c r="R538" s="372"/>
      <c r="S538" s="372"/>
      <c r="T538" s="372"/>
      <c r="U538" s="372"/>
      <c r="V538" s="372"/>
      <c r="W538" s="372"/>
      <c r="X538" s="372"/>
      <c r="Y538" s="372"/>
      <c r="Z538" s="372"/>
      <c r="AA538" s="372"/>
      <c r="AB538" s="372"/>
      <c r="AC538" s="372"/>
      <c r="AD538" s="372"/>
      <c r="AE538" s="372"/>
      <c r="AF538" s="372"/>
      <c r="AG538" s="372"/>
      <c r="AH538" s="373"/>
      <c r="AI538" s="379"/>
      <c r="AJ538" s="380"/>
      <c r="AK538" s="380"/>
      <c r="AL538" s="380"/>
      <c r="AM538" s="380"/>
      <c r="AN538" s="408"/>
    </row>
    <row r="539" spans="1:40" ht="17.25" customHeight="1">
      <c r="A539" s="38"/>
      <c r="B539" s="38"/>
      <c r="C539" s="381"/>
      <c r="D539" s="396"/>
      <c r="E539" s="374"/>
      <c r="F539" s="375"/>
      <c r="G539" s="375"/>
      <c r="H539" s="375"/>
      <c r="I539" s="375"/>
      <c r="J539" s="375"/>
      <c r="K539" s="375"/>
      <c r="L539" s="375"/>
      <c r="M539" s="375"/>
      <c r="N539" s="375"/>
      <c r="O539" s="375"/>
      <c r="P539" s="375"/>
      <c r="Q539" s="375"/>
      <c r="R539" s="375"/>
      <c r="S539" s="375"/>
      <c r="T539" s="375"/>
      <c r="U539" s="375"/>
      <c r="V539" s="375"/>
      <c r="W539" s="375"/>
      <c r="X539" s="375"/>
      <c r="Y539" s="375"/>
      <c r="Z539" s="375"/>
      <c r="AA539" s="375"/>
      <c r="AB539" s="375"/>
      <c r="AC539" s="375"/>
      <c r="AD539" s="375"/>
      <c r="AE539" s="375"/>
      <c r="AF539" s="375"/>
      <c r="AG539" s="375"/>
      <c r="AH539" s="376"/>
      <c r="AI539" s="381"/>
      <c r="AJ539" s="382"/>
      <c r="AK539" s="382"/>
      <c r="AL539" s="382"/>
      <c r="AM539" s="382"/>
      <c r="AN539" s="396"/>
    </row>
    <row r="540" spans="1:40" ht="17.25" customHeight="1">
      <c r="A540" s="38"/>
      <c r="B540" s="38"/>
      <c r="C540" s="377">
        <v>130</v>
      </c>
      <c r="D540" s="395"/>
      <c r="E540" s="368" t="s">
        <v>769</v>
      </c>
      <c r="F540" s="369"/>
      <c r="G540" s="369"/>
      <c r="H540" s="369"/>
      <c r="I540" s="369"/>
      <c r="J540" s="369"/>
      <c r="K540" s="369"/>
      <c r="L540" s="369"/>
      <c r="M540" s="369"/>
      <c r="N540" s="369"/>
      <c r="O540" s="369"/>
      <c r="P540" s="369"/>
      <c r="Q540" s="369"/>
      <c r="R540" s="369"/>
      <c r="S540" s="369"/>
      <c r="T540" s="369"/>
      <c r="U540" s="369"/>
      <c r="V540" s="369"/>
      <c r="W540" s="369"/>
      <c r="X540" s="369"/>
      <c r="Y540" s="369"/>
      <c r="Z540" s="369"/>
      <c r="AA540" s="369"/>
      <c r="AB540" s="369"/>
      <c r="AC540" s="369"/>
      <c r="AD540" s="369"/>
      <c r="AE540" s="369"/>
      <c r="AF540" s="369"/>
      <c r="AG540" s="369"/>
      <c r="AH540" s="370"/>
      <c r="AI540" s="377"/>
      <c r="AJ540" s="378"/>
      <c r="AK540" s="378"/>
      <c r="AL540" s="378"/>
      <c r="AM540" s="378"/>
      <c r="AN540" s="395"/>
    </row>
    <row r="541" spans="1:40" ht="17.25" customHeight="1">
      <c r="A541" s="38"/>
      <c r="B541" s="38"/>
      <c r="C541" s="381"/>
      <c r="D541" s="396"/>
      <c r="E541" s="374"/>
      <c r="F541" s="375"/>
      <c r="G541" s="375"/>
      <c r="H541" s="375"/>
      <c r="I541" s="375"/>
      <c r="J541" s="375"/>
      <c r="K541" s="375"/>
      <c r="L541" s="375"/>
      <c r="M541" s="375"/>
      <c r="N541" s="375"/>
      <c r="O541" s="375"/>
      <c r="P541" s="375"/>
      <c r="Q541" s="375"/>
      <c r="R541" s="375"/>
      <c r="S541" s="375"/>
      <c r="T541" s="375"/>
      <c r="U541" s="375"/>
      <c r="V541" s="375"/>
      <c r="W541" s="375"/>
      <c r="X541" s="375"/>
      <c r="Y541" s="375"/>
      <c r="Z541" s="375"/>
      <c r="AA541" s="375"/>
      <c r="AB541" s="375"/>
      <c r="AC541" s="375"/>
      <c r="AD541" s="375"/>
      <c r="AE541" s="375"/>
      <c r="AF541" s="375"/>
      <c r="AG541" s="375"/>
      <c r="AH541" s="376"/>
      <c r="AI541" s="381"/>
      <c r="AJ541" s="382"/>
      <c r="AK541" s="382"/>
      <c r="AL541" s="382"/>
      <c r="AM541" s="382"/>
      <c r="AN541" s="396"/>
    </row>
    <row r="542" spans="1:40" ht="17.25" customHeight="1">
      <c r="A542" s="38"/>
      <c r="B542" s="38"/>
      <c r="C542" s="217"/>
      <c r="D542" s="217"/>
      <c r="E542" s="213"/>
      <c r="F542" s="213"/>
      <c r="G542" s="213"/>
      <c r="H542" s="213"/>
      <c r="I542" s="213"/>
      <c r="J542" s="213"/>
      <c r="K542" s="213"/>
      <c r="L542" s="213"/>
      <c r="M542" s="213"/>
      <c r="N542" s="213"/>
      <c r="O542" s="213"/>
      <c r="P542" s="213"/>
      <c r="Q542" s="213"/>
      <c r="R542" s="213"/>
      <c r="S542" s="213"/>
      <c r="T542" s="213"/>
      <c r="U542" s="213"/>
      <c r="V542" s="213"/>
      <c r="W542" s="213"/>
      <c r="X542" s="213"/>
      <c r="Y542" s="213"/>
      <c r="Z542" s="213"/>
      <c r="AA542" s="213"/>
      <c r="AB542" s="213"/>
      <c r="AC542" s="213"/>
      <c r="AD542" s="213"/>
      <c r="AE542" s="213"/>
      <c r="AF542" s="213"/>
      <c r="AG542" s="213"/>
      <c r="AH542" s="213"/>
      <c r="AI542" s="46"/>
      <c r="AJ542" s="46"/>
      <c r="AK542" s="46"/>
      <c r="AL542" s="46"/>
      <c r="AM542" s="46"/>
      <c r="AN542" s="46"/>
    </row>
    <row r="543" spans="1:40" ht="17.25" customHeight="1">
      <c r="A543" s="38"/>
      <c r="B543" s="44" t="s">
        <v>495</v>
      </c>
      <c r="C543" s="217"/>
      <c r="D543" s="217"/>
      <c r="E543" s="213"/>
      <c r="F543" s="213"/>
      <c r="G543" s="213"/>
      <c r="H543" s="213"/>
      <c r="I543" s="213"/>
      <c r="J543" s="213"/>
      <c r="K543" s="213"/>
      <c r="L543" s="213"/>
      <c r="M543" s="213"/>
      <c r="N543" s="213"/>
      <c r="O543" s="213"/>
      <c r="P543" s="213"/>
      <c r="Q543" s="213"/>
      <c r="R543" s="213"/>
      <c r="S543" s="213"/>
      <c r="T543" s="213"/>
      <c r="U543" s="213"/>
      <c r="V543" s="213"/>
      <c r="W543" s="213"/>
      <c r="X543" s="213"/>
      <c r="Y543" s="213"/>
      <c r="Z543" s="213"/>
      <c r="AA543" s="213"/>
      <c r="AB543" s="213"/>
      <c r="AC543" s="213"/>
      <c r="AD543" s="213"/>
      <c r="AE543" s="213"/>
      <c r="AF543" s="213"/>
      <c r="AG543" s="213"/>
      <c r="AH543" s="213"/>
      <c r="AI543" s="46"/>
      <c r="AJ543" s="46"/>
      <c r="AK543" s="46"/>
      <c r="AL543" s="46"/>
      <c r="AM543" s="46"/>
      <c r="AN543" s="46"/>
    </row>
    <row r="544" spans="1:40" ht="17.25" customHeight="1">
      <c r="A544" s="38"/>
      <c r="B544" s="38"/>
      <c r="C544" s="377">
        <v>131</v>
      </c>
      <c r="D544" s="395"/>
      <c r="E544" s="368" t="s">
        <v>496</v>
      </c>
      <c r="F544" s="369"/>
      <c r="G544" s="369"/>
      <c r="H544" s="369"/>
      <c r="I544" s="369"/>
      <c r="J544" s="369"/>
      <c r="K544" s="369"/>
      <c r="L544" s="369"/>
      <c r="M544" s="369"/>
      <c r="N544" s="369"/>
      <c r="O544" s="369"/>
      <c r="P544" s="369"/>
      <c r="Q544" s="369"/>
      <c r="R544" s="369"/>
      <c r="S544" s="369"/>
      <c r="T544" s="369"/>
      <c r="U544" s="369"/>
      <c r="V544" s="369"/>
      <c r="W544" s="369"/>
      <c r="X544" s="369"/>
      <c r="Y544" s="369"/>
      <c r="Z544" s="369"/>
      <c r="AA544" s="369"/>
      <c r="AB544" s="369"/>
      <c r="AC544" s="369"/>
      <c r="AD544" s="369"/>
      <c r="AE544" s="369"/>
      <c r="AF544" s="369"/>
      <c r="AG544" s="369"/>
      <c r="AH544" s="370"/>
      <c r="AI544" s="377"/>
      <c r="AJ544" s="378"/>
      <c r="AK544" s="378"/>
      <c r="AL544" s="378"/>
      <c r="AM544" s="378"/>
      <c r="AN544" s="395"/>
    </row>
    <row r="545" spans="1:40" ht="39" customHeight="1">
      <c r="A545" s="38"/>
      <c r="B545" s="38"/>
      <c r="C545" s="381"/>
      <c r="D545" s="396"/>
      <c r="E545" s="374"/>
      <c r="F545" s="375"/>
      <c r="G545" s="375"/>
      <c r="H545" s="375"/>
      <c r="I545" s="375"/>
      <c r="J545" s="375"/>
      <c r="K545" s="375"/>
      <c r="L545" s="375"/>
      <c r="M545" s="375"/>
      <c r="N545" s="375"/>
      <c r="O545" s="375"/>
      <c r="P545" s="375"/>
      <c r="Q545" s="375"/>
      <c r="R545" s="375"/>
      <c r="S545" s="375"/>
      <c r="T545" s="375"/>
      <c r="U545" s="375"/>
      <c r="V545" s="375"/>
      <c r="W545" s="375"/>
      <c r="X545" s="375"/>
      <c r="Y545" s="375"/>
      <c r="Z545" s="375"/>
      <c r="AA545" s="375"/>
      <c r="AB545" s="375"/>
      <c r="AC545" s="375"/>
      <c r="AD545" s="375"/>
      <c r="AE545" s="375"/>
      <c r="AF545" s="375"/>
      <c r="AG545" s="375"/>
      <c r="AH545" s="376"/>
      <c r="AI545" s="381"/>
      <c r="AJ545" s="382"/>
      <c r="AK545" s="382"/>
      <c r="AL545" s="382"/>
      <c r="AM545" s="382"/>
      <c r="AN545" s="396"/>
    </row>
    <row r="546" spans="1:40" ht="17.25" customHeight="1">
      <c r="A546" s="38"/>
      <c r="B546" s="44"/>
      <c r="C546" s="377">
        <v>132</v>
      </c>
      <c r="D546" s="395"/>
      <c r="E546" s="368" t="s">
        <v>835</v>
      </c>
      <c r="F546" s="369"/>
      <c r="G546" s="369"/>
      <c r="H546" s="369"/>
      <c r="I546" s="369"/>
      <c r="J546" s="369"/>
      <c r="K546" s="369"/>
      <c r="L546" s="369"/>
      <c r="M546" s="369"/>
      <c r="N546" s="369"/>
      <c r="O546" s="369"/>
      <c r="P546" s="369"/>
      <c r="Q546" s="369"/>
      <c r="R546" s="369"/>
      <c r="S546" s="369"/>
      <c r="T546" s="369"/>
      <c r="U546" s="369"/>
      <c r="V546" s="369"/>
      <c r="W546" s="369"/>
      <c r="X546" s="369"/>
      <c r="Y546" s="369"/>
      <c r="Z546" s="369"/>
      <c r="AA546" s="369"/>
      <c r="AB546" s="369"/>
      <c r="AC546" s="369"/>
      <c r="AD546" s="369"/>
      <c r="AE546" s="369"/>
      <c r="AF546" s="369"/>
      <c r="AG546" s="369"/>
      <c r="AH546" s="370"/>
      <c r="AI546" s="377"/>
      <c r="AJ546" s="378"/>
      <c r="AK546" s="378"/>
      <c r="AL546" s="378"/>
      <c r="AM546" s="378"/>
      <c r="AN546" s="395"/>
    </row>
    <row r="547" spans="1:40" ht="17.25" customHeight="1">
      <c r="A547" s="38"/>
      <c r="B547" s="38"/>
      <c r="C547" s="381"/>
      <c r="D547" s="396"/>
      <c r="E547" s="374"/>
      <c r="F547" s="375"/>
      <c r="G547" s="375"/>
      <c r="H547" s="375"/>
      <c r="I547" s="375"/>
      <c r="J547" s="375"/>
      <c r="K547" s="375"/>
      <c r="L547" s="375"/>
      <c r="M547" s="375"/>
      <c r="N547" s="375"/>
      <c r="O547" s="375"/>
      <c r="P547" s="375"/>
      <c r="Q547" s="375"/>
      <c r="R547" s="375"/>
      <c r="S547" s="375"/>
      <c r="T547" s="375"/>
      <c r="U547" s="375"/>
      <c r="V547" s="375"/>
      <c r="W547" s="375"/>
      <c r="X547" s="375"/>
      <c r="Y547" s="375"/>
      <c r="Z547" s="375"/>
      <c r="AA547" s="375"/>
      <c r="AB547" s="375"/>
      <c r="AC547" s="375"/>
      <c r="AD547" s="375"/>
      <c r="AE547" s="375"/>
      <c r="AF547" s="375"/>
      <c r="AG547" s="375"/>
      <c r="AH547" s="376"/>
      <c r="AI547" s="381"/>
      <c r="AJ547" s="382"/>
      <c r="AK547" s="382"/>
      <c r="AL547" s="382"/>
      <c r="AM547" s="382"/>
      <c r="AN547" s="396"/>
    </row>
    <row r="548" spans="1:40" ht="17.25" customHeight="1">
      <c r="A548" s="38"/>
      <c r="C548" s="377">
        <v>133</v>
      </c>
      <c r="D548" s="395"/>
      <c r="E548" s="368" t="s">
        <v>836</v>
      </c>
      <c r="F548" s="369"/>
      <c r="G548" s="369"/>
      <c r="H548" s="369"/>
      <c r="I548" s="369"/>
      <c r="J548" s="369"/>
      <c r="K548" s="369"/>
      <c r="L548" s="369"/>
      <c r="M548" s="369"/>
      <c r="N548" s="369"/>
      <c r="O548" s="369"/>
      <c r="P548" s="369"/>
      <c r="Q548" s="369"/>
      <c r="R548" s="369"/>
      <c r="S548" s="369"/>
      <c r="T548" s="369"/>
      <c r="U548" s="369"/>
      <c r="V548" s="369"/>
      <c r="W548" s="369"/>
      <c r="X548" s="369"/>
      <c r="Y548" s="369"/>
      <c r="Z548" s="369"/>
      <c r="AA548" s="369"/>
      <c r="AB548" s="369"/>
      <c r="AC548" s="369"/>
      <c r="AD548" s="369"/>
      <c r="AE548" s="369"/>
      <c r="AF548" s="369"/>
      <c r="AG548" s="369"/>
      <c r="AH548" s="370"/>
      <c r="AI548" s="377"/>
      <c r="AJ548" s="378"/>
      <c r="AK548" s="378"/>
      <c r="AL548" s="378"/>
      <c r="AM548" s="378"/>
      <c r="AN548" s="395"/>
    </row>
    <row r="549" spans="1:40" ht="17.25" customHeight="1">
      <c r="A549" s="38"/>
      <c r="B549" s="38"/>
      <c r="C549" s="381"/>
      <c r="D549" s="396"/>
      <c r="E549" s="374"/>
      <c r="F549" s="375"/>
      <c r="G549" s="375"/>
      <c r="H549" s="375"/>
      <c r="I549" s="375"/>
      <c r="J549" s="375"/>
      <c r="K549" s="375"/>
      <c r="L549" s="375"/>
      <c r="M549" s="375"/>
      <c r="N549" s="375"/>
      <c r="O549" s="375"/>
      <c r="P549" s="375"/>
      <c r="Q549" s="375"/>
      <c r="R549" s="375"/>
      <c r="S549" s="375"/>
      <c r="T549" s="375"/>
      <c r="U549" s="375"/>
      <c r="V549" s="375"/>
      <c r="W549" s="375"/>
      <c r="X549" s="375"/>
      <c r="Y549" s="375"/>
      <c r="Z549" s="375"/>
      <c r="AA549" s="375"/>
      <c r="AB549" s="375"/>
      <c r="AC549" s="375"/>
      <c r="AD549" s="375"/>
      <c r="AE549" s="375"/>
      <c r="AF549" s="375"/>
      <c r="AG549" s="375"/>
      <c r="AH549" s="376"/>
      <c r="AI549" s="381"/>
      <c r="AJ549" s="382"/>
      <c r="AK549" s="382"/>
      <c r="AL549" s="382"/>
      <c r="AM549" s="382"/>
      <c r="AN549" s="396"/>
    </row>
    <row r="550" spans="1:40" ht="17.25" customHeight="1">
      <c r="A550" s="38"/>
      <c r="C550" s="377">
        <v>134</v>
      </c>
      <c r="D550" s="395"/>
      <c r="E550" s="368" t="s">
        <v>222</v>
      </c>
      <c r="F550" s="369"/>
      <c r="G550" s="369"/>
      <c r="H550" s="369"/>
      <c r="I550" s="369"/>
      <c r="J550" s="369"/>
      <c r="K550" s="369"/>
      <c r="L550" s="369"/>
      <c r="M550" s="369"/>
      <c r="N550" s="369"/>
      <c r="O550" s="369"/>
      <c r="P550" s="369"/>
      <c r="Q550" s="369"/>
      <c r="R550" s="369"/>
      <c r="S550" s="369"/>
      <c r="T550" s="369"/>
      <c r="U550" s="369"/>
      <c r="V550" s="369"/>
      <c r="W550" s="369"/>
      <c r="X550" s="369"/>
      <c r="Y550" s="369"/>
      <c r="Z550" s="369"/>
      <c r="AA550" s="369"/>
      <c r="AB550" s="369"/>
      <c r="AC550" s="369"/>
      <c r="AD550" s="369"/>
      <c r="AE550" s="369"/>
      <c r="AF550" s="369"/>
      <c r="AG550" s="369"/>
      <c r="AH550" s="370"/>
      <c r="AI550" s="377"/>
      <c r="AJ550" s="378"/>
      <c r="AK550" s="378"/>
      <c r="AL550" s="378"/>
      <c r="AM550" s="378"/>
      <c r="AN550" s="395"/>
    </row>
    <row r="551" spans="1:40" ht="17.25" customHeight="1">
      <c r="A551" s="38"/>
      <c r="B551" s="38"/>
      <c r="C551" s="381"/>
      <c r="D551" s="396"/>
      <c r="E551" s="374"/>
      <c r="F551" s="375"/>
      <c r="G551" s="375"/>
      <c r="H551" s="375"/>
      <c r="I551" s="375"/>
      <c r="J551" s="375"/>
      <c r="K551" s="375"/>
      <c r="L551" s="375"/>
      <c r="M551" s="375"/>
      <c r="N551" s="375"/>
      <c r="O551" s="375"/>
      <c r="P551" s="375"/>
      <c r="Q551" s="375"/>
      <c r="R551" s="375"/>
      <c r="S551" s="375"/>
      <c r="T551" s="375"/>
      <c r="U551" s="375"/>
      <c r="V551" s="375"/>
      <c r="W551" s="375"/>
      <c r="X551" s="375"/>
      <c r="Y551" s="375"/>
      <c r="Z551" s="375"/>
      <c r="AA551" s="375"/>
      <c r="AB551" s="375"/>
      <c r="AC551" s="375"/>
      <c r="AD551" s="375"/>
      <c r="AE551" s="375"/>
      <c r="AF551" s="375"/>
      <c r="AG551" s="375"/>
      <c r="AH551" s="376"/>
      <c r="AI551" s="381"/>
      <c r="AJ551" s="382"/>
      <c r="AK551" s="382"/>
      <c r="AL551" s="382"/>
      <c r="AM551" s="382"/>
      <c r="AN551" s="396"/>
    </row>
    <row r="552" spans="1:40" ht="17.25" customHeight="1">
      <c r="A552" s="38"/>
      <c r="B552" s="38"/>
      <c r="C552" s="377">
        <v>135</v>
      </c>
      <c r="D552" s="395"/>
      <c r="E552" s="414" t="s">
        <v>305</v>
      </c>
      <c r="F552" s="362"/>
      <c r="G552" s="362"/>
      <c r="H552" s="362"/>
      <c r="I552" s="362"/>
      <c r="J552" s="362"/>
      <c r="K552" s="362"/>
      <c r="L552" s="362"/>
      <c r="M552" s="362"/>
      <c r="N552" s="362"/>
      <c r="O552" s="362"/>
      <c r="P552" s="362"/>
      <c r="Q552" s="362"/>
      <c r="R552" s="362"/>
      <c r="S552" s="362"/>
      <c r="T552" s="362"/>
      <c r="U552" s="362"/>
      <c r="V552" s="362"/>
      <c r="W552" s="362"/>
      <c r="X552" s="362"/>
      <c r="Y552" s="362"/>
      <c r="Z552" s="362"/>
      <c r="AA552" s="362"/>
      <c r="AB552" s="362"/>
      <c r="AC552" s="362"/>
      <c r="AD552" s="362"/>
      <c r="AE552" s="362"/>
      <c r="AF552" s="362"/>
      <c r="AG552" s="362"/>
      <c r="AH552" s="362"/>
      <c r="AI552" s="362"/>
      <c r="AJ552" s="362"/>
      <c r="AK552" s="362"/>
      <c r="AL552" s="362"/>
      <c r="AM552" s="362"/>
      <c r="AN552" s="363"/>
    </row>
    <row r="553" spans="1:40" ht="17.25" customHeight="1">
      <c r="A553" s="38"/>
      <c r="B553" s="38"/>
      <c r="C553" s="379"/>
      <c r="D553" s="408"/>
      <c r="E553" s="252"/>
      <c r="F553" s="380"/>
      <c r="G553" s="380"/>
      <c r="H553" s="380"/>
      <c r="I553" s="380"/>
      <c r="J553" s="47" t="s">
        <v>54</v>
      </c>
      <c r="K553" s="380"/>
      <c r="L553" s="380"/>
      <c r="M553" s="47" t="s">
        <v>55</v>
      </c>
      <c r="N553" s="380"/>
      <c r="O553" s="380"/>
      <c r="P553" s="47" t="s">
        <v>56</v>
      </c>
      <c r="Q553" s="47" t="s">
        <v>86</v>
      </c>
      <c r="R553" s="380" t="s">
        <v>19</v>
      </c>
      <c r="S553" s="380"/>
      <c r="T553" s="380"/>
      <c r="U553" s="380"/>
      <c r="V553" s="380"/>
      <c r="W553" s="380"/>
      <c r="X553" s="380"/>
      <c r="Y553" s="380"/>
      <c r="Z553" s="47"/>
      <c r="AA553" s="47"/>
      <c r="AB553" s="47"/>
      <c r="AC553" s="47"/>
      <c r="AD553" s="47"/>
      <c r="AE553" s="47"/>
      <c r="AF553" s="47"/>
      <c r="AG553" s="47"/>
      <c r="AH553" s="47"/>
      <c r="AI553" s="46"/>
      <c r="AJ553" s="46"/>
      <c r="AK553" s="46"/>
      <c r="AL553" s="46"/>
      <c r="AM553" s="46"/>
      <c r="AN553" s="253"/>
    </row>
    <row r="554" spans="1:40" ht="17.25" customHeight="1">
      <c r="A554" s="38"/>
      <c r="B554" s="38"/>
      <c r="C554" s="379"/>
      <c r="D554" s="408"/>
      <c r="E554" s="252"/>
      <c r="F554" s="380"/>
      <c r="G554" s="380"/>
      <c r="H554" s="380"/>
      <c r="I554" s="380"/>
      <c r="J554" s="47" t="s">
        <v>54</v>
      </c>
      <c r="K554" s="380"/>
      <c r="L554" s="380"/>
      <c r="M554" s="47" t="s">
        <v>55</v>
      </c>
      <c r="N554" s="380"/>
      <c r="O554" s="380"/>
      <c r="P554" s="47" t="s">
        <v>56</v>
      </c>
      <c r="Q554" s="47"/>
      <c r="R554" s="380" t="s">
        <v>19</v>
      </c>
      <c r="S554" s="380"/>
      <c r="T554" s="380"/>
      <c r="U554" s="380"/>
      <c r="V554" s="380"/>
      <c r="W554" s="380"/>
      <c r="X554" s="380"/>
      <c r="Y554" s="380"/>
      <c r="Z554" s="47"/>
      <c r="AA554" s="47"/>
      <c r="AB554" s="47"/>
      <c r="AC554" s="47"/>
      <c r="AD554" s="47"/>
      <c r="AE554" s="47"/>
      <c r="AF554" s="47"/>
      <c r="AG554" s="47"/>
      <c r="AH554" s="47"/>
      <c r="AI554" s="46"/>
      <c r="AJ554" s="46"/>
      <c r="AK554" s="46"/>
      <c r="AL554" s="46"/>
      <c r="AM554" s="46"/>
      <c r="AN554" s="253"/>
    </row>
    <row r="555" spans="1:40" ht="17.25" customHeight="1">
      <c r="A555" s="38"/>
      <c r="B555" s="38"/>
      <c r="C555" s="379"/>
      <c r="D555" s="408"/>
      <c r="E555" s="252"/>
      <c r="F555" s="380"/>
      <c r="G555" s="380"/>
      <c r="H555" s="380"/>
      <c r="I555" s="380"/>
      <c r="J555" s="47" t="s">
        <v>54</v>
      </c>
      <c r="K555" s="380"/>
      <c r="L555" s="380"/>
      <c r="M555" s="47" t="s">
        <v>55</v>
      </c>
      <c r="N555" s="380"/>
      <c r="O555" s="380"/>
      <c r="P555" s="47" t="s">
        <v>56</v>
      </c>
      <c r="Q555" s="47"/>
      <c r="R555" s="380" t="s">
        <v>19</v>
      </c>
      <c r="S555" s="380"/>
      <c r="T555" s="380"/>
      <c r="U555" s="380"/>
      <c r="V555" s="380"/>
      <c r="W555" s="380"/>
      <c r="X555" s="380"/>
      <c r="Y555" s="380"/>
      <c r="Z555" s="47"/>
      <c r="AA555" s="47"/>
      <c r="AB555" s="47"/>
      <c r="AC555" s="47"/>
      <c r="AD555" s="47"/>
      <c r="AE555" s="47"/>
      <c r="AF555" s="47"/>
      <c r="AG555" s="47"/>
      <c r="AH555" s="47"/>
      <c r="AI555" s="46"/>
      <c r="AJ555" s="46"/>
      <c r="AK555" s="46"/>
      <c r="AL555" s="46"/>
      <c r="AM555" s="46"/>
      <c r="AN555" s="253"/>
    </row>
    <row r="556" spans="1:40" ht="17.25" customHeight="1">
      <c r="A556" s="38"/>
      <c r="C556" s="379"/>
      <c r="D556" s="408"/>
      <c r="E556" s="252"/>
      <c r="F556" s="380"/>
      <c r="G556" s="380"/>
      <c r="H556" s="380"/>
      <c r="I556" s="380"/>
      <c r="J556" s="47" t="s">
        <v>54</v>
      </c>
      <c r="K556" s="380"/>
      <c r="L556" s="380"/>
      <c r="M556" s="47" t="s">
        <v>55</v>
      </c>
      <c r="N556" s="380"/>
      <c r="O556" s="380"/>
      <c r="P556" s="47" t="s">
        <v>56</v>
      </c>
      <c r="Q556" s="47"/>
      <c r="R556" s="380" t="s">
        <v>19</v>
      </c>
      <c r="S556" s="380"/>
      <c r="T556" s="380"/>
      <c r="U556" s="380"/>
      <c r="V556" s="380"/>
      <c r="W556" s="380"/>
      <c r="X556" s="380"/>
      <c r="Y556" s="380"/>
      <c r="Z556" s="47"/>
      <c r="AA556" s="47"/>
      <c r="AB556" s="47"/>
      <c r="AC556" s="47"/>
      <c r="AD556" s="47"/>
      <c r="AE556" s="47"/>
      <c r="AF556" s="47"/>
      <c r="AG556" s="47"/>
      <c r="AH556" s="47"/>
      <c r="AI556" s="46"/>
      <c r="AJ556" s="46"/>
      <c r="AK556" s="46"/>
      <c r="AL556" s="46"/>
      <c r="AM556" s="46"/>
      <c r="AN556" s="253"/>
    </row>
    <row r="557" spans="1:40" ht="17.25" customHeight="1">
      <c r="A557" s="38"/>
      <c r="B557" s="38"/>
      <c r="C557" s="379"/>
      <c r="D557" s="408"/>
      <c r="E557" s="252"/>
      <c r="F557" s="380"/>
      <c r="G557" s="380"/>
      <c r="H557" s="380"/>
      <c r="I557" s="380"/>
      <c r="J557" s="47" t="s">
        <v>54</v>
      </c>
      <c r="K557" s="380"/>
      <c r="L557" s="380"/>
      <c r="M557" s="47" t="s">
        <v>55</v>
      </c>
      <c r="N557" s="380"/>
      <c r="O557" s="380"/>
      <c r="P557" s="47" t="s">
        <v>56</v>
      </c>
      <c r="Q557" s="47"/>
      <c r="R557" s="380" t="s">
        <v>19</v>
      </c>
      <c r="S557" s="380"/>
      <c r="T557" s="380"/>
      <c r="U557" s="380"/>
      <c r="V557" s="380"/>
      <c r="W557" s="380"/>
      <c r="X557" s="380"/>
      <c r="Y557" s="380"/>
      <c r="Z557" s="47"/>
      <c r="AA557" s="47"/>
      <c r="AB557" s="47"/>
      <c r="AC557" s="47"/>
      <c r="AD557" s="47"/>
      <c r="AE557" s="47"/>
      <c r="AF557" s="47"/>
      <c r="AG557" s="47"/>
      <c r="AH557" s="47"/>
      <c r="AI557" s="46"/>
      <c r="AJ557" s="46"/>
      <c r="AK557" s="46"/>
      <c r="AL557" s="46"/>
      <c r="AM557" s="46"/>
      <c r="AN557" s="253"/>
    </row>
    <row r="558" spans="1:40" ht="17.25" customHeight="1">
      <c r="A558" s="38"/>
      <c r="B558" s="38"/>
      <c r="C558" s="381"/>
      <c r="D558" s="396"/>
      <c r="E558" s="260"/>
      <c r="F558" s="382"/>
      <c r="G558" s="382"/>
      <c r="H558" s="382"/>
      <c r="I558" s="382"/>
      <c r="J558" s="261" t="s">
        <v>54</v>
      </c>
      <c r="K558" s="382"/>
      <c r="L558" s="382"/>
      <c r="M558" s="261" t="s">
        <v>55</v>
      </c>
      <c r="N558" s="382"/>
      <c r="O558" s="382"/>
      <c r="P558" s="261" t="s">
        <v>56</v>
      </c>
      <c r="Q558" s="261"/>
      <c r="R558" s="382" t="s">
        <v>19</v>
      </c>
      <c r="S558" s="382"/>
      <c r="T558" s="382"/>
      <c r="U558" s="382"/>
      <c r="V558" s="382"/>
      <c r="W558" s="382"/>
      <c r="X558" s="382"/>
      <c r="Y558" s="382"/>
      <c r="Z558" s="261"/>
      <c r="AA558" s="261"/>
      <c r="AB558" s="261"/>
      <c r="AC558" s="261"/>
      <c r="AD558" s="261"/>
      <c r="AE558" s="261"/>
      <c r="AF558" s="261"/>
      <c r="AG558" s="261"/>
      <c r="AH558" s="261"/>
      <c r="AI558" s="262"/>
      <c r="AJ558" s="262"/>
      <c r="AK558" s="262"/>
      <c r="AL558" s="262"/>
      <c r="AM558" s="262"/>
      <c r="AN558" s="263"/>
    </row>
    <row r="559" spans="1:40" ht="17.25" customHeight="1">
      <c r="A559" s="38"/>
      <c r="B559" s="38"/>
      <c r="C559" s="217"/>
      <c r="D559" s="217"/>
      <c r="E559" s="47"/>
      <c r="F559" s="217"/>
      <c r="G559" s="217"/>
      <c r="H559" s="217"/>
      <c r="I559" s="217"/>
      <c r="J559" s="47"/>
      <c r="K559" s="217"/>
      <c r="L559" s="217"/>
      <c r="M559" s="47"/>
      <c r="N559" s="217"/>
      <c r="O559" s="217"/>
      <c r="P559" s="47"/>
      <c r="Q559" s="47"/>
      <c r="R559" s="217"/>
      <c r="S559" s="217"/>
      <c r="T559" s="217"/>
      <c r="U559" s="217"/>
      <c r="V559" s="217"/>
      <c r="W559" s="217"/>
      <c r="X559" s="217"/>
      <c r="Y559" s="217"/>
      <c r="Z559" s="47"/>
      <c r="AA559" s="47"/>
      <c r="AB559" s="47"/>
      <c r="AC559" s="47"/>
      <c r="AD559" s="47"/>
      <c r="AE559" s="47"/>
      <c r="AF559" s="47"/>
      <c r="AG559" s="47"/>
      <c r="AH559" s="47"/>
      <c r="AI559" s="46"/>
      <c r="AJ559" s="46"/>
      <c r="AK559" s="46"/>
      <c r="AL559" s="46"/>
      <c r="AM559" s="46"/>
      <c r="AN559" s="46"/>
    </row>
    <row r="560" spans="1:40" ht="17.25" customHeight="1">
      <c r="A560" s="38"/>
      <c r="B560" s="44" t="s">
        <v>497</v>
      </c>
      <c r="C560" s="217"/>
      <c r="D560" s="217"/>
      <c r="E560" s="213"/>
      <c r="F560" s="213"/>
      <c r="G560" s="213"/>
      <c r="H560" s="213"/>
      <c r="I560" s="213"/>
      <c r="J560" s="213"/>
      <c r="K560" s="213"/>
      <c r="L560" s="213"/>
      <c r="M560" s="213"/>
      <c r="N560" s="213"/>
      <c r="O560" s="213"/>
      <c r="P560" s="213"/>
      <c r="Q560" s="213"/>
      <c r="R560" s="213"/>
      <c r="S560" s="213"/>
      <c r="T560" s="213"/>
      <c r="U560" s="213"/>
      <c r="V560" s="213"/>
      <c r="W560" s="213"/>
      <c r="X560" s="213"/>
      <c r="Y560" s="213"/>
      <c r="Z560" s="213"/>
      <c r="AA560" s="213"/>
      <c r="AB560" s="213"/>
      <c r="AC560" s="213"/>
      <c r="AD560" s="213"/>
      <c r="AE560" s="213"/>
      <c r="AF560" s="213"/>
      <c r="AG560" s="213"/>
      <c r="AH560" s="213"/>
      <c r="AI560" s="46"/>
      <c r="AJ560" s="46"/>
      <c r="AK560" s="46"/>
      <c r="AL560" s="46"/>
      <c r="AM560" s="46"/>
      <c r="AN560" s="46"/>
    </row>
    <row r="561" spans="1:40" ht="17.25" customHeight="1">
      <c r="A561" s="38"/>
      <c r="B561" s="38"/>
      <c r="C561" s="377">
        <v>136</v>
      </c>
      <c r="D561" s="395"/>
      <c r="E561" s="368" t="s">
        <v>223</v>
      </c>
      <c r="F561" s="369"/>
      <c r="G561" s="369"/>
      <c r="H561" s="369"/>
      <c r="I561" s="369"/>
      <c r="J561" s="369"/>
      <c r="K561" s="369"/>
      <c r="L561" s="369"/>
      <c r="M561" s="369"/>
      <c r="N561" s="369"/>
      <c r="O561" s="369"/>
      <c r="P561" s="369"/>
      <c r="Q561" s="369"/>
      <c r="R561" s="369"/>
      <c r="S561" s="369"/>
      <c r="T561" s="369"/>
      <c r="U561" s="369"/>
      <c r="V561" s="369"/>
      <c r="W561" s="369"/>
      <c r="X561" s="369"/>
      <c r="Y561" s="369"/>
      <c r="Z561" s="369"/>
      <c r="AA561" s="369"/>
      <c r="AB561" s="369"/>
      <c r="AC561" s="369"/>
      <c r="AD561" s="369"/>
      <c r="AE561" s="369"/>
      <c r="AF561" s="369"/>
      <c r="AG561" s="369"/>
      <c r="AH561" s="370"/>
      <c r="AI561" s="377"/>
      <c r="AJ561" s="378"/>
      <c r="AK561" s="378"/>
      <c r="AL561" s="378"/>
      <c r="AM561" s="378"/>
      <c r="AN561" s="395"/>
    </row>
    <row r="562" spans="1:40" ht="17.25" customHeight="1">
      <c r="A562" s="38"/>
      <c r="B562" s="38"/>
      <c r="C562" s="379"/>
      <c r="D562" s="408"/>
      <c r="E562" s="371"/>
      <c r="F562" s="372"/>
      <c r="G562" s="372"/>
      <c r="H562" s="372"/>
      <c r="I562" s="372"/>
      <c r="J562" s="372"/>
      <c r="K562" s="372"/>
      <c r="L562" s="372"/>
      <c r="M562" s="372"/>
      <c r="N562" s="372"/>
      <c r="O562" s="372"/>
      <c r="P562" s="372"/>
      <c r="Q562" s="372"/>
      <c r="R562" s="372"/>
      <c r="S562" s="372"/>
      <c r="T562" s="372"/>
      <c r="U562" s="372"/>
      <c r="V562" s="372"/>
      <c r="W562" s="372"/>
      <c r="X562" s="372"/>
      <c r="Y562" s="372"/>
      <c r="Z562" s="372"/>
      <c r="AA562" s="372"/>
      <c r="AB562" s="372"/>
      <c r="AC562" s="372"/>
      <c r="AD562" s="372"/>
      <c r="AE562" s="372"/>
      <c r="AF562" s="372"/>
      <c r="AG562" s="372"/>
      <c r="AH562" s="373"/>
      <c r="AI562" s="379"/>
      <c r="AJ562" s="380"/>
      <c r="AK562" s="380"/>
      <c r="AL562" s="380"/>
      <c r="AM562" s="380"/>
      <c r="AN562" s="408"/>
    </row>
    <row r="563" spans="1:40" ht="17.25" customHeight="1">
      <c r="A563" s="38"/>
      <c r="B563" s="38"/>
      <c r="C563" s="377">
        <v>137</v>
      </c>
      <c r="D563" s="395"/>
      <c r="E563" s="368" t="s">
        <v>837</v>
      </c>
      <c r="F563" s="369"/>
      <c r="G563" s="369"/>
      <c r="H563" s="369"/>
      <c r="I563" s="369"/>
      <c r="J563" s="369"/>
      <c r="K563" s="369"/>
      <c r="L563" s="369"/>
      <c r="M563" s="369"/>
      <c r="N563" s="369"/>
      <c r="O563" s="369"/>
      <c r="P563" s="369"/>
      <c r="Q563" s="369"/>
      <c r="R563" s="369"/>
      <c r="S563" s="369"/>
      <c r="T563" s="369"/>
      <c r="U563" s="369"/>
      <c r="V563" s="369"/>
      <c r="W563" s="369"/>
      <c r="X563" s="369"/>
      <c r="Y563" s="369"/>
      <c r="Z563" s="369"/>
      <c r="AA563" s="369"/>
      <c r="AB563" s="369"/>
      <c r="AC563" s="369"/>
      <c r="AD563" s="369"/>
      <c r="AE563" s="369"/>
      <c r="AF563" s="369"/>
      <c r="AG563" s="369"/>
      <c r="AH563" s="370"/>
      <c r="AI563" s="377"/>
      <c r="AJ563" s="378"/>
      <c r="AK563" s="378"/>
      <c r="AL563" s="378"/>
      <c r="AM563" s="378"/>
      <c r="AN563" s="395"/>
    </row>
    <row r="564" spans="1:40" ht="17.25" customHeight="1">
      <c r="A564" s="38"/>
      <c r="B564" s="38"/>
      <c r="C564" s="379"/>
      <c r="D564" s="408"/>
      <c r="E564" s="371"/>
      <c r="F564" s="372"/>
      <c r="G564" s="372"/>
      <c r="H564" s="372"/>
      <c r="I564" s="372"/>
      <c r="J564" s="372"/>
      <c r="K564" s="372"/>
      <c r="L564" s="372"/>
      <c r="M564" s="372"/>
      <c r="N564" s="372"/>
      <c r="O564" s="372"/>
      <c r="P564" s="372"/>
      <c r="Q564" s="372"/>
      <c r="R564" s="372"/>
      <c r="S564" s="372"/>
      <c r="T564" s="372"/>
      <c r="U564" s="372"/>
      <c r="V564" s="372"/>
      <c r="W564" s="372"/>
      <c r="X564" s="372"/>
      <c r="Y564" s="372"/>
      <c r="Z564" s="372"/>
      <c r="AA564" s="372"/>
      <c r="AB564" s="372"/>
      <c r="AC564" s="372"/>
      <c r="AD564" s="372"/>
      <c r="AE564" s="372"/>
      <c r="AF564" s="372"/>
      <c r="AG564" s="372"/>
      <c r="AH564" s="373"/>
      <c r="AI564" s="379"/>
      <c r="AJ564" s="380"/>
      <c r="AK564" s="380"/>
      <c r="AL564" s="380"/>
      <c r="AM564" s="380"/>
      <c r="AN564" s="408"/>
    </row>
    <row r="565" spans="1:40" ht="17.25" customHeight="1">
      <c r="A565" s="38"/>
      <c r="B565" s="44"/>
      <c r="C565" s="377">
        <v>138</v>
      </c>
      <c r="D565" s="395"/>
      <c r="E565" s="368" t="s">
        <v>838</v>
      </c>
      <c r="F565" s="369"/>
      <c r="G565" s="369"/>
      <c r="H565" s="369"/>
      <c r="I565" s="369"/>
      <c r="J565" s="369"/>
      <c r="K565" s="369"/>
      <c r="L565" s="369"/>
      <c r="M565" s="369"/>
      <c r="N565" s="369"/>
      <c r="O565" s="369"/>
      <c r="P565" s="369"/>
      <c r="Q565" s="369"/>
      <c r="R565" s="369"/>
      <c r="S565" s="369"/>
      <c r="T565" s="369"/>
      <c r="U565" s="369"/>
      <c r="V565" s="369"/>
      <c r="W565" s="369"/>
      <c r="X565" s="369"/>
      <c r="Y565" s="369"/>
      <c r="Z565" s="369"/>
      <c r="AA565" s="369"/>
      <c r="AB565" s="369"/>
      <c r="AC565" s="369"/>
      <c r="AD565" s="369"/>
      <c r="AE565" s="369"/>
      <c r="AF565" s="369"/>
      <c r="AG565" s="369"/>
      <c r="AH565" s="370"/>
      <c r="AI565" s="377"/>
      <c r="AJ565" s="378"/>
      <c r="AK565" s="378"/>
      <c r="AL565" s="378"/>
      <c r="AM565" s="378"/>
      <c r="AN565" s="395"/>
    </row>
    <row r="566" spans="1:40" ht="17.25" customHeight="1">
      <c r="A566" s="38"/>
      <c r="B566" s="38"/>
      <c r="C566" s="381"/>
      <c r="D566" s="396"/>
      <c r="E566" s="374"/>
      <c r="F566" s="375"/>
      <c r="G566" s="375"/>
      <c r="H566" s="375"/>
      <c r="I566" s="375"/>
      <c r="J566" s="375"/>
      <c r="K566" s="375"/>
      <c r="L566" s="375"/>
      <c r="M566" s="375"/>
      <c r="N566" s="375"/>
      <c r="O566" s="375"/>
      <c r="P566" s="375"/>
      <c r="Q566" s="375"/>
      <c r="R566" s="375"/>
      <c r="S566" s="375"/>
      <c r="T566" s="375"/>
      <c r="U566" s="375"/>
      <c r="V566" s="375"/>
      <c r="W566" s="375"/>
      <c r="X566" s="375"/>
      <c r="Y566" s="375"/>
      <c r="Z566" s="375"/>
      <c r="AA566" s="375"/>
      <c r="AB566" s="375"/>
      <c r="AC566" s="375"/>
      <c r="AD566" s="375"/>
      <c r="AE566" s="375"/>
      <c r="AF566" s="375"/>
      <c r="AG566" s="375"/>
      <c r="AH566" s="376"/>
      <c r="AI566" s="381"/>
      <c r="AJ566" s="382"/>
      <c r="AK566" s="382"/>
      <c r="AL566" s="382"/>
      <c r="AM566" s="382"/>
      <c r="AN566" s="396"/>
    </row>
    <row r="567" spans="1:40" ht="17.25" customHeight="1">
      <c r="A567" s="38"/>
      <c r="B567" s="38"/>
      <c r="C567" s="377">
        <v>139</v>
      </c>
      <c r="D567" s="395"/>
      <c r="E567" s="368" t="s">
        <v>224</v>
      </c>
      <c r="F567" s="369"/>
      <c r="G567" s="369"/>
      <c r="H567" s="369"/>
      <c r="I567" s="369"/>
      <c r="J567" s="369"/>
      <c r="K567" s="369"/>
      <c r="L567" s="369"/>
      <c r="M567" s="369"/>
      <c r="N567" s="369"/>
      <c r="O567" s="369"/>
      <c r="P567" s="369"/>
      <c r="Q567" s="369"/>
      <c r="R567" s="369"/>
      <c r="S567" s="369"/>
      <c r="T567" s="369"/>
      <c r="U567" s="369"/>
      <c r="V567" s="369"/>
      <c r="W567" s="369"/>
      <c r="X567" s="369"/>
      <c r="Y567" s="369"/>
      <c r="Z567" s="369"/>
      <c r="AA567" s="369"/>
      <c r="AB567" s="369"/>
      <c r="AC567" s="369"/>
      <c r="AD567" s="369"/>
      <c r="AE567" s="369"/>
      <c r="AF567" s="369"/>
      <c r="AG567" s="369"/>
      <c r="AH567" s="370"/>
      <c r="AI567" s="377"/>
      <c r="AJ567" s="378"/>
      <c r="AK567" s="378"/>
      <c r="AL567" s="378"/>
      <c r="AM567" s="378"/>
      <c r="AN567" s="395"/>
    </row>
    <row r="568" spans="1:40" ht="17.25" customHeight="1">
      <c r="A568" s="38"/>
      <c r="B568" s="38"/>
      <c r="C568" s="381"/>
      <c r="D568" s="396"/>
      <c r="E568" s="374"/>
      <c r="F568" s="375"/>
      <c r="G568" s="375"/>
      <c r="H568" s="375"/>
      <c r="I568" s="375"/>
      <c r="J568" s="375"/>
      <c r="K568" s="375"/>
      <c r="L568" s="375"/>
      <c r="M568" s="375"/>
      <c r="N568" s="375"/>
      <c r="O568" s="375"/>
      <c r="P568" s="375"/>
      <c r="Q568" s="375"/>
      <c r="R568" s="375"/>
      <c r="S568" s="375"/>
      <c r="T568" s="375"/>
      <c r="U568" s="375"/>
      <c r="V568" s="375"/>
      <c r="W568" s="375"/>
      <c r="X568" s="375"/>
      <c r="Y568" s="375"/>
      <c r="Z568" s="375"/>
      <c r="AA568" s="375"/>
      <c r="AB568" s="375"/>
      <c r="AC568" s="375"/>
      <c r="AD568" s="375"/>
      <c r="AE568" s="375"/>
      <c r="AF568" s="375"/>
      <c r="AG568" s="375"/>
      <c r="AH568" s="376"/>
      <c r="AI568" s="381"/>
      <c r="AJ568" s="382"/>
      <c r="AK568" s="382"/>
      <c r="AL568" s="382"/>
      <c r="AM568" s="382"/>
      <c r="AN568" s="396"/>
    </row>
    <row r="569" spans="1:40" ht="17.25" customHeight="1">
      <c r="A569" s="38"/>
      <c r="B569" s="44"/>
      <c r="C569" s="377">
        <v>140</v>
      </c>
      <c r="D569" s="395"/>
      <c r="E569" s="368" t="s">
        <v>225</v>
      </c>
      <c r="F569" s="369"/>
      <c r="G569" s="369"/>
      <c r="H569" s="369"/>
      <c r="I569" s="369"/>
      <c r="J569" s="369"/>
      <c r="K569" s="369"/>
      <c r="L569" s="369"/>
      <c r="M569" s="369"/>
      <c r="N569" s="369"/>
      <c r="O569" s="369"/>
      <c r="P569" s="369"/>
      <c r="Q569" s="369"/>
      <c r="R569" s="369"/>
      <c r="S569" s="369"/>
      <c r="T569" s="369"/>
      <c r="U569" s="369"/>
      <c r="V569" s="369"/>
      <c r="W569" s="369"/>
      <c r="X569" s="369"/>
      <c r="Y569" s="369"/>
      <c r="Z569" s="369"/>
      <c r="AA569" s="369"/>
      <c r="AB569" s="369"/>
      <c r="AC569" s="369"/>
      <c r="AD569" s="369"/>
      <c r="AE569" s="369"/>
      <c r="AF569" s="369"/>
      <c r="AG569" s="369"/>
      <c r="AH569" s="370"/>
      <c r="AI569" s="377"/>
      <c r="AJ569" s="378"/>
      <c r="AK569" s="378"/>
      <c r="AL569" s="378"/>
      <c r="AM569" s="378"/>
      <c r="AN569" s="395"/>
    </row>
    <row r="570" spans="1:40" ht="18" customHeight="1">
      <c r="C570" s="379"/>
      <c r="D570" s="408"/>
      <c r="E570" s="371"/>
      <c r="F570" s="372"/>
      <c r="G570" s="372"/>
      <c r="H570" s="372"/>
      <c r="I570" s="372"/>
      <c r="J570" s="372"/>
      <c r="K570" s="372"/>
      <c r="L570" s="372"/>
      <c r="M570" s="372"/>
      <c r="N570" s="372"/>
      <c r="O570" s="372"/>
      <c r="P570" s="372"/>
      <c r="Q570" s="372"/>
      <c r="R570" s="372"/>
      <c r="S570" s="372"/>
      <c r="T570" s="372"/>
      <c r="U570" s="372"/>
      <c r="V570" s="372"/>
      <c r="W570" s="372"/>
      <c r="X570" s="372"/>
      <c r="Y570" s="372"/>
      <c r="Z570" s="372"/>
      <c r="AA570" s="372"/>
      <c r="AB570" s="372"/>
      <c r="AC570" s="372"/>
      <c r="AD570" s="372"/>
      <c r="AE570" s="372"/>
      <c r="AF570" s="372"/>
      <c r="AG570" s="372"/>
      <c r="AH570" s="373"/>
      <c r="AI570" s="379"/>
      <c r="AJ570" s="380"/>
      <c r="AK570" s="380"/>
      <c r="AL570" s="380"/>
      <c r="AM570" s="380"/>
      <c r="AN570" s="408"/>
    </row>
    <row r="571" spans="1:40" ht="18" customHeight="1">
      <c r="C571" s="381"/>
      <c r="D571" s="396"/>
      <c r="E571" s="374"/>
      <c r="F571" s="375"/>
      <c r="G571" s="375"/>
      <c r="H571" s="375"/>
      <c r="I571" s="375"/>
      <c r="J571" s="375"/>
      <c r="K571" s="375"/>
      <c r="L571" s="375"/>
      <c r="M571" s="375"/>
      <c r="N571" s="375"/>
      <c r="O571" s="375"/>
      <c r="P571" s="375"/>
      <c r="Q571" s="375"/>
      <c r="R571" s="375"/>
      <c r="S571" s="375"/>
      <c r="T571" s="375"/>
      <c r="U571" s="375"/>
      <c r="V571" s="375"/>
      <c r="W571" s="375"/>
      <c r="X571" s="375"/>
      <c r="Y571" s="375"/>
      <c r="Z571" s="375"/>
      <c r="AA571" s="375"/>
      <c r="AB571" s="375"/>
      <c r="AC571" s="375"/>
      <c r="AD571" s="375"/>
      <c r="AE571" s="375"/>
      <c r="AF571" s="375"/>
      <c r="AG571" s="375"/>
      <c r="AH571" s="376"/>
      <c r="AI571" s="381"/>
      <c r="AJ571" s="382"/>
      <c r="AK571" s="382"/>
      <c r="AL571" s="382"/>
      <c r="AM571" s="382"/>
      <c r="AN571" s="396"/>
    </row>
    <row r="572" spans="1:40" ht="18" customHeight="1">
      <c r="C572" s="377">
        <v>141</v>
      </c>
      <c r="D572" s="395"/>
      <c r="E572" s="368" t="s">
        <v>226</v>
      </c>
      <c r="F572" s="369"/>
      <c r="G572" s="369"/>
      <c r="H572" s="369"/>
      <c r="I572" s="369"/>
      <c r="J572" s="369"/>
      <c r="K572" s="369"/>
      <c r="L572" s="369"/>
      <c r="M572" s="369"/>
      <c r="N572" s="369"/>
      <c r="O572" s="369"/>
      <c r="P572" s="369"/>
      <c r="Q572" s="369"/>
      <c r="R572" s="369"/>
      <c r="S572" s="369"/>
      <c r="T572" s="369"/>
      <c r="U572" s="369"/>
      <c r="V572" s="369"/>
      <c r="W572" s="369"/>
      <c r="X572" s="369"/>
      <c r="Y572" s="369"/>
      <c r="Z572" s="369"/>
      <c r="AA572" s="369"/>
      <c r="AB572" s="369"/>
      <c r="AC572" s="369"/>
      <c r="AD572" s="369"/>
      <c r="AE572" s="369"/>
      <c r="AF572" s="369"/>
      <c r="AG572" s="369"/>
      <c r="AH572" s="370"/>
      <c r="AI572" s="377"/>
      <c r="AJ572" s="378"/>
      <c r="AK572" s="378"/>
      <c r="AL572" s="378"/>
      <c r="AM572" s="378"/>
      <c r="AN572" s="395"/>
    </row>
    <row r="573" spans="1:40" ht="18" customHeight="1">
      <c r="C573" s="381"/>
      <c r="D573" s="396"/>
      <c r="E573" s="374"/>
      <c r="F573" s="375"/>
      <c r="G573" s="375"/>
      <c r="H573" s="375"/>
      <c r="I573" s="375"/>
      <c r="J573" s="375"/>
      <c r="K573" s="375"/>
      <c r="L573" s="375"/>
      <c r="M573" s="375"/>
      <c r="N573" s="375"/>
      <c r="O573" s="375"/>
      <c r="P573" s="375"/>
      <c r="Q573" s="375"/>
      <c r="R573" s="375"/>
      <c r="S573" s="375"/>
      <c r="T573" s="375"/>
      <c r="U573" s="375"/>
      <c r="V573" s="375"/>
      <c r="W573" s="375"/>
      <c r="X573" s="375"/>
      <c r="Y573" s="375"/>
      <c r="Z573" s="375"/>
      <c r="AA573" s="375"/>
      <c r="AB573" s="375"/>
      <c r="AC573" s="375"/>
      <c r="AD573" s="375"/>
      <c r="AE573" s="375"/>
      <c r="AF573" s="375"/>
      <c r="AG573" s="375"/>
      <c r="AH573" s="376"/>
      <c r="AI573" s="381"/>
      <c r="AJ573" s="382"/>
      <c r="AK573" s="382"/>
      <c r="AL573" s="382"/>
      <c r="AM573" s="382"/>
      <c r="AN573" s="396"/>
    </row>
    <row r="574" spans="1:40" ht="18" customHeight="1">
      <c r="C574" s="377">
        <v>142</v>
      </c>
      <c r="D574" s="395"/>
      <c r="E574" s="368" t="s">
        <v>227</v>
      </c>
      <c r="F574" s="369"/>
      <c r="G574" s="369"/>
      <c r="H574" s="369"/>
      <c r="I574" s="369"/>
      <c r="J574" s="369"/>
      <c r="K574" s="369"/>
      <c r="L574" s="369"/>
      <c r="M574" s="369"/>
      <c r="N574" s="369"/>
      <c r="O574" s="369"/>
      <c r="P574" s="369"/>
      <c r="Q574" s="369"/>
      <c r="R574" s="369"/>
      <c r="S574" s="369"/>
      <c r="T574" s="369"/>
      <c r="U574" s="369"/>
      <c r="V574" s="369"/>
      <c r="W574" s="369"/>
      <c r="X574" s="369"/>
      <c r="Y574" s="369"/>
      <c r="Z574" s="369"/>
      <c r="AA574" s="369"/>
      <c r="AB574" s="369"/>
      <c r="AC574" s="369"/>
      <c r="AD574" s="369"/>
      <c r="AE574" s="369"/>
      <c r="AF574" s="369"/>
      <c r="AG574" s="369"/>
      <c r="AH574" s="370"/>
      <c r="AI574" s="377"/>
      <c r="AJ574" s="378"/>
      <c r="AK574" s="378"/>
      <c r="AL574" s="378"/>
      <c r="AM574" s="378"/>
      <c r="AN574" s="395"/>
    </row>
    <row r="575" spans="1:40" ht="18" customHeight="1">
      <c r="C575" s="381"/>
      <c r="D575" s="396"/>
      <c r="E575" s="374"/>
      <c r="F575" s="375"/>
      <c r="G575" s="375"/>
      <c r="H575" s="375"/>
      <c r="I575" s="375"/>
      <c r="J575" s="375"/>
      <c r="K575" s="375"/>
      <c r="L575" s="375"/>
      <c r="M575" s="375"/>
      <c r="N575" s="375"/>
      <c r="O575" s="375"/>
      <c r="P575" s="375"/>
      <c r="Q575" s="375"/>
      <c r="R575" s="375"/>
      <c r="S575" s="375"/>
      <c r="T575" s="375"/>
      <c r="U575" s="375"/>
      <c r="V575" s="375"/>
      <c r="W575" s="375"/>
      <c r="X575" s="375"/>
      <c r="Y575" s="375"/>
      <c r="Z575" s="375"/>
      <c r="AA575" s="375"/>
      <c r="AB575" s="375"/>
      <c r="AC575" s="375"/>
      <c r="AD575" s="375"/>
      <c r="AE575" s="375"/>
      <c r="AF575" s="375"/>
      <c r="AG575" s="375"/>
      <c r="AH575" s="376"/>
      <c r="AI575" s="381"/>
      <c r="AJ575" s="382"/>
      <c r="AK575" s="382"/>
      <c r="AL575" s="382"/>
      <c r="AM575" s="382"/>
      <c r="AN575" s="396"/>
    </row>
    <row r="576" spans="1:40" ht="18" customHeight="1">
      <c r="C576" s="437">
        <v>143</v>
      </c>
      <c r="D576" s="437"/>
      <c r="E576" s="440" t="s">
        <v>568</v>
      </c>
      <c r="F576" s="440"/>
      <c r="G576" s="440"/>
      <c r="H576" s="440"/>
      <c r="I576" s="440"/>
      <c r="J576" s="440"/>
      <c r="K576" s="440"/>
      <c r="L576" s="440"/>
      <c r="M576" s="440"/>
      <c r="N576" s="440"/>
      <c r="O576" s="440"/>
      <c r="P576" s="440"/>
      <c r="Q576" s="440"/>
      <c r="R576" s="440"/>
      <c r="S576" s="440"/>
      <c r="T576" s="440"/>
      <c r="U576" s="440"/>
      <c r="V576" s="440"/>
      <c r="W576" s="440"/>
      <c r="X576" s="440"/>
      <c r="Y576" s="440"/>
      <c r="Z576" s="440"/>
      <c r="AA576" s="440"/>
      <c r="AB576" s="440"/>
      <c r="AC576" s="440"/>
      <c r="AD576" s="440"/>
      <c r="AE576" s="440"/>
      <c r="AF576" s="440"/>
      <c r="AG576" s="440"/>
      <c r="AH576" s="440"/>
      <c r="AI576" s="437"/>
      <c r="AJ576" s="437"/>
      <c r="AK576" s="437"/>
      <c r="AL576" s="437"/>
      <c r="AM576" s="437"/>
      <c r="AN576" s="437"/>
    </row>
    <row r="577" spans="1:40" ht="18" customHeight="1">
      <c r="C577" s="439"/>
      <c r="D577" s="439"/>
      <c r="E577" s="442"/>
      <c r="F577" s="442"/>
      <c r="G577" s="442"/>
      <c r="H577" s="442"/>
      <c r="I577" s="442"/>
      <c r="J577" s="442"/>
      <c r="K577" s="442"/>
      <c r="L577" s="442"/>
      <c r="M577" s="442"/>
      <c r="N577" s="442"/>
      <c r="O577" s="442"/>
      <c r="P577" s="442"/>
      <c r="Q577" s="442"/>
      <c r="R577" s="442"/>
      <c r="S577" s="442"/>
      <c r="T577" s="442"/>
      <c r="U577" s="442"/>
      <c r="V577" s="442"/>
      <c r="W577" s="442"/>
      <c r="X577" s="442"/>
      <c r="Y577" s="442"/>
      <c r="Z577" s="442"/>
      <c r="AA577" s="442"/>
      <c r="AB577" s="442"/>
      <c r="AC577" s="442"/>
      <c r="AD577" s="442"/>
      <c r="AE577" s="442"/>
      <c r="AF577" s="442"/>
      <c r="AG577" s="442"/>
      <c r="AH577" s="442"/>
      <c r="AI577" s="439"/>
      <c r="AJ577" s="439"/>
      <c r="AK577" s="439"/>
      <c r="AL577" s="439"/>
      <c r="AM577" s="439"/>
      <c r="AN577" s="439"/>
    </row>
    <row r="578" spans="1:40" ht="18" customHeight="1">
      <c r="C578" s="217"/>
      <c r="D578" s="217"/>
      <c r="E578" s="493" t="s">
        <v>148</v>
      </c>
      <c r="F578" s="493"/>
      <c r="G578" s="493"/>
      <c r="H578" s="493"/>
      <c r="I578" s="493"/>
      <c r="J578" s="493"/>
      <c r="K578" s="493"/>
      <c r="L578" s="493"/>
      <c r="M578" s="493"/>
      <c r="N578" s="493"/>
      <c r="O578" s="493"/>
      <c r="P578" s="493"/>
      <c r="Q578" s="493"/>
      <c r="R578" s="493"/>
      <c r="S578" s="493"/>
      <c r="T578" s="493"/>
      <c r="U578" s="493"/>
      <c r="V578" s="493"/>
      <c r="W578" s="493"/>
      <c r="X578" s="493"/>
      <c r="Y578" s="493"/>
      <c r="Z578" s="493"/>
      <c r="AA578" s="493"/>
      <c r="AB578" s="493"/>
      <c r="AC578" s="493"/>
      <c r="AD578" s="493"/>
      <c r="AE578" s="493"/>
      <c r="AF578" s="493"/>
      <c r="AG578" s="493"/>
      <c r="AH578" s="493"/>
      <c r="AI578" s="493"/>
      <c r="AJ578" s="493"/>
      <c r="AK578" s="493"/>
      <c r="AL578" s="493"/>
      <c r="AM578" s="493"/>
      <c r="AN578" s="493"/>
    </row>
    <row r="579" spans="1:40" ht="17.25" customHeight="1">
      <c r="A579" s="38"/>
      <c r="B579" s="38"/>
      <c r="C579" s="217"/>
      <c r="D579" s="217"/>
      <c r="E579" s="493"/>
      <c r="F579" s="493"/>
      <c r="G579" s="493"/>
      <c r="H579" s="493"/>
      <c r="I579" s="493"/>
      <c r="J579" s="493"/>
      <c r="K579" s="493"/>
      <c r="L579" s="493"/>
      <c r="M579" s="493"/>
      <c r="N579" s="493"/>
      <c r="O579" s="493"/>
      <c r="P579" s="493"/>
      <c r="Q579" s="493"/>
      <c r="R579" s="493"/>
      <c r="S579" s="493"/>
      <c r="T579" s="493"/>
      <c r="U579" s="493"/>
      <c r="V579" s="493"/>
      <c r="W579" s="493"/>
      <c r="X579" s="493"/>
      <c r="Y579" s="493"/>
      <c r="Z579" s="493"/>
      <c r="AA579" s="493"/>
      <c r="AB579" s="493"/>
      <c r="AC579" s="493"/>
      <c r="AD579" s="493"/>
      <c r="AE579" s="493"/>
      <c r="AF579" s="493"/>
      <c r="AG579" s="493"/>
      <c r="AH579" s="493"/>
      <c r="AI579" s="493"/>
      <c r="AJ579" s="493"/>
      <c r="AK579" s="493"/>
      <c r="AL579" s="493"/>
      <c r="AM579" s="493"/>
      <c r="AN579" s="493"/>
    </row>
    <row r="580" spans="1:40" ht="17.25" customHeight="1">
      <c r="A580" s="38"/>
      <c r="B580" s="38"/>
      <c r="C580" s="217"/>
      <c r="D580" s="217"/>
      <c r="E580" s="213"/>
      <c r="F580" s="213"/>
      <c r="G580" s="213"/>
      <c r="H580" s="213"/>
      <c r="I580" s="213"/>
      <c r="J580" s="213"/>
      <c r="K580" s="213"/>
      <c r="L580" s="213"/>
      <c r="M580" s="213"/>
      <c r="N580" s="213"/>
      <c r="O580" s="213"/>
      <c r="P580" s="213"/>
      <c r="Q580" s="213"/>
      <c r="R580" s="213"/>
      <c r="S580" s="213"/>
      <c r="T580" s="213"/>
      <c r="U580" s="213"/>
      <c r="V580" s="213"/>
      <c r="W580" s="213"/>
      <c r="X580" s="213"/>
      <c r="Y580" s="213"/>
      <c r="Z580" s="213"/>
      <c r="AA580" s="213"/>
      <c r="AB580" s="213"/>
      <c r="AC580" s="213"/>
      <c r="AD580" s="213"/>
      <c r="AE580" s="213"/>
      <c r="AF580" s="213"/>
      <c r="AG580" s="213"/>
      <c r="AH580" s="213"/>
      <c r="AI580" s="46"/>
      <c r="AJ580" s="46"/>
      <c r="AK580" s="46"/>
      <c r="AL580" s="46"/>
      <c r="AM580" s="46"/>
      <c r="AN580" s="46"/>
    </row>
    <row r="581" spans="1:40" ht="18" customHeight="1">
      <c r="A581" s="44" t="s">
        <v>501</v>
      </c>
      <c r="B581" s="217"/>
      <c r="C581" s="217"/>
      <c r="D581" s="213"/>
      <c r="E581" s="213"/>
      <c r="F581" s="213"/>
      <c r="G581" s="213"/>
      <c r="H581" s="213"/>
      <c r="I581" s="213"/>
      <c r="J581" s="213"/>
      <c r="K581" s="213"/>
      <c r="L581" s="213"/>
      <c r="M581" s="213"/>
      <c r="N581" s="213"/>
      <c r="O581" s="213"/>
      <c r="P581" s="213"/>
      <c r="Q581" s="213"/>
      <c r="R581" s="213"/>
      <c r="S581" s="213"/>
      <c r="T581" s="213"/>
      <c r="U581" s="213"/>
      <c r="V581" s="213"/>
      <c r="W581" s="213"/>
      <c r="X581" s="213"/>
      <c r="Y581" s="213"/>
      <c r="Z581" s="213"/>
      <c r="AA581" s="213"/>
      <c r="AB581" s="213"/>
      <c r="AC581" s="213"/>
      <c r="AD581" s="213"/>
      <c r="AE581" s="213"/>
      <c r="AF581" s="213"/>
      <c r="AG581" s="213"/>
      <c r="AH581" s="46"/>
      <c r="AI581" s="46"/>
      <c r="AJ581" s="46"/>
      <c r="AK581" s="46"/>
      <c r="AL581" s="46"/>
      <c r="AM581" s="46"/>
      <c r="AN581" s="231"/>
    </row>
    <row r="582" spans="1:40" ht="18" customHeight="1">
      <c r="A582" s="44"/>
      <c r="B582" s="259"/>
      <c r="C582" s="259"/>
      <c r="D582" s="503" t="s">
        <v>567</v>
      </c>
      <c r="E582" s="503"/>
      <c r="F582" s="503"/>
      <c r="G582" s="503"/>
      <c r="H582" s="503"/>
      <c r="I582" s="503"/>
      <c r="J582" s="503"/>
      <c r="K582" s="503"/>
      <c r="L582" s="503"/>
      <c r="M582" s="503"/>
      <c r="N582" s="503"/>
      <c r="O582" s="503"/>
      <c r="P582" s="503"/>
      <c r="Q582" s="503"/>
      <c r="R582" s="503"/>
      <c r="S582" s="503"/>
      <c r="T582" s="503"/>
      <c r="U582" s="503"/>
      <c r="V582" s="503"/>
      <c r="W582" s="503"/>
      <c r="X582" s="503"/>
      <c r="Y582" s="503"/>
      <c r="Z582" s="503"/>
      <c r="AA582" s="503"/>
      <c r="AB582" s="503"/>
      <c r="AC582" s="503"/>
      <c r="AD582" s="503"/>
      <c r="AE582" s="503"/>
      <c r="AF582" s="503"/>
      <c r="AG582" s="503"/>
      <c r="AH582" s="503"/>
      <c r="AI582" s="259"/>
      <c r="AJ582" s="259"/>
      <c r="AK582" s="259"/>
      <c r="AL582" s="259"/>
      <c r="AM582" s="259"/>
    </row>
    <row r="583" spans="1:40" ht="18" customHeight="1">
      <c r="A583" s="44"/>
      <c r="B583" s="259"/>
      <c r="C583" s="259"/>
      <c r="D583" s="503"/>
      <c r="E583" s="503"/>
      <c r="F583" s="503"/>
      <c r="G583" s="503"/>
      <c r="H583" s="503"/>
      <c r="I583" s="503"/>
      <c r="J583" s="503"/>
      <c r="K583" s="503"/>
      <c r="L583" s="503"/>
      <c r="M583" s="503"/>
      <c r="N583" s="503"/>
      <c r="O583" s="503"/>
      <c r="P583" s="503"/>
      <c r="Q583" s="503"/>
      <c r="R583" s="503"/>
      <c r="S583" s="503"/>
      <c r="T583" s="503"/>
      <c r="U583" s="503"/>
      <c r="V583" s="503"/>
      <c r="W583" s="503"/>
      <c r="X583" s="503"/>
      <c r="Y583" s="503"/>
      <c r="Z583" s="503"/>
      <c r="AA583" s="503"/>
      <c r="AB583" s="503"/>
      <c r="AC583" s="503"/>
      <c r="AD583" s="503"/>
      <c r="AE583" s="503"/>
      <c r="AF583" s="503"/>
      <c r="AG583" s="503"/>
      <c r="AH583" s="503"/>
      <c r="AI583" s="259"/>
      <c r="AJ583" s="259"/>
      <c r="AK583" s="259"/>
      <c r="AL583" s="259"/>
      <c r="AM583" s="259"/>
    </row>
    <row r="584" spans="1:40" ht="15" customHeight="1">
      <c r="A584" s="38" t="s">
        <v>41</v>
      </c>
      <c r="B584" s="38"/>
      <c r="C584" s="397">
        <v>144</v>
      </c>
      <c r="D584" s="397"/>
      <c r="E584" s="494" t="s">
        <v>839</v>
      </c>
      <c r="F584" s="494"/>
      <c r="G584" s="494"/>
      <c r="H584" s="494"/>
      <c r="I584" s="494"/>
      <c r="J584" s="494"/>
      <c r="K584" s="494"/>
      <c r="L584" s="494"/>
      <c r="M584" s="494"/>
      <c r="N584" s="494"/>
      <c r="O584" s="494"/>
      <c r="P584" s="494"/>
      <c r="Q584" s="494"/>
      <c r="R584" s="494"/>
      <c r="S584" s="494"/>
      <c r="T584" s="494"/>
      <c r="U584" s="494"/>
      <c r="V584" s="494"/>
      <c r="W584" s="494"/>
      <c r="X584" s="494"/>
      <c r="Y584" s="494"/>
      <c r="Z584" s="494"/>
      <c r="AA584" s="494"/>
      <c r="AB584" s="494"/>
      <c r="AC584" s="494"/>
      <c r="AD584" s="494"/>
      <c r="AE584" s="494"/>
      <c r="AF584" s="494"/>
      <c r="AG584" s="494"/>
      <c r="AH584" s="494"/>
      <c r="AI584" s="397"/>
      <c r="AJ584" s="397"/>
      <c r="AK584" s="397"/>
      <c r="AL584" s="397"/>
      <c r="AM584" s="397"/>
      <c r="AN584" s="397"/>
    </row>
    <row r="585" spans="1:40" ht="15" customHeight="1">
      <c r="A585" s="38"/>
      <c r="B585" s="38"/>
      <c r="C585" s="397"/>
      <c r="D585" s="397"/>
      <c r="E585" s="494"/>
      <c r="F585" s="494"/>
      <c r="G585" s="494"/>
      <c r="H585" s="494"/>
      <c r="I585" s="494"/>
      <c r="J585" s="494"/>
      <c r="K585" s="494"/>
      <c r="L585" s="494"/>
      <c r="M585" s="494"/>
      <c r="N585" s="494"/>
      <c r="O585" s="494"/>
      <c r="P585" s="494"/>
      <c r="Q585" s="494"/>
      <c r="R585" s="494"/>
      <c r="S585" s="494"/>
      <c r="T585" s="494"/>
      <c r="U585" s="494"/>
      <c r="V585" s="494"/>
      <c r="W585" s="494"/>
      <c r="X585" s="494"/>
      <c r="Y585" s="494"/>
      <c r="Z585" s="494"/>
      <c r="AA585" s="494"/>
      <c r="AB585" s="494"/>
      <c r="AC585" s="494"/>
      <c r="AD585" s="494"/>
      <c r="AE585" s="494"/>
      <c r="AF585" s="494"/>
      <c r="AG585" s="494"/>
      <c r="AH585" s="494"/>
      <c r="AI585" s="397"/>
      <c r="AJ585" s="397"/>
      <c r="AK585" s="397"/>
      <c r="AL585" s="397"/>
      <c r="AM585" s="397"/>
      <c r="AN585" s="397"/>
    </row>
    <row r="586" spans="1:40" ht="15" customHeight="1">
      <c r="A586" s="38"/>
      <c r="B586" s="38"/>
      <c r="C586" s="397"/>
      <c r="D586" s="397"/>
      <c r="E586" s="494"/>
      <c r="F586" s="494"/>
      <c r="G586" s="494"/>
      <c r="H586" s="494"/>
      <c r="I586" s="494"/>
      <c r="J586" s="494"/>
      <c r="K586" s="494"/>
      <c r="L586" s="494"/>
      <c r="M586" s="494"/>
      <c r="N586" s="494"/>
      <c r="O586" s="494"/>
      <c r="P586" s="494"/>
      <c r="Q586" s="494"/>
      <c r="R586" s="494"/>
      <c r="S586" s="494"/>
      <c r="T586" s="494"/>
      <c r="U586" s="494"/>
      <c r="V586" s="494"/>
      <c r="W586" s="494"/>
      <c r="X586" s="494"/>
      <c r="Y586" s="494"/>
      <c r="Z586" s="494"/>
      <c r="AA586" s="494"/>
      <c r="AB586" s="494"/>
      <c r="AC586" s="494"/>
      <c r="AD586" s="494"/>
      <c r="AE586" s="494"/>
      <c r="AF586" s="494"/>
      <c r="AG586" s="494"/>
      <c r="AH586" s="494"/>
      <c r="AI586" s="397"/>
      <c r="AJ586" s="397"/>
      <c r="AK586" s="397"/>
      <c r="AL586" s="397"/>
      <c r="AM586" s="397"/>
      <c r="AN586" s="397"/>
    </row>
    <row r="587" spans="1:40" ht="15" customHeight="1">
      <c r="A587" s="38"/>
      <c r="B587" s="38"/>
      <c r="C587" s="397"/>
      <c r="D587" s="397"/>
      <c r="E587" s="494"/>
      <c r="F587" s="494"/>
      <c r="G587" s="494"/>
      <c r="H587" s="494"/>
      <c r="I587" s="494"/>
      <c r="J587" s="494"/>
      <c r="K587" s="494"/>
      <c r="L587" s="494"/>
      <c r="M587" s="494"/>
      <c r="N587" s="494"/>
      <c r="O587" s="494"/>
      <c r="P587" s="494"/>
      <c r="Q587" s="494"/>
      <c r="R587" s="494"/>
      <c r="S587" s="494"/>
      <c r="T587" s="494"/>
      <c r="U587" s="494"/>
      <c r="V587" s="494"/>
      <c r="W587" s="494"/>
      <c r="X587" s="494"/>
      <c r="Y587" s="494"/>
      <c r="Z587" s="494"/>
      <c r="AA587" s="494"/>
      <c r="AB587" s="494"/>
      <c r="AC587" s="494"/>
      <c r="AD587" s="494"/>
      <c r="AE587" s="494"/>
      <c r="AF587" s="494"/>
      <c r="AG587" s="494"/>
      <c r="AH587" s="494"/>
      <c r="AI587" s="397"/>
      <c r="AJ587" s="397"/>
      <c r="AK587" s="397"/>
      <c r="AL587" s="397"/>
      <c r="AM587" s="397"/>
      <c r="AN587" s="397"/>
    </row>
    <row r="588" spans="1:40" ht="15" customHeight="1">
      <c r="A588" s="38"/>
      <c r="B588" s="38"/>
      <c r="C588" s="397"/>
      <c r="D588" s="397"/>
      <c r="E588" s="494"/>
      <c r="F588" s="494"/>
      <c r="G588" s="494"/>
      <c r="H588" s="494"/>
      <c r="I588" s="494"/>
      <c r="J588" s="494"/>
      <c r="K588" s="494"/>
      <c r="L588" s="494"/>
      <c r="M588" s="494"/>
      <c r="N588" s="494"/>
      <c r="O588" s="494"/>
      <c r="P588" s="494"/>
      <c r="Q588" s="494"/>
      <c r="R588" s="494"/>
      <c r="S588" s="494"/>
      <c r="T588" s="494"/>
      <c r="U588" s="494"/>
      <c r="V588" s="494"/>
      <c r="W588" s="494"/>
      <c r="X588" s="494"/>
      <c r="Y588" s="494"/>
      <c r="Z588" s="494"/>
      <c r="AA588" s="494"/>
      <c r="AB588" s="494"/>
      <c r="AC588" s="494"/>
      <c r="AD588" s="494"/>
      <c r="AE588" s="494"/>
      <c r="AF588" s="494"/>
      <c r="AG588" s="494"/>
      <c r="AH588" s="494"/>
      <c r="AI588" s="397"/>
      <c r="AJ588" s="397"/>
      <c r="AK588" s="397"/>
      <c r="AL588" s="397"/>
      <c r="AM588" s="397"/>
      <c r="AN588" s="397"/>
    </row>
    <row r="589" spans="1:40" ht="15" customHeight="1">
      <c r="A589" s="38"/>
      <c r="B589" s="38"/>
      <c r="C589" s="397">
        <v>145</v>
      </c>
      <c r="D589" s="397"/>
      <c r="E589" s="512" t="s">
        <v>498</v>
      </c>
      <c r="F589" s="512"/>
      <c r="G589" s="512"/>
      <c r="H589" s="512"/>
      <c r="I589" s="512"/>
      <c r="J589" s="512"/>
      <c r="K589" s="512"/>
      <c r="L589" s="512"/>
      <c r="M589" s="512"/>
      <c r="N589" s="512"/>
      <c r="O589" s="512"/>
      <c r="P589" s="512"/>
      <c r="Q589" s="512"/>
      <c r="R589" s="512"/>
      <c r="S589" s="512"/>
      <c r="T589" s="512"/>
      <c r="U589" s="512"/>
      <c r="V589" s="512"/>
      <c r="W589" s="512"/>
      <c r="X589" s="512"/>
      <c r="Y589" s="512"/>
      <c r="Z589" s="512"/>
      <c r="AA589" s="512"/>
      <c r="AB589" s="512"/>
      <c r="AC589" s="512"/>
      <c r="AD589" s="512"/>
      <c r="AE589" s="512"/>
      <c r="AF589" s="512"/>
      <c r="AG589" s="512"/>
      <c r="AH589" s="512"/>
      <c r="AI589" s="397"/>
      <c r="AJ589" s="397"/>
      <c r="AK589" s="397"/>
      <c r="AL589" s="397"/>
      <c r="AM589" s="397"/>
      <c r="AN589" s="397"/>
    </row>
    <row r="590" spans="1:40" ht="15" customHeight="1">
      <c r="A590" s="38"/>
      <c r="B590" s="38"/>
      <c r="C590" s="397"/>
      <c r="D590" s="397"/>
      <c r="E590" s="512"/>
      <c r="F590" s="512"/>
      <c r="G590" s="512"/>
      <c r="H590" s="512"/>
      <c r="I590" s="512"/>
      <c r="J590" s="512"/>
      <c r="K590" s="512"/>
      <c r="L590" s="512"/>
      <c r="M590" s="512"/>
      <c r="N590" s="512"/>
      <c r="O590" s="512"/>
      <c r="P590" s="512"/>
      <c r="Q590" s="512"/>
      <c r="R590" s="512"/>
      <c r="S590" s="512"/>
      <c r="T590" s="512"/>
      <c r="U590" s="512"/>
      <c r="V590" s="512"/>
      <c r="W590" s="512"/>
      <c r="X590" s="512"/>
      <c r="Y590" s="512"/>
      <c r="Z590" s="512"/>
      <c r="AA590" s="512"/>
      <c r="AB590" s="512"/>
      <c r="AC590" s="512"/>
      <c r="AD590" s="512"/>
      <c r="AE590" s="512"/>
      <c r="AF590" s="512"/>
      <c r="AG590" s="512"/>
      <c r="AH590" s="512"/>
      <c r="AI590" s="397"/>
      <c r="AJ590" s="397"/>
      <c r="AK590" s="397"/>
      <c r="AL590" s="397"/>
      <c r="AM590" s="397"/>
      <c r="AN590" s="397"/>
    </row>
    <row r="591" spans="1:40" ht="15" customHeight="1">
      <c r="A591" s="38"/>
      <c r="B591" s="38"/>
      <c r="C591" s="397"/>
      <c r="D591" s="397"/>
      <c r="E591" s="512"/>
      <c r="F591" s="512"/>
      <c r="G591" s="512"/>
      <c r="H591" s="512"/>
      <c r="I591" s="512"/>
      <c r="J591" s="512"/>
      <c r="K591" s="512"/>
      <c r="L591" s="512"/>
      <c r="M591" s="512"/>
      <c r="N591" s="512"/>
      <c r="O591" s="512"/>
      <c r="P591" s="512"/>
      <c r="Q591" s="512"/>
      <c r="R591" s="512"/>
      <c r="S591" s="512"/>
      <c r="T591" s="512"/>
      <c r="U591" s="512"/>
      <c r="V591" s="512"/>
      <c r="W591" s="512"/>
      <c r="X591" s="512"/>
      <c r="Y591" s="512"/>
      <c r="Z591" s="512"/>
      <c r="AA591" s="512"/>
      <c r="AB591" s="512"/>
      <c r="AC591" s="512"/>
      <c r="AD591" s="512"/>
      <c r="AE591" s="512"/>
      <c r="AF591" s="512"/>
      <c r="AG591" s="512"/>
      <c r="AH591" s="512"/>
      <c r="AI591" s="397"/>
      <c r="AJ591" s="397"/>
      <c r="AK591" s="397"/>
      <c r="AL591" s="397"/>
      <c r="AM591" s="397"/>
      <c r="AN591" s="397"/>
    </row>
    <row r="592" spans="1:40" ht="15" customHeight="1">
      <c r="A592" s="38"/>
      <c r="B592" s="38"/>
      <c r="C592" s="397"/>
      <c r="D592" s="397"/>
      <c r="E592" s="512"/>
      <c r="F592" s="512"/>
      <c r="G592" s="512"/>
      <c r="H592" s="512"/>
      <c r="I592" s="512"/>
      <c r="J592" s="512"/>
      <c r="K592" s="512"/>
      <c r="L592" s="512"/>
      <c r="M592" s="512"/>
      <c r="N592" s="512"/>
      <c r="O592" s="512"/>
      <c r="P592" s="512"/>
      <c r="Q592" s="512"/>
      <c r="R592" s="512"/>
      <c r="S592" s="512"/>
      <c r="T592" s="512"/>
      <c r="U592" s="512"/>
      <c r="V592" s="512"/>
      <c r="W592" s="512"/>
      <c r="X592" s="512"/>
      <c r="Y592" s="512"/>
      <c r="Z592" s="512"/>
      <c r="AA592" s="512"/>
      <c r="AB592" s="512"/>
      <c r="AC592" s="512"/>
      <c r="AD592" s="512"/>
      <c r="AE592" s="512"/>
      <c r="AF592" s="512"/>
      <c r="AG592" s="512"/>
      <c r="AH592" s="512"/>
      <c r="AI592" s="397"/>
      <c r="AJ592" s="397"/>
      <c r="AK592" s="397"/>
      <c r="AL592" s="397"/>
      <c r="AM592" s="397"/>
      <c r="AN592" s="397"/>
    </row>
    <row r="593" spans="1:40" ht="15" customHeight="1">
      <c r="A593" s="38"/>
      <c r="B593" s="38"/>
      <c r="C593" s="397"/>
      <c r="D593" s="397"/>
      <c r="E593" s="512"/>
      <c r="F593" s="512"/>
      <c r="G593" s="512"/>
      <c r="H593" s="512"/>
      <c r="I593" s="512"/>
      <c r="J593" s="512"/>
      <c r="K593" s="512"/>
      <c r="L593" s="512"/>
      <c r="M593" s="512"/>
      <c r="N593" s="512"/>
      <c r="O593" s="512"/>
      <c r="P593" s="512"/>
      <c r="Q593" s="512"/>
      <c r="R593" s="512"/>
      <c r="S593" s="512"/>
      <c r="T593" s="512"/>
      <c r="U593" s="512"/>
      <c r="V593" s="512"/>
      <c r="W593" s="512"/>
      <c r="X593" s="512"/>
      <c r="Y593" s="512"/>
      <c r="Z593" s="512"/>
      <c r="AA593" s="512"/>
      <c r="AB593" s="512"/>
      <c r="AC593" s="512"/>
      <c r="AD593" s="512"/>
      <c r="AE593" s="512"/>
      <c r="AF593" s="512"/>
      <c r="AG593" s="512"/>
      <c r="AH593" s="512"/>
      <c r="AI593" s="397"/>
      <c r="AJ593" s="397"/>
      <c r="AK593" s="397"/>
      <c r="AL593" s="397"/>
      <c r="AM593" s="397"/>
      <c r="AN593" s="397"/>
    </row>
    <row r="594" spans="1:40" ht="15" customHeight="1">
      <c r="A594" s="38"/>
      <c r="B594" s="38"/>
      <c r="C594" s="397"/>
      <c r="D594" s="397"/>
      <c r="E594" s="512"/>
      <c r="F594" s="512"/>
      <c r="G594" s="512"/>
      <c r="H594" s="512"/>
      <c r="I594" s="512"/>
      <c r="J594" s="512"/>
      <c r="K594" s="512"/>
      <c r="L594" s="512"/>
      <c r="M594" s="512"/>
      <c r="N594" s="512"/>
      <c r="O594" s="512"/>
      <c r="P594" s="512"/>
      <c r="Q594" s="512"/>
      <c r="R594" s="512"/>
      <c r="S594" s="512"/>
      <c r="T594" s="512"/>
      <c r="U594" s="512"/>
      <c r="V594" s="512"/>
      <c r="W594" s="512"/>
      <c r="X594" s="512"/>
      <c r="Y594" s="512"/>
      <c r="Z594" s="512"/>
      <c r="AA594" s="512"/>
      <c r="AB594" s="512"/>
      <c r="AC594" s="512"/>
      <c r="AD594" s="512"/>
      <c r="AE594" s="512"/>
      <c r="AF594" s="512"/>
      <c r="AG594" s="512"/>
      <c r="AH594" s="512"/>
      <c r="AI594" s="397"/>
      <c r="AJ594" s="397"/>
      <c r="AK594" s="397"/>
      <c r="AL594" s="397"/>
      <c r="AM594" s="397"/>
      <c r="AN594" s="397"/>
    </row>
    <row r="595" spans="1:40" ht="15" customHeight="1">
      <c r="A595" s="38"/>
      <c r="B595" s="38"/>
      <c r="C595" s="397"/>
      <c r="D595" s="397"/>
      <c r="E595" s="512"/>
      <c r="F595" s="512"/>
      <c r="G595" s="512"/>
      <c r="H595" s="512"/>
      <c r="I595" s="512"/>
      <c r="J595" s="512"/>
      <c r="K595" s="512"/>
      <c r="L595" s="512"/>
      <c r="M595" s="512"/>
      <c r="N595" s="512"/>
      <c r="O595" s="512"/>
      <c r="P595" s="512"/>
      <c r="Q595" s="512"/>
      <c r="R595" s="512"/>
      <c r="S595" s="512"/>
      <c r="T595" s="512"/>
      <c r="U595" s="512"/>
      <c r="V595" s="512"/>
      <c r="W595" s="512"/>
      <c r="X595" s="512"/>
      <c r="Y595" s="512"/>
      <c r="Z595" s="512"/>
      <c r="AA595" s="512"/>
      <c r="AB595" s="512"/>
      <c r="AC595" s="512"/>
      <c r="AD595" s="512"/>
      <c r="AE595" s="512"/>
      <c r="AF595" s="512"/>
      <c r="AG595" s="512"/>
      <c r="AH595" s="512"/>
      <c r="AI595" s="397"/>
      <c r="AJ595" s="397"/>
      <c r="AK595" s="397"/>
      <c r="AL595" s="397"/>
      <c r="AM595" s="397"/>
      <c r="AN595" s="397"/>
    </row>
    <row r="596" spans="1:40" ht="15" customHeight="1">
      <c r="A596" s="38"/>
      <c r="B596" s="38"/>
      <c r="C596" s="397"/>
      <c r="D596" s="397"/>
      <c r="E596" s="512"/>
      <c r="F596" s="512"/>
      <c r="G596" s="512"/>
      <c r="H596" s="512"/>
      <c r="I596" s="512"/>
      <c r="J596" s="512"/>
      <c r="K596" s="512"/>
      <c r="L596" s="512"/>
      <c r="M596" s="512"/>
      <c r="N596" s="512"/>
      <c r="O596" s="512"/>
      <c r="P596" s="512"/>
      <c r="Q596" s="512"/>
      <c r="R596" s="512"/>
      <c r="S596" s="512"/>
      <c r="T596" s="512"/>
      <c r="U596" s="512"/>
      <c r="V596" s="512"/>
      <c r="W596" s="512"/>
      <c r="X596" s="512"/>
      <c r="Y596" s="512"/>
      <c r="Z596" s="512"/>
      <c r="AA596" s="512"/>
      <c r="AB596" s="512"/>
      <c r="AC596" s="512"/>
      <c r="AD596" s="512"/>
      <c r="AE596" s="512"/>
      <c r="AF596" s="512"/>
      <c r="AG596" s="512"/>
      <c r="AH596" s="512"/>
      <c r="AI596" s="397"/>
      <c r="AJ596" s="397"/>
      <c r="AK596" s="397"/>
      <c r="AL596" s="397"/>
      <c r="AM596" s="397"/>
      <c r="AN596" s="397"/>
    </row>
    <row r="597" spans="1:40" ht="15" customHeight="1">
      <c r="A597" s="38"/>
      <c r="B597" s="38"/>
      <c r="C597" s="397"/>
      <c r="D597" s="397"/>
      <c r="E597" s="512"/>
      <c r="F597" s="512"/>
      <c r="G597" s="512"/>
      <c r="H597" s="512"/>
      <c r="I597" s="512"/>
      <c r="J597" s="512"/>
      <c r="K597" s="512"/>
      <c r="L597" s="512"/>
      <c r="M597" s="512"/>
      <c r="N597" s="512"/>
      <c r="O597" s="512"/>
      <c r="P597" s="512"/>
      <c r="Q597" s="512"/>
      <c r="R597" s="512"/>
      <c r="S597" s="512"/>
      <c r="T597" s="512"/>
      <c r="U597" s="512"/>
      <c r="V597" s="512"/>
      <c r="W597" s="512"/>
      <c r="X597" s="512"/>
      <c r="Y597" s="512"/>
      <c r="Z597" s="512"/>
      <c r="AA597" s="512"/>
      <c r="AB597" s="512"/>
      <c r="AC597" s="512"/>
      <c r="AD597" s="512"/>
      <c r="AE597" s="512"/>
      <c r="AF597" s="512"/>
      <c r="AG597" s="512"/>
      <c r="AH597" s="512"/>
      <c r="AI597" s="397"/>
      <c r="AJ597" s="397"/>
      <c r="AK597" s="397"/>
      <c r="AL597" s="397"/>
      <c r="AM597" s="397"/>
      <c r="AN597" s="397"/>
    </row>
    <row r="598" spans="1:40" ht="15" customHeight="1">
      <c r="A598" s="38"/>
      <c r="B598" s="38"/>
      <c r="C598" s="397">
        <v>146</v>
      </c>
      <c r="D598" s="397"/>
      <c r="E598" s="494" t="s">
        <v>499</v>
      </c>
      <c r="F598" s="494"/>
      <c r="G598" s="494"/>
      <c r="H598" s="494"/>
      <c r="I598" s="494"/>
      <c r="J598" s="494"/>
      <c r="K598" s="494"/>
      <c r="L598" s="494"/>
      <c r="M598" s="494"/>
      <c r="N598" s="494"/>
      <c r="O598" s="494"/>
      <c r="P598" s="494"/>
      <c r="Q598" s="494"/>
      <c r="R598" s="494"/>
      <c r="S598" s="494"/>
      <c r="T598" s="494"/>
      <c r="U598" s="494"/>
      <c r="V598" s="494"/>
      <c r="W598" s="494"/>
      <c r="X598" s="494"/>
      <c r="Y598" s="494"/>
      <c r="Z598" s="494"/>
      <c r="AA598" s="494"/>
      <c r="AB598" s="494"/>
      <c r="AC598" s="494"/>
      <c r="AD598" s="494"/>
      <c r="AE598" s="494"/>
      <c r="AF598" s="494"/>
      <c r="AG598" s="494"/>
      <c r="AH598" s="494"/>
      <c r="AI598" s="397"/>
      <c r="AJ598" s="397"/>
      <c r="AK598" s="397"/>
      <c r="AL598" s="397"/>
      <c r="AM598" s="397"/>
      <c r="AN598" s="397"/>
    </row>
    <row r="599" spans="1:40" ht="15" customHeight="1">
      <c r="A599" s="38"/>
      <c r="B599" s="38"/>
      <c r="C599" s="397"/>
      <c r="D599" s="397"/>
      <c r="E599" s="494"/>
      <c r="F599" s="494"/>
      <c r="G599" s="494"/>
      <c r="H599" s="494"/>
      <c r="I599" s="494"/>
      <c r="J599" s="494"/>
      <c r="K599" s="494"/>
      <c r="L599" s="494"/>
      <c r="M599" s="494"/>
      <c r="N599" s="494"/>
      <c r="O599" s="494"/>
      <c r="P599" s="494"/>
      <c r="Q599" s="494"/>
      <c r="R599" s="494"/>
      <c r="S599" s="494"/>
      <c r="T599" s="494"/>
      <c r="U599" s="494"/>
      <c r="V599" s="494"/>
      <c r="W599" s="494"/>
      <c r="X599" s="494"/>
      <c r="Y599" s="494"/>
      <c r="Z599" s="494"/>
      <c r="AA599" s="494"/>
      <c r="AB599" s="494"/>
      <c r="AC599" s="494"/>
      <c r="AD599" s="494"/>
      <c r="AE599" s="494"/>
      <c r="AF599" s="494"/>
      <c r="AG599" s="494"/>
      <c r="AH599" s="494"/>
      <c r="AI599" s="397"/>
      <c r="AJ599" s="397"/>
      <c r="AK599" s="397"/>
      <c r="AL599" s="397"/>
      <c r="AM599" s="397"/>
      <c r="AN599" s="397"/>
    </row>
    <row r="600" spans="1:40" ht="15" customHeight="1">
      <c r="A600" s="38"/>
      <c r="B600" s="38"/>
      <c r="C600" s="397">
        <v>147</v>
      </c>
      <c r="D600" s="397"/>
      <c r="E600" s="512" t="s">
        <v>500</v>
      </c>
      <c r="F600" s="512"/>
      <c r="G600" s="512"/>
      <c r="H600" s="512"/>
      <c r="I600" s="512"/>
      <c r="J600" s="512"/>
      <c r="K600" s="512"/>
      <c r="L600" s="512"/>
      <c r="M600" s="512"/>
      <c r="N600" s="512"/>
      <c r="O600" s="512"/>
      <c r="P600" s="512"/>
      <c r="Q600" s="512"/>
      <c r="R600" s="512"/>
      <c r="S600" s="512"/>
      <c r="T600" s="512"/>
      <c r="U600" s="512"/>
      <c r="V600" s="512"/>
      <c r="W600" s="512"/>
      <c r="X600" s="512"/>
      <c r="Y600" s="512"/>
      <c r="Z600" s="512"/>
      <c r="AA600" s="512"/>
      <c r="AB600" s="512"/>
      <c r="AC600" s="512"/>
      <c r="AD600" s="512"/>
      <c r="AE600" s="512"/>
      <c r="AF600" s="512"/>
      <c r="AG600" s="512"/>
      <c r="AH600" s="512"/>
      <c r="AI600" s="397"/>
      <c r="AJ600" s="397"/>
      <c r="AK600" s="397"/>
      <c r="AL600" s="397"/>
      <c r="AM600" s="397"/>
      <c r="AN600" s="397"/>
    </row>
    <row r="601" spans="1:40" ht="15" customHeight="1">
      <c r="A601" s="38"/>
      <c r="B601" s="38"/>
      <c r="C601" s="397"/>
      <c r="D601" s="397"/>
      <c r="E601" s="512"/>
      <c r="F601" s="512"/>
      <c r="G601" s="512"/>
      <c r="H601" s="512"/>
      <c r="I601" s="512"/>
      <c r="J601" s="512"/>
      <c r="K601" s="512"/>
      <c r="L601" s="512"/>
      <c r="M601" s="512"/>
      <c r="N601" s="512"/>
      <c r="O601" s="512"/>
      <c r="P601" s="512"/>
      <c r="Q601" s="512"/>
      <c r="R601" s="512"/>
      <c r="S601" s="512"/>
      <c r="T601" s="512"/>
      <c r="U601" s="512"/>
      <c r="V601" s="512"/>
      <c r="W601" s="512"/>
      <c r="X601" s="512"/>
      <c r="Y601" s="512"/>
      <c r="Z601" s="512"/>
      <c r="AA601" s="512"/>
      <c r="AB601" s="512"/>
      <c r="AC601" s="512"/>
      <c r="AD601" s="512"/>
      <c r="AE601" s="512"/>
      <c r="AF601" s="512"/>
      <c r="AG601" s="512"/>
      <c r="AH601" s="512"/>
      <c r="AI601" s="397"/>
      <c r="AJ601" s="397"/>
      <c r="AK601" s="397"/>
      <c r="AL601" s="397"/>
      <c r="AM601" s="397"/>
      <c r="AN601" s="397"/>
    </row>
    <row r="602" spans="1:40" ht="15" customHeight="1">
      <c r="A602" s="38"/>
      <c r="B602" s="38"/>
      <c r="C602" s="397"/>
      <c r="D602" s="397"/>
      <c r="E602" s="512"/>
      <c r="F602" s="512"/>
      <c r="G602" s="512"/>
      <c r="H602" s="512"/>
      <c r="I602" s="512"/>
      <c r="J602" s="512"/>
      <c r="K602" s="512"/>
      <c r="L602" s="512"/>
      <c r="M602" s="512"/>
      <c r="N602" s="512"/>
      <c r="O602" s="512"/>
      <c r="P602" s="512"/>
      <c r="Q602" s="512"/>
      <c r="R602" s="512"/>
      <c r="S602" s="512"/>
      <c r="T602" s="512"/>
      <c r="U602" s="512"/>
      <c r="V602" s="512"/>
      <c r="W602" s="512"/>
      <c r="X602" s="512"/>
      <c r="Y602" s="512"/>
      <c r="Z602" s="512"/>
      <c r="AA602" s="512"/>
      <c r="AB602" s="512"/>
      <c r="AC602" s="512"/>
      <c r="AD602" s="512"/>
      <c r="AE602" s="512"/>
      <c r="AF602" s="512"/>
      <c r="AG602" s="512"/>
      <c r="AH602" s="512"/>
      <c r="AI602" s="397"/>
      <c r="AJ602" s="397"/>
      <c r="AK602" s="397"/>
      <c r="AL602" s="397"/>
      <c r="AM602" s="397"/>
      <c r="AN602" s="397"/>
    </row>
    <row r="603" spans="1:40" ht="15" customHeight="1">
      <c r="A603" s="38"/>
      <c r="B603" s="38"/>
      <c r="C603" s="397"/>
      <c r="D603" s="397"/>
      <c r="E603" s="512"/>
      <c r="F603" s="512"/>
      <c r="G603" s="512"/>
      <c r="H603" s="512"/>
      <c r="I603" s="512"/>
      <c r="J603" s="512"/>
      <c r="K603" s="512"/>
      <c r="L603" s="512"/>
      <c r="M603" s="512"/>
      <c r="N603" s="512"/>
      <c r="O603" s="512"/>
      <c r="P603" s="512"/>
      <c r="Q603" s="512"/>
      <c r="R603" s="512"/>
      <c r="S603" s="512"/>
      <c r="T603" s="512"/>
      <c r="U603" s="512"/>
      <c r="V603" s="512"/>
      <c r="W603" s="512"/>
      <c r="X603" s="512"/>
      <c r="Y603" s="512"/>
      <c r="Z603" s="512"/>
      <c r="AA603" s="512"/>
      <c r="AB603" s="512"/>
      <c r="AC603" s="512"/>
      <c r="AD603" s="512"/>
      <c r="AE603" s="512"/>
      <c r="AF603" s="512"/>
      <c r="AG603" s="512"/>
      <c r="AH603" s="512"/>
      <c r="AI603" s="397"/>
      <c r="AJ603" s="397"/>
      <c r="AK603" s="397"/>
      <c r="AL603" s="397"/>
      <c r="AM603" s="397"/>
      <c r="AN603" s="397"/>
    </row>
    <row r="604" spans="1:40" ht="15" customHeight="1">
      <c r="A604" s="38"/>
      <c r="B604" s="38"/>
      <c r="C604" s="397"/>
      <c r="D604" s="397"/>
      <c r="E604" s="512"/>
      <c r="F604" s="512"/>
      <c r="G604" s="512"/>
      <c r="H604" s="512"/>
      <c r="I604" s="512"/>
      <c r="J604" s="512"/>
      <c r="K604" s="512"/>
      <c r="L604" s="512"/>
      <c r="M604" s="512"/>
      <c r="N604" s="512"/>
      <c r="O604" s="512"/>
      <c r="P604" s="512"/>
      <c r="Q604" s="512"/>
      <c r="R604" s="512"/>
      <c r="S604" s="512"/>
      <c r="T604" s="512"/>
      <c r="U604" s="512"/>
      <c r="V604" s="512"/>
      <c r="W604" s="512"/>
      <c r="X604" s="512"/>
      <c r="Y604" s="512"/>
      <c r="Z604" s="512"/>
      <c r="AA604" s="512"/>
      <c r="AB604" s="512"/>
      <c r="AC604" s="512"/>
      <c r="AD604" s="512"/>
      <c r="AE604" s="512"/>
      <c r="AF604" s="512"/>
      <c r="AG604" s="512"/>
      <c r="AH604" s="512"/>
      <c r="AI604" s="397"/>
      <c r="AJ604" s="397"/>
      <c r="AK604" s="397"/>
      <c r="AL604" s="397"/>
      <c r="AM604" s="397"/>
      <c r="AN604" s="397"/>
    </row>
    <row r="605" spans="1:40" ht="15" customHeight="1">
      <c r="A605" s="38"/>
      <c r="B605" s="38"/>
      <c r="C605" s="397"/>
      <c r="D605" s="397"/>
      <c r="E605" s="512"/>
      <c r="F605" s="512"/>
      <c r="G605" s="512"/>
      <c r="H605" s="512"/>
      <c r="I605" s="512"/>
      <c r="J605" s="512"/>
      <c r="K605" s="512"/>
      <c r="L605" s="512"/>
      <c r="M605" s="512"/>
      <c r="N605" s="512"/>
      <c r="O605" s="512"/>
      <c r="P605" s="512"/>
      <c r="Q605" s="512"/>
      <c r="R605" s="512"/>
      <c r="S605" s="512"/>
      <c r="T605" s="512"/>
      <c r="U605" s="512"/>
      <c r="V605" s="512"/>
      <c r="W605" s="512"/>
      <c r="X605" s="512"/>
      <c r="Y605" s="512"/>
      <c r="Z605" s="512"/>
      <c r="AA605" s="512"/>
      <c r="AB605" s="512"/>
      <c r="AC605" s="512"/>
      <c r="AD605" s="512"/>
      <c r="AE605" s="512"/>
      <c r="AF605" s="512"/>
      <c r="AG605" s="512"/>
      <c r="AH605" s="512"/>
      <c r="AI605" s="397"/>
      <c r="AJ605" s="397"/>
      <c r="AK605" s="397"/>
      <c r="AL605" s="397"/>
      <c r="AM605" s="397"/>
      <c r="AN605" s="397"/>
    </row>
    <row r="606" spans="1:40" ht="15" customHeight="1">
      <c r="A606" s="38"/>
      <c r="B606" s="38"/>
      <c r="C606" s="397"/>
      <c r="D606" s="397"/>
      <c r="E606" s="512"/>
      <c r="F606" s="512"/>
      <c r="G606" s="512"/>
      <c r="H606" s="512"/>
      <c r="I606" s="512"/>
      <c r="J606" s="512"/>
      <c r="K606" s="512"/>
      <c r="L606" s="512"/>
      <c r="M606" s="512"/>
      <c r="N606" s="512"/>
      <c r="O606" s="512"/>
      <c r="P606" s="512"/>
      <c r="Q606" s="512"/>
      <c r="R606" s="512"/>
      <c r="S606" s="512"/>
      <c r="T606" s="512"/>
      <c r="U606" s="512"/>
      <c r="V606" s="512"/>
      <c r="W606" s="512"/>
      <c r="X606" s="512"/>
      <c r="Y606" s="512"/>
      <c r="Z606" s="512"/>
      <c r="AA606" s="512"/>
      <c r="AB606" s="512"/>
      <c r="AC606" s="512"/>
      <c r="AD606" s="512"/>
      <c r="AE606" s="512"/>
      <c r="AF606" s="512"/>
      <c r="AG606" s="512"/>
      <c r="AH606" s="512"/>
      <c r="AI606" s="397"/>
      <c r="AJ606" s="397"/>
      <c r="AK606" s="397"/>
      <c r="AL606" s="397"/>
      <c r="AM606" s="397"/>
      <c r="AN606" s="397"/>
    </row>
    <row r="607" spans="1:40" ht="15" customHeight="1">
      <c r="A607" s="38"/>
      <c r="B607" s="38"/>
      <c r="C607" s="397"/>
      <c r="D607" s="397"/>
      <c r="E607" s="512"/>
      <c r="F607" s="512"/>
      <c r="G607" s="512"/>
      <c r="H607" s="512"/>
      <c r="I607" s="512"/>
      <c r="J607" s="512"/>
      <c r="K607" s="512"/>
      <c r="L607" s="512"/>
      <c r="M607" s="512"/>
      <c r="N607" s="512"/>
      <c r="O607" s="512"/>
      <c r="P607" s="512"/>
      <c r="Q607" s="512"/>
      <c r="R607" s="512"/>
      <c r="S607" s="512"/>
      <c r="T607" s="512"/>
      <c r="U607" s="512"/>
      <c r="V607" s="512"/>
      <c r="W607" s="512"/>
      <c r="X607" s="512"/>
      <c r="Y607" s="512"/>
      <c r="Z607" s="512"/>
      <c r="AA607" s="512"/>
      <c r="AB607" s="512"/>
      <c r="AC607" s="512"/>
      <c r="AD607" s="512"/>
      <c r="AE607" s="512"/>
      <c r="AF607" s="512"/>
      <c r="AG607" s="512"/>
      <c r="AH607" s="512"/>
      <c r="AI607" s="397"/>
      <c r="AJ607" s="397"/>
      <c r="AK607" s="397"/>
      <c r="AL607" s="397"/>
      <c r="AM607" s="397"/>
      <c r="AN607" s="397"/>
    </row>
    <row r="608" spans="1:40" ht="15" customHeight="1">
      <c r="A608" s="38"/>
      <c r="B608" s="38"/>
      <c r="C608" s="397"/>
      <c r="D608" s="397"/>
      <c r="E608" s="512"/>
      <c r="F608" s="512"/>
      <c r="G608" s="512"/>
      <c r="H608" s="512"/>
      <c r="I608" s="512"/>
      <c r="J608" s="512"/>
      <c r="K608" s="512"/>
      <c r="L608" s="512"/>
      <c r="M608" s="512"/>
      <c r="N608" s="512"/>
      <c r="O608" s="512"/>
      <c r="P608" s="512"/>
      <c r="Q608" s="512"/>
      <c r="R608" s="512"/>
      <c r="S608" s="512"/>
      <c r="T608" s="512"/>
      <c r="U608" s="512"/>
      <c r="V608" s="512"/>
      <c r="W608" s="512"/>
      <c r="X608" s="512"/>
      <c r="Y608" s="512"/>
      <c r="Z608" s="512"/>
      <c r="AA608" s="512"/>
      <c r="AB608" s="512"/>
      <c r="AC608" s="512"/>
      <c r="AD608" s="512"/>
      <c r="AE608" s="512"/>
      <c r="AF608" s="512"/>
      <c r="AG608" s="512"/>
      <c r="AH608" s="512"/>
      <c r="AI608" s="397"/>
      <c r="AJ608" s="397"/>
      <c r="AK608" s="397"/>
      <c r="AL608" s="397"/>
      <c r="AM608" s="397"/>
      <c r="AN608" s="397"/>
    </row>
    <row r="609" spans="1:40" ht="15" customHeight="1">
      <c r="A609" s="38"/>
      <c r="B609" s="38"/>
      <c r="C609" s="397"/>
      <c r="D609" s="397"/>
      <c r="E609" s="512"/>
      <c r="F609" s="512"/>
      <c r="G609" s="512"/>
      <c r="H609" s="512"/>
      <c r="I609" s="512"/>
      <c r="J609" s="512"/>
      <c r="K609" s="512"/>
      <c r="L609" s="512"/>
      <c r="M609" s="512"/>
      <c r="N609" s="512"/>
      <c r="O609" s="512"/>
      <c r="P609" s="512"/>
      <c r="Q609" s="512"/>
      <c r="R609" s="512"/>
      <c r="S609" s="512"/>
      <c r="T609" s="512"/>
      <c r="U609" s="512"/>
      <c r="V609" s="512"/>
      <c r="W609" s="512"/>
      <c r="X609" s="512"/>
      <c r="Y609" s="512"/>
      <c r="Z609" s="512"/>
      <c r="AA609" s="512"/>
      <c r="AB609" s="512"/>
      <c r="AC609" s="512"/>
      <c r="AD609" s="512"/>
      <c r="AE609" s="512"/>
      <c r="AF609" s="512"/>
      <c r="AG609" s="512"/>
      <c r="AH609" s="512"/>
      <c r="AI609" s="397"/>
      <c r="AJ609" s="397"/>
      <c r="AK609" s="397"/>
      <c r="AL609" s="397"/>
      <c r="AM609" s="397"/>
      <c r="AN609" s="397"/>
    </row>
    <row r="610" spans="1:40" ht="15" customHeight="1">
      <c r="A610" s="38"/>
      <c r="B610" s="38"/>
      <c r="C610" s="397">
        <v>148</v>
      </c>
      <c r="D610" s="397"/>
      <c r="E610" s="494" t="s">
        <v>840</v>
      </c>
      <c r="F610" s="494"/>
      <c r="G610" s="494"/>
      <c r="H610" s="494"/>
      <c r="I610" s="494"/>
      <c r="J610" s="494"/>
      <c r="K610" s="494"/>
      <c r="L610" s="494"/>
      <c r="M610" s="494"/>
      <c r="N610" s="494"/>
      <c r="O610" s="494"/>
      <c r="P610" s="494"/>
      <c r="Q610" s="494"/>
      <c r="R610" s="494"/>
      <c r="S610" s="494"/>
      <c r="T610" s="494"/>
      <c r="U610" s="494"/>
      <c r="V610" s="494"/>
      <c r="W610" s="494"/>
      <c r="X610" s="494"/>
      <c r="Y610" s="494"/>
      <c r="Z610" s="494"/>
      <c r="AA610" s="494"/>
      <c r="AB610" s="494"/>
      <c r="AC610" s="494"/>
      <c r="AD610" s="494"/>
      <c r="AE610" s="494"/>
      <c r="AF610" s="494"/>
      <c r="AG610" s="494"/>
      <c r="AH610" s="494"/>
      <c r="AI610" s="397"/>
      <c r="AJ610" s="397"/>
      <c r="AK610" s="397"/>
      <c r="AL610" s="397"/>
      <c r="AM610" s="397"/>
      <c r="AN610" s="397"/>
    </row>
    <row r="611" spans="1:40" ht="15" customHeight="1">
      <c r="A611" s="38"/>
      <c r="B611" s="38"/>
      <c r="C611" s="397"/>
      <c r="D611" s="397"/>
      <c r="E611" s="494"/>
      <c r="F611" s="494"/>
      <c r="G611" s="494"/>
      <c r="H611" s="494"/>
      <c r="I611" s="494"/>
      <c r="J611" s="494"/>
      <c r="K611" s="494"/>
      <c r="L611" s="494"/>
      <c r="M611" s="494"/>
      <c r="N611" s="494"/>
      <c r="O611" s="494"/>
      <c r="P611" s="494"/>
      <c r="Q611" s="494"/>
      <c r="R611" s="494"/>
      <c r="S611" s="494"/>
      <c r="T611" s="494"/>
      <c r="U611" s="494"/>
      <c r="V611" s="494"/>
      <c r="W611" s="494"/>
      <c r="X611" s="494"/>
      <c r="Y611" s="494"/>
      <c r="Z611" s="494"/>
      <c r="AA611" s="494"/>
      <c r="AB611" s="494"/>
      <c r="AC611" s="494"/>
      <c r="AD611" s="494"/>
      <c r="AE611" s="494"/>
      <c r="AF611" s="494"/>
      <c r="AG611" s="494"/>
      <c r="AH611" s="494"/>
      <c r="AI611" s="397"/>
      <c r="AJ611" s="397"/>
      <c r="AK611" s="397"/>
      <c r="AL611" s="397"/>
      <c r="AM611" s="397"/>
      <c r="AN611" s="397"/>
    </row>
    <row r="612" spans="1:40" ht="15" customHeight="1">
      <c r="A612" s="38"/>
      <c r="B612" s="38"/>
      <c r="C612" s="397">
        <v>149</v>
      </c>
      <c r="D612" s="397"/>
      <c r="E612" s="494" t="s">
        <v>569</v>
      </c>
      <c r="F612" s="494"/>
      <c r="G612" s="494"/>
      <c r="H612" s="494"/>
      <c r="I612" s="494"/>
      <c r="J612" s="494"/>
      <c r="K612" s="494"/>
      <c r="L612" s="494"/>
      <c r="M612" s="494"/>
      <c r="N612" s="494"/>
      <c r="O612" s="494"/>
      <c r="P612" s="494"/>
      <c r="Q612" s="494"/>
      <c r="R612" s="494"/>
      <c r="S612" s="494"/>
      <c r="T612" s="494"/>
      <c r="U612" s="494"/>
      <c r="V612" s="494"/>
      <c r="W612" s="494"/>
      <c r="X612" s="494"/>
      <c r="Y612" s="494"/>
      <c r="Z612" s="494"/>
      <c r="AA612" s="494"/>
      <c r="AB612" s="494"/>
      <c r="AC612" s="494"/>
      <c r="AD612" s="494"/>
      <c r="AE612" s="494"/>
      <c r="AF612" s="494"/>
      <c r="AG612" s="494"/>
      <c r="AH612" s="494"/>
      <c r="AI612" s="397"/>
      <c r="AJ612" s="397"/>
      <c r="AK612" s="397"/>
      <c r="AL612" s="397"/>
      <c r="AM612" s="397"/>
      <c r="AN612" s="397"/>
    </row>
    <row r="613" spans="1:40" ht="15" customHeight="1">
      <c r="A613" s="38"/>
      <c r="B613" s="38"/>
      <c r="C613" s="397"/>
      <c r="D613" s="397"/>
      <c r="E613" s="494"/>
      <c r="F613" s="494"/>
      <c r="G613" s="494"/>
      <c r="H613" s="494"/>
      <c r="I613" s="494"/>
      <c r="J613" s="494"/>
      <c r="K613" s="494"/>
      <c r="L613" s="494"/>
      <c r="M613" s="494"/>
      <c r="N613" s="494"/>
      <c r="O613" s="494"/>
      <c r="P613" s="494"/>
      <c r="Q613" s="494"/>
      <c r="R613" s="494"/>
      <c r="S613" s="494"/>
      <c r="T613" s="494"/>
      <c r="U613" s="494"/>
      <c r="V613" s="494"/>
      <c r="W613" s="494"/>
      <c r="X613" s="494"/>
      <c r="Y613" s="494"/>
      <c r="Z613" s="494"/>
      <c r="AA613" s="494"/>
      <c r="AB613" s="494"/>
      <c r="AC613" s="494"/>
      <c r="AD613" s="494"/>
      <c r="AE613" s="494"/>
      <c r="AF613" s="494"/>
      <c r="AG613" s="494"/>
      <c r="AH613" s="494"/>
      <c r="AI613" s="397"/>
      <c r="AJ613" s="397"/>
      <c r="AK613" s="397"/>
      <c r="AL613" s="397"/>
      <c r="AM613" s="397"/>
      <c r="AN613" s="397"/>
    </row>
    <row r="614" spans="1:40" ht="15" customHeight="1">
      <c r="A614" s="38"/>
      <c r="B614" s="38"/>
      <c r="C614" s="397"/>
      <c r="D614" s="397"/>
      <c r="E614" s="494"/>
      <c r="F614" s="494"/>
      <c r="G614" s="494"/>
      <c r="H614" s="494"/>
      <c r="I614" s="494"/>
      <c r="J614" s="494"/>
      <c r="K614" s="494"/>
      <c r="L614" s="494"/>
      <c r="M614" s="494"/>
      <c r="N614" s="494"/>
      <c r="O614" s="494"/>
      <c r="P614" s="494"/>
      <c r="Q614" s="494"/>
      <c r="R614" s="494"/>
      <c r="S614" s="494"/>
      <c r="T614" s="494"/>
      <c r="U614" s="494"/>
      <c r="V614" s="494"/>
      <c r="W614" s="494"/>
      <c r="X614" s="494"/>
      <c r="Y614" s="494"/>
      <c r="Z614" s="494"/>
      <c r="AA614" s="494"/>
      <c r="AB614" s="494"/>
      <c r="AC614" s="494"/>
      <c r="AD614" s="494"/>
      <c r="AE614" s="494"/>
      <c r="AF614" s="494"/>
      <c r="AG614" s="494"/>
      <c r="AH614" s="494"/>
      <c r="AI614" s="397"/>
      <c r="AJ614" s="397"/>
      <c r="AK614" s="397"/>
      <c r="AL614" s="397"/>
      <c r="AM614" s="397"/>
      <c r="AN614" s="397"/>
    </row>
    <row r="615" spans="1:40" ht="15" customHeight="1">
      <c r="A615" s="38"/>
      <c r="B615" s="38"/>
      <c r="C615" s="397">
        <v>150</v>
      </c>
      <c r="D615" s="397"/>
      <c r="E615" s="494" t="s">
        <v>481</v>
      </c>
      <c r="F615" s="494"/>
      <c r="G615" s="494"/>
      <c r="H615" s="494"/>
      <c r="I615" s="494"/>
      <c r="J615" s="494"/>
      <c r="K615" s="494"/>
      <c r="L615" s="494"/>
      <c r="M615" s="494"/>
      <c r="N615" s="494"/>
      <c r="O615" s="494"/>
      <c r="P615" s="494"/>
      <c r="Q615" s="494"/>
      <c r="R615" s="494"/>
      <c r="S615" s="494"/>
      <c r="T615" s="494"/>
      <c r="U615" s="494"/>
      <c r="V615" s="494"/>
      <c r="W615" s="494"/>
      <c r="X615" s="494"/>
      <c r="Y615" s="494"/>
      <c r="Z615" s="494"/>
      <c r="AA615" s="494"/>
      <c r="AB615" s="494"/>
      <c r="AC615" s="494"/>
      <c r="AD615" s="494"/>
      <c r="AE615" s="494"/>
      <c r="AF615" s="494"/>
      <c r="AG615" s="494"/>
      <c r="AH615" s="494"/>
      <c r="AI615" s="397"/>
      <c r="AJ615" s="397"/>
      <c r="AK615" s="397"/>
      <c r="AL615" s="397"/>
      <c r="AM615" s="397"/>
      <c r="AN615" s="397"/>
    </row>
    <row r="616" spans="1:40" ht="15" customHeight="1">
      <c r="A616" s="38"/>
      <c r="B616" s="38"/>
      <c r="C616" s="397"/>
      <c r="D616" s="397"/>
      <c r="E616" s="494"/>
      <c r="F616" s="494"/>
      <c r="G616" s="494"/>
      <c r="H616" s="494"/>
      <c r="I616" s="494"/>
      <c r="J616" s="494"/>
      <c r="K616" s="494"/>
      <c r="L616" s="494"/>
      <c r="M616" s="494"/>
      <c r="N616" s="494"/>
      <c r="O616" s="494"/>
      <c r="P616" s="494"/>
      <c r="Q616" s="494"/>
      <c r="R616" s="494"/>
      <c r="S616" s="494"/>
      <c r="T616" s="494"/>
      <c r="U616" s="494"/>
      <c r="V616" s="494"/>
      <c r="W616" s="494"/>
      <c r="X616" s="494"/>
      <c r="Y616" s="494"/>
      <c r="Z616" s="494"/>
      <c r="AA616" s="494"/>
      <c r="AB616" s="494"/>
      <c r="AC616" s="494"/>
      <c r="AD616" s="494"/>
      <c r="AE616" s="494"/>
      <c r="AF616" s="494"/>
      <c r="AG616" s="494"/>
      <c r="AH616" s="494"/>
      <c r="AI616" s="397"/>
      <c r="AJ616" s="397"/>
      <c r="AK616" s="397"/>
      <c r="AL616" s="397"/>
      <c r="AM616" s="397"/>
      <c r="AN616" s="397"/>
    </row>
    <row r="617" spans="1:40" ht="15" customHeight="1">
      <c r="A617" s="38"/>
      <c r="B617" s="38"/>
      <c r="C617" s="397">
        <v>151</v>
      </c>
      <c r="D617" s="397"/>
      <c r="E617" s="494" t="s">
        <v>841</v>
      </c>
      <c r="F617" s="494"/>
      <c r="G617" s="494"/>
      <c r="H617" s="494"/>
      <c r="I617" s="494"/>
      <c r="J617" s="494"/>
      <c r="K617" s="494"/>
      <c r="L617" s="494"/>
      <c r="M617" s="494"/>
      <c r="N617" s="494"/>
      <c r="O617" s="494"/>
      <c r="P617" s="494"/>
      <c r="Q617" s="494"/>
      <c r="R617" s="494"/>
      <c r="S617" s="494"/>
      <c r="T617" s="494"/>
      <c r="U617" s="494"/>
      <c r="V617" s="494"/>
      <c r="W617" s="494"/>
      <c r="X617" s="494"/>
      <c r="Y617" s="494"/>
      <c r="Z617" s="494"/>
      <c r="AA617" s="494"/>
      <c r="AB617" s="494"/>
      <c r="AC617" s="494"/>
      <c r="AD617" s="494"/>
      <c r="AE617" s="494"/>
      <c r="AF617" s="494"/>
      <c r="AG617" s="494"/>
      <c r="AH617" s="494"/>
      <c r="AI617" s="397"/>
      <c r="AJ617" s="397"/>
      <c r="AK617" s="397"/>
      <c r="AL617" s="397"/>
      <c r="AM617" s="397"/>
      <c r="AN617" s="397"/>
    </row>
    <row r="618" spans="1:40" ht="15" customHeight="1">
      <c r="A618" s="38"/>
      <c r="B618" s="38"/>
      <c r="C618" s="397"/>
      <c r="D618" s="397"/>
      <c r="E618" s="494"/>
      <c r="F618" s="494"/>
      <c r="G618" s="494"/>
      <c r="H618" s="494"/>
      <c r="I618" s="494"/>
      <c r="J618" s="494"/>
      <c r="K618" s="494"/>
      <c r="L618" s="494"/>
      <c r="M618" s="494"/>
      <c r="N618" s="494"/>
      <c r="O618" s="494"/>
      <c r="P618" s="494"/>
      <c r="Q618" s="494"/>
      <c r="R618" s="494"/>
      <c r="S618" s="494"/>
      <c r="T618" s="494"/>
      <c r="U618" s="494"/>
      <c r="V618" s="494"/>
      <c r="W618" s="494"/>
      <c r="X618" s="494"/>
      <c r="Y618" s="494"/>
      <c r="Z618" s="494"/>
      <c r="AA618" s="494"/>
      <c r="AB618" s="494"/>
      <c r="AC618" s="494"/>
      <c r="AD618" s="494"/>
      <c r="AE618" s="494"/>
      <c r="AF618" s="494"/>
      <c r="AG618" s="494"/>
      <c r="AH618" s="494"/>
      <c r="AI618" s="397"/>
      <c r="AJ618" s="397"/>
      <c r="AK618" s="397"/>
      <c r="AL618" s="397"/>
      <c r="AM618" s="397"/>
      <c r="AN618" s="397"/>
    </row>
    <row r="619" spans="1:40" ht="15" customHeight="1">
      <c r="A619" s="38"/>
      <c r="B619" s="38"/>
      <c r="C619" s="397"/>
      <c r="D619" s="397"/>
      <c r="E619" s="494"/>
      <c r="F619" s="494"/>
      <c r="G619" s="494"/>
      <c r="H619" s="494"/>
      <c r="I619" s="494"/>
      <c r="J619" s="494"/>
      <c r="K619" s="494"/>
      <c r="L619" s="494"/>
      <c r="M619" s="494"/>
      <c r="N619" s="494"/>
      <c r="O619" s="494"/>
      <c r="P619" s="494"/>
      <c r="Q619" s="494"/>
      <c r="R619" s="494"/>
      <c r="S619" s="494"/>
      <c r="T619" s="494"/>
      <c r="U619" s="494"/>
      <c r="V619" s="494"/>
      <c r="W619" s="494"/>
      <c r="X619" s="494"/>
      <c r="Y619" s="494"/>
      <c r="Z619" s="494"/>
      <c r="AA619" s="494"/>
      <c r="AB619" s="494"/>
      <c r="AC619" s="494"/>
      <c r="AD619" s="494"/>
      <c r="AE619" s="494"/>
      <c r="AF619" s="494"/>
      <c r="AG619" s="494"/>
      <c r="AH619" s="494"/>
      <c r="AI619" s="397"/>
      <c r="AJ619" s="397"/>
      <c r="AK619" s="397"/>
      <c r="AL619" s="397"/>
      <c r="AM619" s="397"/>
      <c r="AN619" s="397"/>
    </row>
    <row r="620" spans="1:40" ht="15" customHeight="1">
      <c r="A620" s="38"/>
      <c r="B620" s="38"/>
      <c r="C620" s="397"/>
      <c r="D620" s="397"/>
      <c r="E620" s="494"/>
      <c r="F620" s="494"/>
      <c r="G620" s="494"/>
      <c r="H620" s="494"/>
      <c r="I620" s="494"/>
      <c r="J620" s="494"/>
      <c r="K620" s="494"/>
      <c r="L620" s="494"/>
      <c r="M620" s="494"/>
      <c r="N620" s="494"/>
      <c r="O620" s="494"/>
      <c r="P620" s="494"/>
      <c r="Q620" s="494"/>
      <c r="R620" s="494"/>
      <c r="S620" s="494"/>
      <c r="T620" s="494"/>
      <c r="U620" s="494"/>
      <c r="V620" s="494"/>
      <c r="W620" s="494"/>
      <c r="X620" s="494"/>
      <c r="Y620" s="494"/>
      <c r="Z620" s="494"/>
      <c r="AA620" s="494"/>
      <c r="AB620" s="494"/>
      <c r="AC620" s="494"/>
      <c r="AD620" s="494"/>
      <c r="AE620" s="494"/>
      <c r="AF620" s="494"/>
      <c r="AG620" s="494"/>
      <c r="AH620" s="494"/>
      <c r="AI620" s="397"/>
      <c r="AJ620" s="397"/>
      <c r="AK620" s="397"/>
      <c r="AL620" s="397"/>
      <c r="AM620" s="397"/>
      <c r="AN620" s="397"/>
    </row>
    <row r="621" spans="1:40" ht="17.25" customHeight="1">
      <c r="A621" s="38"/>
      <c r="B621" s="38"/>
      <c r="C621" s="217"/>
      <c r="D621" s="217"/>
      <c r="E621" s="213"/>
      <c r="F621" s="213"/>
      <c r="G621" s="213"/>
      <c r="H621" s="213"/>
      <c r="I621" s="213"/>
      <c r="J621" s="213"/>
      <c r="K621" s="213"/>
      <c r="L621" s="213"/>
      <c r="M621" s="213"/>
      <c r="N621" s="213"/>
      <c r="O621" s="213"/>
      <c r="P621" s="213"/>
      <c r="Q621" s="213"/>
      <c r="R621" s="213"/>
      <c r="S621" s="213"/>
      <c r="T621" s="213"/>
      <c r="U621" s="213"/>
      <c r="V621" s="213"/>
      <c r="W621" s="213"/>
      <c r="X621" s="213"/>
      <c r="Y621" s="213"/>
      <c r="Z621" s="213"/>
      <c r="AA621" s="213"/>
      <c r="AB621" s="213"/>
      <c r="AC621" s="213"/>
      <c r="AD621" s="213"/>
      <c r="AE621" s="213"/>
      <c r="AF621" s="213"/>
      <c r="AG621" s="213"/>
      <c r="AH621" s="213"/>
      <c r="AI621" s="46"/>
      <c r="AJ621" s="46"/>
      <c r="AK621" s="46"/>
      <c r="AL621" s="46"/>
      <c r="AM621" s="46"/>
      <c r="AN621" s="46"/>
    </row>
    <row r="622" spans="1:40" ht="18" customHeight="1">
      <c r="A622" s="44" t="s">
        <v>502</v>
      </c>
      <c r="B622" s="217"/>
      <c r="C622" s="217"/>
      <c r="D622" s="213"/>
      <c r="E622" s="213"/>
      <c r="F622" s="213"/>
      <c r="G622" s="213"/>
      <c r="H622" s="213"/>
      <c r="I622" s="213"/>
      <c r="J622" s="213"/>
      <c r="K622" s="213"/>
      <c r="L622" s="213"/>
      <c r="M622" s="213"/>
      <c r="N622" s="213"/>
      <c r="O622" s="213"/>
      <c r="P622" s="213"/>
      <c r="Q622" s="213"/>
      <c r="R622" s="213"/>
      <c r="S622" s="213"/>
      <c r="T622" s="213"/>
      <c r="U622" s="213"/>
      <c r="V622" s="213"/>
      <c r="W622" s="213"/>
      <c r="X622" s="213"/>
      <c r="Y622" s="213"/>
      <c r="Z622" s="213"/>
      <c r="AA622" s="213"/>
      <c r="AB622" s="213"/>
      <c r="AC622" s="213"/>
      <c r="AD622" s="213"/>
      <c r="AE622" s="213"/>
      <c r="AF622" s="213"/>
      <c r="AG622" s="213"/>
      <c r="AH622" s="46"/>
      <c r="AI622" s="46"/>
      <c r="AJ622" s="46"/>
      <c r="AK622" s="46"/>
      <c r="AL622" s="46"/>
      <c r="AM622" s="46"/>
      <c r="AN622" s="231"/>
    </row>
    <row r="623" spans="1:40" ht="17.25" customHeight="1">
      <c r="A623" s="38"/>
      <c r="B623" s="38"/>
      <c r="C623" s="377">
        <v>152</v>
      </c>
      <c r="D623" s="395"/>
      <c r="E623" s="368" t="s">
        <v>306</v>
      </c>
      <c r="F623" s="369"/>
      <c r="G623" s="369"/>
      <c r="H623" s="369"/>
      <c r="I623" s="369"/>
      <c r="J623" s="369"/>
      <c r="K623" s="369"/>
      <c r="L623" s="369"/>
      <c r="M623" s="369"/>
      <c r="N623" s="369"/>
      <c r="O623" s="369"/>
      <c r="P623" s="369"/>
      <c r="Q623" s="369"/>
      <c r="R623" s="369"/>
      <c r="S623" s="369"/>
      <c r="T623" s="369"/>
      <c r="U623" s="369"/>
      <c r="V623" s="369"/>
      <c r="W623" s="369"/>
      <c r="X623" s="369"/>
      <c r="Y623" s="369"/>
      <c r="Z623" s="369"/>
      <c r="AA623" s="369"/>
      <c r="AB623" s="369"/>
      <c r="AC623" s="369"/>
      <c r="AD623" s="369"/>
      <c r="AE623" s="369"/>
      <c r="AF623" s="369"/>
      <c r="AG623" s="369"/>
      <c r="AH623" s="370"/>
      <c r="AI623" s="377"/>
      <c r="AJ623" s="378"/>
      <c r="AK623" s="378"/>
      <c r="AL623" s="378"/>
      <c r="AM623" s="378"/>
      <c r="AN623" s="395"/>
    </row>
    <row r="624" spans="1:40" ht="17.25" customHeight="1">
      <c r="A624" s="38"/>
      <c r="B624" s="38"/>
      <c r="C624" s="381"/>
      <c r="D624" s="396"/>
      <c r="E624" s="374"/>
      <c r="F624" s="375"/>
      <c r="G624" s="375"/>
      <c r="H624" s="375"/>
      <c r="I624" s="375"/>
      <c r="J624" s="375"/>
      <c r="K624" s="375"/>
      <c r="L624" s="375"/>
      <c r="M624" s="375"/>
      <c r="N624" s="375"/>
      <c r="O624" s="375"/>
      <c r="P624" s="375"/>
      <c r="Q624" s="375"/>
      <c r="R624" s="375"/>
      <c r="S624" s="375"/>
      <c r="T624" s="375"/>
      <c r="U624" s="375"/>
      <c r="V624" s="375"/>
      <c r="W624" s="375"/>
      <c r="X624" s="375"/>
      <c r="Y624" s="375"/>
      <c r="Z624" s="375"/>
      <c r="AA624" s="375"/>
      <c r="AB624" s="375"/>
      <c r="AC624" s="375"/>
      <c r="AD624" s="375"/>
      <c r="AE624" s="375"/>
      <c r="AF624" s="375"/>
      <c r="AG624" s="375"/>
      <c r="AH624" s="376"/>
      <c r="AI624" s="381"/>
      <c r="AJ624" s="382"/>
      <c r="AK624" s="382"/>
      <c r="AL624" s="382"/>
      <c r="AM624" s="382"/>
      <c r="AN624" s="396"/>
    </row>
    <row r="625" spans="1:40" ht="17.25" customHeight="1">
      <c r="A625" s="38"/>
      <c r="B625" s="38"/>
      <c r="C625" s="217"/>
      <c r="D625" s="217"/>
      <c r="E625" s="213"/>
      <c r="F625" s="213"/>
      <c r="G625" s="213"/>
      <c r="H625" s="213"/>
      <c r="I625" s="213"/>
      <c r="J625" s="213"/>
      <c r="K625" s="213"/>
      <c r="L625" s="213"/>
      <c r="M625" s="213"/>
      <c r="N625" s="213"/>
      <c r="O625" s="213"/>
      <c r="P625" s="213"/>
      <c r="Q625" s="213"/>
      <c r="R625" s="213"/>
      <c r="S625" s="213"/>
      <c r="T625" s="213"/>
      <c r="U625" s="213"/>
      <c r="V625" s="213"/>
      <c r="W625" s="213"/>
      <c r="X625" s="213"/>
      <c r="Y625" s="213"/>
      <c r="Z625" s="213"/>
      <c r="AA625" s="213"/>
      <c r="AB625" s="213"/>
      <c r="AC625" s="213"/>
      <c r="AD625" s="213"/>
      <c r="AE625" s="213"/>
      <c r="AF625" s="213"/>
      <c r="AG625" s="213"/>
      <c r="AH625" s="213"/>
      <c r="AI625" s="46"/>
      <c r="AJ625" s="46"/>
      <c r="AK625" s="46"/>
      <c r="AL625" s="46"/>
      <c r="AM625" s="46"/>
      <c r="AN625" s="46"/>
    </row>
    <row r="626" spans="1:40" ht="17.25" customHeight="1">
      <c r="A626" s="44" t="s">
        <v>503</v>
      </c>
      <c r="B626" s="38"/>
      <c r="C626" s="217"/>
      <c r="D626" s="217"/>
      <c r="E626" s="236"/>
      <c r="F626" s="236"/>
      <c r="G626" s="236"/>
      <c r="H626" s="236"/>
      <c r="I626" s="236"/>
      <c r="J626" s="236"/>
      <c r="K626" s="236"/>
      <c r="L626" s="236"/>
      <c r="M626" s="236"/>
      <c r="N626" s="236"/>
      <c r="O626" s="236"/>
      <c r="P626" s="236"/>
      <c r="Q626" s="236"/>
      <c r="R626" s="236"/>
      <c r="S626" s="236"/>
      <c r="T626" s="236"/>
      <c r="U626" s="236"/>
      <c r="V626" s="236"/>
      <c r="W626" s="236"/>
      <c r="X626" s="236"/>
      <c r="Y626" s="236"/>
      <c r="Z626" s="236"/>
      <c r="AA626" s="236"/>
      <c r="AB626" s="236"/>
      <c r="AC626" s="236"/>
      <c r="AD626" s="236"/>
      <c r="AE626" s="236"/>
      <c r="AF626" s="236"/>
      <c r="AG626" s="236"/>
      <c r="AH626" s="236"/>
      <c r="AI626" s="46"/>
      <c r="AJ626" s="46"/>
      <c r="AK626" s="46"/>
      <c r="AL626" s="46"/>
      <c r="AM626" s="46"/>
      <c r="AN626" s="46"/>
    </row>
    <row r="627" spans="1:40" ht="17.25" customHeight="1">
      <c r="A627" s="38"/>
      <c r="B627" s="38"/>
      <c r="C627" s="377">
        <v>153</v>
      </c>
      <c r="D627" s="395"/>
      <c r="E627" s="368" t="s">
        <v>249</v>
      </c>
      <c r="F627" s="369"/>
      <c r="G627" s="369"/>
      <c r="H627" s="369"/>
      <c r="I627" s="369"/>
      <c r="J627" s="369"/>
      <c r="K627" s="369"/>
      <c r="L627" s="369"/>
      <c r="M627" s="369"/>
      <c r="N627" s="369"/>
      <c r="O627" s="369"/>
      <c r="P627" s="369"/>
      <c r="Q627" s="369"/>
      <c r="R627" s="369"/>
      <c r="S627" s="369"/>
      <c r="T627" s="369"/>
      <c r="U627" s="369"/>
      <c r="V627" s="369"/>
      <c r="W627" s="369"/>
      <c r="X627" s="369"/>
      <c r="Y627" s="369"/>
      <c r="Z627" s="369"/>
      <c r="AA627" s="369"/>
      <c r="AB627" s="369"/>
      <c r="AC627" s="369"/>
      <c r="AD627" s="369"/>
      <c r="AE627" s="369"/>
      <c r="AF627" s="369"/>
      <c r="AG627" s="369"/>
      <c r="AH627" s="370"/>
      <c r="AI627" s="377"/>
      <c r="AJ627" s="378"/>
      <c r="AK627" s="378"/>
      <c r="AL627" s="378"/>
      <c r="AM627" s="378"/>
      <c r="AN627" s="395"/>
    </row>
    <row r="628" spans="1:40" ht="17.25" customHeight="1">
      <c r="A628" s="38"/>
      <c r="B628" s="38"/>
      <c r="C628" s="379"/>
      <c r="D628" s="408"/>
      <c r="E628" s="374"/>
      <c r="F628" s="375"/>
      <c r="G628" s="375"/>
      <c r="H628" s="375"/>
      <c r="I628" s="375"/>
      <c r="J628" s="375"/>
      <c r="K628" s="375"/>
      <c r="L628" s="375"/>
      <c r="M628" s="375"/>
      <c r="N628" s="375"/>
      <c r="O628" s="375"/>
      <c r="P628" s="375"/>
      <c r="Q628" s="375"/>
      <c r="R628" s="375"/>
      <c r="S628" s="375"/>
      <c r="T628" s="375"/>
      <c r="U628" s="375"/>
      <c r="V628" s="375"/>
      <c r="W628" s="375"/>
      <c r="X628" s="375"/>
      <c r="Y628" s="375"/>
      <c r="Z628" s="375"/>
      <c r="AA628" s="375"/>
      <c r="AB628" s="375"/>
      <c r="AC628" s="375"/>
      <c r="AD628" s="375"/>
      <c r="AE628" s="375"/>
      <c r="AF628" s="375"/>
      <c r="AG628" s="375"/>
      <c r="AH628" s="376"/>
      <c r="AI628" s="381"/>
      <c r="AJ628" s="382"/>
      <c r="AK628" s="382"/>
      <c r="AL628" s="382"/>
      <c r="AM628" s="382"/>
      <c r="AN628" s="396"/>
    </row>
    <row r="629" spans="1:40" ht="17.25" customHeight="1">
      <c r="A629" s="38"/>
      <c r="B629" s="38"/>
      <c r="C629" s="377">
        <v>154</v>
      </c>
      <c r="D629" s="395"/>
      <c r="E629" s="368" t="s">
        <v>770</v>
      </c>
      <c r="F629" s="369"/>
      <c r="G629" s="369"/>
      <c r="H629" s="369"/>
      <c r="I629" s="369"/>
      <c r="J629" s="369"/>
      <c r="K629" s="369"/>
      <c r="L629" s="369"/>
      <c r="M629" s="369"/>
      <c r="N629" s="369"/>
      <c r="O629" s="369"/>
      <c r="P629" s="369"/>
      <c r="Q629" s="369"/>
      <c r="R629" s="369"/>
      <c r="S629" s="369"/>
      <c r="T629" s="369"/>
      <c r="U629" s="369"/>
      <c r="V629" s="369"/>
      <c r="W629" s="369"/>
      <c r="X629" s="369"/>
      <c r="Y629" s="369"/>
      <c r="Z629" s="369"/>
      <c r="AA629" s="369"/>
      <c r="AB629" s="369"/>
      <c r="AC629" s="369"/>
      <c r="AD629" s="369"/>
      <c r="AE629" s="369"/>
      <c r="AF629" s="369"/>
      <c r="AG629" s="369"/>
      <c r="AH629" s="370"/>
      <c r="AI629" s="377"/>
      <c r="AJ629" s="378"/>
      <c r="AK629" s="378"/>
      <c r="AL629" s="378"/>
      <c r="AM629" s="378"/>
      <c r="AN629" s="395"/>
    </row>
    <row r="630" spans="1:40" ht="17.25" customHeight="1">
      <c r="A630" s="38"/>
      <c r="B630" s="38"/>
      <c r="C630" s="379"/>
      <c r="D630" s="408"/>
      <c r="E630" s="371"/>
      <c r="F630" s="372"/>
      <c r="G630" s="372"/>
      <c r="H630" s="372"/>
      <c r="I630" s="372"/>
      <c r="J630" s="372"/>
      <c r="K630" s="372"/>
      <c r="L630" s="372"/>
      <c r="M630" s="372"/>
      <c r="N630" s="372"/>
      <c r="O630" s="372"/>
      <c r="P630" s="372"/>
      <c r="Q630" s="372"/>
      <c r="R630" s="372"/>
      <c r="S630" s="372"/>
      <c r="T630" s="372"/>
      <c r="U630" s="372"/>
      <c r="V630" s="372"/>
      <c r="W630" s="372"/>
      <c r="X630" s="372"/>
      <c r="Y630" s="372"/>
      <c r="Z630" s="372"/>
      <c r="AA630" s="372"/>
      <c r="AB630" s="372"/>
      <c r="AC630" s="372"/>
      <c r="AD630" s="372"/>
      <c r="AE630" s="372"/>
      <c r="AF630" s="372"/>
      <c r="AG630" s="372"/>
      <c r="AH630" s="373"/>
      <c r="AI630" s="379"/>
      <c r="AJ630" s="380"/>
      <c r="AK630" s="380"/>
      <c r="AL630" s="380"/>
      <c r="AM630" s="380"/>
      <c r="AN630" s="408"/>
    </row>
    <row r="631" spans="1:40" ht="17.25" customHeight="1">
      <c r="A631" s="38"/>
      <c r="B631" s="38"/>
      <c r="C631" s="379"/>
      <c r="D631" s="408"/>
      <c r="E631" s="371"/>
      <c r="F631" s="372"/>
      <c r="G631" s="372"/>
      <c r="H631" s="372"/>
      <c r="I631" s="372"/>
      <c r="J631" s="372"/>
      <c r="K631" s="372"/>
      <c r="L631" s="372"/>
      <c r="M631" s="372"/>
      <c r="N631" s="372"/>
      <c r="O631" s="372"/>
      <c r="P631" s="372"/>
      <c r="Q631" s="372"/>
      <c r="R631" s="372"/>
      <c r="S631" s="372"/>
      <c r="T631" s="372"/>
      <c r="U631" s="372"/>
      <c r="V631" s="372"/>
      <c r="W631" s="372"/>
      <c r="X631" s="372"/>
      <c r="Y631" s="372"/>
      <c r="Z631" s="372"/>
      <c r="AA631" s="372"/>
      <c r="AB631" s="372"/>
      <c r="AC631" s="372"/>
      <c r="AD631" s="372"/>
      <c r="AE631" s="372"/>
      <c r="AF631" s="372"/>
      <c r="AG631" s="372"/>
      <c r="AH631" s="373"/>
      <c r="AI631" s="379"/>
      <c r="AJ631" s="380"/>
      <c r="AK631" s="380"/>
      <c r="AL631" s="380"/>
      <c r="AM631" s="380"/>
      <c r="AN631" s="408"/>
    </row>
    <row r="632" spans="1:40" ht="17.25" customHeight="1">
      <c r="A632" s="38"/>
      <c r="B632" s="38"/>
      <c r="C632" s="379"/>
      <c r="D632" s="408"/>
      <c r="E632" s="371"/>
      <c r="F632" s="372"/>
      <c r="G632" s="372"/>
      <c r="H632" s="372"/>
      <c r="I632" s="372"/>
      <c r="J632" s="372"/>
      <c r="K632" s="372"/>
      <c r="L632" s="372"/>
      <c r="M632" s="372"/>
      <c r="N632" s="372"/>
      <c r="O632" s="372"/>
      <c r="P632" s="372"/>
      <c r="Q632" s="372"/>
      <c r="R632" s="372"/>
      <c r="S632" s="372"/>
      <c r="T632" s="372"/>
      <c r="U632" s="372"/>
      <c r="V632" s="372"/>
      <c r="W632" s="372"/>
      <c r="X632" s="372"/>
      <c r="Y632" s="372"/>
      <c r="Z632" s="372"/>
      <c r="AA632" s="372"/>
      <c r="AB632" s="372"/>
      <c r="AC632" s="372"/>
      <c r="AD632" s="372"/>
      <c r="AE632" s="372"/>
      <c r="AF632" s="372"/>
      <c r="AG632" s="372"/>
      <c r="AH632" s="373"/>
      <c r="AI632" s="379"/>
      <c r="AJ632" s="380"/>
      <c r="AK632" s="380"/>
      <c r="AL632" s="380"/>
      <c r="AM632" s="380"/>
      <c r="AN632" s="408"/>
    </row>
    <row r="633" spans="1:40" ht="17.25" customHeight="1">
      <c r="A633" s="38"/>
      <c r="B633" s="38"/>
      <c r="C633" s="381"/>
      <c r="D633" s="396"/>
      <c r="E633" s="374"/>
      <c r="F633" s="375"/>
      <c r="G633" s="375"/>
      <c r="H633" s="375"/>
      <c r="I633" s="375"/>
      <c r="J633" s="375"/>
      <c r="K633" s="375"/>
      <c r="L633" s="375"/>
      <c r="M633" s="375"/>
      <c r="N633" s="375"/>
      <c r="O633" s="375"/>
      <c r="P633" s="375"/>
      <c r="Q633" s="375"/>
      <c r="R633" s="375"/>
      <c r="S633" s="375"/>
      <c r="T633" s="375"/>
      <c r="U633" s="375"/>
      <c r="V633" s="375"/>
      <c r="W633" s="375"/>
      <c r="X633" s="375"/>
      <c r="Y633" s="375"/>
      <c r="Z633" s="375"/>
      <c r="AA633" s="375"/>
      <c r="AB633" s="375"/>
      <c r="AC633" s="375"/>
      <c r="AD633" s="375"/>
      <c r="AE633" s="375"/>
      <c r="AF633" s="375"/>
      <c r="AG633" s="375"/>
      <c r="AH633" s="376"/>
      <c r="AI633" s="381"/>
      <c r="AJ633" s="382"/>
      <c r="AK633" s="382"/>
      <c r="AL633" s="382"/>
      <c r="AM633" s="382"/>
      <c r="AN633" s="396"/>
    </row>
    <row r="634" spans="1:40" ht="17.25" customHeight="1">
      <c r="A634" s="38"/>
      <c r="B634" s="38"/>
      <c r="C634" s="217"/>
      <c r="D634" s="217"/>
      <c r="E634" s="236"/>
      <c r="F634" s="236"/>
      <c r="G634" s="236"/>
      <c r="H634" s="236"/>
      <c r="I634" s="236"/>
      <c r="J634" s="236"/>
      <c r="K634" s="236"/>
      <c r="L634" s="236"/>
      <c r="M634" s="236"/>
      <c r="N634" s="236"/>
      <c r="O634" s="236"/>
      <c r="P634" s="236"/>
      <c r="Q634" s="236"/>
      <c r="R634" s="236"/>
      <c r="S634" s="236"/>
      <c r="T634" s="236"/>
      <c r="U634" s="236"/>
      <c r="V634" s="236"/>
      <c r="W634" s="236"/>
      <c r="X634" s="236"/>
      <c r="Y634" s="236"/>
      <c r="Z634" s="236"/>
      <c r="AA634" s="236"/>
      <c r="AB634" s="236"/>
      <c r="AC634" s="236"/>
      <c r="AD634" s="236"/>
      <c r="AE634" s="236"/>
      <c r="AF634" s="236"/>
      <c r="AG634" s="236"/>
      <c r="AH634" s="236"/>
      <c r="AI634" s="46"/>
      <c r="AJ634" s="46"/>
      <c r="AK634" s="46"/>
      <c r="AL634" s="46"/>
      <c r="AM634" s="46"/>
      <c r="AN634" s="46"/>
    </row>
    <row r="635" spans="1:40" ht="17.25" customHeight="1">
      <c r="C635" s="217"/>
      <c r="D635" s="217"/>
      <c r="E635" s="236"/>
      <c r="F635" s="236"/>
      <c r="G635" s="236"/>
      <c r="H635" s="236"/>
      <c r="I635" s="236"/>
      <c r="J635" s="236"/>
      <c r="K635" s="236"/>
      <c r="L635" s="236"/>
      <c r="M635" s="236"/>
      <c r="N635" s="236"/>
      <c r="O635" s="236"/>
      <c r="P635" s="236"/>
      <c r="Q635" s="236"/>
      <c r="R635" s="236"/>
      <c r="S635" s="236"/>
      <c r="T635" s="236"/>
      <c r="U635" s="236"/>
      <c r="V635" s="236"/>
      <c r="W635" s="236"/>
      <c r="X635" s="236"/>
      <c r="Y635" s="236"/>
      <c r="Z635" s="236"/>
      <c r="AA635" s="236"/>
      <c r="AB635" s="236"/>
      <c r="AC635" s="236"/>
      <c r="AD635" s="236"/>
      <c r="AE635" s="236"/>
      <c r="AF635" s="236"/>
      <c r="AG635" s="236"/>
      <c r="AH635" s="236"/>
      <c r="AI635" s="46"/>
      <c r="AJ635" s="46"/>
      <c r="AK635" s="46"/>
      <c r="AL635" s="46"/>
      <c r="AM635" s="46"/>
      <c r="AN635" s="46"/>
    </row>
    <row r="636" spans="1:40" ht="17.25" customHeight="1">
      <c r="C636" s="217"/>
      <c r="D636" s="217"/>
      <c r="E636" s="236"/>
      <c r="F636" s="236"/>
      <c r="G636" s="236"/>
      <c r="H636" s="236"/>
      <c r="I636" s="236"/>
      <c r="J636" s="236"/>
      <c r="K636" s="236"/>
      <c r="L636" s="236"/>
      <c r="M636" s="236"/>
      <c r="N636" s="236"/>
      <c r="O636" s="236"/>
      <c r="P636" s="236"/>
      <c r="Q636" s="236"/>
      <c r="R636" s="236"/>
      <c r="S636" s="236"/>
      <c r="T636" s="236"/>
      <c r="U636" s="236"/>
      <c r="V636" s="236"/>
      <c r="W636" s="236"/>
      <c r="X636" s="236"/>
      <c r="Y636" s="236"/>
      <c r="Z636" s="236"/>
      <c r="AA636" s="236"/>
      <c r="AB636" s="236"/>
      <c r="AC636" s="236"/>
      <c r="AD636" s="236"/>
      <c r="AE636" s="236"/>
      <c r="AF636" s="236"/>
      <c r="AG636" s="236"/>
      <c r="AH636" s="236"/>
      <c r="AI636" s="46"/>
      <c r="AJ636" s="46"/>
      <c r="AK636" s="46"/>
      <c r="AL636" s="46"/>
      <c r="AM636" s="46"/>
      <c r="AN636" s="46"/>
    </row>
    <row r="637" spans="1:40" ht="17.25" customHeight="1">
      <c r="C637" s="254"/>
      <c r="D637" s="217"/>
      <c r="E637" s="217"/>
      <c r="F637" s="217"/>
      <c r="G637" s="217"/>
      <c r="H637" s="217"/>
      <c r="I637" s="217"/>
      <c r="J637" s="217"/>
      <c r="K637" s="217"/>
      <c r="L637" s="217"/>
      <c r="M637" s="217"/>
      <c r="N637" s="217"/>
      <c r="O637" s="217"/>
      <c r="P637" s="217"/>
      <c r="Q637" s="21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row>
    <row r="638" spans="1:40" ht="17.25" customHeight="1">
      <c r="C638" s="254"/>
      <c r="D638" s="217"/>
      <c r="E638" s="217"/>
      <c r="F638" s="217"/>
      <c r="G638" s="217"/>
      <c r="H638" s="217"/>
      <c r="I638" s="217"/>
      <c r="J638" s="217"/>
      <c r="K638" s="217"/>
      <c r="L638" s="217"/>
      <c r="M638" s="217"/>
      <c r="N638" s="217"/>
      <c r="O638" s="217"/>
      <c r="P638" s="217"/>
      <c r="Q638" s="21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row>
    <row r="639" spans="1:40" ht="17.25" customHeight="1">
      <c r="C639" s="254"/>
      <c r="D639" s="217"/>
      <c r="E639" s="217"/>
      <c r="F639" s="217"/>
      <c r="G639" s="217"/>
      <c r="H639" s="217"/>
      <c r="I639" s="217"/>
      <c r="J639" s="217"/>
      <c r="K639" s="217"/>
      <c r="L639" s="217"/>
      <c r="M639" s="217"/>
      <c r="N639" s="217"/>
      <c r="O639" s="217"/>
      <c r="P639" s="217"/>
      <c r="Q639" s="21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row>
    <row r="640" spans="1:40" ht="17.25" customHeight="1">
      <c r="C640" s="254"/>
      <c r="D640" s="217"/>
      <c r="E640" s="217"/>
      <c r="F640" s="217"/>
      <c r="G640" s="217"/>
      <c r="H640" s="217"/>
      <c r="I640" s="217"/>
      <c r="J640" s="217"/>
      <c r="K640" s="217"/>
      <c r="L640" s="217"/>
      <c r="M640" s="217"/>
      <c r="N640" s="217"/>
      <c r="O640" s="217"/>
      <c r="P640" s="217"/>
      <c r="Q640" s="21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row>
    <row r="641" spans="3:40" ht="17.25" customHeight="1">
      <c r="C641" s="254"/>
      <c r="D641" s="217"/>
      <c r="E641" s="217"/>
      <c r="F641" s="217"/>
      <c r="G641" s="217"/>
      <c r="H641" s="217"/>
      <c r="I641" s="217"/>
      <c r="J641" s="217"/>
      <c r="K641" s="217"/>
      <c r="L641" s="217"/>
      <c r="M641" s="217"/>
      <c r="N641" s="217"/>
      <c r="O641" s="217"/>
      <c r="P641" s="217"/>
      <c r="Q641" s="21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row>
    <row r="642" spans="3:40" ht="17.25" customHeight="1">
      <c r="C642" s="254"/>
      <c r="D642" s="217"/>
      <c r="E642" s="217"/>
      <c r="F642" s="217"/>
      <c r="G642" s="217"/>
      <c r="H642" s="217"/>
      <c r="I642" s="217"/>
      <c r="J642" s="217"/>
      <c r="K642" s="217"/>
      <c r="L642" s="217"/>
      <c r="M642" s="217"/>
      <c r="N642" s="217"/>
      <c r="O642" s="217"/>
      <c r="P642" s="217"/>
      <c r="Q642" s="21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row>
    <row r="643" spans="3:40" ht="17.25" customHeight="1">
      <c r="C643" s="254"/>
      <c r="D643" s="217"/>
      <c r="E643" s="217"/>
      <c r="F643" s="217"/>
      <c r="G643" s="217"/>
      <c r="H643" s="217"/>
      <c r="I643" s="217"/>
      <c r="J643" s="217"/>
      <c r="K643" s="217"/>
      <c r="L643" s="217"/>
      <c r="M643" s="217"/>
      <c r="N643" s="217"/>
      <c r="O643" s="217"/>
      <c r="P643" s="217"/>
      <c r="Q643" s="21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row>
    <row r="644" spans="3:40" ht="17.25" customHeight="1">
      <c r="C644" s="254"/>
      <c r="D644" s="217"/>
      <c r="E644" s="217"/>
      <c r="F644" s="217"/>
      <c r="G644" s="217"/>
      <c r="H644" s="217"/>
      <c r="I644" s="217"/>
      <c r="J644" s="217"/>
      <c r="K644" s="217"/>
      <c r="L644" s="217"/>
      <c r="M644" s="217"/>
      <c r="N644" s="217"/>
      <c r="O644" s="217"/>
      <c r="P644" s="217"/>
      <c r="Q644" s="21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row>
    <row r="645" spans="3:40" ht="17.25" customHeight="1">
      <c r="C645" s="254"/>
      <c r="D645" s="217"/>
      <c r="E645" s="217"/>
      <c r="F645" s="217"/>
      <c r="G645" s="217"/>
      <c r="H645" s="217"/>
      <c r="I645" s="217"/>
      <c r="J645" s="217"/>
      <c r="K645" s="217"/>
      <c r="L645" s="217"/>
      <c r="M645" s="217"/>
      <c r="N645" s="217"/>
      <c r="O645" s="217"/>
      <c r="P645" s="217"/>
      <c r="Q645" s="21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row>
    <row r="646" spans="3:40" ht="17.25" customHeight="1">
      <c r="C646" s="254"/>
      <c r="D646" s="217"/>
      <c r="E646" s="217"/>
      <c r="F646" s="217"/>
      <c r="G646" s="217"/>
      <c r="H646" s="217"/>
      <c r="I646" s="217"/>
      <c r="J646" s="217"/>
      <c r="K646" s="217"/>
      <c r="L646" s="217"/>
      <c r="M646" s="217"/>
      <c r="N646" s="217"/>
      <c r="O646" s="217"/>
      <c r="P646" s="217"/>
      <c r="Q646" s="21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row>
    <row r="647" spans="3:40" ht="17.25" customHeight="1">
      <c r="C647" s="254"/>
      <c r="D647" s="217"/>
      <c r="E647" s="217"/>
      <c r="F647" s="217"/>
      <c r="G647" s="217"/>
      <c r="H647" s="217"/>
      <c r="I647" s="217"/>
      <c r="J647" s="217"/>
      <c r="K647" s="217"/>
      <c r="L647" s="217"/>
      <c r="M647" s="217"/>
      <c r="N647" s="217"/>
      <c r="O647" s="217"/>
      <c r="P647" s="217"/>
      <c r="Q647" s="21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row>
    <row r="648" spans="3:40" ht="17.25" customHeight="1">
      <c r="C648" s="254"/>
      <c r="D648" s="217"/>
      <c r="E648" s="217"/>
      <c r="F648" s="217"/>
      <c r="G648" s="217"/>
      <c r="H648" s="217"/>
      <c r="I648" s="217"/>
      <c r="J648" s="217"/>
      <c r="K648" s="217"/>
      <c r="L648" s="217"/>
      <c r="M648" s="217"/>
      <c r="N648" s="217"/>
      <c r="O648" s="217"/>
      <c r="P648" s="217"/>
      <c r="Q648" s="21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row>
  </sheetData>
  <mergeCells count="604">
    <mergeCell ref="D582:AH583"/>
    <mergeCell ref="C576:D577"/>
    <mergeCell ref="E576:AH577"/>
    <mergeCell ref="AI576:AN577"/>
    <mergeCell ref="C483:D484"/>
    <mergeCell ref="E483:AH484"/>
    <mergeCell ref="AI483:AN484"/>
    <mergeCell ref="E499:AN500"/>
    <mergeCell ref="C584:D588"/>
    <mergeCell ref="E584:AH588"/>
    <mergeCell ref="AI584:AN588"/>
    <mergeCell ref="E507:AN508"/>
    <mergeCell ref="AI497:AN498"/>
    <mergeCell ref="G493:S493"/>
    <mergeCell ref="C491:D494"/>
    <mergeCell ref="G494:S494"/>
    <mergeCell ref="W494:AL494"/>
    <mergeCell ref="E491:AN492"/>
    <mergeCell ref="C497:D498"/>
    <mergeCell ref="W493:AL493"/>
    <mergeCell ref="AI522:AN523"/>
    <mergeCell ref="C502:D503"/>
    <mergeCell ref="E502:AH503"/>
    <mergeCell ref="AI502:AN503"/>
    <mergeCell ref="C589:D597"/>
    <mergeCell ref="E589:AH597"/>
    <mergeCell ref="AI589:AN597"/>
    <mergeCell ref="AI565:AN566"/>
    <mergeCell ref="F558:G558"/>
    <mergeCell ref="R558:Y558"/>
    <mergeCell ref="F557:G557"/>
    <mergeCell ref="R557:Y557"/>
    <mergeCell ref="E510:AH511"/>
    <mergeCell ref="AI510:AN511"/>
    <mergeCell ref="E522:AH523"/>
    <mergeCell ref="AI528:AN529"/>
    <mergeCell ref="C530:D533"/>
    <mergeCell ref="E530:AH533"/>
    <mergeCell ref="C544:D545"/>
    <mergeCell ref="E544:AH545"/>
    <mergeCell ref="AI544:AN545"/>
    <mergeCell ref="E546:AH547"/>
    <mergeCell ref="AI546:AN547"/>
    <mergeCell ref="C510:D511"/>
    <mergeCell ref="C522:D523"/>
    <mergeCell ref="C517:D519"/>
    <mergeCell ref="E517:AH519"/>
    <mergeCell ref="AI517:AN519"/>
    <mergeCell ref="C476:D477"/>
    <mergeCell ref="E476:AH477"/>
    <mergeCell ref="AI476:AN477"/>
    <mergeCell ref="C478:D480"/>
    <mergeCell ref="E478:AH480"/>
    <mergeCell ref="AI478:AN480"/>
    <mergeCell ref="C481:D482"/>
    <mergeCell ref="E481:AH482"/>
    <mergeCell ref="AI481:AN482"/>
    <mergeCell ref="C439:D441"/>
    <mergeCell ref="E439:AH441"/>
    <mergeCell ref="AI439:AN441"/>
    <mergeCell ref="C473:D475"/>
    <mergeCell ref="E473:AH475"/>
    <mergeCell ref="AI473:AN475"/>
    <mergeCell ref="C454:D455"/>
    <mergeCell ref="C435:D436"/>
    <mergeCell ref="C458:D459"/>
    <mergeCell ref="C460:D461"/>
    <mergeCell ref="E458:AH459"/>
    <mergeCell ref="E454:AH455"/>
    <mergeCell ref="E456:AH457"/>
    <mergeCell ref="AI458:AN459"/>
    <mergeCell ref="AI464:AN465"/>
    <mergeCell ref="C437:D438"/>
    <mergeCell ref="AI454:AN455"/>
    <mergeCell ref="AI460:AN461"/>
    <mergeCell ref="C464:D472"/>
    <mergeCell ref="C456:D457"/>
    <mergeCell ref="AI435:AN436"/>
    <mergeCell ref="AI456:AN457"/>
    <mergeCell ref="E629:AH633"/>
    <mergeCell ref="AI629:AN633"/>
    <mergeCell ref="C629:D633"/>
    <mergeCell ref="E79:AH81"/>
    <mergeCell ref="AI79:AN81"/>
    <mergeCell ref="AI310:AN312"/>
    <mergeCell ref="AI306:AN307"/>
    <mergeCell ref="C225:D227"/>
    <mergeCell ref="E225:AH227"/>
    <mergeCell ref="AI225:AN227"/>
    <mergeCell ref="G363:L363"/>
    <mergeCell ref="M356:R356"/>
    <mergeCell ref="AI425:AN426"/>
    <mergeCell ref="AI420:AN422"/>
    <mergeCell ref="E425:AH426"/>
    <mergeCell ref="E433:AH434"/>
    <mergeCell ref="M367:R367"/>
    <mergeCell ref="E374:AN374"/>
    <mergeCell ref="C348:D349"/>
    <mergeCell ref="S357:AL357"/>
    <mergeCell ref="S365:AL365"/>
    <mergeCell ref="M355:R355"/>
    <mergeCell ref="E100:AH102"/>
    <mergeCell ref="C97:D99"/>
    <mergeCell ref="C28:D30"/>
    <mergeCell ref="E28:AH30"/>
    <mergeCell ref="AI28:AN30"/>
    <mergeCell ref="C55:D58"/>
    <mergeCell ref="E55:AH58"/>
    <mergeCell ref="AI55:AN58"/>
    <mergeCell ref="C218:D219"/>
    <mergeCell ref="E218:AH219"/>
    <mergeCell ref="AI218:AN219"/>
    <mergeCell ref="E208:G208"/>
    <mergeCell ref="H208:AN208"/>
    <mergeCell ref="E153:AN155"/>
    <mergeCell ref="E159:AH161"/>
    <mergeCell ref="AI159:AN166"/>
    <mergeCell ref="E162:AH166"/>
    <mergeCell ref="AI118:AN119"/>
    <mergeCell ref="E120:AH121"/>
    <mergeCell ref="AI120:AN121"/>
    <mergeCell ref="C79:D81"/>
    <mergeCell ref="AI176:AN177"/>
    <mergeCell ref="E167:AH170"/>
    <mergeCell ref="AI167:AN170"/>
    <mergeCell ref="E130:AH131"/>
    <mergeCell ref="E82:AN84"/>
    <mergeCell ref="G358:L358"/>
    <mergeCell ref="M358:R358"/>
    <mergeCell ref="S358:AL358"/>
    <mergeCell ref="AI282:AN283"/>
    <mergeCell ref="E201:AH202"/>
    <mergeCell ref="AI295:AN298"/>
    <mergeCell ref="E346:AH347"/>
    <mergeCell ref="G361:L361"/>
    <mergeCell ref="M361:R361"/>
    <mergeCell ref="M357:R357"/>
    <mergeCell ref="G356:L356"/>
    <mergeCell ref="S356:AL356"/>
    <mergeCell ref="E301:AH303"/>
    <mergeCell ref="AI301:AN303"/>
    <mergeCell ref="E340:AN340"/>
    <mergeCell ref="E306:AH307"/>
    <mergeCell ref="E317:AN326"/>
    <mergeCell ref="AI329:AN331"/>
    <mergeCell ref="E258:AH259"/>
    <mergeCell ref="E211:AH213"/>
    <mergeCell ref="E228:AH229"/>
    <mergeCell ref="AI228:AN229"/>
    <mergeCell ref="AI273:AN274"/>
    <mergeCell ref="E260:AN262"/>
    <mergeCell ref="AI18:AN21"/>
    <mergeCell ref="AI14:AN15"/>
    <mergeCell ref="AI45:AN47"/>
    <mergeCell ref="AI31:AN33"/>
    <mergeCell ref="AI24:AN25"/>
    <mergeCell ref="E14:AH15"/>
    <mergeCell ref="E18:AH21"/>
    <mergeCell ref="E94:AH96"/>
    <mergeCell ref="E31:AH33"/>
    <mergeCell ref="E48:AH50"/>
    <mergeCell ref="E45:AH47"/>
    <mergeCell ref="E51:AH54"/>
    <mergeCell ref="AI51:AN54"/>
    <mergeCell ref="AI63:AN64"/>
    <mergeCell ref="AI87:AN91"/>
    <mergeCell ref="AI61:AN62"/>
    <mergeCell ref="E69:AH72"/>
    <mergeCell ref="AI69:AN72"/>
    <mergeCell ref="E67:AH68"/>
    <mergeCell ref="AI67:AN68"/>
    <mergeCell ref="AI94:AN96"/>
    <mergeCell ref="AI269:AN270"/>
    <mergeCell ref="E289:AN292"/>
    <mergeCell ref="E342:AN342"/>
    <mergeCell ref="C295:D298"/>
    <mergeCell ref="C273:D274"/>
    <mergeCell ref="C346:D347"/>
    <mergeCell ref="C310:D312"/>
    <mergeCell ref="E343:AN343"/>
    <mergeCell ref="E337:AN338"/>
    <mergeCell ref="C260:D264"/>
    <mergeCell ref="C306:D307"/>
    <mergeCell ref="E124:AH125"/>
    <mergeCell ref="AI124:AN125"/>
    <mergeCell ref="E147:AH150"/>
    <mergeCell ref="C145:D146"/>
    <mergeCell ref="E145:AH146"/>
    <mergeCell ref="AI145:AN146"/>
    <mergeCell ref="C201:D202"/>
    <mergeCell ref="AI181:AN184"/>
    <mergeCell ref="E199:AN200"/>
    <mergeCell ref="C176:D177"/>
    <mergeCell ref="C178:D180"/>
    <mergeCell ref="E190:AN190"/>
    <mergeCell ref="E191:AH191"/>
    <mergeCell ref="C194:D196"/>
    <mergeCell ref="AI201:AN202"/>
    <mergeCell ref="E192:AN193"/>
    <mergeCell ref="E198:AH198"/>
    <mergeCell ref="AB196:AD196"/>
    <mergeCell ref="AE196:AN196"/>
    <mergeCell ref="C181:D184"/>
    <mergeCell ref="E181:AH184"/>
    <mergeCell ref="E197:AN197"/>
    <mergeCell ref="AI97:AN99"/>
    <mergeCell ref="C87:D91"/>
    <mergeCell ref="E87:AH91"/>
    <mergeCell ref="C94:D96"/>
    <mergeCell ref="C108:D109"/>
    <mergeCell ref="E108:AH109"/>
    <mergeCell ref="AI108:AN109"/>
    <mergeCell ref="C122:D123"/>
    <mergeCell ref="E122:AH123"/>
    <mergeCell ref="AI100:AN102"/>
    <mergeCell ref="C103:D105"/>
    <mergeCell ref="E103:AH105"/>
    <mergeCell ref="AI106:AN107"/>
    <mergeCell ref="C106:D107"/>
    <mergeCell ref="E106:AH107"/>
    <mergeCell ref="AI110:AN111"/>
    <mergeCell ref="C159:D166"/>
    <mergeCell ref="C141:D142"/>
    <mergeCell ref="E141:AH142"/>
    <mergeCell ref="AI141:AN142"/>
    <mergeCell ref="C151:D152"/>
    <mergeCell ref="E151:AH152"/>
    <mergeCell ref="C126:D127"/>
    <mergeCell ref="E126:AH127"/>
    <mergeCell ref="AI126:AN127"/>
    <mergeCell ref="C128:D129"/>
    <mergeCell ref="E128:AH129"/>
    <mergeCell ref="AI128:AN129"/>
    <mergeCell ref="AI130:AN131"/>
    <mergeCell ref="E156:AH158"/>
    <mergeCell ref="AI156:AN158"/>
    <mergeCell ref="C69:D72"/>
    <mergeCell ref="E97:AH99"/>
    <mergeCell ref="AI42:AN44"/>
    <mergeCell ref="AI36:AN38"/>
    <mergeCell ref="C51:D54"/>
    <mergeCell ref="AI103:AN105"/>
    <mergeCell ref="C100:D102"/>
    <mergeCell ref="C132:D140"/>
    <mergeCell ref="AI132:AN140"/>
    <mergeCell ref="C114:D115"/>
    <mergeCell ref="C110:D111"/>
    <mergeCell ref="E114:AH115"/>
    <mergeCell ref="AI113:AN113"/>
    <mergeCell ref="E116:AH117"/>
    <mergeCell ref="C130:D131"/>
    <mergeCell ref="AI112:AN112"/>
    <mergeCell ref="AI114:AN115"/>
    <mergeCell ref="C112:D113"/>
    <mergeCell ref="E112:AH113"/>
    <mergeCell ref="E110:AH111"/>
    <mergeCell ref="AI122:AN123"/>
    <mergeCell ref="C118:D119"/>
    <mergeCell ref="C120:D121"/>
    <mergeCell ref="C124:D125"/>
    <mergeCell ref="A1:B2"/>
    <mergeCell ref="C1:AN2"/>
    <mergeCell ref="AI3:AN4"/>
    <mergeCell ref="S355:AL355"/>
    <mergeCell ref="F372:AL372"/>
    <mergeCell ref="E356:F363"/>
    <mergeCell ref="E364:F371"/>
    <mergeCell ref="G355:L355"/>
    <mergeCell ref="C36:D38"/>
    <mergeCell ref="E36:AH38"/>
    <mergeCell ref="AI48:AN50"/>
    <mergeCell ref="AI151:AN152"/>
    <mergeCell ref="C147:D150"/>
    <mergeCell ref="AI147:AN150"/>
    <mergeCell ref="C156:D158"/>
    <mergeCell ref="M365:R365"/>
    <mergeCell ref="C18:D21"/>
    <mergeCell ref="C24:D25"/>
    <mergeCell ref="E24:AH25"/>
    <mergeCell ref="C61:D62"/>
    <mergeCell ref="E61:AH62"/>
    <mergeCell ref="C116:D117"/>
    <mergeCell ref="AI73:AN76"/>
    <mergeCell ref="C73:D76"/>
    <mergeCell ref="E569:AH571"/>
    <mergeCell ref="AI569:AN571"/>
    <mergeCell ref="AI530:AN533"/>
    <mergeCell ref="C567:D568"/>
    <mergeCell ref="E572:AH573"/>
    <mergeCell ref="C63:D64"/>
    <mergeCell ref="E63:AH64"/>
    <mergeCell ref="C31:D33"/>
    <mergeCell ref="C462:D463"/>
    <mergeCell ref="E462:AH463"/>
    <mergeCell ref="C425:D426"/>
    <mergeCell ref="AE430:AK430"/>
    <mergeCell ref="E73:AH76"/>
    <mergeCell ref="C77:D78"/>
    <mergeCell ref="E77:AH78"/>
    <mergeCell ref="AI77:AN78"/>
    <mergeCell ref="C39:D41"/>
    <mergeCell ref="E39:AH41"/>
    <mergeCell ref="AI39:AN41"/>
    <mergeCell ref="C45:D47"/>
    <mergeCell ref="C48:D50"/>
    <mergeCell ref="C67:D68"/>
    <mergeCell ref="C42:D44"/>
    <mergeCell ref="E42:AH44"/>
    <mergeCell ref="E497:AH498"/>
    <mergeCell ref="E437:AH438"/>
    <mergeCell ref="AI437:AN438"/>
    <mergeCell ref="C514:D516"/>
    <mergeCell ref="E514:AH516"/>
    <mergeCell ref="C14:D15"/>
    <mergeCell ref="E118:AH119"/>
    <mergeCell ref="C572:D573"/>
    <mergeCell ref="C574:D575"/>
    <mergeCell ref="C569:D571"/>
    <mergeCell ref="C528:D529"/>
    <mergeCell ref="E528:AH529"/>
    <mergeCell ref="E550:AH551"/>
    <mergeCell ref="F553:G553"/>
    <mergeCell ref="R553:Y553"/>
    <mergeCell ref="E552:AN552"/>
    <mergeCell ref="AI550:AN551"/>
    <mergeCell ref="F555:G555"/>
    <mergeCell ref="H555:I555"/>
    <mergeCell ref="K555:L555"/>
    <mergeCell ref="N555:O555"/>
    <mergeCell ref="R555:Y555"/>
    <mergeCell ref="E567:AH568"/>
    <mergeCell ref="AI567:AN568"/>
    <mergeCell ref="E423:AN423"/>
    <mergeCell ref="C401:D402"/>
    <mergeCell ref="C399:D400"/>
    <mergeCell ref="AI405:AN417"/>
    <mergeCell ref="AI403:AN404"/>
    <mergeCell ref="AI433:AN434"/>
    <mergeCell ref="AI623:AN624"/>
    <mergeCell ref="C565:D566"/>
    <mergeCell ref="AI540:AN541"/>
    <mergeCell ref="F554:G554"/>
    <mergeCell ref="E565:AH566"/>
    <mergeCell ref="C598:D599"/>
    <mergeCell ref="E598:AH599"/>
    <mergeCell ref="AI598:AN599"/>
    <mergeCell ref="C600:D609"/>
    <mergeCell ref="E600:AH609"/>
    <mergeCell ref="AI600:AN609"/>
    <mergeCell ref="C610:D611"/>
    <mergeCell ref="E610:AH611"/>
    <mergeCell ref="AI548:AN549"/>
    <mergeCell ref="C540:D541"/>
    <mergeCell ref="E540:AH541"/>
    <mergeCell ref="C548:D549"/>
    <mergeCell ref="C433:D434"/>
    <mergeCell ref="C374:D378"/>
    <mergeCell ref="G368:L368"/>
    <mergeCell ref="M368:R368"/>
    <mergeCell ref="S368:AL368"/>
    <mergeCell ref="G367:L367"/>
    <mergeCell ref="C429:D432"/>
    <mergeCell ref="E420:AH422"/>
    <mergeCell ref="E429:AN429"/>
    <mergeCell ref="C379:D383"/>
    <mergeCell ref="AI379:AN383"/>
    <mergeCell ref="AI388:AN390"/>
    <mergeCell ref="E388:AH390"/>
    <mergeCell ref="C388:D390"/>
    <mergeCell ref="E391:AH398"/>
    <mergeCell ref="AI391:AN398"/>
    <mergeCell ref="C391:D398"/>
    <mergeCell ref="E399:AH400"/>
    <mergeCell ref="E401:AH402"/>
    <mergeCell ref="E403:AH404"/>
    <mergeCell ref="E405:AH417"/>
    <mergeCell ref="C405:D417"/>
    <mergeCell ref="C403:D404"/>
    <mergeCell ref="C420:D422"/>
    <mergeCell ref="C427:D428"/>
    <mergeCell ref="AI178:AN180"/>
    <mergeCell ref="C190:D193"/>
    <mergeCell ref="S367:AL367"/>
    <mergeCell ref="E341:AN341"/>
    <mergeCell ref="M364:R364"/>
    <mergeCell ref="AI286:AN288"/>
    <mergeCell ref="AI174:AN175"/>
    <mergeCell ref="S360:AL360"/>
    <mergeCell ref="G357:L357"/>
    <mergeCell ref="H236:AN236"/>
    <mergeCell ref="M362:R362"/>
    <mergeCell ref="E315:AH316"/>
    <mergeCell ref="E273:AH274"/>
    <mergeCell ref="G359:L359"/>
    <mergeCell ref="G360:L360"/>
    <mergeCell ref="AI265:AN266"/>
    <mergeCell ref="M359:R359"/>
    <mergeCell ref="H237:AN238"/>
    <mergeCell ref="AI258:AN259"/>
    <mergeCell ref="E348:AH349"/>
    <mergeCell ref="E209:G209"/>
    <mergeCell ref="E210:G210"/>
    <mergeCell ref="C174:D175"/>
    <mergeCell ref="E174:AH175"/>
    <mergeCell ref="M366:R366"/>
    <mergeCell ref="E207:G207"/>
    <mergeCell ref="C228:D229"/>
    <mergeCell ref="AK5:AL5"/>
    <mergeCell ref="C6:D7"/>
    <mergeCell ref="E6:AH7"/>
    <mergeCell ref="AI6:AN7"/>
    <mergeCell ref="C8:D9"/>
    <mergeCell ref="E8:AH9"/>
    <mergeCell ref="AI8:AN9"/>
    <mergeCell ref="C10:D11"/>
    <mergeCell ref="E10:AH11"/>
    <mergeCell ref="AI10:AN11"/>
    <mergeCell ref="E132:AH140"/>
    <mergeCell ref="E194:AA196"/>
    <mergeCell ref="AB194:AD194"/>
    <mergeCell ref="AE194:AN194"/>
    <mergeCell ref="AB195:AD195"/>
    <mergeCell ref="AE195:AN195"/>
    <mergeCell ref="C187:D189"/>
    <mergeCell ref="E176:AH177"/>
    <mergeCell ref="C171:D173"/>
    <mergeCell ref="E171:AH173"/>
    <mergeCell ref="E178:AH180"/>
    <mergeCell ref="AA427:AD428"/>
    <mergeCell ref="AE427:AN428"/>
    <mergeCell ref="E295:AH298"/>
    <mergeCell ref="E187:AH189"/>
    <mergeCell ref="AI187:AN189"/>
    <mergeCell ref="G369:L369"/>
    <mergeCell ref="E427:Z428"/>
    <mergeCell ref="E263:AN264"/>
    <mergeCell ref="E308:AH309"/>
    <mergeCell ref="AI308:AN309"/>
    <mergeCell ref="E339:AN339"/>
    <mergeCell ref="E230:AN230"/>
    <mergeCell ref="S366:AL366"/>
    <mergeCell ref="E286:AH288"/>
    <mergeCell ref="M360:R360"/>
    <mergeCell ref="AI401:AN402"/>
    <mergeCell ref="AI399:AN400"/>
    <mergeCell ref="E244:AH245"/>
    <mergeCell ref="E248:AH250"/>
    <mergeCell ref="G365:L365"/>
    <mergeCell ref="AI244:AN245"/>
    <mergeCell ref="G366:L366"/>
    <mergeCell ref="E206:G206"/>
    <mergeCell ref="C350:AN350"/>
    <mergeCell ref="G364:L364"/>
    <mergeCell ref="AI348:AN349"/>
    <mergeCell ref="E269:AH270"/>
    <mergeCell ref="M363:R363"/>
    <mergeCell ref="S363:AL363"/>
    <mergeCell ref="C269:D270"/>
    <mergeCell ref="C301:D303"/>
    <mergeCell ref="S362:AL362"/>
    <mergeCell ref="C315:D326"/>
    <mergeCell ref="C308:D309"/>
    <mergeCell ref="G362:L362"/>
    <mergeCell ref="S364:AL364"/>
    <mergeCell ref="C286:D288"/>
    <mergeCell ref="E310:AH312"/>
    <mergeCell ref="AI315:AN316"/>
    <mergeCell ref="C332:D343"/>
    <mergeCell ref="E332:AN333"/>
    <mergeCell ref="E334:AN334"/>
    <mergeCell ref="E335:AN335"/>
    <mergeCell ref="E336:AN336"/>
    <mergeCell ref="AI346:AN347"/>
    <mergeCell ref="S359:AL359"/>
    <mergeCell ref="C282:D283"/>
    <mergeCell ref="S361:AL361"/>
    <mergeCell ref="H207:AN207"/>
    <mergeCell ref="E205:G205"/>
    <mergeCell ref="C258:D259"/>
    <mergeCell ref="AI248:AN250"/>
    <mergeCell ref="E256:AN257"/>
    <mergeCell ref="C220:D222"/>
    <mergeCell ref="E220:AH222"/>
    <mergeCell ref="AI220:AN222"/>
    <mergeCell ref="E234:AN235"/>
    <mergeCell ref="C234:D238"/>
    <mergeCell ref="C244:D245"/>
    <mergeCell ref="E242:AH243"/>
    <mergeCell ref="E232:AN233"/>
    <mergeCell ref="E239:AH241"/>
    <mergeCell ref="AI239:AN241"/>
    <mergeCell ref="AI242:AN243"/>
    <mergeCell ref="C230:D233"/>
    <mergeCell ref="E231:AH231"/>
    <mergeCell ref="C239:D241"/>
    <mergeCell ref="C242:D243"/>
    <mergeCell ref="C248:D250"/>
    <mergeCell ref="C253:D257"/>
    <mergeCell ref="E485:AN488"/>
    <mergeCell ref="E464:AH465"/>
    <mergeCell ref="E466:AN472"/>
    <mergeCell ref="E442:AN451"/>
    <mergeCell ref="E460:AH461"/>
    <mergeCell ref="AI462:AN463"/>
    <mergeCell ref="M369:R369"/>
    <mergeCell ref="S369:AL369"/>
    <mergeCell ref="G370:L370"/>
    <mergeCell ref="M370:R370"/>
    <mergeCell ref="S370:AL370"/>
    <mergeCell ref="G371:L371"/>
    <mergeCell ref="M371:R371"/>
    <mergeCell ref="F373:AL373"/>
    <mergeCell ref="AE431:AK431"/>
    <mergeCell ref="E379:AH383"/>
    <mergeCell ref="AE432:AK432"/>
    <mergeCell ref="S371:AL371"/>
    <mergeCell ref="G432:J432"/>
    <mergeCell ref="E435:AH436"/>
    <mergeCell ref="G430:J430"/>
    <mergeCell ref="G431:J431"/>
    <mergeCell ref="D386:AN387"/>
    <mergeCell ref="E375:AH375"/>
    <mergeCell ref="C504:D506"/>
    <mergeCell ref="E504:AH506"/>
    <mergeCell ref="AI504:AN506"/>
    <mergeCell ref="E524:AN527"/>
    <mergeCell ref="AI514:AN516"/>
    <mergeCell ref="E536:AH539"/>
    <mergeCell ref="N556:O556"/>
    <mergeCell ref="K557:L557"/>
    <mergeCell ref="K558:L558"/>
    <mergeCell ref="N554:O554"/>
    <mergeCell ref="N553:O553"/>
    <mergeCell ref="N557:O557"/>
    <mergeCell ref="N558:O558"/>
    <mergeCell ref="H553:I553"/>
    <mergeCell ref="H554:I554"/>
    <mergeCell ref="H557:I557"/>
    <mergeCell ref="H558:I558"/>
    <mergeCell ref="K553:L553"/>
    <mergeCell ref="K554:L554"/>
    <mergeCell ref="F556:G556"/>
    <mergeCell ref="E548:AH549"/>
    <mergeCell ref="E534:AH535"/>
    <mergeCell ref="AI536:AN539"/>
    <mergeCell ref="AI534:AN535"/>
    <mergeCell ref="C534:D535"/>
    <mergeCell ref="H556:I556"/>
    <mergeCell ref="K556:L556"/>
    <mergeCell ref="C561:D562"/>
    <mergeCell ref="E561:AH562"/>
    <mergeCell ref="AI561:AN562"/>
    <mergeCell ref="R556:Y556"/>
    <mergeCell ref="C546:D547"/>
    <mergeCell ref="C550:D551"/>
    <mergeCell ref="C536:D539"/>
    <mergeCell ref="C627:D628"/>
    <mergeCell ref="E627:AH628"/>
    <mergeCell ref="AI627:AN628"/>
    <mergeCell ref="E578:AN579"/>
    <mergeCell ref="AI572:AN573"/>
    <mergeCell ref="E574:AH575"/>
    <mergeCell ref="AI574:AN575"/>
    <mergeCell ref="R554:Y554"/>
    <mergeCell ref="E623:AH624"/>
    <mergeCell ref="C552:D558"/>
    <mergeCell ref="AI610:AN611"/>
    <mergeCell ref="C612:D614"/>
    <mergeCell ref="E612:AH614"/>
    <mergeCell ref="AI612:AN614"/>
    <mergeCell ref="C615:D616"/>
    <mergeCell ref="E615:AH616"/>
    <mergeCell ref="C563:D564"/>
    <mergeCell ref="E563:AH564"/>
    <mergeCell ref="AI563:AN564"/>
    <mergeCell ref="C623:D624"/>
    <mergeCell ref="AI617:AN620"/>
    <mergeCell ref="AI615:AN616"/>
    <mergeCell ref="C617:D620"/>
    <mergeCell ref="E617:AH620"/>
    <mergeCell ref="C167:D170"/>
    <mergeCell ref="AI171:AN173"/>
    <mergeCell ref="C197:D200"/>
    <mergeCell ref="C329:D331"/>
    <mergeCell ref="E329:AH331"/>
    <mergeCell ref="E282:AH283"/>
    <mergeCell ref="C277:D279"/>
    <mergeCell ref="E277:AH279"/>
    <mergeCell ref="AI277:AN279"/>
    <mergeCell ref="AI211:AN213"/>
    <mergeCell ref="C211:D213"/>
    <mergeCell ref="E203:AN204"/>
    <mergeCell ref="C265:D266"/>
    <mergeCell ref="E265:AH266"/>
    <mergeCell ref="E253:AN254"/>
    <mergeCell ref="C214:D217"/>
    <mergeCell ref="E214:AN214"/>
    <mergeCell ref="E215:AH215"/>
    <mergeCell ref="E216:AN217"/>
    <mergeCell ref="C203:D210"/>
    <mergeCell ref="H205:AN205"/>
    <mergeCell ref="H209:AN209"/>
    <mergeCell ref="H210:AN210"/>
    <mergeCell ref="H206:AN206"/>
  </mergeCells>
  <phoneticPr fontId="3"/>
  <printOptions horizontalCentered="1"/>
  <pageMargins left="0.59055118110236227" right="0.59055118110236227" top="0.43307086614173229" bottom="0.35433070866141736" header="0.31496062992125984" footer="0.27559055118110237"/>
  <pageSetup paperSize="9" scale="66" firstPageNumber="4" orientation="portrait" useFirstPageNumber="1" r:id="rId1"/>
  <headerFooter alignWithMargins="0">
    <oddFooter>&amp;C－&amp;P－</oddFooter>
  </headerFooter>
  <rowBreaks count="9" manualBreakCount="9">
    <brk id="65" max="16383" man="1"/>
    <brk id="129" max="40" man="1"/>
    <brk id="185" max="16383" man="1"/>
    <brk id="250" max="16383" man="1"/>
    <brk id="326" max="16383" man="1"/>
    <brk id="398" max="40" man="1"/>
    <brk id="423" max="16383" man="1"/>
    <brk id="489" max="40" man="1"/>
    <brk id="559" max="4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4"/>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1.5" style="69" bestFit="1" customWidth="1"/>
    <col min="6" max="16384" width="9" style="65"/>
  </cols>
  <sheetData>
    <row r="1" spans="1:5" s="66" customFormat="1" ht="30" customHeight="1">
      <c r="A1" s="554" t="s">
        <v>359</v>
      </c>
      <c r="B1" s="554"/>
      <c r="C1" s="554"/>
      <c r="D1" s="554"/>
      <c r="E1" s="554"/>
    </row>
    <row r="2" spans="1:5" s="66" customFormat="1" ht="20.100000000000001" customHeight="1">
      <c r="A2" s="702"/>
      <c r="B2" s="702"/>
      <c r="C2" s="702"/>
      <c r="D2" s="702"/>
      <c r="E2" s="702"/>
    </row>
    <row r="3" spans="1:5" ht="18" customHeight="1" thickBot="1"/>
    <row r="4" spans="1:5" s="70" customFormat="1" ht="18" customHeight="1">
      <c r="A4" s="650" t="s">
        <v>320</v>
      </c>
      <c r="B4" s="651"/>
      <c r="C4" s="651"/>
      <c r="D4" s="652"/>
      <c r="E4" s="160" t="s">
        <v>321</v>
      </c>
    </row>
    <row r="5" spans="1:5" s="72" customFormat="1" ht="57" customHeight="1">
      <c r="A5" s="693" t="s">
        <v>360</v>
      </c>
      <c r="B5" s="694"/>
      <c r="C5" s="694"/>
      <c r="D5" s="695"/>
      <c r="E5" s="71" t="s">
        <v>335</v>
      </c>
    </row>
    <row r="6" spans="1:5" s="72" customFormat="1" ht="57" customHeight="1">
      <c r="A6" s="693" t="s">
        <v>361</v>
      </c>
      <c r="B6" s="694"/>
      <c r="C6" s="694"/>
      <c r="D6" s="695"/>
      <c r="E6" s="71" t="s">
        <v>322</v>
      </c>
    </row>
    <row r="7" spans="1:5" s="72" customFormat="1" ht="57" customHeight="1">
      <c r="A7" s="693" t="s">
        <v>362</v>
      </c>
      <c r="B7" s="694"/>
      <c r="C7" s="694"/>
      <c r="D7" s="695"/>
      <c r="E7" s="71" t="s">
        <v>322</v>
      </c>
    </row>
    <row r="8" spans="1:5" s="72" customFormat="1" ht="57" customHeight="1">
      <c r="A8" s="693" t="s">
        <v>363</v>
      </c>
      <c r="B8" s="694"/>
      <c r="C8" s="694"/>
      <c r="D8" s="695"/>
      <c r="E8" s="71" t="s">
        <v>335</v>
      </c>
    </row>
    <row r="9" spans="1:5" s="72" customFormat="1" ht="57" customHeight="1" thickBot="1">
      <c r="A9" s="699" t="s">
        <v>336</v>
      </c>
      <c r="B9" s="700"/>
      <c r="C9" s="700"/>
      <c r="D9" s="701"/>
      <c r="E9" s="80" t="s">
        <v>327</v>
      </c>
    </row>
    <row r="12" spans="1:5">
      <c r="D12" s="69"/>
      <c r="E12" s="68"/>
    </row>
    <row r="13" spans="1:5">
      <c r="D13" s="69"/>
      <c r="E13" s="68"/>
    </row>
    <row r="14" spans="1:5">
      <c r="D14" s="69"/>
      <c r="E14" s="68"/>
    </row>
  </sheetData>
  <mergeCells count="8">
    <mergeCell ref="A7:D7"/>
    <mergeCell ref="A8:D8"/>
    <mergeCell ref="A9:D9"/>
    <mergeCell ref="A4:D4"/>
    <mergeCell ref="A1:E1"/>
    <mergeCell ref="A2:E2"/>
    <mergeCell ref="A5:D5"/>
    <mergeCell ref="A6:D6"/>
  </mergeCells>
  <phoneticPr fontId="3"/>
  <pageMargins left="0.59" right="0.28000000000000003" top="1" bottom="1" header="0.51200000000000001" footer="0.51200000000000001"/>
  <pageSetup paperSize="9" scale="90"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4"/>
  <sheetViews>
    <sheetView showGridLines="0" view="pageBreakPreview" zoomScaleNormal="100" workbookViewId="0">
      <selection sqref="A1:D1"/>
    </sheetView>
  </sheetViews>
  <sheetFormatPr defaultRowHeight="13.5"/>
  <cols>
    <col min="1" max="1" width="14" style="68" customWidth="1"/>
    <col min="2" max="2" width="28.125" style="68" customWidth="1"/>
    <col min="3" max="3" width="37.875" style="68" customWidth="1"/>
    <col min="4" max="4" width="11.5" style="69" bestFit="1" customWidth="1"/>
    <col min="5" max="16384" width="9" style="65"/>
  </cols>
  <sheetData>
    <row r="1" spans="1:4" ht="30" customHeight="1">
      <c r="A1" s="649" t="s">
        <v>364</v>
      </c>
      <c r="B1" s="649"/>
      <c r="C1" s="649"/>
      <c r="D1" s="649"/>
    </row>
    <row r="2" spans="1:4" ht="30" customHeight="1">
      <c r="A2" s="91"/>
      <c r="B2" s="91"/>
      <c r="C2" s="93"/>
      <c r="D2" s="91"/>
    </row>
    <row r="3" spans="1:4" ht="18.75" customHeight="1" thickBot="1"/>
    <row r="4" spans="1:4" s="70" customFormat="1" ht="18.75" customHeight="1">
      <c r="A4" s="703" t="s">
        <v>365</v>
      </c>
      <c r="B4" s="704"/>
      <c r="C4" s="704"/>
      <c r="D4" s="312" t="s">
        <v>321</v>
      </c>
    </row>
    <row r="5" spans="1:4" s="72" customFormat="1" ht="60" customHeight="1">
      <c r="A5" s="640" t="s">
        <v>366</v>
      </c>
      <c r="B5" s="632"/>
      <c r="C5" s="632"/>
      <c r="D5" s="71" t="s">
        <v>327</v>
      </c>
    </row>
    <row r="6" spans="1:4" s="72" customFormat="1" ht="60" customHeight="1">
      <c r="A6" s="640" t="s">
        <v>367</v>
      </c>
      <c r="B6" s="632"/>
      <c r="C6" s="632"/>
      <c r="D6" s="71" t="s">
        <v>335</v>
      </c>
    </row>
    <row r="7" spans="1:4" s="72" customFormat="1" ht="60" customHeight="1">
      <c r="A7" s="640" t="s">
        <v>368</v>
      </c>
      <c r="B7" s="632"/>
      <c r="C7" s="632"/>
      <c r="D7" s="71" t="s">
        <v>335</v>
      </c>
    </row>
    <row r="8" spans="1:4" s="72" customFormat="1" ht="38.25" customHeight="1">
      <c r="A8" s="640" t="s">
        <v>369</v>
      </c>
      <c r="B8" s="632"/>
      <c r="C8" s="632"/>
      <c r="D8" s="71" t="s">
        <v>335</v>
      </c>
    </row>
    <row r="9" spans="1:4" s="72" customFormat="1" ht="42.75" customHeight="1">
      <c r="A9" s="640" t="s">
        <v>370</v>
      </c>
      <c r="B9" s="632"/>
      <c r="C9" s="632"/>
      <c r="D9" s="71" t="s">
        <v>327</v>
      </c>
    </row>
    <row r="10" spans="1:4" s="72" customFormat="1" ht="172.5" customHeight="1">
      <c r="A10" s="693" t="s">
        <v>371</v>
      </c>
      <c r="B10" s="694"/>
      <c r="C10" s="695"/>
      <c r="D10" s="71" t="s">
        <v>327</v>
      </c>
    </row>
    <row r="11" spans="1:4" s="72" customFormat="1" ht="60" customHeight="1" thickBot="1">
      <c r="A11" s="705" t="s">
        <v>333</v>
      </c>
      <c r="B11" s="706"/>
      <c r="C11" s="707"/>
      <c r="D11" s="76" t="s">
        <v>335</v>
      </c>
    </row>
    <row r="12" spans="1:4" s="72" customFormat="1" ht="21.75" customHeight="1" thickBot="1">
      <c r="A12" s="73"/>
      <c r="B12" s="73"/>
      <c r="C12" s="73"/>
      <c r="D12" s="100"/>
    </row>
    <row r="13" spans="1:4" ht="18.75" customHeight="1">
      <c r="A13" s="703" t="s">
        <v>372</v>
      </c>
      <c r="B13" s="704"/>
      <c r="C13" s="704"/>
      <c r="D13" s="312" t="s">
        <v>321</v>
      </c>
    </row>
    <row r="14" spans="1:4" ht="42.75" customHeight="1">
      <c r="A14" s="693" t="s">
        <v>373</v>
      </c>
      <c r="B14" s="694"/>
      <c r="C14" s="695"/>
      <c r="D14" s="71" t="s">
        <v>322</v>
      </c>
    </row>
    <row r="15" spans="1:4" ht="42.75" customHeight="1" thickBot="1">
      <c r="A15" s="696" t="s">
        <v>374</v>
      </c>
      <c r="B15" s="697"/>
      <c r="C15" s="698"/>
      <c r="D15" s="76" t="s">
        <v>322</v>
      </c>
    </row>
    <row r="16" spans="1:4" ht="60" customHeight="1"/>
    <row r="17" spans="1:2" ht="18" customHeight="1">
      <c r="A17" s="93"/>
      <c r="B17" s="93"/>
    </row>
    <row r="18" spans="1:2" ht="18" customHeight="1"/>
    <row r="19" spans="1:2" ht="18" customHeight="1"/>
    <row r="20" spans="1:2" ht="18" customHeight="1"/>
    <row r="21" spans="1:2" ht="18" customHeight="1"/>
    <row r="22" spans="1:2" ht="18" customHeight="1"/>
    <row r="23" spans="1:2" ht="18" customHeight="1"/>
    <row r="24" spans="1:2" ht="18" customHeight="1"/>
    <row r="25" spans="1:2" ht="18" customHeight="1"/>
    <row r="26" spans="1:2" ht="18" customHeight="1"/>
    <row r="27" spans="1:2" ht="18" customHeight="1"/>
    <row r="28" spans="1:2" ht="18" customHeight="1"/>
    <row r="29" spans="1:2" ht="18" customHeight="1"/>
    <row r="30" spans="1:2" ht="18" customHeight="1"/>
    <row r="31" spans="1:2" ht="18" customHeight="1"/>
    <row r="32" spans="1:2" ht="18" customHeight="1"/>
    <row r="33" ht="18" customHeight="1"/>
    <row r="34" ht="18" customHeight="1"/>
  </sheetData>
  <mergeCells count="12">
    <mergeCell ref="A15:C15"/>
    <mergeCell ref="A1:D1"/>
    <mergeCell ref="A4:C4"/>
    <mergeCell ref="A5:C5"/>
    <mergeCell ref="A6:C6"/>
    <mergeCell ref="A7:C7"/>
    <mergeCell ref="A8:C8"/>
    <mergeCell ref="A9:C9"/>
    <mergeCell ref="A10:C10"/>
    <mergeCell ref="A11:C11"/>
    <mergeCell ref="A13:C13"/>
    <mergeCell ref="A14:C14"/>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9"/>
  <sheetViews>
    <sheetView showGridLines="0" view="pageBreakPreview" zoomScaleNormal="100" workbookViewId="0">
      <selection sqref="A1:D1"/>
    </sheetView>
  </sheetViews>
  <sheetFormatPr defaultRowHeight="13.5"/>
  <cols>
    <col min="1" max="1" width="14" style="68" customWidth="1"/>
    <col min="2" max="2" width="28.125" style="68" customWidth="1"/>
    <col min="3" max="3" width="37.875" style="68" customWidth="1"/>
    <col min="4" max="4" width="11.5" style="69" bestFit="1" customWidth="1"/>
    <col min="5" max="16384" width="9" style="65"/>
  </cols>
  <sheetData>
    <row r="1" spans="1:4" ht="30" customHeight="1">
      <c r="A1" s="649" t="s">
        <v>531</v>
      </c>
      <c r="B1" s="649"/>
      <c r="C1" s="649"/>
      <c r="D1" s="649"/>
    </row>
    <row r="2" spans="1:4" ht="30" customHeight="1">
      <c r="A2" s="91"/>
      <c r="B2" s="91"/>
      <c r="C2" s="93"/>
      <c r="D2" s="91"/>
    </row>
    <row r="3" spans="1:4" ht="18.75" customHeight="1" thickBot="1"/>
    <row r="4" spans="1:4" s="70" customFormat="1" ht="18.75" customHeight="1">
      <c r="A4" s="708" t="s">
        <v>532</v>
      </c>
      <c r="B4" s="709"/>
      <c r="C4" s="709"/>
      <c r="D4" s="161" t="s">
        <v>321</v>
      </c>
    </row>
    <row r="5" spans="1:4" s="72" customFormat="1" ht="60" customHeight="1">
      <c r="A5" s="662" t="s">
        <v>533</v>
      </c>
      <c r="B5" s="543"/>
      <c r="C5" s="543"/>
      <c r="D5" s="164" t="s">
        <v>322</v>
      </c>
    </row>
    <row r="6" spans="1:4" s="72" customFormat="1" ht="60" customHeight="1">
      <c r="A6" s="662" t="s">
        <v>726</v>
      </c>
      <c r="B6" s="543"/>
      <c r="C6" s="543"/>
      <c r="D6" s="164" t="s">
        <v>322</v>
      </c>
    </row>
    <row r="7" spans="1:4" s="72" customFormat="1" ht="60" customHeight="1">
      <c r="A7" s="662" t="s">
        <v>534</v>
      </c>
      <c r="B7" s="543"/>
      <c r="C7" s="543"/>
      <c r="D7" s="164" t="s">
        <v>322</v>
      </c>
    </row>
    <row r="8" spans="1:4" s="72" customFormat="1" ht="60" customHeight="1">
      <c r="A8" s="662" t="s">
        <v>535</v>
      </c>
      <c r="B8" s="543"/>
      <c r="C8" s="543"/>
      <c r="D8" s="164" t="s">
        <v>322</v>
      </c>
    </row>
    <row r="9" spans="1:4" s="72" customFormat="1" ht="60" customHeight="1">
      <c r="A9" s="662" t="s">
        <v>536</v>
      </c>
      <c r="B9" s="543"/>
      <c r="C9" s="543"/>
      <c r="D9" s="164" t="s">
        <v>322</v>
      </c>
    </row>
    <row r="10" spans="1:4" s="72" customFormat="1" ht="21.75" customHeight="1">
      <c r="A10" s="168"/>
      <c r="B10" s="168"/>
      <c r="C10" s="168"/>
      <c r="D10" s="100"/>
    </row>
    <row r="11" spans="1:4" ht="60" customHeight="1"/>
    <row r="12" spans="1:4" ht="18" customHeight="1">
      <c r="A12" s="93"/>
      <c r="B12" s="93"/>
    </row>
    <row r="13" spans="1:4" ht="18" customHeight="1"/>
    <row r="14" spans="1:4" ht="18" customHeight="1"/>
    <row r="15" spans="1:4" ht="18" customHeight="1"/>
    <row r="16" spans="1:4" ht="18" customHeight="1"/>
    <row r="17" spans="4:4" ht="18" customHeight="1"/>
    <row r="18" spans="4:4" ht="18" customHeight="1"/>
    <row r="19" spans="4:4" ht="18" customHeight="1"/>
    <row r="20" spans="4:4" ht="18" customHeight="1"/>
    <row r="21" spans="4:4" ht="18" customHeight="1"/>
    <row r="22" spans="4:4" ht="18" customHeight="1"/>
    <row r="23" spans="4:4" ht="18" customHeight="1"/>
    <row r="24" spans="4:4" ht="18" customHeight="1"/>
    <row r="25" spans="4:4" s="68" customFormat="1" ht="18" customHeight="1">
      <c r="D25" s="69"/>
    </row>
    <row r="26" spans="4:4" s="68" customFormat="1" ht="18" customHeight="1">
      <c r="D26" s="69"/>
    </row>
    <row r="27" spans="4:4" s="68" customFormat="1" ht="18" customHeight="1">
      <c r="D27" s="69"/>
    </row>
    <row r="28" spans="4:4" s="68" customFormat="1" ht="18" customHeight="1">
      <c r="D28" s="69"/>
    </row>
    <row r="29" spans="4:4" s="68" customFormat="1" ht="18" customHeight="1">
      <c r="D29" s="69"/>
    </row>
  </sheetData>
  <mergeCells count="7">
    <mergeCell ref="A9:C9"/>
    <mergeCell ref="A1:D1"/>
    <mergeCell ref="A4:C4"/>
    <mergeCell ref="A5:C5"/>
    <mergeCell ref="A6:C6"/>
    <mergeCell ref="A7:C7"/>
    <mergeCell ref="A8:C8"/>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1"/>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5.625" style="69" customWidth="1"/>
    <col min="6" max="16384" width="9" style="65"/>
  </cols>
  <sheetData>
    <row r="1" spans="1:5" s="66" customFormat="1" ht="30" customHeight="1">
      <c r="A1" s="554" t="s">
        <v>727</v>
      </c>
      <c r="B1" s="649"/>
      <c r="C1" s="649"/>
      <c r="D1" s="649"/>
      <c r="E1" s="649"/>
    </row>
    <row r="2" spans="1:5" s="66" customFormat="1" ht="18.75">
      <c r="A2" s="90"/>
      <c r="B2" s="90"/>
      <c r="C2" s="90"/>
      <c r="D2" s="90"/>
      <c r="E2" s="90"/>
    </row>
    <row r="3" spans="1:5" ht="18" customHeight="1" thickBot="1"/>
    <row r="4" spans="1:5" s="70" customFormat="1" ht="18" customHeight="1">
      <c r="A4" s="650" t="s">
        <v>320</v>
      </c>
      <c r="B4" s="651"/>
      <c r="C4" s="651"/>
      <c r="D4" s="652"/>
      <c r="E4" s="160" t="s">
        <v>321</v>
      </c>
    </row>
    <row r="5" spans="1:5" s="72" customFormat="1" ht="57" customHeight="1">
      <c r="A5" s="710" t="s">
        <v>537</v>
      </c>
      <c r="B5" s="614"/>
      <c r="C5" s="614"/>
      <c r="D5" s="615"/>
      <c r="E5" s="97" t="s">
        <v>322</v>
      </c>
    </row>
    <row r="6" spans="1:5" s="72" customFormat="1" ht="57" customHeight="1">
      <c r="A6" s="710" t="s">
        <v>538</v>
      </c>
      <c r="B6" s="614"/>
      <c r="C6" s="614"/>
      <c r="D6" s="615"/>
      <c r="E6" s="97" t="s">
        <v>322</v>
      </c>
    </row>
    <row r="7" spans="1:5" s="72" customFormat="1" ht="57" customHeight="1">
      <c r="A7" s="710" t="s">
        <v>539</v>
      </c>
      <c r="B7" s="614"/>
      <c r="C7" s="614"/>
      <c r="D7" s="615"/>
      <c r="E7" s="97" t="s">
        <v>322</v>
      </c>
    </row>
    <row r="9" spans="1:5">
      <c r="D9" s="69"/>
      <c r="E9" s="68"/>
    </row>
    <row r="10" spans="1:5">
      <c r="D10" s="69"/>
      <c r="E10" s="68"/>
    </row>
    <row r="11" spans="1:5">
      <c r="D11" s="69"/>
      <c r="E11" s="68"/>
    </row>
  </sheetData>
  <mergeCells count="5">
    <mergeCell ref="A5:D5"/>
    <mergeCell ref="A6:D6"/>
    <mergeCell ref="A7:D7"/>
    <mergeCell ref="A1:E1"/>
    <mergeCell ref="A4:D4"/>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9"/>
  <sheetViews>
    <sheetView showGridLines="0" view="pageBreakPreview" zoomScaleNormal="100" workbookViewId="0">
      <selection sqref="A1:E1"/>
    </sheetView>
  </sheetViews>
  <sheetFormatPr defaultRowHeight="13.5"/>
  <cols>
    <col min="1" max="1" width="14.125" style="68" customWidth="1"/>
    <col min="2" max="2" width="21.125" style="68" customWidth="1"/>
    <col min="3" max="3" width="9.5" style="68" customWidth="1"/>
    <col min="4" max="4" width="49.875" style="68" customWidth="1"/>
    <col min="5" max="5" width="15.625" style="69" customWidth="1"/>
    <col min="6" max="16384" width="9" style="65"/>
  </cols>
  <sheetData>
    <row r="1" spans="1:5" s="66" customFormat="1" ht="30" customHeight="1">
      <c r="A1" s="554" t="s">
        <v>728</v>
      </c>
      <c r="B1" s="649"/>
      <c r="C1" s="649"/>
      <c r="D1" s="649"/>
      <c r="E1" s="649"/>
    </row>
    <row r="2" spans="1:5" s="66" customFormat="1" ht="18.75">
      <c r="A2" s="90"/>
      <c r="B2" s="90"/>
      <c r="C2" s="90"/>
      <c r="D2" s="90"/>
      <c r="E2" s="90"/>
    </row>
    <row r="3" spans="1:5" ht="18" customHeight="1" thickBot="1"/>
    <row r="4" spans="1:5" s="70" customFormat="1" ht="18" customHeight="1">
      <c r="A4" s="650" t="s">
        <v>320</v>
      </c>
      <c r="B4" s="651"/>
      <c r="C4" s="651"/>
      <c r="D4" s="652"/>
      <c r="E4" s="160" t="s">
        <v>321</v>
      </c>
    </row>
    <row r="5" spans="1:5" s="72" customFormat="1" ht="57" customHeight="1">
      <c r="A5" s="710" t="s">
        <v>557</v>
      </c>
      <c r="B5" s="614"/>
      <c r="C5" s="614"/>
      <c r="D5" s="615"/>
      <c r="E5" s="201" t="s">
        <v>729</v>
      </c>
    </row>
    <row r="7" spans="1:5">
      <c r="D7" s="69"/>
      <c r="E7" s="68"/>
    </row>
    <row r="8" spans="1:5">
      <c r="D8" s="69"/>
      <c r="E8" s="68"/>
    </row>
    <row r="9" spans="1:5">
      <c r="D9" s="69"/>
      <c r="E9" s="68"/>
    </row>
  </sheetData>
  <mergeCells count="3">
    <mergeCell ref="A5:D5"/>
    <mergeCell ref="A1:E1"/>
    <mergeCell ref="A4:D4"/>
  </mergeCells>
  <phoneticPr fontId="3"/>
  <pageMargins left="0.59" right="0.28000000000000003" top="1" bottom="1" header="0.51200000000000001" footer="0.51200000000000001"/>
  <pageSetup paperSize="9" scale="87"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2"/>
  <sheetViews>
    <sheetView view="pageBreakPreview" zoomScaleNormal="100" workbookViewId="0"/>
  </sheetViews>
  <sheetFormatPr defaultRowHeight="13.5"/>
  <cols>
    <col min="1" max="1" width="5.125" style="102" customWidth="1"/>
    <col min="2" max="2" width="6.875" style="102" customWidth="1"/>
    <col min="3" max="3" width="4.875" style="102" customWidth="1"/>
    <col min="4" max="4" width="9.375" style="102" customWidth="1"/>
    <col min="5" max="5" width="4" style="102" customWidth="1"/>
    <col min="6" max="6" width="8.875" style="102" customWidth="1"/>
    <col min="7" max="7" width="5.625" style="102" customWidth="1"/>
    <col min="8" max="8" width="8.875" style="102" customWidth="1"/>
    <col min="9" max="9" width="4.375" style="102" customWidth="1"/>
    <col min="10" max="10" width="6.75" style="102" customWidth="1"/>
    <col min="11" max="15" width="5.625" style="102" customWidth="1"/>
    <col min="16" max="17" width="6.625" style="111" customWidth="1"/>
    <col min="18" max="16384" width="9" style="102"/>
  </cols>
  <sheetData>
    <row r="2" spans="1:17" ht="30" customHeight="1">
      <c r="A2" s="725" t="s">
        <v>375</v>
      </c>
      <c r="B2" s="725"/>
      <c r="C2" s="725"/>
      <c r="D2" s="725"/>
      <c r="E2" s="725"/>
      <c r="F2" s="725"/>
      <c r="G2" s="725"/>
      <c r="H2" s="725"/>
      <c r="I2" s="725"/>
      <c r="J2" s="725"/>
      <c r="K2" s="725"/>
      <c r="L2" s="725"/>
      <c r="M2" s="725"/>
      <c r="N2" s="725"/>
      <c r="O2" s="725"/>
      <c r="P2" s="725"/>
      <c r="Q2" s="101"/>
    </row>
    <row r="3" spans="1:17" ht="10.5" customHeight="1" thickBot="1">
      <c r="A3" s="103"/>
      <c r="P3" s="104"/>
      <c r="Q3" s="104"/>
    </row>
    <row r="4" spans="1:17" s="105" customFormat="1" ht="23.25" customHeight="1" thickBot="1">
      <c r="A4" s="726" t="s">
        <v>320</v>
      </c>
      <c r="B4" s="727"/>
      <c r="C4" s="728"/>
      <c r="D4" s="728"/>
      <c r="E4" s="728"/>
      <c r="F4" s="728"/>
      <c r="G4" s="728"/>
      <c r="H4" s="728"/>
      <c r="I4" s="728"/>
      <c r="J4" s="728"/>
      <c r="K4" s="728"/>
      <c r="L4" s="728"/>
      <c r="M4" s="728"/>
      <c r="N4" s="728"/>
      <c r="O4" s="729"/>
      <c r="P4" s="726" t="s">
        <v>321</v>
      </c>
      <c r="Q4" s="730"/>
    </row>
    <row r="5" spans="1:17" s="106" customFormat="1" ht="60" customHeight="1">
      <c r="A5" s="731" t="s">
        <v>376</v>
      </c>
      <c r="B5" s="732"/>
      <c r="C5" s="732"/>
      <c r="D5" s="732"/>
      <c r="E5" s="732"/>
      <c r="F5" s="732"/>
      <c r="G5" s="732"/>
      <c r="H5" s="732"/>
      <c r="I5" s="732"/>
      <c r="J5" s="732"/>
      <c r="K5" s="732"/>
      <c r="L5" s="732"/>
      <c r="M5" s="732"/>
      <c r="N5" s="732"/>
      <c r="O5" s="733"/>
      <c r="P5" s="734" t="s">
        <v>327</v>
      </c>
      <c r="Q5" s="735"/>
    </row>
    <row r="6" spans="1:17" s="106" customFormat="1" ht="39" customHeight="1" thickBot="1">
      <c r="A6" s="711" t="s">
        <v>377</v>
      </c>
      <c r="B6" s="712"/>
      <c r="C6" s="712"/>
      <c r="D6" s="712"/>
      <c r="E6" s="712"/>
      <c r="F6" s="712"/>
      <c r="G6" s="712"/>
      <c r="H6" s="712"/>
      <c r="I6" s="712"/>
      <c r="J6" s="712"/>
      <c r="K6" s="712"/>
      <c r="L6" s="712"/>
      <c r="M6" s="712"/>
      <c r="N6" s="712"/>
      <c r="O6" s="713"/>
      <c r="P6" s="714" t="s">
        <v>327</v>
      </c>
      <c r="Q6" s="715"/>
    </row>
    <row r="7" spans="1:17" s="106" customFormat="1" ht="31.5" customHeight="1" thickBot="1">
      <c r="A7" s="107" t="s">
        <v>378</v>
      </c>
      <c r="B7" s="718" t="s">
        <v>379</v>
      </c>
      <c r="C7" s="719"/>
      <c r="D7" s="719"/>
      <c r="E7" s="719"/>
      <c r="F7" s="719"/>
      <c r="G7" s="719"/>
      <c r="H7" s="719"/>
      <c r="I7" s="719"/>
      <c r="J7" s="719"/>
      <c r="K7" s="719"/>
      <c r="L7" s="719"/>
      <c r="M7" s="719"/>
      <c r="N7" s="719"/>
      <c r="O7" s="720"/>
      <c r="P7" s="716"/>
      <c r="Q7" s="717"/>
    </row>
    <row r="8" spans="1:17" s="106" customFormat="1" ht="31.5" customHeight="1" thickBot="1">
      <c r="A8" s="107"/>
      <c r="B8" s="721" t="s">
        <v>380</v>
      </c>
      <c r="C8" s="719"/>
      <c r="D8" s="719"/>
      <c r="E8" s="719"/>
      <c r="F8" s="719"/>
      <c r="G8" s="719"/>
      <c r="H8" s="719"/>
      <c r="I8" s="719"/>
      <c r="J8" s="719"/>
      <c r="K8" s="719"/>
      <c r="L8" s="719"/>
      <c r="M8" s="719"/>
      <c r="N8" s="719"/>
      <c r="O8" s="720"/>
      <c r="P8" s="716"/>
      <c r="Q8" s="717"/>
    </row>
    <row r="9" spans="1:17" s="106" customFormat="1" ht="26.25" customHeight="1">
      <c r="A9" s="722" t="s">
        <v>381</v>
      </c>
      <c r="B9" s="723"/>
      <c r="C9" s="723"/>
      <c r="D9" s="723"/>
      <c r="E9" s="723"/>
      <c r="F9" s="723"/>
      <c r="G9" s="723"/>
      <c r="H9" s="723"/>
      <c r="I9" s="723"/>
      <c r="J9" s="723"/>
      <c r="K9" s="723"/>
      <c r="L9" s="723"/>
      <c r="M9" s="723"/>
      <c r="N9" s="723"/>
      <c r="O9" s="724"/>
      <c r="P9" s="716"/>
      <c r="Q9" s="717"/>
    </row>
    <row r="10" spans="1:17" s="106" customFormat="1" ht="26.25" customHeight="1">
      <c r="A10" s="736" t="s">
        <v>382</v>
      </c>
      <c r="B10" s="737"/>
      <c r="C10" s="737"/>
      <c r="D10" s="737"/>
      <c r="E10" s="737"/>
      <c r="F10" s="737"/>
      <c r="G10" s="737"/>
      <c r="H10" s="737"/>
      <c r="I10" s="737"/>
      <c r="J10" s="737"/>
      <c r="K10" s="737"/>
      <c r="L10" s="737"/>
      <c r="M10" s="737"/>
      <c r="N10" s="737"/>
      <c r="O10" s="738"/>
      <c r="P10" s="739" t="s">
        <v>383</v>
      </c>
      <c r="Q10" s="740"/>
    </row>
    <row r="11" spans="1:17" s="106" customFormat="1" ht="37.5" customHeight="1">
      <c r="A11" s="741" t="s">
        <v>384</v>
      </c>
      <c r="B11" s="742"/>
      <c r="C11" s="742"/>
      <c r="D11" s="742"/>
      <c r="E11" s="742"/>
      <c r="F11" s="742"/>
      <c r="G11" s="742"/>
      <c r="H11" s="742"/>
      <c r="I11" s="742"/>
      <c r="J11" s="742"/>
      <c r="K11" s="742"/>
      <c r="L11" s="742"/>
      <c r="M11" s="742"/>
      <c r="N11" s="742"/>
      <c r="O11" s="743"/>
      <c r="P11" s="714" t="s">
        <v>327</v>
      </c>
      <c r="Q11" s="744"/>
    </row>
    <row r="12" spans="1:17" s="106" customFormat="1" ht="27.75" customHeight="1" thickBot="1">
      <c r="A12" s="745" t="s">
        <v>385</v>
      </c>
      <c r="B12" s="746"/>
      <c r="C12" s="746"/>
      <c r="D12" s="746"/>
      <c r="E12" s="746"/>
      <c r="F12" s="746"/>
      <c r="G12" s="746"/>
      <c r="H12" s="746"/>
      <c r="I12" s="746"/>
      <c r="J12" s="746"/>
      <c r="K12" s="746"/>
      <c r="L12" s="746"/>
      <c r="M12" s="746"/>
      <c r="N12" s="746"/>
      <c r="O12" s="747"/>
      <c r="P12" s="748" t="s">
        <v>327</v>
      </c>
      <c r="Q12" s="749"/>
    </row>
    <row r="13" spans="1:17" s="106" customFormat="1" ht="11.25" customHeight="1">
      <c r="A13" s="108"/>
      <c r="B13" s="109"/>
      <c r="C13" s="109"/>
      <c r="D13" s="109"/>
      <c r="E13" s="109"/>
      <c r="F13" s="109"/>
      <c r="G13" s="109"/>
      <c r="H13" s="109"/>
      <c r="I13" s="109"/>
      <c r="J13" s="109"/>
      <c r="K13" s="109"/>
      <c r="L13" s="109"/>
      <c r="M13" s="109"/>
      <c r="N13" s="109"/>
      <c r="O13" s="109"/>
      <c r="P13" s="110"/>
      <c r="Q13" s="110"/>
    </row>
    <row r="14" spans="1:17" ht="37.5" customHeight="1">
      <c r="A14" s="102" t="s">
        <v>386</v>
      </c>
    </row>
    <row r="15" spans="1:17" s="112" customFormat="1" ht="37.5" customHeight="1">
      <c r="A15" s="750" t="s">
        <v>387</v>
      </c>
      <c r="B15" s="752"/>
      <c r="C15" s="752"/>
      <c r="D15" s="752"/>
      <c r="E15" s="752"/>
      <c r="F15" s="752"/>
      <c r="G15" s="752"/>
      <c r="H15" s="752"/>
      <c r="I15" s="752"/>
      <c r="J15" s="752"/>
      <c r="K15" s="752"/>
      <c r="L15" s="752"/>
      <c r="M15" s="752"/>
      <c r="N15" s="752"/>
      <c r="O15" s="752"/>
      <c r="P15" s="752"/>
      <c r="Q15" s="752"/>
    </row>
    <row r="16" spans="1:17" s="112" customFormat="1" ht="54.75" customHeight="1">
      <c r="A16" s="753" t="s">
        <v>388</v>
      </c>
      <c r="B16" s="754"/>
      <c r="C16" s="754"/>
      <c r="D16" s="754"/>
      <c r="E16" s="754"/>
      <c r="F16" s="754"/>
      <c r="G16" s="754"/>
      <c r="H16" s="754"/>
      <c r="I16" s="754"/>
      <c r="J16" s="754"/>
      <c r="K16" s="754"/>
      <c r="L16" s="754"/>
      <c r="M16" s="754"/>
      <c r="N16" s="754"/>
      <c r="O16" s="754"/>
      <c r="P16" s="754"/>
      <c r="Q16" s="754"/>
    </row>
    <row r="17" spans="1:17" s="113" customFormat="1" ht="57" customHeight="1">
      <c r="A17" s="753" t="s">
        <v>389</v>
      </c>
      <c r="B17" s="754"/>
      <c r="C17" s="754"/>
      <c r="D17" s="754"/>
      <c r="E17" s="754"/>
      <c r="F17" s="754"/>
      <c r="G17" s="754"/>
      <c r="H17" s="754"/>
      <c r="I17" s="754"/>
      <c r="J17" s="754"/>
      <c r="K17" s="754"/>
      <c r="L17" s="754"/>
      <c r="M17" s="754"/>
      <c r="N17" s="754"/>
      <c r="O17" s="754"/>
      <c r="P17" s="754"/>
      <c r="Q17" s="754"/>
    </row>
    <row r="18" spans="1:17" s="112" customFormat="1" ht="48.75" customHeight="1">
      <c r="A18" s="753" t="s">
        <v>390</v>
      </c>
      <c r="B18" s="754"/>
      <c r="C18" s="754"/>
      <c r="D18" s="754"/>
      <c r="E18" s="754"/>
      <c r="F18" s="754"/>
      <c r="G18" s="754"/>
      <c r="H18" s="754"/>
      <c r="I18" s="754"/>
      <c r="J18" s="754"/>
      <c r="K18" s="754"/>
      <c r="L18" s="754"/>
      <c r="M18" s="754"/>
      <c r="N18" s="754"/>
      <c r="O18" s="754"/>
      <c r="P18" s="754"/>
      <c r="Q18" s="754"/>
    </row>
    <row r="19" spans="1:17" s="112" customFormat="1" ht="165" customHeight="1">
      <c r="A19" s="750"/>
      <c r="B19" s="751"/>
      <c r="C19" s="751"/>
      <c r="D19" s="751"/>
      <c r="E19" s="751"/>
      <c r="F19" s="751"/>
      <c r="G19" s="751"/>
      <c r="H19" s="751"/>
      <c r="I19" s="751"/>
      <c r="J19" s="751"/>
      <c r="K19" s="751"/>
      <c r="L19" s="751"/>
      <c r="M19" s="751"/>
      <c r="N19" s="751"/>
      <c r="O19" s="751"/>
      <c r="P19" s="751"/>
      <c r="Q19" s="751"/>
    </row>
    <row r="20" spans="1:17" s="112" customFormat="1" ht="142.5" customHeight="1">
      <c r="A20" s="750"/>
      <c r="B20" s="751"/>
      <c r="C20" s="751"/>
      <c r="D20" s="751"/>
      <c r="E20" s="751"/>
      <c r="F20" s="751"/>
      <c r="G20" s="751"/>
      <c r="H20" s="751"/>
      <c r="I20" s="751"/>
      <c r="J20" s="751"/>
      <c r="K20" s="751"/>
      <c r="L20" s="751"/>
      <c r="M20" s="751"/>
      <c r="N20" s="751"/>
      <c r="O20" s="751"/>
      <c r="P20" s="751"/>
      <c r="Q20" s="751"/>
    </row>
    <row r="21" spans="1:17" s="112" customFormat="1" ht="48" customHeight="1">
      <c r="A21" s="750"/>
      <c r="B21" s="751"/>
      <c r="C21" s="751"/>
      <c r="D21" s="751"/>
      <c r="E21" s="751"/>
      <c r="F21" s="751"/>
      <c r="G21" s="751"/>
      <c r="H21" s="751"/>
      <c r="I21" s="751"/>
      <c r="J21" s="751"/>
      <c r="K21" s="751"/>
      <c r="L21" s="751"/>
      <c r="M21" s="751"/>
      <c r="N21" s="751"/>
      <c r="O21" s="751"/>
      <c r="P21" s="751"/>
      <c r="Q21" s="751"/>
    </row>
    <row r="22" spans="1:17" s="112" customFormat="1" ht="78.75" customHeight="1">
      <c r="A22" s="750"/>
      <c r="B22" s="751"/>
      <c r="C22" s="751"/>
      <c r="D22" s="751"/>
      <c r="E22" s="751"/>
      <c r="F22" s="751"/>
      <c r="G22" s="751"/>
      <c r="H22" s="751"/>
      <c r="I22" s="751"/>
      <c r="J22" s="751"/>
      <c r="K22" s="751"/>
      <c r="L22" s="751"/>
      <c r="M22" s="751"/>
      <c r="N22" s="751"/>
      <c r="O22" s="751"/>
      <c r="P22" s="751"/>
      <c r="Q22" s="751"/>
    </row>
  </sheetData>
  <mergeCells count="24">
    <mergeCell ref="A21:Q21"/>
    <mergeCell ref="A22:Q22"/>
    <mergeCell ref="A15:Q15"/>
    <mergeCell ref="A16:Q16"/>
    <mergeCell ref="A17:Q17"/>
    <mergeCell ref="A18:Q18"/>
    <mergeCell ref="A19:Q19"/>
    <mergeCell ref="A20:Q20"/>
    <mergeCell ref="A10:O10"/>
    <mergeCell ref="P10:Q10"/>
    <mergeCell ref="A11:O11"/>
    <mergeCell ref="P11:Q11"/>
    <mergeCell ref="A12:O12"/>
    <mergeCell ref="P12:Q12"/>
    <mergeCell ref="A2:P2"/>
    <mergeCell ref="A4:O4"/>
    <mergeCell ref="P4:Q4"/>
    <mergeCell ref="A5:O5"/>
    <mergeCell ref="P5:Q5"/>
    <mergeCell ref="A6:O6"/>
    <mergeCell ref="P6:Q9"/>
    <mergeCell ref="B7:O7"/>
    <mergeCell ref="B8:O8"/>
    <mergeCell ref="A9:O9"/>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5"/>
  <sheetViews>
    <sheetView view="pageBreakPreview" zoomScaleNormal="100" workbookViewId="0"/>
  </sheetViews>
  <sheetFormatPr defaultRowHeight="13.5"/>
  <cols>
    <col min="1" max="1" width="5.125" style="102" customWidth="1"/>
    <col min="2" max="2" width="6.875" style="102" customWidth="1"/>
    <col min="3" max="3" width="4.875" style="102" customWidth="1"/>
    <col min="4" max="4" width="9.375" style="102" customWidth="1"/>
    <col min="5" max="5" width="4" style="102" customWidth="1"/>
    <col min="6" max="6" width="8.875" style="102" customWidth="1"/>
    <col min="7" max="7" width="5.625" style="102" customWidth="1"/>
    <col min="8" max="8" width="8.875" style="102" customWidth="1"/>
    <col min="9" max="9" width="4.375" style="102" customWidth="1"/>
    <col min="10" max="10" width="6.75" style="102" customWidth="1"/>
    <col min="11" max="15" width="5.625" style="102" customWidth="1"/>
    <col min="16" max="17" width="6.625" style="111" customWidth="1"/>
    <col min="18" max="16384" width="9" style="102"/>
  </cols>
  <sheetData>
    <row r="2" spans="1:17" ht="30" customHeight="1">
      <c r="A2" s="725" t="s">
        <v>391</v>
      </c>
      <c r="B2" s="725"/>
      <c r="C2" s="725"/>
      <c r="D2" s="725"/>
      <c r="E2" s="725"/>
      <c r="F2" s="725"/>
      <c r="G2" s="725"/>
      <c r="H2" s="725"/>
      <c r="I2" s="725"/>
      <c r="J2" s="725"/>
      <c r="K2" s="725"/>
      <c r="L2" s="725"/>
      <c r="M2" s="725"/>
      <c r="N2" s="725"/>
      <c r="O2" s="725"/>
      <c r="P2" s="725"/>
      <c r="Q2" s="101"/>
    </row>
    <row r="3" spans="1:17" ht="10.5" customHeight="1" thickBot="1">
      <c r="A3" s="103"/>
      <c r="P3" s="104"/>
      <c r="Q3" s="104"/>
    </row>
    <row r="4" spans="1:17" s="105" customFormat="1" ht="23.25" customHeight="1" thickBot="1">
      <c r="A4" s="726" t="s">
        <v>320</v>
      </c>
      <c r="B4" s="727"/>
      <c r="C4" s="728"/>
      <c r="D4" s="728"/>
      <c r="E4" s="728"/>
      <c r="F4" s="728"/>
      <c r="G4" s="728"/>
      <c r="H4" s="728"/>
      <c r="I4" s="728"/>
      <c r="J4" s="728"/>
      <c r="K4" s="728"/>
      <c r="L4" s="728"/>
      <c r="M4" s="728"/>
      <c r="N4" s="728"/>
      <c r="O4" s="729"/>
      <c r="P4" s="726" t="s">
        <v>321</v>
      </c>
      <c r="Q4" s="730"/>
    </row>
    <row r="5" spans="1:17" s="106" customFormat="1" ht="44.25" customHeight="1">
      <c r="A5" s="759" t="s">
        <v>376</v>
      </c>
      <c r="B5" s="732"/>
      <c r="C5" s="732"/>
      <c r="D5" s="732"/>
      <c r="E5" s="732"/>
      <c r="F5" s="732"/>
      <c r="G5" s="732"/>
      <c r="H5" s="732"/>
      <c r="I5" s="732"/>
      <c r="J5" s="732"/>
      <c r="K5" s="732"/>
      <c r="L5" s="732"/>
      <c r="M5" s="732"/>
      <c r="N5" s="732"/>
      <c r="O5" s="733"/>
      <c r="P5" s="734" t="s">
        <v>327</v>
      </c>
      <c r="Q5" s="735"/>
    </row>
    <row r="6" spans="1:17" s="106" customFormat="1" ht="39" customHeight="1" thickBot="1">
      <c r="A6" s="711" t="s">
        <v>377</v>
      </c>
      <c r="B6" s="712"/>
      <c r="C6" s="712"/>
      <c r="D6" s="712"/>
      <c r="E6" s="712"/>
      <c r="F6" s="712"/>
      <c r="G6" s="712"/>
      <c r="H6" s="712"/>
      <c r="I6" s="712"/>
      <c r="J6" s="712"/>
      <c r="K6" s="712"/>
      <c r="L6" s="712"/>
      <c r="M6" s="712"/>
      <c r="N6" s="712"/>
      <c r="O6" s="713"/>
      <c r="P6" s="714" t="s">
        <v>327</v>
      </c>
      <c r="Q6" s="715"/>
    </row>
    <row r="7" spans="1:17" s="106" customFormat="1" ht="31.5" customHeight="1" thickBot="1">
      <c r="A7" s="107" t="s">
        <v>392</v>
      </c>
      <c r="B7" s="718" t="s">
        <v>379</v>
      </c>
      <c r="C7" s="719"/>
      <c r="D7" s="719"/>
      <c r="E7" s="719"/>
      <c r="F7" s="719"/>
      <c r="G7" s="719"/>
      <c r="H7" s="719"/>
      <c r="I7" s="719"/>
      <c r="J7" s="719"/>
      <c r="K7" s="719"/>
      <c r="L7" s="719"/>
      <c r="M7" s="719"/>
      <c r="N7" s="719"/>
      <c r="O7" s="720"/>
      <c r="P7" s="716"/>
      <c r="Q7" s="717"/>
    </row>
    <row r="8" spans="1:17" s="106" customFormat="1" ht="31.5" customHeight="1" thickBot="1">
      <c r="A8" s="107"/>
      <c r="B8" s="755" t="s">
        <v>393</v>
      </c>
      <c r="C8" s="719"/>
      <c r="D8" s="719"/>
      <c r="E8" s="719"/>
      <c r="F8" s="719"/>
      <c r="G8" s="719"/>
      <c r="H8" s="719"/>
      <c r="I8" s="719"/>
      <c r="J8" s="719"/>
      <c r="K8" s="719"/>
      <c r="L8" s="719"/>
      <c r="M8" s="719"/>
      <c r="N8" s="719"/>
      <c r="O8" s="720"/>
      <c r="P8" s="716"/>
      <c r="Q8" s="717"/>
    </row>
    <row r="9" spans="1:17" s="106" customFormat="1" ht="26.25" customHeight="1">
      <c r="A9" s="756" t="s">
        <v>381</v>
      </c>
      <c r="B9" s="757"/>
      <c r="C9" s="757"/>
      <c r="D9" s="757"/>
      <c r="E9" s="757"/>
      <c r="F9" s="757"/>
      <c r="G9" s="757"/>
      <c r="H9" s="757"/>
      <c r="I9" s="757"/>
      <c r="J9" s="757"/>
      <c r="K9" s="757"/>
      <c r="L9" s="757"/>
      <c r="M9" s="757"/>
      <c r="N9" s="757"/>
      <c r="O9" s="758"/>
      <c r="P9" s="716"/>
      <c r="Q9" s="717"/>
    </row>
    <row r="10" spans="1:17" s="106" customFormat="1" ht="26.25" customHeight="1">
      <c r="A10" s="741" t="s">
        <v>394</v>
      </c>
      <c r="B10" s="742"/>
      <c r="C10" s="742"/>
      <c r="D10" s="742"/>
      <c r="E10" s="742"/>
      <c r="F10" s="742"/>
      <c r="G10" s="742"/>
      <c r="H10" s="742"/>
      <c r="I10" s="742"/>
      <c r="J10" s="742"/>
      <c r="K10" s="742"/>
      <c r="L10" s="742"/>
      <c r="M10" s="742"/>
      <c r="N10" s="742"/>
      <c r="O10" s="743"/>
      <c r="P10" s="714" t="s">
        <v>322</v>
      </c>
      <c r="Q10" s="744"/>
    </row>
    <row r="11" spans="1:17" s="106" customFormat="1" ht="36.75" customHeight="1">
      <c r="A11" s="741" t="s">
        <v>384</v>
      </c>
      <c r="B11" s="742"/>
      <c r="C11" s="742"/>
      <c r="D11" s="742"/>
      <c r="E11" s="742"/>
      <c r="F11" s="742"/>
      <c r="G11" s="742"/>
      <c r="H11" s="742"/>
      <c r="I11" s="742"/>
      <c r="J11" s="742"/>
      <c r="K11" s="742"/>
      <c r="L11" s="742"/>
      <c r="M11" s="742"/>
      <c r="N11" s="742"/>
      <c r="O11" s="743"/>
      <c r="P11" s="714" t="s">
        <v>395</v>
      </c>
      <c r="Q11" s="744"/>
    </row>
    <row r="12" spans="1:17" s="106" customFormat="1" ht="53.25" customHeight="1">
      <c r="A12" s="711" t="s">
        <v>396</v>
      </c>
      <c r="B12" s="712"/>
      <c r="C12" s="712"/>
      <c r="D12" s="712"/>
      <c r="E12" s="712"/>
      <c r="F12" s="712"/>
      <c r="G12" s="712"/>
      <c r="H12" s="712"/>
      <c r="I12" s="712"/>
      <c r="J12" s="712"/>
      <c r="K12" s="712"/>
      <c r="L12" s="712"/>
      <c r="M12" s="712"/>
      <c r="N12" s="712"/>
      <c r="O12" s="713"/>
      <c r="P12" s="714" t="s">
        <v>395</v>
      </c>
      <c r="Q12" s="715"/>
    </row>
    <row r="13" spans="1:17" s="106" customFormat="1" ht="29.25" customHeight="1">
      <c r="A13" s="762" t="s">
        <v>397</v>
      </c>
      <c r="B13" s="757"/>
      <c r="C13" s="757"/>
      <c r="D13" s="757"/>
      <c r="E13" s="757"/>
      <c r="F13" s="757"/>
      <c r="G13" s="757"/>
      <c r="H13" s="757"/>
      <c r="I13" s="757"/>
      <c r="J13" s="757"/>
      <c r="K13" s="757"/>
      <c r="L13" s="757"/>
      <c r="M13" s="757"/>
      <c r="N13" s="757"/>
      <c r="O13" s="758"/>
      <c r="P13" s="716"/>
      <c r="Q13" s="717"/>
    </row>
    <row r="14" spans="1:17" s="106" customFormat="1" ht="29.25" customHeight="1">
      <c r="A14" s="756" t="s">
        <v>398</v>
      </c>
      <c r="B14" s="757"/>
      <c r="C14" s="757"/>
      <c r="D14" s="757"/>
      <c r="E14" s="757"/>
      <c r="F14" s="757"/>
      <c r="G14" s="757"/>
      <c r="H14" s="757"/>
      <c r="I14" s="757"/>
      <c r="J14" s="757"/>
      <c r="K14" s="757"/>
      <c r="L14" s="757"/>
      <c r="M14" s="757"/>
      <c r="N14" s="757"/>
      <c r="O14" s="758"/>
      <c r="P14" s="760"/>
      <c r="Q14" s="761"/>
    </row>
    <row r="15" spans="1:17" s="106" customFormat="1" ht="40.5" customHeight="1">
      <c r="A15" s="763" t="s">
        <v>399</v>
      </c>
      <c r="B15" s="712"/>
      <c r="C15" s="712"/>
      <c r="D15" s="712"/>
      <c r="E15" s="712"/>
      <c r="F15" s="712"/>
      <c r="G15" s="712"/>
      <c r="H15" s="712"/>
      <c r="I15" s="712"/>
      <c r="J15" s="712"/>
      <c r="K15" s="712"/>
      <c r="L15" s="712"/>
      <c r="M15" s="712"/>
      <c r="N15" s="712"/>
      <c r="O15" s="713"/>
      <c r="P15" s="714" t="s">
        <v>327</v>
      </c>
      <c r="Q15" s="744"/>
    </row>
    <row r="16" spans="1:17" s="106" customFormat="1" ht="30" customHeight="1" thickBot="1">
      <c r="A16" s="764" t="s">
        <v>385</v>
      </c>
      <c r="B16" s="765"/>
      <c r="C16" s="765"/>
      <c r="D16" s="765"/>
      <c r="E16" s="765"/>
      <c r="F16" s="765"/>
      <c r="G16" s="765"/>
      <c r="H16" s="765"/>
      <c r="I16" s="765"/>
      <c r="J16" s="765"/>
      <c r="K16" s="765"/>
      <c r="L16" s="765"/>
      <c r="M16" s="765"/>
      <c r="N16" s="765"/>
      <c r="O16" s="766"/>
      <c r="P16" s="748" t="s">
        <v>327</v>
      </c>
      <c r="Q16" s="749"/>
    </row>
    <row r="17" spans="1:17" s="106" customFormat="1" ht="11.25" customHeight="1">
      <c r="A17" s="108"/>
      <c r="B17" s="109"/>
      <c r="C17" s="109"/>
      <c r="D17" s="109"/>
      <c r="E17" s="109"/>
      <c r="F17" s="109"/>
      <c r="G17" s="109"/>
      <c r="H17" s="109"/>
      <c r="I17" s="109"/>
      <c r="J17" s="109"/>
      <c r="K17" s="109"/>
      <c r="L17" s="109"/>
      <c r="M17" s="109"/>
      <c r="N17" s="109"/>
      <c r="O17" s="109"/>
      <c r="P17" s="110"/>
      <c r="Q17" s="110"/>
    </row>
    <row r="18" spans="1:17" ht="12.75" customHeight="1">
      <c r="A18" s="102" t="s">
        <v>386</v>
      </c>
    </row>
    <row r="19" spans="1:17" s="112" customFormat="1" ht="39.75" customHeight="1">
      <c r="A19" s="750" t="s">
        <v>387</v>
      </c>
      <c r="B19" s="752"/>
      <c r="C19" s="752"/>
      <c r="D19" s="752"/>
      <c r="E19" s="752"/>
      <c r="F19" s="752"/>
      <c r="G19" s="752"/>
      <c r="H19" s="752"/>
      <c r="I19" s="752"/>
      <c r="J19" s="752"/>
      <c r="K19" s="752"/>
      <c r="L19" s="752"/>
      <c r="M19" s="752"/>
      <c r="N19" s="752"/>
      <c r="O19" s="752"/>
      <c r="P19" s="752"/>
      <c r="Q19" s="752"/>
    </row>
    <row r="20" spans="1:17" s="112" customFormat="1" ht="54" customHeight="1">
      <c r="A20" s="753" t="s">
        <v>388</v>
      </c>
      <c r="B20" s="754"/>
      <c r="C20" s="754"/>
      <c r="D20" s="754"/>
      <c r="E20" s="754"/>
      <c r="F20" s="754"/>
      <c r="G20" s="754"/>
      <c r="H20" s="754"/>
      <c r="I20" s="754"/>
      <c r="J20" s="754"/>
      <c r="K20" s="754"/>
      <c r="L20" s="754"/>
      <c r="M20" s="754"/>
      <c r="N20" s="754"/>
      <c r="O20" s="754"/>
      <c r="P20" s="754"/>
      <c r="Q20" s="754"/>
    </row>
    <row r="21" spans="1:17" s="113" customFormat="1" ht="56.25" customHeight="1">
      <c r="A21" s="753" t="s">
        <v>389</v>
      </c>
      <c r="B21" s="754"/>
      <c r="C21" s="754"/>
      <c r="D21" s="754"/>
      <c r="E21" s="754"/>
      <c r="F21" s="754"/>
      <c r="G21" s="754"/>
      <c r="H21" s="754"/>
      <c r="I21" s="754"/>
      <c r="J21" s="754"/>
      <c r="K21" s="754"/>
      <c r="L21" s="754"/>
      <c r="M21" s="754"/>
      <c r="N21" s="754"/>
      <c r="O21" s="754"/>
      <c r="P21" s="754"/>
      <c r="Q21" s="754"/>
    </row>
    <row r="22" spans="1:17" s="112" customFormat="1" ht="42.75" customHeight="1">
      <c r="A22" s="753" t="s">
        <v>390</v>
      </c>
      <c r="B22" s="754"/>
      <c r="C22" s="754"/>
      <c r="D22" s="754"/>
      <c r="E22" s="754"/>
      <c r="F22" s="754"/>
      <c r="G22" s="754"/>
      <c r="H22" s="754"/>
      <c r="I22" s="754"/>
      <c r="J22" s="754"/>
      <c r="K22" s="754"/>
      <c r="L22" s="754"/>
      <c r="M22" s="754"/>
      <c r="N22" s="754"/>
      <c r="O22" s="754"/>
      <c r="P22" s="754"/>
      <c r="Q22" s="754"/>
    </row>
    <row r="23" spans="1:17" s="112" customFormat="1" ht="142.5" customHeight="1">
      <c r="A23" s="750"/>
      <c r="B23" s="751"/>
      <c r="C23" s="751"/>
      <c r="D23" s="751"/>
      <c r="E23" s="751"/>
      <c r="F23" s="751"/>
      <c r="G23" s="751"/>
      <c r="H23" s="751"/>
      <c r="I23" s="751"/>
      <c r="J23" s="751"/>
      <c r="K23" s="751"/>
      <c r="L23" s="751"/>
      <c r="M23" s="751"/>
      <c r="N23" s="751"/>
      <c r="O23" s="751"/>
      <c r="P23" s="751"/>
      <c r="Q23" s="751"/>
    </row>
    <row r="24" spans="1:17" s="112" customFormat="1" ht="48" customHeight="1">
      <c r="A24" s="750"/>
      <c r="B24" s="751"/>
      <c r="C24" s="751"/>
      <c r="D24" s="751"/>
      <c r="E24" s="751"/>
      <c r="F24" s="751"/>
      <c r="G24" s="751"/>
      <c r="H24" s="751"/>
      <c r="I24" s="751"/>
      <c r="J24" s="751"/>
      <c r="K24" s="751"/>
      <c r="L24" s="751"/>
      <c r="M24" s="751"/>
      <c r="N24" s="751"/>
      <c r="O24" s="751"/>
      <c r="P24" s="751"/>
      <c r="Q24" s="751"/>
    </row>
    <row r="25" spans="1:17" s="112" customFormat="1" ht="78.75" customHeight="1">
      <c r="A25" s="750"/>
      <c r="B25" s="751"/>
      <c r="C25" s="751"/>
      <c r="D25" s="751"/>
      <c r="E25" s="751"/>
      <c r="F25" s="751"/>
      <c r="G25" s="751"/>
      <c r="H25" s="751"/>
      <c r="I25" s="751"/>
      <c r="J25" s="751"/>
      <c r="K25" s="751"/>
      <c r="L25" s="751"/>
      <c r="M25" s="751"/>
      <c r="N25" s="751"/>
      <c r="O25" s="751"/>
      <c r="P25" s="751"/>
      <c r="Q25" s="751"/>
    </row>
  </sheetData>
  <mergeCells count="29">
    <mergeCell ref="A21:Q21"/>
    <mergeCell ref="A22:Q22"/>
    <mergeCell ref="A23:Q23"/>
    <mergeCell ref="A24:Q24"/>
    <mergeCell ref="A25:Q25"/>
    <mergeCell ref="A20:Q20"/>
    <mergeCell ref="A10:O10"/>
    <mergeCell ref="P10:Q10"/>
    <mergeCell ref="A11:O11"/>
    <mergeCell ref="P11:Q11"/>
    <mergeCell ref="A12:O12"/>
    <mergeCell ref="P12:Q14"/>
    <mergeCell ref="A13:O13"/>
    <mergeCell ref="A14:O14"/>
    <mergeCell ref="A15:O15"/>
    <mergeCell ref="P15:Q15"/>
    <mergeCell ref="A16:O16"/>
    <mergeCell ref="P16:Q16"/>
    <mergeCell ref="A19:Q19"/>
    <mergeCell ref="A2:P2"/>
    <mergeCell ref="A4:O4"/>
    <mergeCell ref="P4:Q4"/>
    <mergeCell ref="A5:O5"/>
    <mergeCell ref="P5:Q5"/>
    <mergeCell ref="A6:O6"/>
    <mergeCell ref="P6:Q9"/>
    <mergeCell ref="B7:O7"/>
    <mergeCell ref="B8:O8"/>
    <mergeCell ref="A9:O9"/>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4"/>
  <sheetViews>
    <sheetView view="pageBreakPreview" zoomScaleNormal="100" workbookViewId="0"/>
  </sheetViews>
  <sheetFormatPr defaultRowHeight="13.5"/>
  <cols>
    <col min="1" max="1" width="5.125" style="102" customWidth="1"/>
    <col min="2" max="2" width="6.875" style="102" customWidth="1"/>
    <col min="3" max="3" width="4.875" style="102" customWidth="1"/>
    <col min="4" max="4" width="9.375" style="102" customWidth="1"/>
    <col min="5" max="5" width="4" style="102" customWidth="1"/>
    <col min="6" max="6" width="8.875" style="102" customWidth="1"/>
    <col min="7" max="7" width="5.625" style="102" customWidth="1"/>
    <col min="8" max="8" width="8.875" style="102" customWidth="1"/>
    <col min="9" max="9" width="4.375" style="102" customWidth="1"/>
    <col min="10" max="10" width="6.75" style="102" customWidth="1"/>
    <col min="11" max="15" width="5.625" style="102" customWidth="1"/>
    <col min="16" max="17" width="6.625" style="111" customWidth="1"/>
    <col min="18" max="16384" width="9" style="150"/>
  </cols>
  <sheetData>
    <row r="2" spans="1:17" ht="30" customHeight="1">
      <c r="A2" s="725" t="s">
        <v>540</v>
      </c>
      <c r="B2" s="725"/>
      <c r="C2" s="725"/>
      <c r="D2" s="725"/>
      <c r="E2" s="725"/>
      <c r="F2" s="725"/>
      <c r="G2" s="725"/>
      <c r="H2" s="725"/>
      <c r="I2" s="725"/>
      <c r="J2" s="725"/>
      <c r="K2" s="725"/>
      <c r="L2" s="725"/>
      <c r="M2" s="725"/>
      <c r="N2" s="725"/>
      <c r="O2" s="725"/>
      <c r="P2" s="725"/>
      <c r="Q2" s="165"/>
    </row>
    <row r="3" spans="1:17" ht="10.5" customHeight="1" thickBot="1">
      <c r="A3" s="103"/>
      <c r="P3" s="104"/>
      <c r="Q3" s="104"/>
    </row>
    <row r="4" spans="1:17" s="203" customFormat="1" ht="23.25" customHeight="1" thickBot="1">
      <c r="A4" s="779" t="s">
        <v>320</v>
      </c>
      <c r="B4" s="780"/>
      <c r="C4" s="781"/>
      <c r="D4" s="781"/>
      <c r="E4" s="781"/>
      <c r="F4" s="781"/>
      <c r="G4" s="781"/>
      <c r="H4" s="781"/>
      <c r="I4" s="781"/>
      <c r="J4" s="781"/>
      <c r="K4" s="781"/>
      <c r="L4" s="781"/>
      <c r="M4" s="781"/>
      <c r="N4" s="781"/>
      <c r="O4" s="781"/>
      <c r="P4" s="780" t="s">
        <v>321</v>
      </c>
      <c r="Q4" s="782"/>
    </row>
    <row r="5" spans="1:17" s="204" customFormat="1" ht="36" customHeight="1">
      <c r="A5" s="783" t="s">
        <v>730</v>
      </c>
      <c r="B5" s="784"/>
      <c r="C5" s="784"/>
      <c r="D5" s="784"/>
      <c r="E5" s="784"/>
      <c r="F5" s="784"/>
      <c r="G5" s="784"/>
      <c r="H5" s="784"/>
      <c r="I5" s="784"/>
      <c r="J5" s="784"/>
      <c r="K5" s="784"/>
      <c r="L5" s="784"/>
      <c r="M5" s="784"/>
      <c r="N5" s="784"/>
      <c r="O5" s="784"/>
      <c r="P5" s="785" t="s">
        <v>322</v>
      </c>
      <c r="Q5" s="786"/>
    </row>
    <row r="6" spans="1:17" s="202" customFormat="1" ht="33.75" customHeight="1">
      <c r="A6" s="767" t="s">
        <v>733</v>
      </c>
      <c r="B6" s="771"/>
      <c r="C6" s="771"/>
      <c r="D6" s="771"/>
      <c r="E6" s="771"/>
      <c r="F6" s="771"/>
      <c r="G6" s="771"/>
      <c r="H6" s="771"/>
      <c r="I6" s="771"/>
      <c r="J6" s="771"/>
      <c r="K6" s="771"/>
      <c r="L6" s="771"/>
      <c r="M6" s="771"/>
      <c r="N6" s="771"/>
      <c r="O6" s="771"/>
      <c r="P6" s="777" t="s">
        <v>322</v>
      </c>
      <c r="Q6" s="778"/>
    </row>
    <row r="7" spans="1:17" s="204" customFormat="1" ht="36.75" customHeight="1">
      <c r="A7" s="767" t="s">
        <v>541</v>
      </c>
      <c r="B7" s="768"/>
      <c r="C7" s="768"/>
      <c r="D7" s="768"/>
      <c r="E7" s="768"/>
      <c r="F7" s="768"/>
      <c r="G7" s="768"/>
      <c r="H7" s="768"/>
      <c r="I7" s="768"/>
      <c r="J7" s="768"/>
      <c r="K7" s="768"/>
      <c r="L7" s="768"/>
      <c r="M7" s="768"/>
      <c r="N7" s="768"/>
      <c r="O7" s="768"/>
      <c r="P7" s="769" t="s">
        <v>322</v>
      </c>
      <c r="Q7" s="770"/>
    </row>
    <row r="8" spans="1:17" s="204" customFormat="1" ht="36.75" customHeight="1">
      <c r="A8" s="767" t="s">
        <v>731</v>
      </c>
      <c r="B8" s="771"/>
      <c r="C8" s="771"/>
      <c r="D8" s="771"/>
      <c r="E8" s="771"/>
      <c r="F8" s="771"/>
      <c r="G8" s="771"/>
      <c r="H8" s="771"/>
      <c r="I8" s="771"/>
      <c r="J8" s="771"/>
      <c r="K8" s="771"/>
      <c r="L8" s="771"/>
      <c r="M8" s="771"/>
      <c r="N8" s="771"/>
      <c r="O8" s="771"/>
      <c r="P8" s="769" t="s">
        <v>322</v>
      </c>
      <c r="Q8" s="772"/>
    </row>
    <row r="9" spans="1:17" s="204" customFormat="1" ht="53.25" customHeight="1">
      <c r="A9" s="767" t="s">
        <v>732</v>
      </c>
      <c r="B9" s="768"/>
      <c r="C9" s="768"/>
      <c r="D9" s="768"/>
      <c r="E9" s="768"/>
      <c r="F9" s="768"/>
      <c r="G9" s="768"/>
      <c r="H9" s="768"/>
      <c r="I9" s="768"/>
      <c r="J9" s="768"/>
      <c r="K9" s="768"/>
      <c r="L9" s="768"/>
      <c r="M9" s="768"/>
      <c r="N9" s="768"/>
      <c r="O9" s="768"/>
      <c r="P9" s="769" t="s">
        <v>322</v>
      </c>
      <c r="Q9" s="772"/>
    </row>
    <row r="10" spans="1:17" s="204" customFormat="1" ht="39.75" customHeight="1">
      <c r="A10" s="767" t="s">
        <v>542</v>
      </c>
      <c r="B10" s="768"/>
      <c r="C10" s="768"/>
      <c r="D10" s="768"/>
      <c r="E10" s="768"/>
      <c r="F10" s="768"/>
      <c r="G10" s="768"/>
      <c r="H10" s="768"/>
      <c r="I10" s="768"/>
      <c r="J10" s="768"/>
      <c r="K10" s="768"/>
      <c r="L10" s="768"/>
      <c r="M10" s="768"/>
      <c r="N10" s="768"/>
      <c r="O10" s="768"/>
      <c r="P10" s="769" t="s">
        <v>322</v>
      </c>
      <c r="Q10" s="772"/>
    </row>
    <row r="11" spans="1:17" s="204" customFormat="1" ht="36.75" customHeight="1" thickBot="1">
      <c r="A11" s="773" t="s">
        <v>385</v>
      </c>
      <c r="B11" s="774"/>
      <c r="C11" s="774"/>
      <c r="D11" s="774"/>
      <c r="E11" s="774"/>
      <c r="F11" s="774"/>
      <c r="G11" s="774"/>
      <c r="H11" s="774"/>
      <c r="I11" s="774"/>
      <c r="J11" s="774"/>
      <c r="K11" s="774"/>
      <c r="L11" s="774"/>
      <c r="M11" s="774"/>
      <c r="N11" s="774"/>
      <c r="O11" s="774"/>
      <c r="P11" s="775" t="s">
        <v>322</v>
      </c>
      <c r="Q11" s="776"/>
    </row>
    <row r="12" spans="1:17" s="205" customFormat="1" ht="48" customHeight="1">
      <c r="A12" s="750"/>
      <c r="B12" s="751"/>
      <c r="C12" s="751"/>
      <c r="D12" s="751"/>
      <c r="E12" s="751"/>
      <c r="F12" s="751"/>
      <c r="G12" s="751"/>
      <c r="H12" s="751"/>
      <c r="I12" s="751"/>
      <c r="J12" s="751"/>
      <c r="K12" s="751"/>
      <c r="L12" s="751"/>
      <c r="M12" s="751"/>
      <c r="N12" s="751"/>
      <c r="O12" s="751"/>
      <c r="P12" s="751"/>
      <c r="Q12" s="751"/>
    </row>
    <row r="13" spans="1:17" s="205" customFormat="1" ht="78.75" customHeight="1">
      <c r="A13" s="750"/>
      <c r="B13" s="751"/>
      <c r="C13" s="751"/>
      <c r="D13" s="751"/>
      <c r="E13" s="751"/>
      <c r="F13" s="751"/>
      <c r="G13" s="751"/>
      <c r="H13" s="751"/>
      <c r="I13" s="751"/>
      <c r="J13" s="751"/>
      <c r="K13" s="751"/>
      <c r="L13" s="751"/>
      <c r="M13" s="751"/>
      <c r="N13" s="751"/>
      <c r="O13" s="751"/>
      <c r="P13" s="751"/>
      <c r="Q13" s="751"/>
    </row>
    <row r="14" spans="1:17">
      <c r="A14" s="750"/>
      <c r="B14" s="751"/>
      <c r="C14" s="751"/>
      <c r="D14" s="751"/>
      <c r="E14" s="751"/>
      <c r="F14" s="751"/>
      <c r="G14" s="751"/>
      <c r="H14" s="751"/>
      <c r="I14" s="751"/>
      <c r="J14" s="751"/>
      <c r="K14" s="751"/>
      <c r="L14" s="751"/>
      <c r="M14" s="751"/>
      <c r="N14" s="751"/>
      <c r="O14" s="751"/>
      <c r="P14" s="751"/>
      <c r="Q14" s="751"/>
    </row>
  </sheetData>
  <mergeCells count="20">
    <mergeCell ref="A6:O6"/>
    <mergeCell ref="P6:Q6"/>
    <mergeCell ref="A2:P2"/>
    <mergeCell ref="A4:O4"/>
    <mergeCell ref="P4:Q4"/>
    <mergeCell ref="A5:O5"/>
    <mergeCell ref="P5:Q5"/>
    <mergeCell ref="A12:Q12"/>
    <mergeCell ref="A13:Q13"/>
    <mergeCell ref="A14:Q14"/>
    <mergeCell ref="A7:O7"/>
    <mergeCell ref="P7:Q7"/>
    <mergeCell ref="A9:O9"/>
    <mergeCell ref="A10:O10"/>
    <mergeCell ref="A8:O8"/>
    <mergeCell ref="P10:Q10"/>
    <mergeCell ref="P9:Q9"/>
    <mergeCell ref="A11:O11"/>
    <mergeCell ref="P11:Q11"/>
    <mergeCell ref="P8:Q8"/>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8"/>
  <sheetViews>
    <sheetView view="pageBreakPreview" zoomScaleNormal="100" zoomScaleSheetLayoutView="100" workbookViewId="0">
      <selection sqref="A1:C1"/>
    </sheetView>
  </sheetViews>
  <sheetFormatPr defaultRowHeight="13.5"/>
  <cols>
    <col min="1" max="1" width="58.125" style="102" customWidth="1"/>
    <col min="2" max="2" width="24.125" style="102" customWidth="1"/>
    <col min="3" max="3" width="15.25" style="116" customWidth="1"/>
    <col min="4" max="16384" width="9" style="102"/>
  </cols>
  <sheetData>
    <row r="1" spans="1:3" ht="18.75">
      <c r="A1" s="725" t="s">
        <v>871</v>
      </c>
      <c r="B1" s="725"/>
      <c r="C1" s="725"/>
    </row>
    <row r="2" spans="1:3" ht="19.5" thickBot="1">
      <c r="A2" s="101"/>
      <c r="B2" s="101"/>
      <c r="C2" s="114"/>
    </row>
    <row r="3" spans="1:3" ht="14.25" thickBot="1">
      <c r="A3" s="789" t="s">
        <v>320</v>
      </c>
      <c r="B3" s="790"/>
      <c r="C3" s="206" t="s">
        <v>400</v>
      </c>
    </row>
    <row r="4" spans="1:3" ht="69" customHeight="1">
      <c r="A4" s="791" t="s">
        <v>734</v>
      </c>
      <c r="B4" s="792"/>
      <c r="C4" s="197" t="s">
        <v>401</v>
      </c>
    </row>
    <row r="5" spans="1:3" ht="59.25" customHeight="1">
      <c r="A5" s="793" t="s">
        <v>735</v>
      </c>
      <c r="B5" s="794"/>
      <c r="C5" s="195" t="s">
        <v>92</v>
      </c>
    </row>
    <row r="6" spans="1:3" ht="52.5" customHeight="1">
      <c r="A6" s="793" t="s">
        <v>736</v>
      </c>
      <c r="B6" s="794"/>
      <c r="C6" s="195" t="s">
        <v>92</v>
      </c>
    </row>
    <row r="7" spans="1:3" ht="48.75" customHeight="1">
      <c r="A7" s="795" t="s">
        <v>737</v>
      </c>
      <c r="B7" s="796"/>
      <c r="C7" s="195" t="s">
        <v>92</v>
      </c>
    </row>
    <row r="8" spans="1:3" ht="70.5" customHeight="1" thickBot="1">
      <c r="A8" s="787" t="s">
        <v>738</v>
      </c>
      <c r="B8" s="788"/>
      <c r="C8" s="196" t="s">
        <v>402</v>
      </c>
    </row>
  </sheetData>
  <mergeCells count="7">
    <mergeCell ref="A8:B8"/>
    <mergeCell ref="A1:C1"/>
    <mergeCell ref="A3:B3"/>
    <mergeCell ref="A4:B4"/>
    <mergeCell ref="A5:B5"/>
    <mergeCell ref="A6:B6"/>
    <mergeCell ref="A7:B7"/>
  </mergeCells>
  <phoneticPr fontId="3"/>
  <pageMargins left="0.7" right="0.7" top="0.75" bottom="0.75" header="0.3" footer="0.3"/>
  <pageSetup paperSize="9" scale="9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9"/>
  <sheetViews>
    <sheetView view="pageBreakPreview" zoomScaleNormal="100" zoomScaleSheetLayoutView="100" workbookViewId="0">
      <selection sqref="A1:C1"/>
    </sheetView>
  </sheetViews>
  <sheetFormatPr defaultRowHeight="13.5"/>
  <cols>
    <col min="1" max="1" width="59.875" style="102" customWidth="1"/>
    <col min="2" max="2" width="27.25" style="102" customWidth="1"/>
    <col min="3" max="3" width="15.25" style="102" customWidth="1"/>
    <col min="4" max="16384" width="9" style="102"/>
  </cols>
  <sheetData>
    <row r="1" spans="1:3" ht="18.75">
      <c r="A1" s="725" t="s">
        <v>872</v>
      </c>
      <c r="B1" s="725"/>
      <c r="C1" s="725"/>
    </row>
    <row r="2" spans="1:3" ht="18.75">
      <c r="A2" s="101"/>
      <c r="B2" s="101"/>
      <c r="C2" s="101"/>
    </row>
    <row r="3" spans="1:3">
      <c r="A3" s="798" t="s">
        <v>320</v>
      </c>
      <c r="B3" s="798"/>
      <c r="C3" s="162" t="s">
        <v>400</v>
      </c>
    </row>
    <row r="4" spans="1:3" ht="78.75" customHeight="1">
      <c r="A4" s="797" t="s">
        <v>739</v>
      </c>
      <c r="B4" s="796"/>
      <c r="C4" s="115" t="s">
        <v>92</v>
      </c>
    </row>
    <row r="5" spans="1:3" ht="66" customHeight="1">
      <c r="A5" s="799" t="s">
        <v>740</v>
      </c>
      <c r="B5" s="794"/>
      <c r="C5" s="115" t="s">
        <v>92</v>
      </c>
    </row>
    <row r="6" spans="1:3" ht="56.25" customHeight="1">
      <c r="A6" s="799" t="s">
        <v>741</v>
      </c>
      <c r="B6" s="794"/>
      <c r="C6" s="115" t="s">
        <v>92</v>
      </c>
    </row>
    <row r="7" spans="1:3" ht="52.5" customHeight="1">
      <c r="A7" s="797" t="s">
        <v>742</v>
      </c>
      <c r="B7" s="796"/>
      <c r="C7" s="115" t="s">
        <v>92</v>
      </c>
    </row>
    <row r="8" spans="1:3" ht="51" customHeight="1">
      <c r="A8" s="797" t="s">
        <v>743</v>
      </c>
      <c r="B8" s="796"/>
      <c r="C8" s="115" t="s">
        <v>92</v>
      </c>
    </row>
    <row r="9" spans="1:3" ht="70.5" customHeight="1">
      <c r="A9" s="797" t="s">
        <v>744</v>
      </c>
      <c r="B9" s="796"/>
      <c r="C9" s="115" t="s">
        <v>92</v>
      </c>
    </row>
  </sheetData>
  <mergeCells count="8">
    <mergeCell ref="A8:B8"/>
    <mergeCell ref="A9:B9"/>
    <mergeCell ref="A1:C1"/>
    <mergeCell ref="A3:B3"/>
    <mergeCell ref="A4:B4"/>
    <mergeCell ref="A5:B5"/>
    <mergeCell ref="A6:B6"/>
    <mergeCell ref="A7:B7"/>
  </mergeCells>
  <phoneticPr fontId="3"/>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view="pageBreakPreview" zoomScale="80" zoomScaleNormal="80" zoomScaleSheetLayoutView="80" workbookViewId="0"/>
  </sheetViews>
  <sheetFormatPr defaultRowHeight="13.5"/>
  <cols>
    <col min="1" max="1" width="1.375" style="1266" customWidth="1"/>
    <col min="2" max="3" width="9" style="1266"/>
    <col min="4" max="4" width="40.625" style="1266" customWidth="1"/>
    <col min="5" max="16384" width="9" style="1266"/>
  </cols>
  <sheetData>
    <row r="1" spans="2:11" ht="14.25">
      <c r="B1" s="1266" t="s">
        <v>1127</v>
      </c>
      <c r="D1" s="1291"/>
      <c r="E1" s="1291"/>
      <c r="F1" s="1291"/>
    </row>
    <row r="2" spans="2:11" s="1293" customFormat="1" ht="20.25" customHeight="1">
      <c r="B2" s="1292" t="s">
        <v>1128</v>
      </c>
      <c r="C2" s="1292"/>
      <c r="D2" s="1291"/>
      <c r="E2" s="1291"/>
      <c r="F2" s="1291"/>
    </row>
    <row r="3" spans="2:11" s="1293" customFormat="1" ht="20.25" customHeight="1">
      <c r="B3" s="1292"/>
      <c r="C3" s="1292"/>
      <c r="D3" s="1291"/>
      <c r="E3" s="1291"/>
      <c r="F3" s="1291"/>
    </row>
    <row r="4" spans="2:11" s="1296" customFormat="1" ht="20.25" customHeight="1">
      <c r="B4" s="1294"/>
      <c r="C4" s="1295" t="s">
        <v>1129</v>
      </c>
      <c r="D4" s="1291"/>
      <c r="F4" s="1297" t="s">
        <v>1130</v>
      </c>
      <c r="G4" s="1297"/>
      <c r="H4" s="1297"/>
      <c r="I4" s="1297"/>
      <c r="J4" s="1297"/>
      <c r="K4" s="1297"/>
    </row>
    <row r="5" spans="2:11" s="1296" customFormat="1" ht="20.25" customHeight="1">
      <c r="B5" s="1298"/>
      <c r="C5" s="1295" t="s">
        <v>1131</v>
      </c>
      <c r="D5" s="1291"/>
      <c r="F5" s="1297"/>
      <c r="G5" s="1297"/>
      <c r="H5" s="1297"/>
      <c r="I5" s="1297"/>
      <c r="J5" s="1297"/>
      <c r="K5" s="1297"/>
    </row>
    <row r="6" spans="2:11" s="1293" customFormat="1" ht="20.25" customHeight="1">
      <c r="B6" s="1299" t="s">
        <v>1132</v>
      </c>
      <c r="C6" s="1291"/>
      <c r="D6" s="1291"/>
      <c r="E6" s="1156"/>
      <c r="F6" s="1300"/>
    </row>
    <row r="7" spans="2:11" s="1293" customFormat="1" ht="20.25" customHeight="1">
      <c r="B7" s="1292"/>
      <c r="C7" s="1292"/>
      <c r="D7" s="1291"/>
      <c r="E7" s="1156"/>
      <c r="F7" s="1300"/>
    </row>
    <row r="8" spans="2:11" s="1293" customFormat="1" ht="20.25" customHeight="1">
      <c r="B8" s="1291" t="s">
        <v>1133</v>
      </c>
      <c r="C8" s="1292"/>
      <c r="D8" s="1291"/>
      <c r="E8" s="1156"/>
      <c r="F8" s="1300"/>
    </row>
    <row r="9" spans="2:11" s="1293" customFormat="1" ht="20.25" customHeight="1">
      <c r="B9" s="1292"/>
      <c r="C9" s="1292"/>
      <c r="D9" s="1291"/>
      <c r="E9" s="1291"/>
      <c r="F9" s="1291"/>
    </row>
    <row r="10" spans="2:11" s="1293" customFormat="1" ht="20.25" customHeight="1">
      <c r="B10" s="1291" t="s">
        <v>1134</v>
      </c>
      <c r="C10" s="1292"/>
      <c r="D10" s="1291"/>
      <c r="E10" s="1291"/>
      <c r="F10" s="1291"/>
    </row>
    <row r="11" spans="2:11" s="1293" customFormat="1" ht="20.25" customHeight="1">
      <c r="B11" s="1291"/>
      <c r="C11" s="1292"/>
      <c r="D11" s="1291"/>
    </row>
    <row r="12" spans="2:11" s="1293" customFormat="1" ht="20.25" customHeight="1">
      <c r="B12" s="1291" t="s">
        <v>1135</v>
      </c>
      <c r="C12" s="1292"/>
      <c r="D12" s="1291"/>
    </row>
    <row r="13" spans="2:11" s="1293" customFormat="1" ht="20.25" customHeight="1">
      <c r="B13" s="1291"/>
      <c r="C13" s="1292"/>
      <c r="D13" s="1291"/>
    </row>
    <row r="14" spans="2:11" s="1293" customFormat="1" ht="20.25" customHeight="1">
      <c r="B14" s="1291" t="s">
        <v>1136</v>
      </c>
      <c r="C14" s="1292"/>
      <c r="D14" s="1291"/>
    </row>
    <row r="15" spans="2:11" s="1293" customFormat="1" ht="20.25" customHeight="1">
      <c r="B15" s="1291"/>
      <c r="C15" s="1292"/>
      <c r="D15" s="1291"/>
    </row>
    <row r="16" spans="2:11" s="1293" customFormat="1" ht="20.25" customHeight="1">
      <c r="B16" s="1291" t="s">
        <v>1137</v>
      </c>
      <c r="C16" s="1292"/>
      <c r="D16" s="1291"/>
    </row>
    <row r="17" spans="2:6" s="1293" customFormat="1" ht="20.25" customHeight="1">
      <c r="B17" s="1291" t="s">
        <v>1138</v>
      </c>
      <c r="C17" s="1292"/>
      <c r="D17" s="1291"/>
    </row>
    <row r="18" spans="2:6" s="1293" customFormat="1" ht="20.25" customHeight="1">
      <c r="B18" s="1291"/>
      <c r="C18" s="1292"/>
      <c r="D18" s="1291"/>
    </row>
    <row r="19" spans="2:6" s="1293" customFormat="1" ht="17.25" customHeight="1">
      <c r="B19" s="1291" t="s">
        <v>1139</v>
      </c>
      <c r="C19" s="1291"/>
      <c r="D19" s="1291"/>
    </row>
    <row r="20" spans="2:6" s="1293" customFormat="1" ht="17.25" customHeight="1">
      <c r="B20" s="1291" t="s">
        <v>1140</v>
      </c>
      <c r="C20" s="1291"/>
      <c r="D20" s="1291"/>
    </row>
    <row r="21" spans="2:6" s="1293" customFormat="1" ht="17.25" customHeight="1">
      <c r="B21" s="1291"/>
      <c r="C21" s="1291"/>
      <c r="D21" s="1291"/>
    </row>
    <row r="22" spans="2:6" s="1293" customFormat="1" ht="17.25" customHeight="1">
      <c r="B22" s="1291"/>
      <c r="C22" s="1267" t="s">
        <v>1141</v>
      </c>
      <c r="D22" s="1267" t="s">
        <v>1080</v>
      </c>
    </row>
    <row r="23" spans="2:6" s="1293" customFormat="1" ht="17.25" customHeight="1">
      <c r="B23" s="1291"/>
      <c r="C23" s="1267">
        <v>1</v>
      </c>
      <c r="D23" s="1301" t="s">
        <v>1081</v>
      </c>
    </row>
    <row r="24" spans="2:6" s="1293" customFormat="1" ht="17.25" customHeight="1">
      <c r="B24" s="1291"/>
      <c r="C24" s="1267">
        <v>2</v>
      </c>
      <c r="D24" s="1301" t="s">
        <v>1082</v>
      </c>
    </row>
    <row r="25" spans="2:6" s="1293" customFormat="1" ht="17.25" customHeight="1">
      <c r="B25" s="1291"/>
      <c r="C25" s="1267">
        <v>3</v>
      </c>
      <c r="D25" s="1301" t="s">
        <v>1083</v>
      </c>
    </row>
    <row r="26" spans="2:6" s="1293" customFormat="1" ht="17.25" customHeight="1">
      <c r="B26" s="1291"/>
      <c r="C26" s="1267">
        <v>4</v>
      </c>
      <c r="D26" s="1301" t="s">
        <v>934</v>
      </c>
    </row>
    <row r="27" spans="2:6" s="1293" customFormat="1" ht="17.25" customHeight="1">
      <c r="B27" s="1291"/>
      <c r="C27" s="1267">
        <v>5</v>
      </c>
      <c r="D27" s="1301" t="s">
        <v>935</v>
      </c>
    </row>
    <row r="28" spans="2:6" s="1293" customFormat="1" ht="17.25" customHeight="1">
      <c r="B28" s="1291"/>
      <c r="C28" s="1267">
        <v>6</v>
      </c>
      <c r="D28" s="1301" t="s">
        <v>1084</v>
      </c>
    </row>
    <row r="29" spans="2:6" s="1293" customFormat="1" ht="17.25" customHeight="1">
      <c r="B29" s="1291"/>
      <c r="C29" s="1267">
        <v>7</v>
      </c>
      <c r="D29" s="1301" t="s">
        <v>1085</v>
      </c>
    </row>
    <row r="30" spans="2:6" s="1293" customFormat="1" ht="17.25" customHeight="1">
      <c r="B30" s="1291"/>
      <c r="C30" s="1267">
        <v>8</v>
      </c>
      <c r="D30" s="1301" t="s">
        <v>1086</v>
      </c>
    </row>
    <row r="31" spans="2:6" s="1293" customFormat="1" ht="17.25" customHeight="1">
      <c r="B31" s="1291"/>
      <c r="C31" s="1156"/>
      <c r="D31" s="1300"/>
    </row>
    <row r="32" spans="2:6" s="1293" customFormat="1" ht="17.25" customHeight="1">
      <c r="B32" s="1291" t="s">
        <v>1142</v>
      </c>
      <c r="C32" s="1291"/>
      <c r="D32" s="1291"/>
      <c r="E32" s="1296"/>
      <c r="F32" s="1296"/>
    </row>
    <row r="33" spans="2:51" s="1293" customFormat="1" ht="17.25" customHeight="1">
      <c r="B33" s="1291" t="s">
        <v>1143</v>
      </c>
      <c r="C33" s="1291"/>
      <c r="D33" s="1291"/>
      <c r="E33" s="1296"/>
      <c r="F33" s="1296"/>
    </row>
    <row r="34" spans="2:51" s="1293" customFormat="1" ht="17.25" customHeight="1">
      <c r="B34" s="1291"/>
      <c r="C34" s="1291"/>
      <c r="D34" s="1291"/>
      <c r="E34" s="1296"/>
      <c r="F34" s="1296"/>
      <c r="G34" s="1302"/>
      <c r="H34" s="1302"/>
      <c r="J34" s="1302"/>
      <c r="K34" s="1302"/>
      <c r="L34" s="1302"/>
      <c r="M34" s="1302"/>
      <c r="N34" s="1302"/>
      <c r="O34" s="1302"/>
      <c r="R34" s="1302"/>
      <c r="S34" s="1302"/>
      <c r="T34" s="1302"/>
      <c r="W34" s="1302"/>
      <c r="X34" s="1302"/>
      <c r="Y34" s="1302"/>
    </row>
    <row r="35" spans="2:51" s="1293" customFormat="1" ht="17.25" customHeight="1">
      <c r="B35" s="1291"/>
      <c r="C35" s="1267" t="s">
        <v>946</v>
      </c>
      <c r="D35" s="1267" t="s">
        <v>947</v>
      </c>
      <c r="E35" s="1296"/>
      <c r="F35" s="1296"/>
      <c r="G35" s="1302"/>
      <c r="H35" s="1302"/>
      <c r="J35" s="1302"/>
      <c r="K35" s="1302"/>
      <c r="L35" s="1302"/>
      <c r="M35" s="1302"/>
      <c r="N35" s="1302"/>
      <c r="O35" s="1302"/>
      <c r="R35" s="1302"/>
      <c r="S35" s="1302"/>
      <c r="T35" s="1302"/>
      <c r="W35" s="1302"/>
      <c r="X35" s="1302"/>
      <c r="Y35" s="1302"/>
    </row>
    <row r="36" spans="2:51" s="1293" customFormat="1" ht="17.25" customHeight="1">
      <c r="B36" s="1291"/>
      <c r="C36" s="1267" t="s">
        <v>1144</v>
      </c>
      <c r="D36" s="1301" t="s">
        <v>948</v>
      </c>
      <c r="E36" s="1296"/>
      <c r="F36" s="1296"/>
      <c r="G36" s="1302"/>
      <c r="H36" s="1302"/>
      <c r="J36" s="1302"/>
      <c r="K36" s="1302"/>
      <c r="L36" s="1302"/>
      <c r="M36" s="1302"/>
      <c r="N36" s="1302"/>
      <c r="O36" s="1302"/>
      <c r="R36" s="1302"/>
      <c r="S36" s="1302"/>
      <c r="T36" s="1302"/>
      <c r="W36" s="1302"/>
      <c r="X36" s="1302"/>
      <c r="Y36" s="1302"/>
    </row>
    <row r="37" spans="2:51" s="1293" customFormat="1" ht="17.25" customHeight="1">
      <c r="B37" s="1291"/>
      <c r="C37" s="1267" t="s">
        <v>990</v>
      </c>
      <c r="D37" s="1301" t="s">
        <v>952</v>
      </c>
      <c r="E37" s="1296"/>
      <c r="F37" s="1296"/>
      <c r="G37" s="1302"/>
      <c r="H37" s="1302"/>
      <c r="J37" s="1302"/>
      <c r="K37" s="1302"/>
      <c r="L37" s="1302"/>
      <c r="M37" s="1302"/>
      <c r="N37" s="1302"/>
      <c r="O37" s="1302"/>
      <c r="R37" s="1302"/>
      <c r="S37" s="1302"/>
      <c r="T37" s="1302"/>
      <c r="W37" s="1302"/>
      <c r="X37" s="1302"/>
      <c r="Y37" s="1302"/>
    </row>
    <row r="38" spans="2:51" s="1293" customFormat="1" ht="17.25" customHeight="1">
      <c r="B38" s="1291"/>
      <c r="C38" s="1267" t="s">
        <v>1145</v>
      </c>
      <c r="D38" s="1301" t="s">
        <v>955</v>
      </c>
      <c r="E38" s="1296"/>
      <c r="F38" s="1296"/>
      <c r="G38" s="1302"/>
      <c r="H38" s="1302"/>
      <c r="J38" s="1302"/>
      <c r="K38" s="1302"/>
      <c r="L38" s="1302"/>
      <c r="M38" s="1302"/>
      <c r="N38" s="1302"/>
      <c r="O38" s="1302"/>
      <c r="R38" s="1302"/>
      <c r="S38" s="1302"/>
      <c r="T38" s="1302"/>
      <c r="W38" s="1302"/>
      <c r="X38" s="1302"/>
      <c r="Y38" s="1302"/>
    </row>
    <row r="39" spans="2:51" s="1293" customFormat="1" ht="17.25" customHeight="1">
      <c r="B39" s="1291"/>
      <c r="C39" s="1267" t="s">
        <v>1146</v>
      </c>
      <c r="D39" s="1301" t="s">
        <v>1147</v>
      </c>
      <c r="E39" s="1296"/>
      <c r="F39" s="1296"/>
      <c r="G39" s="1302"/>
      <c r="H39" s="1302"/>
      <c r="J39" s="1302"/>
      <c r="K39" s="1302"/>
      <c r="L39" s="1302"/>
      <c r="M39" s="1302"/>
      <c r="N39" s="1302"/>
      <c r="O39" s="1302"/>
      <c r="R39" s="1302"/>
      <c r="S39" s="1302"/>
      <c r="T39" s="1302"/>
      <c r="W39" s="1302"/>
      <c r="X39" s="1302"/>
      <c r="Y39" s="1302"/>
    </row>
    <row r="40" spans="2:51" s="1293" customFormat="1" ht="17.25" customHeight="1">
      <c r="B40" s="1291"/>
      <c r="C40" s="1291"/>
      <c r="D40" s="1291"/>
      <c r="E40" s="1296"/>
      <c r="F40" s="1296"/>
      <c r="G40" s="1302"/>
      <c r="H40" s="1302"/>
      <c r="J40" s="1302"/>
      <c r="K40" s="1302"/>
      <c r="L40" s="1302"/>
      <c r="M40" s="1302"/>
      <c r="N40" s="1302"/>
      <c r="O40" s="1302"/>
      <c r="R40" s="1302"/>
      <c r="S40" s="1302"/>
      <c r="T40" s="1302"/>
      <c r="W40" s="1302"/>
      <c r="X40" s="1302"/>
      <c r="Y40" s="1302"/>
    </row>
    <row r="41" spans="2:51" s="1293" customFormat="1" ht="17.25" customHeight="1">
      <c r="B41" s="1291"/>
      <c r="C41" s="1303" t="s">
        <v>1148</v>
      </c>
      <c r="D41" s="1291"/>
      <c r="E41" s="1296"/>
      <c r="F41" s="1296"/>
      <c r="G41" s="1302"/>
      <c r="H41" s="1302"/>
      <c r="J41" s="1302"/>
      <c r="K41" s="1302"/>
      <c r="L41" s="1302"/>
      <c r="M41" s="1302"/>
      <c r="N41" s="1302"/>
      <c r="O41" s="1302"/>
      <c r="R41" s="1302"/>
      <c r="S41" s="1302"/>
      <c r="T41" s="1302"/>
      <c r="W41" s="1302"/>
      <c r="X41" s="1302"/>
      <c r="Y41" s="1302"/>
    </row>
    <row r="42" spans="2:51" s="1293" customFormat="1" ht="17.25" customHeight="1">
      <c r="B42" s="1296"/>
      <c r="C42" s="1291" t="s">
        <v>1149</v>
      </c>
      <c r="D42" s="1296"/>
      <c r="E42" s="1296"/>
      <c r="F42" s="1303"/>
      <c r="G42" s="1302"/>
      <c r="H42" s="1302"/>
      <c r="J42" s="1302"/>
      <c r="K42" s="1302"/>
      <c r="L42" s="1302"/>
      <c r="M42" s="1302"/>
      <c r="N42" s="1302"/>
      <c r="O42" s="1302"/>
      <c r="R42" s="1302"/>
      <c r="S42" s="1302"/>
      <c r="T42" s="1302"/>
      <c r="W42" s="1302"/>
      <c r="X42" s="1302"/>
      <c r="Y42" s="1302"/>
    </row>
    <row r="43" spans="2:51" s="1293" customFormat="1" ht="17.25" customHeight="1">
      <c r="B43" s="1296"/>
      <c r="C43" s="1291" t="s">
        <v>1150</v>
      </c>
      <c r="D43" s="1296"/>
      <c r="E43" s="1296"/>
      <c r="F43" s="1291"/>
      <c r="G43" s="1302"/>
      <c r="H43" s="1302"/>
      <c r="J43" s="1302"/>
      <c r="K43" s="1302"/>
      <c r="L43" s="1302"/>
      <c r="M43" s="1302"/>
      <c r="N43" s="1302"/>
      <c r="O43" s="1302"/>
      <c r="R43" s="1302"/>
      <c r="S43" s="1302"/>
      <c r="T43" s="1302"/>
      <c r="W43" s="1302"/>
      <c r="X43" s="1302"/>
      <c r="Y43" s="1302"/>
    </row>
    <row r="44" spans="2:51" s="1293" customFormat="1" ht="17.25" customHeight="1">
      <c r="B44" s="1291"/>
      <c r="C44" s="1291"/>
      <c r="D44" s="1291"/>
      <c r="E44" s="1303"/>
      <c r="F44" s="1302"/>
      <c r="G44" s="1302"/>
      <c r="H44" s="1302"/>
      <c r="J44" s="1302"/>
      <c r="K44" s="1302"/>
      <c r="L44" s="1302"/>
      <c r="M44" s="1302"/>
      <c r="N44" s="1302"/>
      <c r="O44" s="1302"/>
      <c r="R44" s="1302"/>
      <c r="S44" s="1302"/>
      <c r="T44" s="1302"/>
      <c r="W44" s="1302"/>
      <c r="X44" s="1302"/>
      <c r="Y44" s="1302"/>
    </row>
    <row r="45" spans="2:51" s="1293" customFormat="1" ht="17.25" customHeight="1">
      <c r="B45" s="1291" t="s">
        <v>1151</v>
      </c>
      <c r="C45" s="1291"/>
      <c r="D45" s="1291"/>
    </row>
    <row r="46" spans="2:51" s="1293" customFormat="1" ht="17.25" customHeight="1">
      <c r="B46" s="1291" t="s">
        <v>1152</v>
      </c>
      <c r="C46" s="1291"/>
      <c r="D46" s="1291"/>
      <c r="AH46" s="1265"/>
      <c r="AI46" s="1265"/>
      <c r="AJ46" s="1265"/>
      <c r="AK46" s="1265"/>
      <c r="AL46" s="1265"/>
      <c r="AM46" s="1265"/>
      <c r="AN46" s="1265"/>
      <c r="AO46" s="1265"/>
      <c r="AP46" s="1265"/>
      <c r="AQ46" s="1265"/>
      <c r="AR46" s="1265"/>
      <c r="AS46" s="1265"/>
    </row>
    <row r="47" spans="2:51" s="1293" customFormat="1" ht="17.25" customHeight="1">
      <c r="B47" s="1304" t="s">
        <v>1153</v>
      </c>
      <c r="C47" s="1296"/>
      <c r="D47" s="1296"/>
      <c r="E47" s="1305"/>
      <c r="F47" s="1305"/>
      <c r="G47" s="1305"/>
      <c r="H47" s="1305"/>
      <c r="I47" s="1305"/>
      <c r="J47" s="1305"/>
      <c r="K47" s="1305"/>
      <c r="L47" s="1305"/>
      <c r="M47" s="1305"/>
      <c r="N47" s="1305"/>
      <c r="O47" s="1306"/>
      <c r="P47" s="1306"/>
      <c r="Q47" s="1305"/>
      <c r="R47" s="1306"/>
      <c r="S47" s="1305"/>
      <c r="T47" s="1305"/>
      <c r="U47" s="1306"/>
      <c r="V47" s="1265"/>
      <c r="W47" s="1265"/>
      <c r="X47" s="1265"/>
      <c r="Y47" s="1305"/>
      <c r="Z47" s="1305"/>
      <c r="AA47" s="1305"/>
      <c r="AB47" s="1305"/>
      <c r="AC47" s="1265"/>
      <c r="AD47" s="1305"/>
      <c r="AE47" s="1306"/>
      <c r="AF47" s="1306"/>
      <c r="AG47" s="1306"/>
      <c r="AH47" s="1306"/>
      <c r="AI47" s="1307"/>
      <c r="AJ47" s="1306"/>
      <c r="AK47" s="1306"/>
      <c r="AL47" s="1306"/>
      <c r="AM47" s="1306"/>
      <c r="AN47" s="1306"/>
      <c r="AO47" s="1306"/>
      <c r="AP47" s="1306"/>
      <c r="AQ47" s="1306"/>
      <c r="AR47" s="1306"/>
      <c r="AS47" s="1306"/>
      <c r="AT47" s="1306"/>
      <c r="AU47" s="1306"/>
      <c r="AV47" s="1306"/>
      <c r="AW47" s="1306"/>
      <c r="AX47" s="1306"/>
      <c r="AY47" s="1307"/>
    </row>
    <row r="48" spans="2:51" s="1293" customFormat="1" ht="17.25" customHeight="1">
      <c r="F48" s="1265"/>
    </row>
    <row r="49" spans="2:54" s="1293" customFormat="1" ht="17.25" customHeight="1">
      <c r="B49" s="1291" t="s">
        <v>1154</v>
      </c>
      <c r="C49" s="1291"/>
    </row>
    <row r="50" spans="2:54" s="1293" customFormat="1" ht="17.25" customHeight="1">
      <c r="B50" s="1291"/>
      <c r="C50" s="1291"/>
    </row>
    <row r="51" spans="2:54" s="1293" customFormat="1" ht="17.25" customHeight="1">
      <c r="B51" s="1291" t="s">
        <v>1155</v>
      </c>
      <c r="C51" s="1291"/>
    </row>
    <row r="52" spans="2:54" s="1293" customFormat="1" ht="17.25" customHeight="1">
      <c r="B52" s="1291" t="s">
        <v>1156</v>
      </c>
      <c r="C52" s="1291"/>
    </row>
    <row r="53" spans="2:54" s="1293" customFormat="1" ht="17.25" customHeight="1">
      <c r="B53" s="1291"/>
      <c r="C53" s="1291"/>
    </row>
    <row r="54" spans="2:54" s="1293" customFormat="1" ht="17.25" customHeight="1">
      <c r="B54" s="1291" t="s">
        <v>1157</v>
      </c>
      <c r="C54" s="1291"/>
    </row>
    <row r="55" spans="2:54" s="1293" customFormat="1" ht="17.25" customHeight="1">
      <c r="B55" s="1291" t="s">
        <v>1158</v>
      </c>
      <c r="C55" s="1291"/>
    </row>
    <row r="56" spans="2:54" s="1293" customFormat="1" ht="17.25" customHeight="1">
      <c r="B56" s="1291"/>
      <c r="C56" s="1291"/>
    </row>
    <row r="57" spans="2:54" s="1293" customFormat="1" ht="17.25" customHeight="1">
      <c r="B57" s="1291" t="s">
        <v>1159</v>
      </c>
      <c r="C57" s="1291"/>
      <c r="D57" s="1291"/>
    </row>
    <row r="58" spans="2:54" s="1293" customFormat="1" ht="17.25" customHeight="1">
      <c r="B58" s="1291"/>
      <c r="C58" s="1291"/>
      <c r="D58" s="1291"/>
    </row>
    <row r="59" spans="2:54" s="1293" customFormat="1" ht="17.25" customHeight="1">
      <c r="B59" s="1296" t="s">
        <v>1160</v>
      </c>
      <c r="C59" s="1296"/>
      <c r="D59" s="1291"/>
    </row>
    <row r="60" spans="2:54" s="1293" customFormat="1" ht="17.25" customHeight="1">
      <c r="B60" s="1296" t="s">
        <v>1161</v>
      </c>
      <c r="C60" s="1296"/>
      <c r="D60" s="1291"/>
    </row>
    <row r="61" spans="2:54" s="1293" customFormat="1" ht="17.25" customHeight="1">
      <c r="B61" s="1296" t="s">
        <v>1162</v>
      </c>
    </row>
    <row r="62" spans="2:54" s="1293" customFormat="1" ht="17.25" customHeight="1">
      <c r="B62" s="1296"/>
    </row>
    <row r="63" spans="2:54" s="1293" customFormat="1" ht="17.25" customHeight="1">
      <c r="B63" s="1296" t="s">
        <v>1163</v>
      </c>
      <c r="E63" s="1308"/>
      <c r="F63" s="1308"/>
      <c r="G63" s="1308"/>
      <c r="H63" s="1308"/>
      <c r="I63" s="1308"/>
      <c r="J63" s="1308"/>
      <c r="K63" s="1308"/>
      <c r="L63" s="1308"/>
      <c r="M63" s="1308"/>
      <c r="N63" s="1308"/>
      <c r="O63" s="1308"/>
      <c r="P63" s="1308"/>
      <c r="Q63" s="1308"/>
      <c r="R63" s="1308"/>
      <c r="S63" s="1308"/>
      <c r="T63" s="1308"/>
      <c r="U63" s="1308"/>
      <c r="V63" s="1308"/>
      <c r="W63" s="1308"/>
      <c r="X63" s="1308"/>
      <c r="Y63" s="1308"/>
      <c r="Z63" s="1308"/>
      <c r="AA63" s="1308"/>
      <c r="AB63" s="1308"/>
      <c r="AC63" s="1308"/>
      <c r="AD63" s="1308"/>
      <c r="AE63" s="1308"/>
      <c r="AF63" s="1308"/>
      <c r="AG63" s="1308"/>
      <c r="AH63" s="1308"/>
      <c r="AI63" s="1308"/>
      <c r="AJ63" s="1308"/>
      <c r="AK63" s="1308"/>
      <c r="AL63" s="1308"/>
      <c r="AM63" s="1308"/>
      <c r="AN63" s="1308"/>
      <c r="AO63" s="1308"/>
      <c r="AP63" s="1308"/>
      <c r="AQ63" s="1308"/>
      <c r="AR63" s="1308"/>
      <c r="AS63" s="1308"/>
      <c r="AT63" s="1308"/>
      <c r="AU63" s="1308"/>
      <c r="AV63" s="1308"/>
      <c r="AW63" s="1308"/>
      <c r="AX63" s="1308"/>
    </row>
    <row r="64" spans="2:54" s="1293" customFormat="1" ht="17.25" customHeight="1">
      <c r="B64" s="1309" t="s">
        <v>1164</v>
      </c>
      <c r="E64" s="1308"/>
      <c r="F64" s="1308"/>
      <c r="G64" s="1308"/>
      <c r="H64" s="1308"/>
      <c r="I64" s="1308"/>
      <c r="J64" s="1308"/>
      <c r="K64" s="1308"/>
      <c r="L64" s="1308"/>
      <c r="M64" s="1308"/>
      <c r="N64" s="1308"/>
      <c r="O64" s="1308"/>
      <c r="P64" s="1308"/>
      <c r="Q64" s="1308"/>
      <c r="R64" s="1308"/>
      <c r="S64" s="1308"/>
      <c r="T64" s="1308"/>
      <c r="U64" s="1308"/>
      <c r="V64" s="1308"/>
      <c r="W64" s="1308"/>
      <c r="X64" s="1308"/>
      <c r="Y64" s="1308"/>
      <c r="Z64" s="1308"/>
      <c r="AA64" s="1308"/>
      <c r="AB64" s="1308"/>
      <c r="AC64" s="1308"/>
      <c r="AD64" s="1308"/>
      <c r="AE64" s="1308"/>
      <c r="AF64" s="1308"/>
      <c r="AG64" s="1308"/>
      <c r="AH64" s="1308"/>
      <c r="AI64" s="1308"/>
      <c r="AJ64" s="1308"/>
      <c r="AK64" s="1308"/>
      <c r="AL64" s="1308"/>
      <c r="AM64" s="1308"/>
      <c r="AN64" s="1308"/>
      <c r="AO64" s="1308"/>
      <c r="AP64" s="1308"/>
      <c r="AQ64" s="1308"/>
      <c r="AR64" s="1308"/>
      <c r="AS64" s="1308"/>
      <c r="AT64" s="1308"/>
      <c r="AU64" s="1308"/>
      <c r="AV64" s="1308"/>
      <c r="AW64" s="1308"/>
      <c r="AX64" s="1308"/>
      <c r="AY64" s="1308"/>
      <c r="AZ64" s="1308"/>
      <c r="BA64" s="1308"/>
      <c r="BB64" s="1308"/>
    </row>
    <row r="65" spans="2:2" ht="18.75" customHeight="1">
      <c r="B65" s="1310" t="s">
        <v>1165</v>
      </c>
    </row>
    <row r="66" spans="2:2" ht="18.75" customHeight="1">
      <c r="B66" s="1309" t="s">
        <v>1166</v>
      </c>
    </row>
    <row r="67" spans="2:2" ht="18.75" customHeight="1">
      <c r="B67" s="1310" t="s">
        <v>1167</v>
      </c>
    </row>
    <row r="68" spans="2:2" ht="18.75" customHeight="1">
      <c r="B68" s="1309" t="s">
        <v>1168</v>
      </c>
    </row>
    <row r="69" spans="2:2" ht="18.75" customHeight="1">
      <c r="B69" s="1309" t="s">
        <v>1169</v>
      </c>
    </row>
    <row r="70" spans="2:2" ht="18.75" customHeight="1">
      <c r="B70" s="1309" t="s">
        <v>1170</v>
      </c>
    </row>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sheetData>
  <mergeCells count="1">
    <mergeCell ref="F4:K5"/>
  </mergeCells>
  <phoneticPr fontId="3"/>
  <pageMargins left="0.70866141732283472" right="0.70866141732283472" top="0.74803149606299213" bottom="0.35433070866141736" header="0.31496062992125984" footer="0.31496062992125984"/>
  <pageSetup paperSize="9" scale="5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8"/>
  <sheetViews>
    <sheetView showGridLines="0" view="pageBreakPreview" zoomScaleNormal="100" zoomScaleSheetLayoutView="100" workbookViewId="0">
      <selection sqref="A1:D1"/>
    </sheetView>
  </sheetViews>
  <sheetFormatPr defaultRowHeight="13.5"/>
  <cols>
    <col min="1" max="1" width="14" style="102" customWidth="1"/>
    <col min="2" max="2" width="33.625" style="102" customWidth="1"/>
    <col min="3" max="3" width="49.125" style="102" customWidth="1"/>
    <col min="4" max="4" width="16.625" style="111" customWidth="1"/>
    <col min="5" max="16384" width="9" style="102"/>
  </cols>
  <sheetData>
    <row r="1" spans="1:4" ht="30" customHeight="1">
      <c r="A1" s="725" t="s">
        <v>873</v>
      </c>
      <c r="B1" s="725"/>
      <c r="C1" s="725"/>
      <c r="D1" s="725"/>
    </row>
    <row r="2" spans="1:4" ht="18.75" customHeight="1">
      <c r="A2" s="171"/>
      <c r="B2" s="171"/>
      <c r="C2" s="173"/>
      <c r="D2" s="174"/>
    </row>
    <row r="3" spans="1:4" ht="18.75" customHeight="1"/>
    <row r="4" spans="1:4" s="116" customFormat="1" ht="18.75" customHeight="1">
      <c r="A4" s="800" t="s">
        <v>320</v>
      </c>
      <c r="B4" s="800"/>
      <c r="C4" s="800"/>
      <c r="D4" s="313" t="s">
        <v>400</v>
      </c>
    </row>
    <row r="5" spans="1:4" s="106" customFormat="1" ht="59.25" customHeight="1">
      <c r="A5" s="797" t="s">
        <v>745</v>
      </c>
      <c r="B5" s="796"/>
      <c r="C5" s="796"/>
      <c r="D5" s="172" t="s">
        <v>92</v>
      </c>
    </row>
    <row r="6" spans="1:4" s="106" customFormat="1" ht="63.75" customHeight="1">
      <c r="A6" s="797" t="s">
        <v>746</v>
      </c>
      <c r="B6" s="796"/>
      <c r="C6" s="796"/>
      <c r="D6" s="172" t="s">
        <v>92</v>
      </c>
    </row>
    <row r="7" spans="1:4" s="106" customFormat="1" ht="45" customHeight="1">
      <c r="A7" s="797" t="s">
        <v>747</v>
      </c>
      <c r="B7" s="796"/>
      <c r="C7" s="796"/>
      <c r="D7" s="172" t="s">
        <v>92</v>
      </c>
    </row>
    <row r="8" spans="1:4" s="106" customFormat="1" ht="52.5" customHeight="1">
      <c r="A8" s="796" t="s">
        <v>338</v>
      </c>
      <c r="B8" s="796"/>
      <c r="C8" s="796"/>
      <c r="D8" s="172" t="s">
        <v>92</v>
      </c>
    </row>
  </sheetData>
  <mergeCells count="6">
    <mergeCell ref="A8:C8"/>
    <mergeCell ref="A1:D1"/>
    <mergeCell ref="A4:C4"/>
    <mergeCell ref="A5:C5"/>
    <mergeCell ref="A6:C6"/>
    <mergeCell ref="A7:C7"/>
  </mergeCells>
  <phoneticPr fontId="3"/>
  <pageMargins left="0.59055118110236227" right="0.59055118110236227" top="0.98425196850393704" bottom="0.98425196850393704" header="0.51181102362204722" footer="0.51181102362204722"/>
  <pageSetup paperSize="9" scale="77"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1"/>
  <sheetViews>
    <sheetView showGridLines="0" view="pageBreakPreview" zoomScaleNormal="100" zoomScaleSheetLayoutView="100" workbookViewId="0">
      <selection sqref="A1:D1"/>
    </sheetView>
  </sheetViews>
  <sheetFormatPr defaultRowHeight="13.5"/>
  <cols>
    <col min="1" max="1" width="5.125" style="102" customWidth="1"/>
    <col min="2" max="2" width="33.625" style="102" customWidth="1"/>
    <col min="3" max="3" width="60.375" style="102" customWidth="1"/>
    <col min="4" max="4" width="16.625" style="111" customWidth="1"/>
    <col min="5" max="16384" width="9" style="102"/>
  </cols>
  <sheetData>
    <row r="1" spans="1:4" ht="30" customHeight="1">
      <c r="A1" s="725" t="s">
        <v>874</v>
      </c>
      <c r="B1" s="725"/>
      <c r="C1" s="725"/>
      <c r="D1" s="725"/>
    </row>
    <row r="2" spans="1:4" ht="18.75" customHeight="1">
      <c r="A2" s="171"/>
      <c r="B2" s="171"/>
      <c r="C2" s="173"/>
      <c r="D2" s="174"/>
    </row>
    <row r="3" spans="1:4" ht="18.75" customHeight="1" thickBot="1"/>
    <row r="4" spans="1:4" s="116" customFormat="1" ht="18.75" customHeight="1" thickBot="1">
      <c r="A4" s="779" t="s">
        <v>320</v>
      </c>
      <c r="B4" s="780"/>
      <c r="C4" s="780"/>
      <c r="D4" s="224" t="s">
        <v>400</v>
      </c>
    </row>
    <row r="5" spans="1:4" s="106" customFormat="1" ht="59.25" customHeight="1">
      <c r="A5" s="791" t="s">
        <v>748</v>
      </c>
      <c r="B5" s="792"/>
      <c r="C5" s="792"/>
      <c r="D5" s="197" t="s">
        <v>92</v>
      </c>
    </row>
    <row r="6" spans="1:4" s="106" customFormat="1" ht="63.75" customHeight="1">
      <c r="A6" s="795" t="s">
        <v>749</v>
      </c>
      <c r="B6" s="796"/>
      <c r="C6" s="796"/>
      <c r="D6" s="195" t="s">
        <v>92</v>
      </c>
    </row>
    <row r="7" spans="1:4" s="106" customFormat="1" ht="45" customHeight="1">
      <c r="A7" s="795" t="s">
        <v>747</v>
      </c>
      <c r="B7" s="796"/>
      <c r="C7" s="796"/>
      <c r="D7" s="195" t="s">
        <v>92</v>
      </c>
    </row>
    <row r="8" spans="1:4" s="106" customFormat="1" ht="35.25" customHeight="1">
      <c r="A8" s="763" t="s">
        <v>750</v>
      </c>
      <c r="B8" s="801"/>
      <c r="C8" s="801"/>
      <c r="D8" s="802"/>
    </row>
    <row r="9" spans="1:4" s="106" customFormat="1" ht="47.25" customHeight="1">
      <c r="A9" s="804"/>
      <c r="B9" s="688" t="s">
        <v>751</v>
      </c>
      <c r="C9" s="688"/>
      <c r="D9" s="195" t="s">
        <v>92</v>
      </c>
    </row>
    <row r="10" spans="1:4" s="106" customFormat="1" ht="47.25" customHeight="1">
      <c r="A10" s="804"/>
      <c r="B10" s="803" t="s">
        <v>752</v>
      </c>
      <c r="C10" s="803"/>
      <c r="D10" s="195" t="s">
        <v>92</v>
      </c>
    </row>
    <row r="11" spans="1:4" s="106" customFormat="1" ht="52.5" customHeight="1" thickBot="1">
      <c r="A11" s="787" t="s">
        <v>753</v>
      </c>
      <c r="B11" s="788"/>
      <c r="C11" s="788"/>
      <c r="D11" s="196" t="s">
        <v>92</v>
      </c>
    </row>
  </sheetData>
  <mergeCells count="10">
    <mergeCell ref="A11:C11"/>
    <mergeCell ref="A1:D1"/>
    <mergeCell ref="A4:C4"/>
    <mergeCell ref="A5:C5"/>
    <mergeCell ref="A6:C6"/>
    <mergeCell ref="A7:C7"/>
    <mergeCell ref="A8:D8"/>
    <mergeCell ref="B9:C9"/>
    <mergeCell ref="B10:C10"/>
    <mergeCell ref="A9:A10"/>
  </mergeCells>
  <phoneticPr fontId="3"/>
  <pageMargins left="0.59055118110236227" right="0.59055118110236227" top="0.98425196850393704" bottom="0.98425196850393704" header="0.51181102362204722" footer="0.51181102362204722"/>
  <pageSetup paperSize="9" scale="77"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0"/>
  <sheetViews>
    <sheetView showGridLines="0" view="pageBreakPreview" zoomScaleNormal="100" zoomScaleSheetLayoutView="100" workbookViewId="0">
      <selection sqref="A1:D1"/>
    </sheetView>
  </sheetViews>
  <sheetFormatPr defaultRowHeight="13.5"/>
  <cols>
    <col min="1" max="1" width="14" style="102" customWidth="1"/>
    <col min="2" max="2" width="33.625" style="102" customWidth="1"/>
    <col min="3" max="3" width="49.125" style="102" customWidth="1"/>
    <col min="4" max="4" width="16.625" style="111" customWidth="1"/>
    <col min="5" max="16384" width="9" style="102"/>
  </cols>
  <sheetData>
    <row r="1" spans="1:4" ht="30" customHeight="1">
      <c r="A1" s="725" t="s">
        <v>875</v>
      </c>
      <c r="B1" s="725"/>
      <c r="C1" s="725"/>
      <c r="D1" s="725"/>
    </row>
    <row r="2" spans="1:4" ht="18.75" customHeight="1">
      <c r="A2" s="171"/>
      <c r="B2" s="171"/>
      <c r="C2" s="173"/>
      <c r="D2" s="174"/>
    </row>
    <row r="3" spans="1:4" ht="18.75" customHeight="1" thickBot="1"/>
    <row r="4" spans="1:4" s="116" customFormat="1" ht="18.75" customHeight="1" thickBot="1">
      <c r="A4" s="779" t="s">
        <v>320</v>
      </c>
      <c r="B4" s="780"/>
      <c r="C4" s="780"/>
      <c r="D4" s="224" t="s">
        <v>400</v>
      </c>
    </row>
    <row r="5" spans="1:4" s="106" customFormat="1" ht="59.25" customHeight="1">
      <c r="A5" s="791" t="s">
        <v>748</v>
      </c>
      <c r="B5" s="792"/>
      <c r="C5" s="792"/>
      <c r="D5" s="197" t="s">
        <v>92</v>
      </c>
    </row>
    <row r="6" spans="1:4" s="106" customFormat="1" ht="63.75" customHeight="1">
      <c r="A6" s="795" t="s">
        <v>749</v>
      </c>
      <c r="B6" s="796"/>
      <c r="C6" s="796"/>
      <c r="D6" s="195" t="s">
        <v>92</v>
      </c>
    </row>
    <row r="7" spans="1:4" s="106" customFormat="1" ht="45" customHeight="1">
      <c r="A7" s="795" t="s">
        <v>747</v>
      </c>
      <c r="B7" s="796"/>
      <c r="C7" s="796"/>
      <c r="D7" s="195" t="s">
        <v>92</v>
      </c>
    </row>
    <row r="8" spans="1:4" s="106" customFormat="1" ht="47.25" customHeight="1">
      <c r="A8" s="805" t="s">
        <v>754</v>
      </c>
      <c r="B8" s="806"/>
      <c r="C8" s="806"/>
      <c r="D8" s="195" t="s">
        <v>92</v>
      </c>
    </row>
    <row r="9" spans="1:4" s="106" customFormat="1" ht="47.25" customHeight="1">
      <c r="A9" s="805" t="s">
        <v>755</v>
      </c>
      <c r="B9" s="806"/>
      <c r="C9" s="806"/>
      <c r="D9" s="195" t="s">
        <v>92</v>
      </c>
    </row>
    <row r="10" spans="1:4" s="106" customFormat="1" ht="52.5" customHeight="1" thickBot="1">
      <c r="A10" s="807" t="s">
        <v>338</v>
      </c>
      <c r="B10" s="788"/>
      <c r="C10" s="788"/>
      <c r="D10" s="196" t="s">
        <v>92</v>
      </c>
    </row>
  </sheetData>
  <mergeCells count="8">
    <mergeCell ref="A9:C9"/>
    <mergeCell ref="A10:C10"/>
    <mergeCell ref="A1:D1"/>
    <mergeCell ref="A4:C4"/>
    <mergeCell ref="A5:C5"/>
    <mergeCell ref="A6:C6"/>
    <mergeCell ref="A7:C7"/>
    <mergeCell ref="A8:C8"/>
  </mergeCells>
  <phoneticPr fontId="3"/>
  <pageMargins left="0.59055118110236227" right="0.59055118110236227" top="0.98425196850393704" bottom="0.98425196850393704" header="0.51181102362204722" footer="0.51181102362204722"/>
  <pageSetup paperSize="9" scale="77"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7"/>
  <sheetViews>
    <sheetView view="pageBreakPreview" zoomScaleNormal="100" zoomScaleSheetLayoutView="100" workbookViewId="0">
      <selection sqref="A1:C1"/>
    </sheetView>
  </sheetViews>
  <sheetFormatPr defaultRowHeight="13.5"/>
  <cols>
    <col min="1" max="1" width="59.875" style="102" customWidth="1"/>
    <col min="2" max="2" width="27.25" style="102" customWidth="1"/>
    <col min="3" max="3" width="15.25" style="102" customWidth="1"/>
    <col min="4" max="16384" width="9" style="102"/>
  </cols>
  <sheetData>
    <row r="1" spans="1:3" ht="18.75">
      <c r="A1" s="725" t="s">
        <v>876</v>
      </c>
      <c r="B1" s="725"/>
      <c r="C1" s="725"/>
    </row>
    <row r="2" spans="1:3" ht="18.75">
      <c r="A2" s="165"/>
      <c r="B2" s="165"/>
      <c r="C2" s="165"/>
    </row>
    <row r="3" spans="1:3">
      <c r="A3" s="798" t="s">
        <v>320</v>
      </c>
      <c r="B3" s="798"/>
      <c r="C3" s="166" t="s">
        <v>400</v>
      </c>
    </row>
    <row r="4" spans="1:3" ht="78.75" customHeight="1">
      <c r="A4" s="771" t="s">
        <v>543</v>
      </c>
      <c r="B4" s="768"/>
      <c r="C4" s="167" t="s">
        <v>92</v>
      </c>
    </row>
    <row r="5" spans="1:3" ht="66" customHeight="1">
      <c r="A5" s="808" t="s">
        <v>544</v>
      </c>
      <c r="B5" s="809"/>
      <c r="C5" s="167" t="s">
        <v>92</v>
      </c>
    </row>
    <row r="6" spans="1:3" ht="56.25" customHeight="1">
      <c r="A6" s="808" t="s">
        <v>545</v>
      </c>
      <c r="B6" s="809"/>
      <c r="C6" s="167" t="s">
        <v>92</v>
      </c>
    </row>
    <row r="7" spans="1:3" ht="52.5" customHeight="1">
      <c r="A7" s="771" t="s">
        <v>546</v>
      </c>
      <c r="B7" s="768"/>
      <c r="C7" s="167" t="s">
        <v>92</v>
      </c>
    </row>
  </sheetData>
  <mergeCells count="6">
    <mergeCell ref="A7:B7"/>
    <mergeCell ref="A1:C1"/>
    <mergeCell ref="A3:B3"/>
    <mergeCell ref="A4:B4"/>
    <mergeCell ref="A5:B5"/>
    <mergeCell ref="A6:B6"/>
  </mergeCells>
  <phoneticPr fontId="3"/>
  <pageMargins left="0.7" right="0.7" top="0.75" bottom="0.75" header="0.3" footer="0.3"/>
  <pageSetup paperSize="9" scale="87"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24"/>
  <sheetViews>
    <sheetView view="pageBreakPreview" zoomScaleNormal="100" zoomScaleSheetLayoutView="100" workbookViewId="0"/>
  </sheetViews>
  <sheetFormatPr defaultRowHeight="13.5"/>
  <cols>
    <col min="1" max="1" width="7" style="102" customWidth="1"/>
    <col min="2" max="2" width="8.125" style="102" customWidth="1"/>
    <col min="3" max="15" width="5.625" style="102" customWidth="1"/>
    <col min="16" max="17" width="6.625" style="111" customWidth="1"/>
    <col min="18" max="16384" width="9" style="102"/>
  </cols>
  <sheetData>
    <row r="2" spans="1:17" ht="30" customHeight="1">
      <c r="A2" s="725" t="s">
        <v>877</v>
      </c>
      <c r="B2" s="725"/>
      <c r="C2" s="725"/>
      <c r="D2" s="725"/>
      <c r="E2" s="725"/>
      <c r="F2" s="725"/>
      <c r="G2" s="725"/>
      <c r="H2" s="725"/>
      <c r="I2" s="725"/>
      <c r="J2" s="725"/>
      <c r="K2" s="725"/>
      <c r="L2" s="725"/>
      <c r="M2" s="725"/>
      <c r="N2" s="725"/>
      <c r="O2" s="725"/>
      <c r="P2" s="725"/>
      <c r="Q2" s="101"/>
    </row>
    <row r="3" spans="1:17" ht="30" customHeight="1">
      <c r="A3" s="103"/>
      <c r="P3" s="104"/>
      <c r="Q3" s="104"/>
    </row>
    <row r="4" spans="1:17" ht="30" customHeight="1" thickBot="1">
      <c r="A4" s="158" t="s">
        <v>452</v>
      </c>
      <c r="P4" s="104"/>
      <c r="Q4" s="104"/>
    </row>
    <row r="5" spans="1:17" s="105" customFormat="1" ht="23.25" customHeight="1" thickBot="1">
      <c r="A5" s="814" t="s">
        <v>320</v>
      </c>
      <c r="B5" s="821"/>
      <c r="C5" s="821"/>
      <c r="D5" s="821"/>
      <c r="E5" s="821"/>
      <c r="F5" s="821"/>
      <c r="G5" s="821"/>
      <c r="H5" s="821"/>
      <c r="I5" s="821"/>
      <c r="J5" s="821"/>
      <c r="K5" s="821"/>
      <c r="L5" s="821"/>
      <c r="M5" s="821"/>
      <c r="N5" s="821"/>
      <c r="O5" s="815"/>
      <c r="P5" s="814" t="s">
        <v>321</v>
      </c>
      <c r="Q5" s="815"/>
    </row>
    <row r="6" spans="1:17" s="106" customFormat="1" ht="51.75" customHeight="1">
      <c r="A6" s="816" t="s">
        <v>453</v>
      </c>
      <c r="B6" s="817"/>
      <c r="C6" s="817"/>
      <c r="D6" s="817"/>
      <c r="E6" s="817"/>
      <c r="F6" s="817"/>
      <c r="G6" s="817"/>
      <c r="H6" s="817"/>
      <c r="I6" s="817"/>
      <c r="J6" s="817"/>
      <c r="K6" s="817"/>
      <c r="L6" s="817"/>
      <c r="M6" s="817"/>
      <c r="N6" s="817"/>
      <c r="O6" s="818"/>
      <c r="P6" s="819" t="s">
        <v>322</v>
      </c>
      <c r="Q6" s="820"/>
    </row>
    <row r="7" spans="1:17" s="106" customFormat="1" ht="51.75" customHeight="1">
      <c r="A7" s="763" t="s">
        <v>454</v>
      </c>
      <c r="B7" s="810"/>
      <c r="C7" s="810"/>
      <c r="D7" s="810"/>
      <c r="E7" s="810"/>
      <c r="F7" s="810"/>
      <c r="G7" s="810"/>
      <c r="H7" s="810"/>
      <c r="I7" s="810"/>
      <c r="J7" s="810"/>
      <c r="K7" s="810"/>
      <c r="L7" s="810"/>
      <c r="M7" s="810"/>
      <c r="N7" s="810"/>
      <c r="O7" s="811"/>
      <c r="P7" s="812" t="s">
        <v>322</v>
      </c>
      <c r="Q7" s="813"/>
    </row>
    <row r="8" spans="1:17" s="159" customFormat="1" ht="31.5" customHeight="1" thickBot="1">
      <c r="A8" s="822" t="s">
        <v>455</v>
      </c>
      <c r="B8" s="823"/>
      <c r="C8" s="823"/>
      <c r="D8" s="823"/>
      <c r="E8" s="823"/>
      <c r="F8" s="823"/>
      <c r="G8" s="823"/>
      <c r="H8" s="823"/>
      <c r="I8" s="823"/>
      <c r="J8" s="823"/>
      <c r="K8" s="823"/>
      <c r="L8" s="823"/>
      <c r="M8" s="823"/>
      <c r="N8" s="823"/>
      <c r="O8" s="824"/>
      <c r="P8" s="825" t="s">
        <v>322</v>
      </c>
      <c r="Q8" s="826"/>
    </row>
    <row r="9" spans="1:17" s="106" customFormat="1" ht="11.25" customHeight="1">
      <c r="A9" s="108"/>
      <c r="B9" s="109"/>
      <c r="C9" s="109"/>
      <c r="D9" s="109"/>
      <c r="E9" s="109"/>
      <c r="F9" s="109"/>
      <c r="G9" s="109"/>
      <c r="H9" s="109"/>
      <c r="I9" s="109"/>
      <c r="J9" s="109"/>
      <c r="K9" s="109"/>
      <c r="L9" s="109"/>
      <c r="M9" s="109"/>
      <c r="N9" s="109"/>
      <c r="O9" s="109"/>
      <c r="P9" s="110"/>
      <c r="Q9" s="110"/>
    </row>
    <row r="10" spans="1:17" ht="30" customHeight="1" thickBot="1">
      <c r="A10" s="158" t="s">
        <v>456</v>
      </c>
      <c r="P10" s="104"/>
      <c r="Q10" s="104"/>
    </row>
    <row r="11" spans="1:17" s="105" customFormat="1" ht="23.25" customHeight="1" thickBot="1">
      <c r="A11" s="814" t="s">
        <v>320</v>
      </c>
      <c r="B11" s="821"/>
      <c r="C11" s="821"/>
      <c r="D11" s="821"/>
      <c r="E11" s="821"/>
      <c r="F11" s="821"/>
      <c r="G11" s="821"/>
      <c r="H11" s="821"/>
      <c r="I11" s="821"/>
      <c r="J11" s="821"/>
      <c r="K11" s="821"/>
      <c r="L11" s="821"/>
      <c r="M11" s="821"/>
      <c r="N11" s="821"/>
      <c r="O11" s="815"/>
      <c r="P11" s="814" t="s">
        <v>321</v>
      </c>
      <c r="Q11" s="815"/>
    </row>
    <row r="12" spans="1:17" s="106" customFormat="1" ht="51.75" customHeight="1">
      <c r="A12" s="816" t="s">
        <v>457</v>
      </c>
      <c r="B12" s="817"/>
      <c r="C12" s="817"/>
      <c r="D12" s="817"/>
      <c r="E12" s="817"/>
      <c r="F12" s="817"/>
      <c r="G12" s="817"/>
      <c r="H12" s="817"/>
      <c r="I12" s="817"/>
      <c r="J12" s="817"/>
      <c r="K12" s="817"/>
      <c r="L12" s="817"/>
      <c r="M12" s="817"/>
      <c r="N12" s="817"/>
      <c r="O12" s="818"/>
      <c r="P12" s="819" t="s">
        <v>327</v>
      </c>
      <c r="Q12" s="820"/>
    </row>
    <row r="13" spans="1:17" s="106" customFormat="1" ht="51.75" customHeight="1">
      <c r="A13" s="763" t="s">
        <v>458</v>
      </c>
      <c r="B13" s="810"/>
      <c r="C13" s="810"/>
      <c r="D13" s="810"/>
      <c r="E13" s="810"/>
      <c r="F13" s="810"/>
      <c r="G13" s="810"/>
      <c r="H13" s="810"/>
      <c r="I13" s="810"/>
      <c r="J13" s="810"/>
      <c r="K13" s="810"/>
      <c r="L13" s="810"/>
      <c r="M13" s="810"/>
      <c r="N13" s="810"/>
      <c r="O13" s="811"/>
      <c r="P13" s="812" t="s">
        <v>327</v>
      </c>
      <c r="Q13" s="813"/>
    </row>
    <row r="14" spans="1:17" s="159" customFormat="1" ht="31.5" customHeight="1" thickBot="1">
      <c r="A14" s="828" t="s">
        <v>459</v>
      </c>
      <c r="B14" s="823"/>
      <c r="C14" s="823"/>
      <c r="D14" s="823"/>
      <c r="E14" s="823"/>
      <c r="F14" s="823"/>
      <c r="G14" s="823"/>
      <c r="H14" s="823"/>
      <c r="I14" s="823"/>
      <c r="J14" s="823"/>
      <c r="K14" s="823"/>
      <c r="L14" s="823"/>
      <c r="M14" s="823"/>
      <c r="N14" s="823"/>
      <c r="O14" s="824"/>
      <c r="P14" s="825" t="s">
        <v>322</v>
      </c>
      <c r="Q14" s="826"/>
    </row>
    <row r="15" spans="1:17" s="106" customFormat="1" ht="11.25" customHeight="1">
      <c r="A15" s="108"/>
      <c r="B15" s="109"/>
      <c r="C15" s="109"/>
      <c r="D15" s="109"/>
      <c r="E15" s="109"/>
      <c r="F15" s="109"/>
      <c r="G15" s="109"/>
      <c r="H15" s="109"/>
      <c r="I15" s="109"/>
      <c r="J15" s="109"/>
      <c r="K15" s="109"/>
      <c r="L15" s="109"/>
      <c r="M15" s="109"/>
      <c r="N15" s="109"/>
      <c r="O15" s="109"/>
      <c r="P15" s="110"/>
      <c r="Q15" s="110"/>
    </row>
    <row r="16" spans="1:17" ht="35.1" customHeight="1">
      <c r="A16" s="106" t="s">
        <v>386</v>
      </c>
    </row>
    <row r="17" spans="1:17" s="112" customFormat="1" ht="37.5" customHeight="1">
      <c r="A17" s="829" t="s">
        <v>460</v>
      </c>
      <c r="B17" s="830"/>
      <c r="C17" s="830"/>
      <c r="D17" s="830"/>
      <c r="E17" s="830"/>
      <c r="F17" s="830"/>
      <c r="G17" s="830"/>
      <c r="H17" s="830"/>
      <c r="I17" s="830"/>
      <c r="J17" s="830"/>
      <c r="K17" s="830"/>
      <c r="L17" s="830"/>
      <c r="M17" s="830"/>
      <c r="N17" s="830"/>
      <c r="O17" s="830"/>
      <c r="P17" s="830"/>
      <c r="Q17" s="830"/>
    </row>
    <row r="18" spans="1:17" s="112" customFormat="1" ht="51" customHeight="1">
      <c r="A18" s="829" t="s">
        <v>461</v>
      </c>
      <c r="B18" s="830"/>
      <c r="C18" s="830"/>
      <c r="D18" s="830"/>
      <c r="E18" s="830"/>
      <c r="F18" s="830"/>
      <c r="G18" s="830"/>
      <c r="H18" s="830"/>
      <c r="I18" s="830"/>
      <c r="J18" s="830"/>
      <c r="K18" s="830"/>
      <c r="L18" s="830"/>
      <c r="M18" s="830"/>
      <c r="N18" s="830"/>
      <c r="O18" s="830"/>
      <c r="P18" s="830"/>
      <c r="Q18" s="830"/>
    </row>
    <row r="19" spans="1:17" s="112" customFormat="1" ht="67.5" customHeight="1">
      <c r="A19" s="829" t="s">
        <v>462</v>
      </c>
      <c r="B19" s="830"/>
      <c r="C19" s="830"/>
      <c r="D19" s="830"/>
      <c r="E19" s="830"/>
      <c r="F19" s="830"/>
      <c r="G19" s="830"/>
      <c r="H19" s="830"/>
      <c r="I19" s="830"/>
      <c r="J19" s="830"/>
      <c r="K19" s="830"/>
      <c r="L19" s="830"/>
      <c r="M19" s="830"/>
      <c r="N19" s="830"/>
      <c r="O19" s="830"/>
      <c r="P19" s="830"/>
      <c r="Q19" s="830"/>
    </row>
    <row r="20" spans="1:17" s="112" customFormat="1" ht="45.75" customHeight="1">
      <c r="A20" s="831" t="s">
        <v>756</v>
      </c>
      <c r="B20" s="832"/>
      <c r="C20" s="832"/>
      <c r="D20" s="832"/>
      <c r="E20" s="832"/>
      <c r="F20" s="832"/>
      <c r="G20" s="832"/>
      <c r="H20" s="832"/>
      <c r="I20" s="832"/>
      <c r="J20" s="832"/>
      <c r="K20" s="832"/>
      <c r="L20" s="832"/>
      <c r="M20" s="832"/>
      <c r="N20" s="832"/>
      <c r="O20" s="832"/>
      <c r="P20" s="832"/>
      <c r="Q20" s="832"/>
    </row>
    <row r="21" spans="1:17" s="112" customFormat="1" ht="43.5" customHeight="1">
      <c r="A21" s="833" t="s">
        <v>757</v>
      </c>
      <c r="B21" s="834"/>
      <c r="C21" s="834"/>
      <c r="D21" s="834"/>
      <c r="E21" s="834"/>
      <c r="F21" s="834"/>
      <c r="G21" s="834"/>
      <c r="H21" s="834"/>
      <c r="I21" s="834"/>
      <c r="J21" s="834"/>
      <c r="K21" s="834"/>
      <c r="L21" s="834"/>
      <c r="M21" s="834"/>
      <c r="N21" s="834"/>
      <c r="O21" s="834"/>
      <c r="P21" s="834"/>
      <c r="Q21" s="834"/>
    </row>
    <row r="22" spans="1:17" s="112" customFormat="1" ht="42.75" customHeight="1">
      <c r="A22" s="835" t="s">
        <v>758</v>
      </c>
      <c r="B22" s="827"/>
      <c r="C22" s="827"/>
      <c r="D22" s="827"/>
      <c r="E22" s="827"/>
      <c r="F22" s="827"/>
      <c r="G22" s="827"/>
      <c r="H22" s="827"/>
      <c r="I22" s="827"/>
      <c r="J22" s="827"/>
      <c r="K22" s="827"/>
      <c r="L22" s="827"/>
      <c r="M22" s="827"/>
      <c r="N22" s="827"/>
      <c r="O22" s="827"/>
      <c r="P22" s="827"/>
      <c r="Q22" s="827"/>
    </row>
    <row r="23" spans="1:17" s="112" customFormat="1" ht="39.75" customHeight="1">
      <c r="A23" s="835" t="s">
        <v>759</v>
      </c>
      <c r="B23" s="827"/>
      <c r="C23" s="827"/>
      <c r="D23" s="827"/>
      <c r="E23" s="827"/>
      <c r="F23" s="827"/>
      <c r="G23" s="827"/>
      <c r="H23" s="827"/>
      <c r="I23" s="827"/>
      <c r="J23" s="827"/>
      <c r="K23" s="827"/>
      <c r="L23" s="827"/>
      <c r="M23" s="827"/>
      <c r="N23" s="827"/>
      <c r="O23" s="827"/>
      <c r="P23" s="827"/>
      <c r="Q23" s="827"/>
    </row>
    <row r="24" spans="1:17" s="112" customFormat="1" ht="39.75" customHeight="1">
      <c r="A24" s="827" t="s">
        <v>463</v>
      </c>
      <c r="B24" s="827"/>
      <c r="C24" s="827"/>
      <c r="D24" s="827"/>
      <c r="E24" s="827"/>
      <c r="F24" s="827"/>
      <c r="G24" s="827"/>
      <c r="H24" s="827"/>
      <c r="I24" s="827"/>
      <c r="J24" s="827"/>
      <c r="K24" s="827"/>
      <c r="L24" s="827"/>
      <c r="M24" s="827"/>
      <c r="N24" s="827"/>
      <c r="O24" s="827"/>
      <c r="P24" s="827"/>
      <c r="Q24" s="827"/>
    </row>
  </sheetData>
  <mergeCells count="25">
    <mergeCell ref="A24:Q24"/>
    <mergeCell ref="A13:O13"/>
    <mergeCell ref="P13:Q13"/>
    <mergeCell ref="A14:O14"/>
    <mergeCell ref="P14:Q14"/>
    <mergeCell ref="A17:Q17"/>
    <mergeCell ref="A18:Q18"/>
    <mergeCell ref="A19:Q19"/>
    <mergeCell ref="A20:Q20"/>
    <mergeCell ref="A21:Q21"/>
    <mergeCell ref="A22:Q22"/>
    <mergeCell ref="A23:Q23"/>
    <mergeCell ref="A8:O8"/>
    <mergeCell ref="P8:Q8"/>
    <mergeCell ref="P11:Q11"/>
    <mergeCell ref="A12:O12"/>
    <mergeCell ref="P12:Q12"/>
    <mergeCell ref="A11:O11"/>
    <mergeCell ref="A7:O7"/>
    <mergeCell ref="P7:Q7"/>
    <mergeCell ref="A2:P2"/>
    <mergeCell ref="P5:Q5"/>
    <mergeCell ref="A6:O6"/>
    <mergeCell ref="P6:Q6"/>
    <mergeCell ref="A5:O5"/>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7"/>
  <sheetViews>
    <sheetView view="pageBreakPreview" zoomScaleNormal="100" zoomScaleSheetLayoutView="100" workbookViewId="0">
      <selection sqref="A1:C1"/>
    </sheetView>
  </sheetViews>
  <sheetFormatPr defaultRowHeight="13.5"/>
  <cols>
    <col min="1" max="1" width="59.875" style="102" customWidth="1"/>
    <col min="2" max="2" width="27.25" style="102" customWidth="1"/>
    <col min="3" max="3" width="15.25" style="102" customWidth="1"/>
    <col min="4" max="16384" width="9" style="102"/>
  </cols>
  <sheetData>
    <row r="1" spans="1:3" ht="18.75">
      <c r="A1" s="725" t="s">
        <v>878</v>
      </c>
      <c r="B1" s="725"/>
      <c r="C1" s="725"/>
    </row>
    <row r="2" spans="1:3" ht="19.5" thickBot="1">
      <c r="A2" s="165"/>
      <c r="B2" s="165"/>
      <c r="C2" s="165"/>
    </row>
    <row r="3" spans="1:3" ht="14.25" thickBot="1">
      <c r="A3" s="789" t="s">
        <v>320</v>
      </c>
      <c r="B3" s="790"/>
      <c r="C3" s="207" t="s">
        <v>400</v>
      </c>
    </row>
    <row r="4" spans="1:3" ht="78.75" customHeight="1">
      <c r="A4" s="783" t="s">
        <v>760</v>
      </c>
      <c r="B4" s="784"/>
      <c r="C4" s="197" t="s">
        <v>92</v>
      </c>
    </row>
    <row r="5" spans="1:3" ht="123" customHeight="1">
      <c r="A5" s="836" t="s">
        <v>761</v>
      </c>
      <c r="B5" s="809"/>
      <c r="C5" s="195" t="s">
        <v>92</v>
      </c>
    </row>
    <row r="6" spans="1:3" ht="66" customHeight="1">
      <c r="A6" s="767" t="s">
        <v>762</v>
      </c>
      <c r="B6" s="771"/>
      <c r="C6" s="195" t="s">
        <v>92</v>
      </c>
    </row>
    <row r="7" spans="1:3" ht="63" customHeight="1" thickBot="1">
      <c r="A7" s="837" t="s">
        <v>547</v>
      </c>
      <c r="B7" s="838"/>
      <c r="C7" s="196" t="s">
        <v>92</v>
      </c>
    </row>
  </sheetData>
  <mergeCells count="6">
    <mergeCell ref="A1:C1"/>
    <mergeCell ref="A3:B3"/>
    <mergeCell ref="A4:B4"/>
    <mergeCell ref="A5:B5"/>
    <mergeCell ref="A7:B7"/>
    <mergeCell ref="A6:B6"/>
  </mergeCells>
  <phoneticPr fontId="3"/>
  <pageMargins left="0.7" right="0.7" top="0.75" bottom="0.75" header="0.3" footer="0.3"/>
  <pageSetup paperSize="9" scale="8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43"/>
  <sheetViews>
    <sheetView view="pageBreakPreview" zoomScaleNormal="100" workbookViewId="0">
      <selection sqref="A1:P1"/>
    </sheetView>
  </sheetViews>
  <sheetFormatPr defaultRowHeight="13.5"/>
  <cols>
    <col min="1" max="1" width="7" style="102" customWidth="1"/>
    <col min="2" max="2" width="8.125" style="102" customWidth="1"/>
    <col min="3" max="11" width="5.625" style="102" customWidth="1"/>
    <col min="12" max="12" width="6.375" style="102" customWidth="1"/>
    <col min="13" max="15" width="5.625" style="102" customWidth="1"/>
    <col min="16" max="17" width="6.625" style="111" customWidth="1"/>
    <col min="18" max="16384" width="9" style="102"/>
  </cols>
  <sheetData>
    <row r="1" spans="1:32" ht="33" customHeight="1">
      <c r="A1" s="839" t="s">
        <v>879</v>
      </c>
      <c r="B1" s="839"/>
      <c r="C1" s="839"/>
      <c r="D1" s="839"/>
      <c r="E1" s="839"/>
      <c r="F1" s="839"/>
      <c r="G1" s="839"/>
      <c r="H1" s="839"/>
      <c r="I1" s="839"/>
      <c r="J1" s="839"/>
      <c r="K1" s="839"/>
      <c r="L1" s="839"/>
      <c r="M1" s="839"/>
      <c r="N1" s="839"/>
      <c r="O1" s="839"/>
      <c r="P1" s="839"/>
      <c r="Q1" s="101"/>
    </row>
    <row r="2" spans="1:32" ht="18.75" customHeight="1">
      <c r="A2" s="117"/>
      <c r="B2" s="117"/>
      <c r="C2" s="117"/>
      <c r="D2" s="117"/>
      <c r="E2" s="117"/>
      <c r="F2" s="117"/>
      <c r="G2" s="117"/>
      <c r="H2" s="117"/>
      <c r="I2" s="117"/>
      <c r="J2" s="117"/>
      <c r="K2" s="117"/>
      <c r="L2" s="117"/>
      <c r="M2" s="117"/>
      <c r="N2" s="117"/>
      <c r="O2" s="117"/>
      <c r="P2" s="117"/>
      <c r="Q2" s="118"/>
    </row>
    <row r="3" spans="1:32" ht="20.25" customHeight="1" thickBot="1">
      <c r="A3" s="103"/>
      <c r="P3" s="104"/>
      <c r="Q3" s="104"/>
    </row>
    <row r="4" spans="1:32" ht="14.25" thickBot="1">
      <c r="A4" s="814" t="s">
        <v>320</v>
      </c>
      <c r="B4" s="821"/>
      <c r="C4" s="821"/>
      <c r="D4" s="821"/>
      <c r="E4" s="821"/>
      <c r="F4" s="821"/>
      <c r="G4" s="821"/>
      <c r="H4" s="821"/>
      <c r="I4" s="821"/>
      <c r="J4" s="821"/>
      <c r="K4" s="821"/>
      <c r="L4" s="821"/>
      <c r="M4" s="821"/>
      <c r="N4" s="821"/>
      <c r="O4" s="815"/>
      <c r="P4" s="814" t="s">
        <v>321</v>
      </c>
      <c r="Q4" s="815"/>
    </row>
    <row r="5" spans="1:32" s="111" customFormat="1" ht="18" customHeight="1" thickBot="1">
      <c r="A5" s="842" t="s">
        <v>403</v>
      </c>
      <c r="B5" s="843"/>
      <c r="C5" s="843"/>
      <c r="D5" s="843"/>
      <c r="E5" s="843"/>
      <c r="F5" s="843"/>
      <c r="G5" s="843"/>
      <c r="H5" s="843"/>
      <c r="I5" s="843"/>
      <c r="J5" s="843"/>
      <c r="K5" s="843"/>
      <c r="L5" s="843"/>
      <c r="M5" s="843"/>
      <c r="N5" s="843"/>
      <c r="O5" s="843"/>
      <c r="P5" s="843"/>
      <c r="Q5" s="844"/>
    </row>
    <row r="6" spans="1:32" s="106" customFormat="1" ht="56.25" customHeight="1">
      <c r="A6" s="759" t="s">
        <v>404</v>
      </c>
      <c r="B6" s="732"/>
      <c r="C6" s="732"/>
      <c r="D6" s="732"/>
      <c r="E6" s="732"/>
      <c r="F6" s="732"/>
      <c r="G6" s="732"/>
      <c r="H6" s="732"/>
      <c r="I6" s="732"/>
      <c r="J6" s="732"/>
      <c r="K6" s="732"/>
      <c r="L6" s="732"/>
      <c r="M6" s="732"/>
      <c r="N6" s="732"/>
      <c r="O6" s="733"/>
      <c r="P6" s="845"/>
      <c r="Q6" s="846"/>
    </row>
    <row r="7" spans="1:32" s="106" customFormat="1" ht="34.5" customHeight="1">
      <c r="A7" s="847" t="s">
        <v>405</v>
      </c>
      <c r="B7" s="848"/>
      <c r="C7" s="848"/>
      <c r="D7" s="848"/>
      <c r="E7" s="848"/>
      <c r="F7" s="848"/>
      <c r="G7" s="848"/>
      <c r="H7" s="848"/>
      <c r="I7" s="848"/>
      <c r="J7" s="848"/>
      <c r="K7" s="848"/>
      <c r="L7" s="848"/>
      <c r="M7" s="848"/>
      <c r="N7" s="848"/>
      <c r="O7" s="849"/>
      <c r="P7" s="760"/>
      <c r="Q7" s="761"/>
    </row>
    <row r="8" spans="1:32" s="106" customFormat="1" ht="45.75" customHeight="1">
      <c r="A8" s="762" t="s">
        <v>406</v>
      </c>
      <c r="B8" s="757"/>
      <c r="C8" s="757"/>
      <c r="D8" s="757"/>
      <c r="E8" s="757"/>
      <c r="F8" s="757"/>
      <c r="G8" s="757"/>
      <c r="H8" s="757"/>
      <c r="I8" s="757"/>
      <c r="J8" s="757"/>
      <c r="K8" s="757"/>
      <c r="L8" s="757"/>
      <c r="M8" s="757"/>
      <c r="N8" s="757"/>
      <c r="O8" s="758"/>
      <c r="P8" s="716"/>
      <c r="Q8" s="717"/>
    </row>
    <row r="9" spans="1:32" s="106" customFormat="1" ht="37.5" customHeight="1" thickBot="1">
      <c r="A9" s="852" t="s">
        <v>405</v>
      </c>
      <c r="B9" s="853"/>
      <c r="C9" s="853"/>
      <c r="D9" s="853"/>
      <c r="E9" s="853"/>
      <c r="F9" s="853"/>
      <c r="G9" s="853"/>
      <c r="H9" s="853"/>
      <c r="I9" s="853"/>
      <c r="J9" s="853"/>
      <c r="K9" s="853"/>
      <c r="L9" s="853"/>
      <c r="M9" s="853"/>
      <c r="N9" s="853"/>
      <c r="O9" s="854"/>
      <c r="P9" s="850"/>
      <c r="Q9" s="851"/>
      <c r="R9" s="119"/>
      <c r="S9" s="119"/>
      <c r="T9" s="119"/>
      <c r="U9" s="119"/>
      <c r="V9" s="119"/>
      <c r="W9" s="119"/>
      <c r="X9" s="119"/>
      <c r="Y9" s="119"/>
      <c r="Z9" s="119"/>
      <c r="AA9" s="119"/>
      <c r="AB9" s="119"/>
      <c r="AC9" s="119"/>
      <c r="AD9" s="119"/>
      <c r="AE9" s="120"/>
    </row>
    <row r="10" spans="1:32" s="106" customFormat="1" ht="24.75" customHeight="1">
      <c r="A10" s="121"/>
      <c r="B10" s="119"/>
      <c r="C10" s="119"/>
      <c r="D10" s="119"/>
      <c r="E10" s="119"/>
      <c r="F10" s="119"/>
      <c r="G10" s="119"/>
      <c r="H10" s="119"/>
      <c r="I10" s="119"/>
      <c r="J10" s="119"/>
      <c r="K10" s="119"/>
      <c r="L10" s="119"/>
      <c r="M10" s="119"/>
      <c r="N10" s="119"/>
      <c r="O10" s="119"/>
      <c r="P10" s="120"/>
      <c r="Q10" s="122"/>
      <c r="R10" s="123"/>
      <c r="S10" s="119"/>
      <c r="T10" s="119"/>
      <c r="U10" s="119"/>
      <c r="V10" s="119"/>
      <c r="W10" s="119"/>
      <c r="X10" s="119"/>
      <c r="Y10" s="119"/>
      <c r="Z10" s="119"/>
      <c r="AA10" s="119"/>
      <c r="AB10" s="119"/>
      <c r="AC10" s="119"/>
      <c r="AD10" s="119"/>
      <c r="AE10" s="119"/>
      <c r="AF10" s="120"/>
    </row>
    <row r="11" spans="1:32" s="106" customFormat="1" ht="54" customHeight="1">
      <c r="A11" s="855" t="s">
        <v>407</v>
      </c>
      <c r="B11" s="856"/>
      <c r="C11" s="856"/>
      <c r="D11" s="856"/>
      <c r="E11" s="856"/>
      <c r="F11" s="856"/>
      <c r="G11" s="856"/>
      <c r="H11" s="856"/>
      <c r="I11" s="856"/>
      <c r="J11" s="856"/>
      <c r="K11" s="856"/>
      <c r="L11" s="856"/>
      <c r="M11" s="856"/>
      <c r="N11" s="856"/>
      <c r="O11" s="856"/>
      <c r="P11" s="856"/>
      <c r="Q11" s="857"/>
      <c r="R11" s="123"/>
      <c r="S11" s="119"/>
      <c r="T11" s="119"/>
      <c r="U11" s="119"/>
      <c r="V11" s="119"/>
      <c r="W11" s="119"/>
      <c r="X11" s="119"/>
      <c r="Y11" s="119"/>
      <c r="Z11" s="119"/>
      <c r="AA11" s="119"/>
      <c r="AB11" s="119"/>
      <c r="AC11" s="119"/>
      <c r="AD11" s="119"/>
      <c r="AE11" s="119"/>
      <c r="AF11" s="120"/>
    </row>
    <row r="12" spans="1:32" s="127" customFormat="1" ht="39" customHeight="1" thickBot="1">
      <c r="A12" s="124"/>
      <c r="B12" s="858" t="s">
        <v>408</v>
      </c>
      <c r="C12" s="858"/>
      <c r="D12" s="858"/>
      <c r="E12" s="858"/>
      <c r="F12" s="858"/>
      <c r="G12" s="858"/>
      <c r="H12" s="858"/>
      <c r="I12" s="858"/>
      <c r="J12" s="858"/>
      <c r="K12" s="858"/>
      <c r="L12" s="858"/>
      <c r="M12" s="858"/>
      <c r="N12" s="858"/>
      <c r="O12" s="858"/>
      <c r="P12" s="125"/>
      <c r="Q12" s="126"/>
      <c r="R12" s="123"/>
    </row>
    <row r="13" spans="1:32" s="127" customFormat="1" ht="22.5">
      <c r="A13" s="128"/>
      <c r="B13" s="840" t="s">
        <v>409</v>
      </c>
      <c r="C13" s="841"/>
      <c r="D13" s="129" t="s">
        <v>410</v>
      </c>
      <c r="E13" s="129" t="s">
        <v>411</v>
      </c>
      <c r="F13" s="129" t="s">
        <v>138</v>
      </c>
      <c r="G13" s="129" t="s">
        <v>139</v>
      </c>
      <c r="H13" s="129" t="s">
        <v>140</v>
      </c>
      <c r="I13" s="129" t="s">
        <v>412</v>
      </c>
      <c r="J13" s="129" t="s">
        <v>141</v>
      </c>
      <c r="K13" s="129" t="s">
        <v>142</v>
      </c>
      <c r="L13" s="129" t="s">
        <v>143</v>
      </c>
      <c r="M13" s="129" t="s">
        <v>413</v>
      </c>
      <c r="N13" s="130" t="s">
        <v>414</v>
      </c>
      <c r="O13" s="131" t="s">
        <v>415</v>
      </c>
      <c r="P13" s="132" t="s">
        <v>416</v>
      </c>
      <c r="Q13" s="133"/>
      <c r="R13" s="123"/>
    </row>
    <row r="14" spans="1:32" s="127" customFormat="1" ht="42.75" customHeight="1">
      <c r="A14" s="134"/>
      <c r="B14" s="863" t="s">
        <v>417</v>
      </c>
      <c r="C14" s="864"/>
      <c r="D14" s="135"/>
      <c r="E14" s="135"/>
      <c r="F14" s="135"/>
      <c r="G14" s="135"/>
      <c r="H14" s="135"/>
      <c r="I14" s="135"/>
      <c r="J14" s="135"/>
      <c r="K14" s="135"/>
      <c r="L14" s="135"/>
      <c r="M14" s="135"/>
      <c r="N14" s="136"/>
      <c r="O14" s="137"/>
      <c r="P14" s="138" t="s">
        <v>418</v>
      </c>
      <c r="Q14" s="139"/>
    </row>
    <row r="15" spans="1:32" s="127" customFormat="1" ht="42.75" customHeight="1" thickBot="1">
      <c r="A15" s="140"/>
      <c r="B15" s="865" t="s">
        <v>419</v>
      </c>
      <c r="C15" s="866"/>
      <c r="D15" s="135"/>
      <c r="E15" s="135"/>
      <c r="F15" s="135"/>
      <c r="G15" s="135"/>
      <c r="H15" s="135"/>
      <c r="I15" s="135"/>
      <c r="J15" s="135"/>
      <c r="K15" s="135"/>
      <c r="L15" s="135"/>
      <c r="M15" s="135"/>
      <c r="N15" s="136"/>
      <c r="O15" s="141"/>
      <c r="P15" s="142" t="s">
        <v>420</v>
      </c>
      <c r="Q15" s="139"/>
    </row>
    <row r="16" spans="1:32" s="127" customFormat="1" ht="18" customHeight="1">
      <c r="A16" s="143"/>
      <c r="B16" s="867" t="s">
        <v>421</v>
      </c>
      <c r="C16" s="867"/>
      <c r="D16" s="867"/>
      <c r="E16" s="867"/>
      <c r="F16" s="867"/>
      <c r="G16" s="867"/>
      <c r="H16" s="867"/>
      <c r="I16" s="867"/>
      <c r="J16" s="867"/>
      <c r="K16" s="867"/>
      <c r="L16" s="867"/>
      <c r="M16" s="867"/>
      <c r="N16" s="867"/>
      <c r="O16" s="867"/>
      <c r="P16" s="123"/>
      <c r="Q16" s="144"/>
    </row>
    <row r="17" spans="1:17" s="127" customFormat="1" ht="18" customHeight="1">
      <c r="A17" s="145"/>
      <c r="B17" s="146"/>
      <c r="C17" s="146"/>
      <c r="D17" s="146"/>
      <c r="E17" s="146"/>
      <c r="F17" s="146"/>
      <c r="G17" s="146"/>
      <c r="H17" s="146"/>
      <c r="I17" s="146"/>
      <c r="J17" s="146"/>
      <c r="K17" s="146"/>
      <c r="L17" s="146"/>
      <c r="M17" s="146"/>
      <c r="N17" s="146"/>
      <c r="O17" s="146"/>
      <c r="P17" s="147"/>
      <c r="Q17" s="148"/>
    </row>
    <row r="18" spans="1:17" s="106" customFormat="1" ht="37.5" customHeight="1">
      <c r="A18" s="143"/>
      <c r="B18" s="867" t="s">
        <v>422</v>
      </c>
      <c r="C18" s="867"/>
      <c r="D18" s="867"/>
      <c r="E18" s="867"/>
      <c r="F18" s="867"/>
      <c r="G18" s="867"/>
      <c r="H18" s="867"/>
      <c r="I18" s="867"/>
      <c r="J18" s="867"/>
      <c r="K18" s="867"/>
      <c r="L18" s="867"/>
      <c r="M18" s="867"/>
      <c r="N18" s="867"/>
      <c r="O18" s="867"/>
      <c r="P18" s="123"/>
      <c r="Q18" s="144"/>
    </row>
    <row r="19" spans="1:17" s="106" customFormat="1" ht="34.5" customHeight="1">
      <c r="A19" s="143"/>
      <c r="B19" s="868" t="s">
        <v>423</v>
      </c>
      <c r="C19" s="723"/>
      <c r="D19" s="723"/>
      <c r="E19" s="723"/>
      <c r="F19" s="723"/>
      <c r="G19" s="723"/>
      <c r="H19" s="723"/>
      <c r="I19" s="723"/>
      <c r="J19" s="723"/>
      <c r="K19" s="723"/>
      <c r="L19" s="723"/>
      <c r="M19" s="723"/>
      <c r="N19" s="723"/>
      <c r="O19" s="723"/>
      <c r="P19" s="123"/>
      <c r="Q19" s="144"/>
    </row>
    <row r="20" spans="1:17" s="106" customFormat="1" ht="37.5" customHeight="1">
      <c r="A20" s="121"/>
      <c r="B20" s="757" t="s">
        <v>424</v>
      </c>
      <c r="C20" s="757"/>
      <c r="D20" s="757"/>
      <c r="E20" s="757"/>
      <c r="F20" s="757"/>
      <c r="G20" s="757"/>
      <c r="H20" s="757"/>
      <c r="I20" s="757"/>
      <c r="J20" s="757"/>
      <c r="K20" s="757"/>
      <c r="L20" s="757"/>
      <c r="M20" s="757"/>
      <c r="N20" s="757"/>
      <c r="O20" s="757"/>
      <c r="P20" s="123"/>
      <c r="Q20" s="144"/>
    </row>
    <row r="21" spans="1:17" s="106" customFormat="1" ht="21.95" customHeight="1">
      <c r="A21" s="121"/>
      <c r="B21" s="757" t="s">
        <v>425</v>
      </c>
      <c r="C21" s="757"/>
      <c r="D21" s="757"/>
      <c r="E21" s="757"/>
      <c r="F21" s="757"/>
      <c r="G21" s="757"/>
      <c r="H21" s="757"/>
      <c r="I21" s="757"/>
      <c r="J21" s="757"/>
      <c r="K21" s="757"/>
      <c r="L21" s="757"/>
      <c r="M21" s="757"/>
      <c r="N21" s="757"/>
      <c r="O21" s="757"/>
      <c r="P21" s="123"/>
      <c r="Q21" s="144"/>
    </row>
    <row r="22" spans="1:17" s="149" customFormat="1" ht="43.5" customHeight="1">
      <c r="A22" s="121"/>
      <c r="B22" s="757" t="s">
        <v>426</v>
      </c>
      <c r="C22" s="757"/>
      <c r="D22" s="757"/>
      <c r="E22" s="757"/>
      <c r="F22" s="757"/>
      <c r="G22" s="757"/>
      <c r="H22" s="757"/>
      <c r="I22" s="757"/>
      <c r="J22" s="757"/>
      <c r="K22" s="757"/>
      <c r="L22" s="757"/>
      <c r="M22" s="757"/>
      <c r="N22" s="757"/>
      <c r="O22" s="757"/>
      <c r="P22" s="123"/>
      <c r="Q22" s="144"/>
    </row>
    <row r="23" spans="1:17" s="106" customFormat="1" ht="43.5" customHeight="1" thickBot="1">
      <c r="A23" s="121"/>
      <c r="B23" s="867" t="s">
        <v>421</v>
      </c>
      <c r="C23" s="867"/>
      <c r="D23" s="867"/>
      <c r="E23" s="867"/>
      <c r="F23" s="867"/>
      <c r="G23" s="867"/>
      <c r="H23" s="867"/>
      <c r="I23" s="867"/>
      <c r="J23" s="867"/>
      <c r="K23" s="867"/>
      <c r="L23" s="867"/>
      <c r="M23" s="867"/>
      <c r="N23" s="867"/>
      <c r="O23" s="867"/>
      <c r="P23" s="123"/>
      <c r="Q23" s="144"/>
    </row>
    <row r="24" spans="1:17" s="106" customFormat="1" ht="34.5" customHeight="1">
      <c r="A24" s="869" t="s">
        <v>427</v>
      </c>
      <c r="B24" s="870"/>
      <c r="C24" s="870"/>
      <c r="D24" s="870"/>
      <c r="E24" s="870"/>
      <c r="F24" s="870"/>
      <c r="G24" s="870"/>
      <c r="H24" s="870"/>
      <c r="I24" s="870"/>
      <c r="J24" s="870"/>
      <c r="K24" s="870"/>
      <c r="L24" s="870"/>
      <c r="M24" s="870"/>
      <c r="N24" s="870"/>
      <c r="O24" s="870"/>
      <c r="P24" s="871" t="s">
        <v>322</v>
      </c>
      <c r="Q24" s="872"/>
    </row>
    <row r="25" spans="1:17" s="106" customFormat="1" ht="34.5" customHeight="1">
      <c r="A25" s="859" t="s">
        <v>428</v>
      </c>
      <c r="B25" s="860"/>
      <c r="C25" s="860"/>
      <c r="D25" s="860"/>
      <c r="E25" s="860"/>
      <c r="F25" s="860"/>
      <c r="G25" s="860"/>
      <c r="H25" s="860"/>
      <c r="I25" s="860"/>
      <c r="J25" s="860"/>
      <c r="K25" s="860"/>
      <c r="L25" s="860"/>
      <c r="M25" s="860"/>
      <c r="N25" s="860"/>
      <c r="O25" s="860"/>
      <c r="P25" s="861" t="s">
        <v>322</v>
      </c>
      <c r="Q25" s="862"/>
    </row>
    <row r="26" spans="1:17" ht="52.5" customHeight="1" thickBot="1">
      <c r="A26" s="876" t="s">
        <v>338</v>
      </c>
      <c r="B26" s="877"/>
      <c r="C26" s="877"/>
      <c r="D26" s="877"/>
      <c r="E26" s="877"/>
      <c r="F26" s="877"/>
      <c r="G26" s="877"/>
      <c r="H26" s="877"/>
      <c r="I26" s="877"/>
      <c r="J26" s="877"/>
      <c r="K26" s="877"/>
      <c r="L26" s="877"/>
      <c r="M26" s="877"/>
      <c r="N26" s="877"/>
      <c r="O26" s="877"/>
      <c r="P26" s="878" t="s">
        <v>429</v>
      </c>
      <c r="Q26" s="879"/>
    </row>
    <row r="27" spans="1:17" ht="13.5" customHeight="1">
      <c r="A27" s="108"/>
      <c r="B27" s="109"/>
      <c r="C27" s="109"/>
      <c r="D27" s="109"/>
      <c r="E27" s="109"/>
      <c r="F27" s="109"/>
      <c r="G27" s="109"/>
      <c r="H27" s="109"/>
      <c r="I27" s="109"/>
      <c r="J27" s="109"/>
      <c r="K27" s="109"/>
      <c r="L27" s="109"/>
      <c r="M27" s="109"/>
      <c r="N27" s="109"/>
      <c r="O27" s="109"/>
      <c r="P27" s="110"/>
      <c r="Q27" s="110"/>
    </row>
    <row r="28" spans="1:17" ht="12.75" customHeight="1">
      <c r="D28" s="150"/>
      <c r="E28" s="150"/>
      <c r="F28" s="150"/>
      <c r="G28" s="150"/>
      <c r="H28" s="150"/>
      <c r="I28" s="150"/>
      <c r="J28" s="150"/>
      <c r="K28" s="150"/>
      <c r="L28" s="150"/>
      <c r="M28" s="150"/>
      <c r="N28" s="150"/>
      <c r="O28" s="150"/>
      <c r="P28" s="151"/>
      <c r="Q28" s="151"/>
    </row>
    <row r="29" spans="1:17" ht="99.75" customHeight="1">
      <c r="A29" s="873" t="s">
        <v>430</v>
      </c>
      <c r="B29" s="875"/>
      <c r="C29" s="875"/>
      <c r="D29" s="875"/>
      <c r="E29" s="875"/>
      <c r="F29" s="875"/>
      <c r="G29" s="875"/>
      <c r="H29" s="875"/>
      <c r="I29" s="875"/>
      <c r="J29" s="875"/>
      <c r="K29" s="875"/>
      <c r="L29" s="875"/>
      <c r="M29" s="875"/>
      <c r="N29" s="875"/>
      <c r="O29" s="875"/>
      <c r="P29" s="875"/>
      <c r="Q29" s="875"/>
    </row>
    <row r="30" spans="1:17" ht="45.75" customHeight="1">
      <c r="A30" s="873" t="s">
        <v>431</v>
      </c>
      <c r="B30" s="874"/>
      <c r="C30" s="874"/>
      <c r="D30" s="874"/>
      <c r="E30" s="874"/>
      <c r="F30" s="874"/>
      <c r="G30" s="874"/>
      <c r="H30" s="874"/>
      <c r="I30" s="874"/>
      <c r="J30" s="874"/>
      <c r="K30" s="874"/>
      <c r="L30" s="874"/>
      <c r="M30" s="874"/>
      <c r="N30" s="874"/>
      <c r="O30" s="874"/>
      <c r="P30" s="874"/>
      <c r="Q30" s="874"/>
    </row>
    <row r="31" spans="1:17" ht="19.5" customHeight="1">
      <c r="A31" s="880" t="s">
        <v>432</v>
      </c>
      <c r="B31" s="875"/>
      <c r="C31" s="875"/>
      <c r="D31" s="875"/>
      <c r="E31" s="875"/>
      <c r="F31" s="875"/>
      <c r="G31" s="875"/>
      <c r="H31" s="875"/>
      <c r="I31" s="875"/>
      <c r="J31" s="875"/>
      <c r="K31" s="875"/>
      <c r="L31" s="875"/>
      <c r="M31" s="875"/>
      <c r="N31" s="875"/>
      <c r="O31" s="875"/>
      <c r="P31" s="875"/>
      <c r="Q31" s="875"/>
    </row>
    <row r="32" spans="1:17" ht="40.5" customHeight="1">
      <c r="A32" s="873" t="s">
        <v>433</v>
      </c>
      <c r="B32" s="874"/>
      <c r="C32" s="874"/>
      <c r="D32" s="874"/>
      <c r="E32" s="874"/>
      <c r="F32" s="874"/>
      <c r="G32" s="874"/>
      <c r="H32" s="874"/>
      <c r="I32" s="874"/>
      <c r="J32" s="874"/>
      <c r="K32" s="874"/>
      <c r="L32" s="874"/>
      <c r="M32" s="874"/>
      <c r="N32" s="874"/>
      <c r="O32" s="874"/>
      <c r="P32" s="874"/>
      <c r="Q32" s="874"/>
    </row>
    <row r="33" spans="1:17" ht="33.75" customHeight="1">
      <c r="A33" s="873" t="s">
        <v>434</v>
      </c>
      <c r="B33" s="874"/>
      <c r="C33" s="874"/>
      <c r="D33" s="874"/>
      <c r="E33" s="874"/>
      <c r="F33" s="874"/>
      <c r="G33" s="874"/>
      <c r="H33" s="874"/>
      <c r="I33" s="874"/>
      <c r="J33" s="874"/>
      <c r="K33" s="874"/>
      <c r="L33" s="874"/>
      <c r="M33" s="874"/>
      <c r="N33" s="874"/>
      <c r="O33" s="874"/>
      <c r="P33" s="874"/>
      <c r="Q33" s="874"/>
    </row>
    <row r="34" spans="1:17" s="112" customFormat="1" ht="159" customHeight="1">
      <c r="A34" s="873" t="s">
        <v>435</v>
      </c>
      <c r="B34" s="875"/>
      <c r="C34" s="875"/>
      <c r="D34" s="875"/>
      <c r="E34" s="875"/>
      <c r="F34" s="875"/>
      <c r="G34" s="875"/>
      <c r="H34" s="875"/>
      <c r="I34" s="875"/>
      <c r="J34" s="875"/>
      <c r="K34" s="875"/>
      <c r="L34" s="875"/>
      <c r="M34" s="875"/>
      <c r="N34" s="875"/>
      <c r="O34" s="875"/>
      <c r="P34" s="875"/>
      <c r="Q34" s="875"/>
    </row>
    <row r="35" spans="1:17" s="112" customFormat="1" ht="44.25" customHeight="1">
      <c r="A35" s="152"/>
      <c r="B35" s="152"/>
      <c r="C35" s="152"/>
      <c r="D35" s="152"/>
      <c r="E35" s="152"/>
      <c r="F35" s="152"/>
      <c r="G35" s="152"/>
      <c r="H35" s="152"/>
      <c r="I35" s="152"/>
      <c r="J35" s="152"/>
      <c r="K35" s="152"/>
      <c r="L35" s="152"/>
      <c r="M35" s="152"/>
      <c r="N35" s="152"/>
      <c r="O35" s="152"/>
      <c r="P35" s="152"/>
      <c r="Q35" s="152"/>
    </row>
    <row r="36" spans="1:17" s="112" customFormat="1" ht="31.5" customHeight="1">
      <c r="A36" s="152"/>
      <c r="B36" s="152"/>
      <c r="C36" s="152"/>
      <c r="D36" s="152"/>
      <c r="E36" s="152"/>
      <c r="F36" s="152"/>
      <c r="G36" s="152"/>
      <c r="H36" s="152"/>
      <c r="I36" s="152"/>
      <c r="J36" s="152"/>
      <c r="K36" s="152"/>
      <c r="L36" s="152"/>
      <c r="M36" s="152"/>
      <c r="N36" s="152"/>
      <c r="O36" s="152"/>
      <c r="P36" s="152"/>
      <c r="Q36" s="152"/>
    </row>
    <row r="37" spans="1:17" s="112" customFormat="1" ht="43.5" customHeight="1">
      <c r="A37" s="152"/>
      <c r="B37" s="152"/>
      <c r="C37" s="152"/>
      <c r="D37" s="152"/>
      <c r="E37" s="152"/>
      <c r="F37" s="152"/>
      <c r="G37" s="152"/>
      <c r="H37" s="152"/>
      <c r="I37" s="152"/>
      <c r="J37" s="152"/>
      <c r="K37" s="152"/>
      <c r="L37" s="152"/>
      <c r="M37" s="152"/>
      <c r="N37" s="152"/>
      <c r="O37" s="152"/>
      <c r="P37" s="152"/>
      <c r="Q37" s="152"/>
    </row>
    <row r="38" spans="1:17" s="112" customFormat="1" ht="29.25" customHeight="1">
      <c r="A38" s="152"/>
      <c r="B38" s="152"/>
      <c r="C38" s="152"/>
      <c r="D38" s="152"/>
      <c r="E38" s="152"/>
      <c r="F38" s="152"/>
      <c r="G38" s="152"/>
      <c r="H38" s="152"/>
      <c r="I38" s="152"/>
      <c r="J38" s="152"/>
      <c r="K38" s="152"/>
      <c r="L38" s="152"/>
      <c r="M38" s="152"/>
      <c r="N38" s="152"/>
      <c r="O38" s="152"/>
      <c r="P38" s="152"/>
      <c r="Q38" s="152"/>
    </row>
    <row r="39" spans="1:17" s="112" customFormat="1" ht="42.75" customHeight="1">
      <c r="A39" s="152"/>
      <c r="B39" s="152"/>
      <c r="C39" s="152"/>
      <c r="D39" s="152"/>
      <c r="E39" s="152"/>
      <c r="F39" s="152"/>
      <c r="G39" s="152"/>
      <c r="H39" s="152"/>
      <c r="I39" s="152"/>
      <c r="J39" s="152"/>
      <c r="K39" s="152"/>
      <c r="L39" s="152"/>
      <c r="M39" s="152"/>
      <c r="N39" s="152"/>
      <c r="O39" s="152"/>
      <c r="P39" s="152"/>
      <c r="Q39" s="152"/>
    </row>
    <row r="40" spans="1:17">
      <c r="A40" s="152"/>
      <c r="B40" s="152"/>
      <c r="C40" s="152"/>
      <c r="D40" s="152"/>
      <c r="E40" s="152"/>
      <c r="F40" s="152"/>
      <c r="G40" s="152"/>
      <c r="H40" s="152"/>
      <c r="I40" s="152"/>
      <c r="J40" s="152"/>
      <c r="K40" s="152"/>
      <c r="L40" s="152"/>
      <c r="M40" s="152"/>
      <c r="N40" s="152"/>
      <c r="O40" s="152"/>
      <c r="P40" s="152"/>
      <c r="Q40" s="152"/>
    </row>
    <row r="41" spans="1:17">
      <c r="A41" s="152"/>
      <c r="B41" s="152"/>
      <c r="C41" s="152"/>
      <c r="D41" s="152"/>
      <c r="E41" s="152"/>
      <c r="F41" s="152"/>
      <c r="G41" s="152"/>
      <c r="H41" s="152"/>
      <c r="I41" s="152"/>
      <c r="J41" s="152"/>
      <c r="K41" s="152"/>
      <c r="L41" s="152"/>
      <c r="M41" s="152"/>
      <c r="N41" s="152"/>
      <c r="O41" s="152"/>
      <c r="P41" s="152"/>
      <c r="Q41" s="152"/>
    </row>
    <row r="42" spans="1:17">
      <c r="A42" s="152"/>
      <c r="B42" s="152"/>
      <c r="C42" s="152"/>
      <c r="D42" s="152"/>
      <c r="E42" s="152"/>
      <c r="F42" s="152"/>
      <c r="G42" s="152"/>
      <c r="H42" s="152"/>
      <c r="I42" s="152"/>
      <c r="J42" s="152"/>
      <c r="K42" s="152"/>
      <c r="L42" s="152"/>
      <c r="M42" s="152"/>
      <c r="N42" s="152"/>
      <c r="O42" s="152"/>
      <c r="P42" s="152"/>
      <c r="Q42" s="152"/>
    </row>
    <row r="43" spans="1:17">
      <c r="A43" s="152"/>
      <c r="B43" s="152"/>
      <c r="C43" s="152"/>
      <c r="D43" s="152"/>
      <c r="E43" s="152"/>
      <c r="F43" s="152"/>
      <c r="G43" s="152"/>
      <c r="H43" s="152"/>
      <c r="I43" s="152"/>
      <c r="J43" s="152"/>
      <c r="K43" s="152"/>
      <c r="L43" s="152"/>
      <c r="M43" s="152"/>
      <c r="N43" s="152"/>
      <c r="O43" s="152"/>
      <c r="P43" s="152"/>
      <c r="Q43" s="152"/>
    </row>
  </sheetData>
  <mergeCells count="34">
    <mergeCell ref="A33:Q33"/>
    <mergeCell ref="A34:Q34"/>
    <mergeCell ref="A26:O26"/>
    <mergeCell ref="P26:Q26"/>
    <mergeCell ref="A29:Q29"/>
    <mergeCell ref="A30:Q30"/>
    <mergeCell ref="A31:Q31"/>
    <mergeCell ref="A32:Q32"/>
    <mergeCell ref="A25:O25"/>
    <mergeCell ref="P25:Q25"/>
    <mergeCell ref="B14:C14"/>
    <mergeCell ref="B15:C15"/>
    <mergeCell ref="B16:O16"/>
    <mergeCell ref="B18:O18"/>
    <mergeCell ref="B19:O19"/>
    <mergeCell ref="B20:O20"/>
    <mergeCell ref="B21:O21"/>
    <mergeCell ref="B22:O22"/>
    <mergeCell ref="B23:O23"/>
    <mergeCell ref="A24:O24"/>
    <mergeCell ref="P24:Q24"/>
    <mergeCell ref="A1:P1"/>
    <mergeCell ref="B13:C13"/>
    <mergeCell ref="A4:O4"/>
    <mergeCell ref="P4:Q4"/>
    <mergeCell ref="A5:Q5"/>
    <mergeCell ref="A6:O6"/>
    <mergeCell ref="P6:Q7"/>
    <mergeCell ref="A7:O7"/>
    <mergeCell ref="A8:O8"/>
    <mergeCell ref="P8:Q9"/>
    <mergeCell ref="A9:O9"/>
    <mergeCell ref="A11:Q11"/>
    <mergeCell ref="B12:O12"/>
  </mergeCells>
  <phoneticPr fontId="3"/>
  <dataValidations count="1">
    <dataValidation type="list" allowBlank="1" showInputMessage="1" showErrorMessage="1" sqref="P6:Q9">
      <formula1>"〇"</formula1>
    </dataValidation>
  </dataValidations>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6"/>
  <sheetViews>
    <sheetView view="pageBreakPreview" zoomScaleNormal="100" workbookViewId="0">
      <selection sqref="A1:P1"/>
    </sheetView>
  </sheetViews>
  <sheetFormatPr defaultRowHeight="13.5"/>
  <cols>
    <col min="1" max="1" width="7" style="102" customWidth="1"/>
    <col min="2" max="2" width="8.125" style="102" customWidth="1"/>
    <col min="3" max="11" width="5.625" style="102" customWidth="1"/>
    <col min="12" max="12" width="6.875" style="102" customWidth="1"/>
    <col min="13" max="15" width="5.625" style="102" customWidth="1"/>
    <col min="16" max="17" width="6.625" style="111" customWidth="1"/>
    <col min="18" max="16384" width="9" style="102"/>
  </cols>
  <sheetData>
    <row r="1" spans="1:32" ht="33" customHeight="1">
      <c r="A1" s="725" t="s">
        <v>880</v>
      </c>
      <c r="B1" s="725"/>
      <c r="C1" s="725"/>
      <c r="D1" s="725"/>
      <c r="E1" s="725"/>
      <c r="F1" s="725"/>
      <c r="G1" s="725"/>
      <c r="H1" s="725"/>
      <c r="I1" s="725"/>
      <c r="J1" s="725"/>
      <c r="K1" s="725"/>
      <c r="L1" s="725"/>
      <c r="M1" s="725"/>
      <c r="N1" s="725"/>
      <c r="O1" s="725"/>
      <c r="P1" s="725"/>
      <c r="Q1" s="101"/>
    </row>
    <row r="2" spans="1:32" ht="20.100000000000001" customHeight="1">
      <c r="A2" s="117"/>
      <c r="B2" s="117"/>
      <c r="C2" s="117"/>
      <c r="D2" s="117"/>
      <c r="E2" s="117"/>
      <c r="F2" s="117"/>
      <c r="G2" s="117"/>
      <c r="H2" s="117"/>
      <c r="I2" s="117"/>
      <c r="J2" s="117"/>
      <c r="K2" s="117"/>
      <c r="L2" s="117"/>
      <c r="M2" s="117"/>
      <c r="N2" s="117"/>
      <c r="O2" s="117"/>
      <c r="P2" s="117"/>
      <c r="Q2" s="118"/>
    </row>
    <row r="3" spans="1:32" ht="20.25" customHeight="1" thickBot="1">
      <c r="A3" s="103"/>
      <c r="P3" s="104"/>
      <c r="Q3" s="104"/>
    </row>
    <row r="4" spans="1:32" ht="14.25" thickBot="1">
      <c r="A4" s="814" t="s">
        <v>320</v>
      </c>
      <c r="B4" s="821"/>
      <c r="C4" s="821"/>
      <c r="D4" s="821"/>
      <c r="E4" s="821"/>
      <c r="F4" s="821"/>
      <c r="G4" s="821"/>
      <c r="H4" s="821"/>
      <c r="I4" s="821"/>
      <c r="J4" s="821"/>
      <c r="K4" s="821"/>
      <c r="L4" s="821"/>
      <c r="M4" s="821"/>
      <c r="N4" s="821"/>
      <c r="O4" s="815"/>
      <c r="P4" s="814" t="s">
        <v>321</v>
      </c>
      <c r="Q4" s="815"/>
    </row>
    <row r="5" spans="1:32" s="111" customFormat="1" ht="41.25" customHeight="1">
      <c r="A5" s="759" t="s">
        <v>436</v>
      </c>
      <c r="B5" s="881"/>
      <c r="C5" s="881"/>
      <c r="D5" s="881"/>
      <c r="E5" s="881"/>
      <c r="F5" s="881"/>
      <c r="G5" s="881"/>
      <c r="H5" s="881"/>
      <c r="I5" s="881"/>
      <c r="J5" s="881"/>
      <c r="K5" s="881"/>
      <c r="L5" s="881"/>
      <c r="M5" s="881"/>
      <c r="N5" s="881"/>
      <c r="O5" s="881"/>
      <c r="P5" s="882"/>
      <c r="Q5" s="883"/>
    </row>
    <row r="6" spans="1:32" s="106" customFormat="1" ht="48" customHeight="1">
      <c r="A6" s="886" t="s">
        <v>405</v>
      </c>
      <c r="B6" s="887"/>
      <c r="C6" s="887"/>
      <c r="D6" s="887"/>
      <c r="E6" s="887"/>
      <c r="F6" s="887"/>
      <c r="G6" s="887"/>
      <c r="H6" s="887"/>
      <c r="I6" s="887"/>
      <c r="J6" s="887"/>
      <c r="K6" s="887"/>
      <c r="L6" s="887"/>
      <c r="M6" s="887"/>
      <c r="N6" s="887"/>
      <c r="O6" s="887"/>
      <c r="P6" s="884"/>
      <c r="Q6" s="885"/>
    </row>
    <row r="7" spans="1:32" s="106" customFormat="1" ht="45" customHeight="1">
      <c r="A7" s="855" t="s">
        <v>407</v>
      </c>
      <c r="B7" s="856"/>
      <c r="C7" s="856"/>
      <c r="D7" s="856"/>
      <c r="E7" s="856"/>
      <c r="F7" s="856"/>
      <c r="G7" s="856"/>
      <c r="H7" s="856"/>
      <c r="I7" s="856"/>
      <c r="J7" s="856"/>
      <c r="K7" s="856"/>
      <c r="L7" s="856"/>
      <c r="M7" s="856"/>
      <c r="N7" s="856"/>
      <c r="O7" s="856"/>
      <c r="P7" s="856"/>
      <c r="Q7" s="857"/>
    </row>
    <row r="8" spans="1:32" s="106" customFormat="1" ht="36" customHeight="1" thickBot="1">
      <c r="A8" s="124"/>
      <c r="B8" s="858" t="s">
        <v>408</v>
      </c>
      <c r="C8" s="858"/>
      <c r="D8" s="858"/>
      <c r="E8" s="858"/>
      <c r="F8" s="858"/>
      <c r="G8" s="858"/>
      <c r="H8" s="858"/>
      <c r="I8" s="858"/>
      <c r="J8" s="858"/>
      <c r="K8" s="858"/>
      <c r="L8" s="858"/>
      <c r="M8" s="858"/>
      <c r="N8" s="858"/>
      <c r="O8" s="858"/>
      <c r="P8" s="125"/>
      <c r="Q8" s="126"/>
    </row>
    <row r="9" spans="1:32" s="106" customFormat="1" ht="27.75" customHeight="1">
      <c r="A9" s="128"/>
      <c r="B9" s="840" t="s">
        <v>437</v>
      </c>
      <c r="C9" s="841"/>
      <c r="D9" s="129" t="s">
        <v>410</v>
      </c>
      <c r="E9" s="129" t="s">
        <v>411</v>
      </c>
      <c r="F9" s="129" t="s">
        <v>138</v>
      </c>
      <c r="G9" s="129" t="s">
        <v>139</v>
      </c>
      <c r="H9" s="129" t="s">
        <v>140</v>
      </c>
      <c r="I9" s="129" t="s">
        <v>438</v>
      </c>
      <c r="J9" s="129" t="s">
        <v>141</v>
      </c>
      <c r="K9" s="129" t="s">
        <v>142</v>
      </c>
      <c r="L9" s="129" t="s">
        <v>143</v>
      </c>
      <c r="M9" s="129" t="s">
        <v>413</v>
      </c>
      <c r="N9" s="130" t="s">
        <v>414</v>
      </c>
      <c r="O9" s="131" t="s">
        <v>415</v>
      </c>
      <c r="P9" s="132" t="s">
        <v>416</v>
      </c>
      <c r="Q9" s="133"/>
      <c r="R9" s="119"/>
      <c r="S9" s="119"/>
      <c r="T9" s="119"/>
      <c r="U9" s="119"/>
      <c r="V9" s="119"/>
      <c r="W9" s="119"/>
      <c r="X9" s="119"/>
      <c r="Y9" s="119"/>
      <c r="Z9" s="119"/>
      <c r="AA9" s="119"/>
      <c r="AB9" s="119"/>
      <c r="AC9" s="119"/>
      <c r="AD9" s="119"/>
      <c r="AE9" s="120"/>
    </row>
    <row r="10" spans="1:32" s="106" customFormat="1" ht="45.75" customHeight="1">
      <c r="A10" s="134"/>
      <c r="B10" s="863" t="s">
        <v>417</v>
      </c>
      <c r="C10" s="864"/>
      <c r="D10" s="135"/>
      <c r="E10" s="135"/>
      <c r="F10" s="135"/>
      <c r="G10" s="135"/>
      <c r="H10" s="135"/>
      <c r="I10" s="135"/>
      <c r="J10" s="135"/>
      <c r="K10" s="135"/>
      <c r="L10" s="135"/>
      <c r="M10" s="135"/>
      <c r="N10" s="136"/>
      <c r="O10" s="137"/>
      <c r="P10" s="138" t="s">
        <v>418</v>
      </c>
      <c r="Q10" s="139"/>
      <c r="R10" s="123"/>
      <c r="S10" s="119"/>
      <c r="T10" s="119"/>
      <c r="U10" s="119"/>
      <c r="V10" s="119"/>
      <c r="W10" s="119"/>
      <c r="X10" s="119"/>
      <c r="Y10" s="119"/>
      <c r="Z10" s="119"/>
      <c r="AA10" s="119"/>
      <c r="AB10" s="119"/>
      <c r="AC10" s="119"/>
      <c r="AD10" s="119"/>
      <c r="AE10" s="119"/>
      <c r="AF10" s="120"/>
    </row>
    <row r="11" spans="1:32" s="106" customFormat="1" ht="54" customHeight="1" thickBot="1">
      <c r="A11" s="140"/>
      <c r="B11" s="865" t="s">
        <v>419</v>
      </c>
      <c r="C11" s="866"/>
      <c r="D11" s="135"/>
      <c r="E11" s="135"/>
      <c r="F11" s="135"/>
      <c r="G11" s="135"/>
      <c r="H11" s="135"/>
      <c r="I11" s="135"/>
      <c r="J11" s="135"/>
      <c r="K11" s="135"/>
      <c r="L11" s="135"/>
      <c r="M11" s="135"/>
      <c r="N11" s="136"/>
      <c r="O11" s="141"/>
      <c r="P11" s="142" t="s">
        <v>439</v>
      </c>
      <c r="Q11" s="139"/>
      <c r="R11" s="123"/>
      <c r="S11" s="119"/>
      <c r="T11" s="119"/>
      <c r="U11" s="119"/>
      <c r="V11" s="119"/>
      <c r="W11" s="119"/>
      <c r="X11" s="119"/>
      <c r="Y11" s="119"/>
      <c r="Z11" s="119"/>
      <c r="AA11" s="119"/>
      <c r="AB11" s="119"/>
      <c r="AC11" s="119"/>
      <c r="AD11" s="119"/>
      <c r="AE11" s="119"/>
      <c r="AF11" s="120"/>
    </row>
    <row r="12" spans="1:32" s="127" customFormat="1" ht="54" customHeight="1">
      <c r="A12" s="143"/>
      <c r="B12" s="867" t="s">
        <v>421</v>
      </c>
      <c r="C12" s="867"/>
      <c r="D12" s="867"/>
      <c r="E12" s="867"/>
      <c r="F12" s="867"/>
      <c r="G12" s="867"/>
      <c r="H12" s="867"/>
      <c r="I12" s="867"/>
      <c r="J12" s="867"/>
      <c r="K12" s="867"/>
      <c r="L12" s="867"/>
      <c r="M12" s="867"/>
      <c r="N12" s="867"/>
      <c r="O12" s="867"/>
      <c r="P12" s="123"/>
      <c r="Q12" s="144"/>
      <c r="R12" s="123"/>
    </row>
    <row r="13" spans="1:32" s="127" customFormat="1">
      <c r="A13" s="145"/>
      <c r="B13" s="146"/>
      <c r="C13" s="146"/>
      <c r="D13" s="146"/>
      <c r="E13" s="146"/>
      <c r="F13" s="146"/>
      <c r="G13" s="146"/>
      <c r="H13" s="146"/>
      <c r="I13" s="146"/>
      <c r="J13" s="146"/>
      <c r="K13" s="146"/>
      <c r="L13" s="146"/>
      <c r="M13" s="146"/>
      <c r="N13" s="146"/>
      <c r="O13" s="146"/>
      <c r="P13" s="147"/>
      <c r="Q13" s="148"/>
      <c r="R13" s="123"/>
    </row>
    <row r="14" spans="1:32" s="127" customFormat="1" ht="26.25" customHeight="1">
      <c r="A14" s="143"/>
      <c r="B14" s="858" t="s">
        <v>422</v>
      </c>
      <c r="C14" s="858"/>
      <c r="D14" s="858"/>
      <c r="E14" s="858"/>
      <c r="F14" s="858"/>
      <c r="G14" s="858"/>
      <c r="H14" s="858"/>
      <c r="I14" s="858"/>
      <c r="J14" s="858"/>
      <c r="K14" s="858"/>
      <c r="L14" s="858"/>
      <c r="M14" s="858"/>
      <c r="N14" s="858"/>
      <c r="O14" s="858"/>
      <c r="P14" s="123"/>
      <c r="Q14" s="144"/>
    </row>
    <row r="15" spans="1:32" s="127" customFormat="1" ht="30.75" customHeight="1">
      <c r="A15" s="143"/>
      <c r="B15" s="723" t="s">
        <v>423</v>
      </c>
      <c r="C15" s="723"/>
      <c r="D15" s="723"/>
      <c r="E15" s="723"/>
      <c r="F15" s="723"/>
      <c r="G15" s="723"/>
      <c r="H15" s="723"/>
      <c r="I15" s="723"/>
      <c r="J15" s="723"/>
      <c r="K15" s="723"/>
      <c r="L15" s="723"/>
      <c r="M15" s="723"/>
      <c r="N15" s="723"/>
      <c r="O15" s="723"/>
      <c r="P15" s="123"/>
      <c r="Q15" s="144"/>
    </row>
    <row r="16" spans="1:32" s="127" customFormat="1" ht="18" customHeight="1">
      <c r="A16" s="121"/>
      <c r="B16" s="757" t="s">
        <v>424</v>
      </c>
      <c r="C16" s="757"/>
      <c r="D16" s="757"/>
      <c r="E16" s="757"/>
      <c r="F16" s="757"/>
      <c r="G16" s="757"/>
      <c r="H16" s="757"/>
      <c r="I16" s="757"/>
      <c r="J16" s="757"/>
      <c r="K16" s="757"/>
      <c r="L16" s="757"/>
      <c r="M16" s="757"/>
      <c r="N16" s="757"/>
      <c r="O16" s="757"/>
      <c r="P16" s="123"/>
      <c r="Q16" s="144"/>
    </row>
    <row r="17" spans="1:17" s="127" customFormat="1" ht="18" customHeight="1">
      <c r="A17" s="121"/>
      <c r="B17" s="757" t="s">
        <v>425</v>
      </c>
      <c r="C17" s="757"/>
      <c r="D17" s="757"/>
      <c r="E17" s="757"/>
      <c r="F17" s="757"/>
      <c r="G17" s="757"/>
      <c r="H17" s="757"/>
      <c r="I17" s="757"/>
      <c r="J17" s="757"/>
      <c r="K17" s="757"/>
      <c r="L17" s="757"/>
      <c r="M17" s="757"/>
      <c r="N17" s="757"/>
      <c r="O17" s="757"/>
      <c r="P17" s="123"/>
      <c r="Q17" s="144"/>
    </row>
    <row r="18" spans="1:17" s="106" customFormat="1" ht="37.5" customHeight="1">
      <c r="A18" s="121"/>
      <c r="B18" s="757" t="s">
        <v>426</v>
      </c>
      <c r="C18" s="757"/>
      <c r="D18" s="757"/>
      <c r="E18" s="757"/>
      <c r="F18" s="757"/>
      <c r="G18" s="757"/>
      <c r="H18" s="757"/>
      <c r="I18" s="757"/>
      <c r="J18" s="757"/>
      <c r="K18" s="757"/>
      <c r="L18" s="757"/>
      <c r="M18" s="757"/>
      <c r="N18" s="757"/>
      <c r="O18" s="757"/>
      <c r="P18" s="123"/>
      <c r="Q18" s="144"/>
    </row>
    <row r="19" spans="1:17" s="106" customFormat="1" ht="34.5" customHeight="1" thickBot="1">
      <c r="A19" s="121"/>
      <c r="B19" s="867" t="s">
        <v>421</v>
      </c>
      <c r="C19" s="867"/>
      <c r="D19" s="867"/>
      <c r="E19" s="867"/>
      <c r="F19" s="867"/>
      <c r="G19" s="867"/>
      <c r="H19" s="867"/>
      <c r="I19" s="867"/>
      <c r="J19" s="867"/>
      <c r="K19" s="867"/>
      <c r="L19" s="867"/>
      <c r="M19" s="867"/>
      <c r="N19" s="867"/>
      <c r="O19" s="867"/>
      <c r="P19" s="123"/>
      <c r="Q19" s="144"/>
    </row>
    <row r="20" spans="1:17" s="106" customFormat="1" ht="37.5" customHeight="1">
      <c r="A20" s="895" t="s">
        <v>440</v>
      </c>
      <c r="B20" s="896"/>
      <c r="C20" s="896"/>
      <c r="D20" s="896"/>
      <c r="E20" s="896"/>
      <c r="F20" s="896"/>
      <c r="G20" s="896"/>
      <c r="H20" s="896"/>
      <c r="I20" s="896"/>
      <c r="J20" s="896"/>
      <c r="K20" s="896"/>
      <c r="L20" s="896"/>
      <c r="M20" s="896"/>
      <c r="N20" s="896"/>
      <c r="O20" s="897"/>
      <c r="P20" s="888"/>
      <c r="Q20" s="889"/>
    </row>
    <row r="21" spans="1:17" s="106" customFormat="1" ht="43.5" customHeight="1" thickBot="1">
      <c r="A21" s="890" t="s">
        <v>338</v>
      </c>
      <c r="B21" s="891"/>
      <c r="C21" s="891"/>
      <c r="D21" s="891"/>
      <c r="E21" s="891"/>
      <c r="F21" s="891"/>
      <c r="G21" s="891"/>
      <c r="H21" s="891"/>
      <c r="I21" s="891"/>
      <c r="J21" s="891"/>
      <c r="K21" s="891"/>
      <c r="L21" s="891"/>
      <c r="M21" s="891"/>
      <c r="N21" s="891"/>
      <c r="O21" s="892"/>
      <c r="P21" s="893"/>
      <c r="Q21" s="894"/>
    </row>
    <row r="22" spans="1:17" s="149" customFormat="1" ht="19.5" customHeight="1">
      <c r="A22" s="108"/>
      <c r="B22" s="109"/>
      <c r="C22" s="109"/>
      <c r="D22" s="109"/>
      <c r="E22" s="109"/>
      <c r="F22" s="109"/>
      <c r="G22" s="109"/>
      <c r="H22" s="109"/>
      <c r="I22" s="109"/>
      <c r="J22" s="109"/>
      <c r="K22" s="109"/>
      <c r="L22" s="109"/>
      <c r="M22" s="109"/>
      <c r="N22" s="109"/>
      <c r="O22" s="109"/>
      <c r="P22" s="110"/>
      <c r="Q22" s="110"/>
    </row>
    <row r="23" spans="1:17" ht="98.25" customHeight="1">
      <c r="A23" s="873" t="s">
        <v>430</v>
      </c>
      <c r="B23" s="875"/>
      <c r="C23" s="875"/>
      <c r="D23" s="875"/>
      <c r="E23" s="875"/>
      <c r="F23" s="875"/>
      <c r="G23" s="875"/>
      <c r="H23" s="875"/>
      <c r="I23" s="875"/>
      <c r="J23" s="875"/>
      <c r="K23" s="875"/>
      <c r="L23" s="875"/>
      <c r="M23" s="875"/>
      <c r="N23" s="875"/>
      <c r="O23" s="875"/>
      <c r="P23" s="875"/>
      <c r="Q23" s="875"/>
    </row>
    <row r="24" spans="1:17" ht="52.5" customHeight="1">
      <c r="A24" s="873" t="s">
        <v>431</v>
      </c>
      <c r="B24" s="874"/>
      <c r="C24" s="874"/>
      <c r="D24" s="874"/>
      <c r="E24" s="874"/>
      <c r="F24" s="874"/>
      <c r="G24" s="874"/>
      <c r="H24" s="874"/>
      <c r="I24" s="874"/>
      <c r="J24" s="874"/>
      <c r="K24" s="874"/>
      <c r="L24" s="874"/>
      <c r="M24" s="874"/>
      <c r="N24" s="874"/>
      <c r="O24" s="874"/>
      <c r="P24" s="874"/>
      <c r="Q24" s="874"/>
    </row>
    <row r="25" spans="1:17" ht="24" customHeight="1">
      <c r="A25" s="880" t="s">
        <v>441</v>
      </c>
      <c r="B25" s="875"/>
      <c r="C25" s="875"/>
      <c r="D25" s="875"/>
      <c r="E25" s="875"/>
      <c r="F25" s="875"/>
      <c r="G25" s="875"/>
      <c r="H25" s="875"/>
      <c r="I25" s="875"/>
      <c r="J25" s="875"/>
      <c r="K25" s="875"/>
      <c r="L25" s="875"/>
      <c r="M25" s="875"/>
      <c r="N25" s="875"/>
      <c r="O25" s="875"/>
      <c r="P25" s="875"/>
      <c r="Q25" s="875"/>
    </row>
    <row r="26" spans="1:17" ht="45.75" customHeight="1">
      <c r="A26" s="873" t="s">
        <v>433</v>
      </c>
      <c r="B26" s="874"/>
      <c r="C26" s="874"/>
      <c r="D26" s="874"/>
      <c r="E26" s="874"/>
      <c r="F26" s="874"/>
      <c r="G26" s="874"/>
      <c r="H26" s="874"/>
      <c r="I26" s="874"/>
      <c r="J26" s="874"/>
      <c r="K26" s="874"/>
      <c r="L26" s="874"/>
      <c r="M26" s="874"/>
      <c r="N26" s="874"/>
      <c r="O26" s="874"/>
      <c r="P26" s="874"/>
      <c r="Q26" s="874"/>
    </row>
    <row r="27" spans="1:17" ht="33" customHeight="1">
      <c r="A27" s="873" t="s">
        <v>434</v>
      </c>
      <c r="B27" s="874"/>
      <c r="C27" s="874"/>
      <c r="D27" s="874"/>
      <c r="E27" s="874"/>
      <c r="F27" s="874"/>
      <c r="G27" s="874"/>
      <c r="H27" s="874"/>
      <c r="I27" s="874"/>
      <c r="J27" s="874"/>
      <c r="K27" s="874"/>
      <c r="L27" s="874"/>
      <c r="M27" s="874"/>
      <c r="N27" s="874"/>
      <c r="O27" s="874"/>
      <c r="P27" s="874"/>
      <c r="Q27" s="874"/>
    </row>
    <row r="28" spans="1:17" ht="155.25" customHeight="1">
      <c r="A28" s="873" t="s">
        <v>435</v>
      </c>
      <c r="B28" s="875"/>
      <c r="C28" s="875"/>
      <c r="D28" s="875"/>
      <c r="E28" s="875"/>
      <c r="F28" s="875"/>
      <c r="G28" s="875"/>
      <c r="H28" s="875"/>
      <c r="I28" s="875"/>
      <c r="J28" s="875"/>
      <c r="K28" s="875"/>
      <c r="L28" s="875"/>
      <c r="M28" s="875"/>
      <c r="N28" s="875"/>
      <c r="O28" s="875"/>
      <c r="P28" s="875"/>
      <c r="Q28" s="875"/>
    </row>
    <row r="29" spans="1:17">
      <c r="A29" s="152"/>
      <c r="B29" s="152"/>
      <c r="C29" s="152"/>
      <c r="D29" s="152"/>
      <c r="E29" s="152"/>
      <c r="F29" s="152"/>
      <c r="G29" s="152"/>
      <c r="H29" s="152"/>
      <c r="I29" s="152"/>
      <c r="J29" s="152"/>
      <c r="K29" s="152"/>
      <c r="L29" s="152"/>
      <c r="M29" s="152"/>
      <c r="N29" s="152"/>
      <c r="O29" s="152"/>
      <c r="P29" s="152"/>
      <c r="Q29" s="152"/>
    </row>
    <row r="30" spans="1:17" s="112" customFormat="1" ht="69" customHeight="1">
      <c r="A30" s="152"/>
      <c r="B30" s="152"/>
      <c r="C30" s="152"/>
      <c r="D30" s="152"/>
      <c r="E30" s="152"/>
      <c r="F30" s="152"/>
      <c r="G30" s="152"/>
      <c r="H30" s="152"/>
      <c r="I30" s="152"/>
      <c r="J30" s="152"/>
      <c r="K30" s="152"/>
      <c r="L30" s="152"/>
      <c r="M30" s="152"/>
      <c r="N30" s="152"/>
      <c r="O30" s="152"/>
      <c r="P30" s="152"/>
      <c r="Q30" s="152"/>
    </row>
    <row r="31" spans="1:17" s="112" customFormat="1" ht="44.25" customHeight="1">
      <c r="A31" s="152"/>
      <c r="B31" s="152"/>
      <c r="C31" s="152"/>
      <c r="D31" s="152"/>
      <c r="E31" s="152"/>
      <c r="F31" s="152"/>
      <c r="G31" s="152"/>
      <c r="H31" s="152"/>
      <c r="I31" s="152"/>
      <c r="J31" s="152"/>
      <c r="K31" s="152"/>
      <c r="L31" s="152"/>
      <c r="M31" s="152"/>
      <c r="N31" s="152"/>
      <c r="O31" s="152"/>
      <c r="P31" s="152"/>
      <c r="Q31" s="152"/>
    </row>
    <row r="32" spans="1:17" s="112" customFormat="1" ht="31.5" customHeight="1">
      <c r="A32" s="152"/>
      <c r="B32" s="152"/>
      <c r="C32" s="152"/>
      <c r="D32" s="152"/>
      <c r="E32" s="152"/>
      <c r="F32" s="152"/>
      <c r="G32" s="152"/>
      <c r="H32" s="152"/>
      <c r="I32" s="152"/>
      <c r="J32" s="152"/>
      <c r="K32" s="152"/>
      <c r="L32" s="152"/>
      <c r="M32" s="152"/>
      <c r="N32" s="152"/>
      <c r="O32" s="152"/>
      <c r="P32" s="152"/>
      <c r="Q32" s="152"/>
    </row>
    <row r="33" spans="1:17" s="112" customFormat="1" ht="43.5" customHeight="1">
      <c r="A33" s="152"/>
      <c r="B33" s="152"/>
      <c r="C33" s="152"/>
      <c r="D33" s="152"/>
      <c r="E33" s="152"/>
      <c r="F33" s="152"/>
      <c r="G33" s="152"/>
      <c r="H33" s="152"/>
      <c r="I33" s="152"/>
      <c r="J33" s="152"/>
      <c r="K33" s="152"/>
      <c r="L33" s="152"/>
      <c r="M33" s="152"/>
      <c r="N33" s="152"/>
      <c r="O33" s="152"/>
      <c r="P33" s="152"/>
      <c r="Q33" s="152"/>
    </row>
    <row r="34" spans="1:17" s="112" customFormat="1" ht="29.25" customHeight="1">
      <c r="A34" s="152"/>
      <c r="B34" s="152"/>
      <c r="C34" s="152"/>
      <c r="D34" s="152"/>
      <c r="E34" s="152"/>
      <c r="F34" s="152"/>
      <c r="G34" s="152"/>
      <c r="H34" s="152"/>
      <c r="I34" s="152"/>
      <c r="J34" s="152"/>
      <c r="K34" s="152"/>
      <c r="L34" s="152"/>
      <c r="M34" s="152"/>
      <c r="N34" s="152"/>
      <c r="O34" s="152"/>
      <c r="P34" s="152"/>
      <c r="Q34" s="152"/>
    </row>
    <row r="35" spans="1:17" s="112" customFormat="1" ht="42.75" customHeight="1">
      <c r="A35" s="152"/>
      <c r="B35" s="152"/>
      <c r="C35" s="152"/>
      <c r="D35" s="152"/>
      <c r="E35" s="152"/>
      <c r="F35" s="152"/>
      <c r="G35" s="152"/>
      <c r="H35" s="152"/>
      <c r="I35" s="152"/>
      <c r="J35" s="152"/>
      <c r="K35" s="152"/>
      <c r="L35" s="152"/>
      <c r="M35" s="152"/>
      <c r="N35" s="152"/>
      <c r="O35" s="152"/>
      <c r="P35" s="152"/>
      <c r="Q35" s="152"/>
    </row>
    <row r="36" spans="1:17">
      <c r="A36" s="152"/>
      <c r="B36" s="152"/>
      <c r="C36" s="152"/>
      <c r="D36" s="152"/>
      <c r="E36" s="152"/>
      <c r="F36" s="152"/>
      <c r="G36" s="152"/>
      <c r="H36" s="152"/>
      <c r="I36" s="152"/>
      <c r="J36" s="152"/>
      <c r="K36" s="152"/>
      <c r="L36" s="152"/>
      <c r="M36" s="152"/>
      <c r="N36" s="152"/>
      <c r="O36" s="152"/>
      <c r="P36" s="152"/>
      <c r="Q36" s="152"/>
    </row>
  </sheetData>
  <mergeCells count="28">
    <mergeCell ref="A26:Q26"/>
    <mergeCell ref="A27:Q27"/>
    <mergeCell ref="A28:Q28"/>
    <mergeCell ref="P20:Q20"/>
    <mergeCell ref="A21:O21"/>
    <mergeCell ref="P21:Q21"/>
    <mergeCell ref="A23:Q23"/>
    <mergeCell ref="A24:Q24"/>
    <mergeCell ref="A25:Q25"/>
    <mergeCell ref="A20:O20"/>
    <mergeCell ref="B15:O15"/>
    <mergeCell ref="B16:O16"/>
    <mergeCell ref="B17:O17"/>
    <mergeCell ref="B18:O18"/>
    <mergeCell ref="B19:O19"/>
    <mergeCell ref="A1:P1"/>
    <mergeCell ref="B14:O14"/>
    <mergeCell ref="A4:O4"/>
    <mergeCell ref="P4:Q4"/>
    <mergeCell ref="A5:O5"/>
    <mergeCell ref="P5:Q6"/>
    <mergeCell ref="A6:O6"/>
    <mergeCell ref="A7:Q7"/>
    <mergeCell ref="B8:O8"/>
    <mergeCell ref="B9:C9"/>
    <mergeCell ref="B10:C10"/>
    <mergeCell ref="B11:C11"/>
    <mergeCell ref="B12:O12"/>
  </mergeCells>
  <phoneticPr fontId="3"/>
  <printOptions horizontalCentered="1"/>
  <pageMargins left="0.55118110236220474" right="0.23622047244094491" top="0.47244094488188981" bottom="0.27559055118110237" header="0.31496062992125984" footer="0.19685039370078741"/>
  <pageSetup paperSize="9" scale="71" orientation="portrait" r:id="rId1"/>
  <headerFooter alignWithMargins="0">
    <oddFooter>&amp;C&amp;P/&amp;N</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46"/>
  <sheetViews>
    <sheetView view="pageBreakPreview" zoomScaleNormal="100" workbookViewId="0">
      <selection sqref="A1:P1"/>
    </sheetView>
  </sheetViews>
  <sheetFormatPr defaultRowHeight="13.5"/>
  <cols>
    <col min="1" max="1" width="7" style="102" customWidth="1"/>
    <col min="2" max="2" width="8.125" style="102" customWidth="1"/>
    <col min="3" max="11" width="5.625" style="102" customWidth="1"/>
    <col min="12" max="12" width="6.125" style="102" customWidth="1"/>
    <col min="13" max="14" width="5.625" style="102" customWidth="1"/>
    <col min="15" max="15" width="7.375" style="102" customWidth="1"/>
    <col min="16" max="17" width="6.625" style="111" customWidth="1"/>
    <col min="18" max="16384" width="9" style="102"/>
  </cols>
  <sheetData>
    <row r="1" spans="1:32" ht="33" customHeight="1">
      <c r="A1" s="725" t="s">
        <v>881</v>
      </c>
      <c r="B1" s="725"/>
      <c r="C1" s="725"/>
      <c r="D1" s="725"/>
      <c r="E1" s="725"/>
      <c r="F1" s="725"/>
      <c r="G1" s="725"/>
      <c r="H1" s="725"/>
      <c r="I1" s="725"/>
      <c r="J1" s="725"/>
      <c r="K1" s="725"/>
      <c r="L1" s="725"/>
      <c r="M1" s="725"/>
      <c r="N1" s="725"/>
      <c r="O1" s="725"/>
      <c r="P1" s="725"/>
      <c r="Q1" s="101"/>
    </row>
    <row r="2" spans="1:32" ht="20.100000000000001" customHeight="1">
      <c r="A2" s="117"/>
      <c r="B2" s="117"/>
      <c r="C2" s="117"/>
      <c r="D2" s="117"/>
      <c r="E2" s="117"/>
      <c r="F2" s="117"/>
      <c r="G2" s="117"/>
      <c r="H2" s="117"/>
      <c r="I2" s="117"/>
      <c r="J2" s="117"/>
      <c r="K2" s="117"/>
      <c r="L2" s="117"/>
      <c r="M2" s="117"/>
      <c r="N2" s="117"/>
      <c r="O2" s="117"/>
      <c r="P2" s="117"/>
      <c r="Q2" s="118"/>
    </row>
    <row r="3" spans="1:32" ht="20.25" customHeight="1" thickBot="1">
      <c r="A3" s="103"/>
      <c r="P3" s="104"/>
      <c r="Q3" s="104"/>
    </row>
    <row r="4" spans="1:32" ht="14.25" thickBot="1">
      <c r="A4" s="814" t="s">
        <v>320</v>
      </c>
      <c r="B4" s="821"/>
      <c r="C4" s="821"/>
      <c r="D4" s="821"/>
      <c r="E4" s="821"/>
      <c r="F4" s="821"/>
      <c r="G4" s="821"/>
      <c r="H4" s="821"/>
      <c r="I4" s="821"/>
      <c r="J4" s="821"/>
      <c r="K4" s="821"/>
      <c r="L4" s="821"/>
      <c r="M4" s="821"/>
      <c r="N4" s="821"/>
      <c r="O4" s="815"/>
      <c r="P4" s="814" t="s">
        <v>321</v>
      </c>
      <c r="Q4" s="815"/>
    </row>
    <row r="5" spans="1:32" s="111" customFormat="1">
      <c r="A5" s="898" t="s">
        <v>442</v>
      </c>
      <c r="B5" s="899"/>
      <c r="C5" s="899"/>
      <c r="D5" s="899"/>
      <c r="E5" s="899"/>
      <c r="F5" s="899"/>
      <c r="G5" s="899"/>
      <c r="H5" s="899"/>
      <c r="I5" s="899"/>
      <c r="J5" s="899"/>
      <c r="K5" s="899"/>
      <c r="L5" s="899"/>
      <c r="M5" s="899"/>
      <c r="N5" s="899"/>
      <c r="O5" s="899"/>
      <c r="P5" s="899"/>
      <c r="Q5" s="900"/>
    </row>
    <row r="6" spans="1:32" s="106" customFormat="1" ht="42.75" customHeight="1">
      <c r="A6" s="763" t="s">
        <v>443</v>
      </c>
      <c r="B6" s="712"/>
      <c r="C6" s="712"/>
      <c r="D6" s="712"/>
      <c r="E6" s="712"/>
      <c r="F6" s="712"/>
      <c r="G6" s="712"/>
      <c r="H6" s="712"/>
      <c r="I6" s="712"/>
      <c r="J6" s="712"/>
      <c r="K6" s="712"/>
      <c r="L6" s="712"/>
      <c r="M6" s="712"/>
      <c r="N6" s="712"/>
      <c r="O6" s="901"/>
      <c r="P6" s="902" t="s">
        <v>444</v>
      </c>
      <c r="Q6" s="903"/>
    </row>
    <row r="7" spans="1:32" s="106" customFormat="1" ht="35.25" customHeight="1">
      <c r="A7" s="906" t="s">
        <v>405</v>
      </c>
      <c r="B7" s="848"/>
      <c r="C7" s="848"/>
      <c r="D7" s="848"/>
      <c r="E7" s="848"/>
      <c r="F7" s="848"/>
      <c r="G7" s="848"/>
      <c r="H7" s="848"/>
      <c r="I7" s="848"/>
      <c r="J7" s="848"/>
      <c r="K7" s="848"/>
      <c r="L7" s="848"/>
      <c r="M7" s="848"/>
      <c r="N7" s="848"/>
      <c r="O7" s="907"/>
      <c r="P7" s="904"/>
      <c r="Q7" s="905"/>
    </row>
    <row r="8" spans="1:32" s="106" customFormat="1" ht="36.75" customHeight="1">
      <c r="A8" s="762" t="s">
        <v>445</v>
      </c>
      <c r="B8" s="757"/>
      <c r="C8" s="757"/>
      <c r="D8" s="757"/>
      <c r="E8" s="757"/>
      <c r="F8" s="757"/>
      <c r="G8" s="757"/>
      <c r="H8" s="757"/>
      <c r="I8" s="757"/>
      <c r="J8" s="757"/>
      <c r="K8" s="757"/>
      <c r="L8" s="757"/>
      <c r="M8" s="757"/>
      <c r="N8" s="757"/>
      <c r="O8" s="908"/>
      <c r="P8" s="909" t="s">
        <v>444</v>
      </c>
      <c r="Q8" s="905"/>
    </row>
    <row r="9" spans="1:32" s="106" customFormat="1" ht="35.25" customHeight="1">
      <c r="A9" s="906" t="s">
        <v>405</v>
      </c>
      <c r="B9" s="848"/>
      <c r="C9" s="848"/>
      <c r="D9" s="848"/>
      <c r="E9" s="848"/>
      <c r="F9" s="848"/>
      <c r="G9" s="848"/>
      <c r="H9" s="848"/>
      <c r="I9" s="848"/>
      <c r="J9" s="848"/>
      <c r="K9" s="848"/>
      <c r="L9" s="848"/>
      <c r="M9" s="848"/>
      <c r="N9" s="848"/>
      <c r="O9" s="907"/>
      <c r="P9" s="904"/>
      <c r="Q9" s="905"/>
      <c r="R9" s="119"/>
      <c r="S9" s="119"/>
      <c r="T9" s="119"/>
      <c r="U9" s="119"/>
      <c r="V9" s="119"/>
      <c r="W9" s="119"/>
      <c r="X9" s="119"/>
      <c r="Y9" s="119"/>
      <c r="Z9" s="119"/>
      <c r="AA9" s="119"/>
      <c r="AB9" s="119"/>
      <c r="AC9" s="119"/>
      <c r="AD9" s="119"/>
      <c r="AE9" s="120"/>
    </row>
    <row r="10" spans="1:32" s="106" customFormat="1" ht="39.75" customHeight="1">
      <c r="A10" s="762" t="s">
        <v>763</v>
      </c>
      <c r="B10" s="757"/>
      <c r="C10" s="757"/>
      <c r="D10" s="757"/>
      <c r="E10" s="757"/>
      <c r="F10" s="757"/>
      <c r="G10" s="757"/>
      <c r="H10" s="757"/>
      <c r="I10" s="757"/>
      <c r="J10" s="757"/>
      <c r="K10" s="757"/>
      <c r="L10" s="757"/>
      <c r="M10" s="757"/>
      <c r="N10" s="757"/>
      <c r="O10" s="908"/>
      <c r="P10" s="909" t="s">
        <v>444</v>
      </c>
      <c r="Q10" s="905"/>
      <c r="R10" s="123"/>
      <c r="S10" s="119"/>
      <c r="T10" s="119"/>
      <c r="U10" s="119"/>
      <c r="V10" s="119"/>
      <c r="W10" s="119"/>
      <c r="X10" s="119"/>
      <c r="Y10" s="119"/>
      <c r="Z10" s="119"/>
      <c r="AA10" s="119"/>
      <c r="AB10" s="119"/>
      <c r="AC10" s="119"/>
      <c r="AD10" s="119"/>
      <c r="AE10" s="119"/>
      <c r="AF10" s="120"/>
    </row>
    <row r="11" spans="1:32" s="106" customFormat="1" ht="45.75" customHeight="1" thickBot="1">
      <c r="A11" s="912" t="s">
        <v>764</v>
      </c>
      <c r="B11" s="853"/>
      <c r="C11" s="853"/>
      <c r="D11" s="853"/>
      <c r="E11" s="853"/>
      <c r="F11" s="853"/>
      <c r="G11" s="853"/>
      <c r="H11" s="853"/>
      <c r="I11" s="853"/>
      <c r="J11" s="853"/>
      <c r="K11" s="853"/>
      <c r="L11" s="853"/>
      <c r="M11" s="853"/>
      <c r="N11" s="853"/>
      <c r="O11" s="913"/>
      <c r="P11" s="910"/>
      <c r="Q11" s="911"/>
      <c r="R11" s="123"/>
      <c r="S11" s="119"/>
      <c r="T11" s="119"/>
      <c r="U11" s="119"/>
      <c r="V11" s="119"/>
      <c r="W11" s="119"/>
      <c r="X11" s="119"/>
      <c r="Y11" s="119"/>
      <c r="Z11" s="119"/>
      <c r="AA11" s="119"/>
      <c r="AB11" s="119"/>
      <c r="AC11" s="119"/>
      <c r="AD11" s="119"/>
      <c r="AE11" s="119"/>
      <c r="AF11" s="120"/>
    </row>
    <row r="12" spans="1:32" s="127" customFormat="1" ht="20.25" customHeight="1">
      <c r="A12" s="121"/>
      <c r="B12" s="119"/>
      <c r="C12" s="119"/>
      <c r="D12" s="119"/>
      <c r="E12" s="119"/>
      <c r="F12" s="119"/>
      <c r="G12" s="119"/>
      <c r="H12" s="119"/>
      <c r="I12" s="119"/>
      <c r="J12" s="119"/>
      <c r="K12" s="119"/>
      <c r="L12" s="119"/>
      <c r="M12" s="119"/>
      <c r="N12" s="119"/>
      <c r="O12" s="119"/>
      <c r="P12" s="120"/>
      <c r="Q12" s="122"/>
      <c r="R12" s="123"/>
    </row>
    <row r="13" spans="1:32" s="127" customFormat="1" ht="13.5" customHeight="1">
      <c r="A13" s="855" t="s">
        <v>407</v>
      </c>
      <c r="B13" s="856"/>
      <c r="C13" s="856"/>
      <c r="D13" s="856"/>
      <c r="E13" s="856"/>
      <c r="F13" s="856"/>
      <c r="G13" s="856"/>
      <c r="H13" s="856"/>
      <c r="I13" s="856"/>
      <c r="J13" s="856"/>
      <c r="K13" s="856"/>
      <c r="L13" s="856"/>
      <c r="M13" s="856"/>
      <c r="N13" s="856"/>
      <c r="O13" s="856"/>
      <c r="P13" s="856"/>
      <c r="Q13" s="857"/>
      <c r="R13" s="123"/>
    </row>
    <row r="14" spans="1:32" s="127" customFormat="1" ht="26.25" customHeight="1" thickBot="1">
      <c r="A14" s="124"/>
      <c r="B14" s="858" t="s">
        <v>408</v>
      </c>
      <c r="C14" s="858"/>
      <c r="D14" s="858"/>
      <c r="E14" s="858"/>
      <c r="F14" s="858"/>
      <c r="G14" s="858"/>
      <c r="H14" s="858"/>
      <c r="I14" s="858"/>
      <c r="J14" s="858"/>
      <c r="K14" s="858"/>
      <c r="L14" s="858"/>
      <c r="M14" s="858"/>
      <c r="N14" s="858"/>
      <c r="O14" s="858"/>
      <c r="P14" s="125"/>
      <c r="Q14" s="126"/>
    </row>
    <row r="15" spans="1:32" s="127" customFormat="1" ht="33.75" customHeight="1">
      <c r="A15" s="128"/>
      <c r="B15" s="840" t="s">
        <v>409</v>
      </c>
      <c r="C15" s="841"/>
      <c r="D15" s="129" t="s">
        <v>410</v>
      </c>
      <c r="E15" s="129" t="s">
        <v>411</v>
      </c>
      <c r="F15" s="129" t="s">
        <v>138</v>
      </c>
      <c r="G15" s="129" t="s">
        <v>139</v>
      </c>
      <c r="H15" s="129" t="s">
        <v>140</v>
      </c>
      <c r="I15" s="129" t="s">
        <v>438</v>
      </c>
      <c r="J15" s="129" t="s">
        <v>141</v>
      </c>
      <c r="K15" s="129" t="s">
        <v>142</v>
      </c>
      <c r="L15" s="129" t="s">
        <v>143</v>
      </c>
      <c r="M15" s="129" t="s">
        <v>413</v>
      </c>
      <c r="N15" s="130" t="s">
        <v>414</v>
      </c>
      <c r="O15" s="131" t="s">
        <v>415</v>
      </c>
      <c r="P15" s="132" t="s">
        <v>416</v>
      </c>
      <c r="Q15" s="133"/>
    </row>
    <row r="16" spans="1:32" s="127" customFormat="1" ht="36.75" customHeight="1">
      <c r="A16" s="134"/>
      <c r="B16" s="863" t="s">
        <v>446</v>
      </c>
      <c r="C16" s="864"/>
      <c r="D16" s="135"/>
      <c r="E16" s="135"/>
      <c r="F16" s="135"/>
      <c r="G16" s="135"/>
      <c r="H16" s="135"/>
      <c r="I16" s="135"/>
      <c r="J16" s="135"/>
      <c r="K16" s="135"/>
      <c r="L16" s="135"/>
      <c r="M16" s="135"/>
      <c r="N16" s="136"/>
      <c r="O16" s="137"/>
      <c r="P16" s="138" t="s">
        <v>447</v>
      </c>
      <c r="Q16" s="139"/>
    </row>
    <row r="17" spans="1:18" s="127" customFormat="1" ht="36.75" customHeight="1" thickBot="1">
      <c r="A17" s="140"/>
      <c r="B17" s="865" t="s">
        <v>448</v>
      </c>
      <c r="C17" s="866"/>
      <c r="D17" s="135"/>
      <c r="E17" s="135"/>
      <c r="F17" s="135"/>
      <c r="G17" s="135"/>
      <c r="H17" s="135"/>
      <c r="I17" s="135"/>
      <c r="J17" s="135"/>
      <c r="K17" s="135"/>
      <c r="L17" s="135"/>
      <c r="M17" s="135"/>
      <c r="N17" s="136"/>
      <c r="O17" s="141"/>
      <c r="P17" s="142" t="s">
        <v>420</v>
      </c>
      <c r="Q17" s="139"/>
    </row>
    <row r="18" spans="1:18" s="106" customFormat="1" ht="37.5" customHeight="1">
      <c r="A18" s="143"/>
      <c r="B18" s="867" t="s">
        <v>421</v>
      </c>
      <c r="C18" s="867"/>
      <c r="D18" s="867"/>
      <c r="E18" s="867"/>
      <c r="F18" s="867"/>
      <c r="G18" s="867"/>
      <c r="H18" s="867"/>
      <c r="I18" s="867"/>
      <c r="J18" s="867"/>
      <c r="K18" s="867"/>
      <c r="L18" s="867"/>
      <c r="M18" s="867"/>
      <c r="N18" s="867"/>
      <c r="O18" s="867"/>
      <c r="P18" s="123"/>
      <c r="Q18" s="144"/>
    </row>
    <row r="19" spans="1:18" s="106" customFormat="1" ht="34.5" customHeight="1">
      <c r="A19" s="145"/>
      <c r="B19" s="146"/>
      <c r="C19" s="146"/>
      <c r="D19" s="146"/>
      <c r="E19" s="146"/>
      <c r="F19" s="146"/>
      <c r="G19" s="146"/>
      <c r="H19" s="146"/>
      <c r="I19" s="146"/>
      <c r="J19" s="146"/>
      <c r="K19" s="146"/>
      <c r="L19" s="146"/>
      <c r="M19" s="146"/>
      <c r="N19" s="146"/>
      <c r="O19" s="146"/>
      <c r="P19" s="147"/>
      <c r="Q19" s="148"/>
    </row>
    <row r="20" spans="1:18" s="106" customFormat="1" ht="37.5" customHeight="1">
      <c r="A20" s="143"/>
      <c r="B20" s="867" t="s">
        <v>422</v>
      </c>
      <c r="C20" s="867"/>
      <c r="D20" s="867"/>
      <c r="E20" s="867"/>
      <c r="F20" s="867"/>
      <c r="G20" s="867"/>
      <c r="H20" s="867"/>
      <c r="I20" s="867"/>
      <c r="J20" s="867"/>
      <c r="K20" s="867"/>
      <c r="L20" s="867"/>
      <c r="M20" s="867"/>
      <c r="N20" s="867"/>
      <c r="O20" s="867"/>
      <c r="P20" s="123"/>
      <c r="Q20" s="144"/>
    </row>
    <row r="21" spans="1:18" s="106" customFormat="1" ht="21.95" customHeight="1">
      <c r="A21" s="143"/>
      <c r="B21" s="723" t="s">
        <v>423</v>
      </c>
      <c r="C21" s="723"/>
      <c r="D21" s="723"/>
      <c r="E21" s="723"/>
      <c r="F21" s="723"/>
      <c r="G21" s="723"/>
      <c r="H21" s="723"/>
      <c r="I21" s="723"/>
      <c r="J21" s="723"/>
      <c r="K21" s="723"/>
      <c r="L21" s="723"/>
      <c r="M21" s="723"/>
      <c r="N21" s="723"/>
      <c r="O21" s="723"/>
      <c r="P21" s="123"/>
      <c r="Q21" s="144"/>
    </row>
    <row r="22" spans="1:18" s="149" customFormat="1" ht="43.5" customHeight="1">
      <c r="A22" s="121"/>
      <c r="B22" s="757" t="s">
        <v>424</v>
      </c>
      <c r="C22" s="757"/>
      <c r="D22" s="757"/>
      <c r="E22" s="757"/>
      <c r="F22" s="757"/>
      <c r="G22" s="757"/>
      <c r="H22" s="757"/>
      <c r="I22" s="757"/>
      <c r="J22" s="757"/>
      <c r="K22" s="757"/>
      <c r="L22" s="757"/>
      <c r="M22" s="757"/>
      <c r="N22" s="757"/>
      <c r="O22" s="757"/>
      <c r="P22" s="123"/>
      <c r="Q22" s="144"/>
    </row>
    <row r="23" spans="1:18" s="106" customFormat="1" ht="43.5" customHeight="1">
      <c r="A23" s="121"/>
      <c r="B23" s="757" t="s">
        <v>425</v>
      </c>
      <c r="C23" s="757"/>
      <c r="D23" s="757"/>
      <c r="E23" s="757"/>
      <c r="F23" s="757"/>
      <c r="G23" s="757"/>
      <c r="H23" s="757"/>
      <c r="I23" s="757"/>
      <c r="J23" s="757"/>
      <c r="K23" s="757"/>
      <c r="L23" s="757"/>
      <c r="M23" s="757"/>
      <c r="N23" s="757"/>
      <c r="O23" s="757"/>
      <c r="P23" s="123"/>
      <c r="Q23" s="144"/>
    </row>
    <row r="24" spans="1:18" s="106" customFormat="1" ht="11.25" customHeight="1">
      <c r="A24" s="121"/>
      <c r="B24" s="757" t="s">
        <v>426</v>
      </c>
      <c r="C24" s="757"/>
      <c r="D24" s="757"/>
      <c r="E24" s="757"/>
      <c r="F24" s="757"/>
      <c r="G24" s="757"/>
      <c r="H24" s="757"/>
      <c r="I24" s="757"/>
      <c r="J24" s="757"/>
      <c r="K24" s="757"/>
      <c r="L24" s="757"/>
      <c r="M24" s="757"/>
      <c r="N24" s="757"/>
      <c r="O24" s="757"/>
      <c r="P24" s="123"/>
      <c r="Q24" s="144"/>
    </row>
    <row r="25" spans="1:18" ht="14.25" customHeight="1">
      <c r="A25" s="121"/>
      <c r="B25" s="867" t="s">
        <v>421</v>
      </c>
      <c r="C25" s="867"/>
      <c r="D25" s="867"/>
      <c r="E25" s="867"/>
      <c r="F25" s="867"/>
      <c r="G25" s="867"/>
      <c r="H25" s="867"/>
      <c r="I25" s="867"/>
      <c r="J25" s="867"/>
      <c r="K25" s="867"/>
      <c r="L25" s="867"/>
      <c r="M25" s="867"/>
      <c r="N25" s="867"/>
      <c r="O25" s="867"/>
      <c r="P25" s="123"/>
      <c r="Q25" s="144"/>
    </row>
    <row r="26" spans="1:18" ht="14.25" customHeight="1" thickBot="1">
      <c r="A26" s="153"/>
      <c r="B26" s="154"/>
      <c r="C26" s="154"/>
      <c r="D26" s="154"/>
      <c r="E26" s="154"/>
      <c r="F26" s="154"/>
      <c r="G26" s="154"/>
      <c r="H26" s="154"/>
      <c r="I26" s="154"/>
      <c r="J26" s="154"/>
      <c r="K26" s="154"/>
      <c r="L26" s="154"/>
      <c r="M26" s="154"/>
      <c r="N26" s="154"/>
      <c r="O26" s="154"/>
      <c r="P26" s="155"/>
      <c r="Q26" s="156"/>
      <c r="R26" s="150"/>
    </row>
    <row r="27" spans="1:18" ht="41.25" customHeight="1">
      <c r="A27" s="869" t="s">
        <v>449</v>
      </c>
      <c r="B27" s="870"/>
      <c r="C27" s="870"/>
      <c r="D27" s="870"/>
      <c r="E27" s="870"/>
      <c r="F27" s="870"/>
      <c r="G27" s="870"/>
      <c r="H27" s="870"/>
      <c r="I27" s="870"/>
      <c r="J27" s="870"/>
      <c r="K27" s="870"/>
      <c r="L27" s="870"/>
      <c r="M27" s="870"/>
      <c r="N27" s="870"/>
      <c r="O27" s="870"/>
      <c r="P27" s="888"/>
      <c r="Q27" s="889"/>
    </row>
    <row r="28" spans="1:18" ht="45" customHeight="1" thickBot="1">
      <c r="A28" s="876" t="s">
        <v>450</v>
      </c>
      <c r="B28" s="877"/>
      <c r="C28" s="877"/>
      <c r="D28" s="877"/>
      <c r="E28" s="877"/>
      <c r="F28" s="877"/>
      <c r="G28" s="877"/>
      <c r="H28" s="877"/>
      <c r="I28" s="877"/>
      <c r="J28" s="877"/>
      <c r="K28" s="877"/>
      <c r="L28" s="877"/>
      <c r="M28" s="877"/>
      <c r="N28" s="877"/>
      <c r="O28" s="877"/>
      <c r="P28" s="893"/>
      <c r="Q28" s="894"/>
    </row>
    <row r="29" spans="1:18" ht="10.5" customHeight="1">
      <c r="E29" s="150"/>
      <c r="F29" s="150"/>
      <c r="G29" s="150"/>
      <c r="H29" s="150"/>
      <c r="I29" s="150"/>
      <c r="J29" s="150"/>
      <c r="K29" s="150"/>
      <c r="L29" s="150"/>
      <c r="M29" s="150"/>
      <c r="N29" s="150"/>
      <c r="O29" s="150"/>
      <c r="P29" s="151"/>
      <c r="Q29" s="151"/>
    </row>
    <row r="30" spans="1:18" ht="4.5" customHeight="1">
      <c r="E30" s="150"/>
      <c r="F30" s="150"/>
      <c r="G30" s="150"/>
      <c r="H30" s="150"/>
      <c r="I30" s="150"/>
      <c r="J30" s="150"/>
      <c r="K30" s="150"/>
      <c r="L30" s="150"/>
      <c r="M30" s="150"/>
      <c r="N30" s="150"/>
      <c r="O30" s="150"/>
      <c r="P30" s="151"/>
      <c r="Q30" s="151"/>
    </row>
    <row r="31" spans="1:18" s="112" customFormat="1" ht="88.5" customHeight="1">
      <c r="A31" s="873" t="s">
        <v>430</v>
      </c>
      <c r="B31" s="875"/>
      <c r="C31" s="875"/>
      <c r="D31" s="875"/>
      <c r="E31" s="875"/>
      <c r="F31" s="875"/>
      <c r="G31" s="875"/>
      <c r="H31" s="875"/>
      <c r="I31" s="875"/>
      <c r="J31" s="875"/>
      <c r="K31" s="875"/>
      <c r="L31" s="875"/>
      <c r="M31" s="875"/>
      <c r="N31" s="875"/>
      <c r="O31" s="875"/>
      <c r="P31" s="875"/>
      <c r="Q31" s="875"/>
    </row>
    <row r="32" spans="1:18" s="112" customFormat="1" ht="48" customHeight="1">
      <c r="A32" s="873" t="s">
        <v>431</v>
      </c>
      <c r="B32" s="874"/>
      <c r="C32" s="874"/>
      <c r="D32" s="874"/>
      <c r="E32" s="874"/>
      <c r="F32" s="874"/>
      <c r="G32" s="874"/>
      <c r="H32" s="874"/>
      <c r="I32" s="874"/>
      <c r="J32" s="874"/>
      <c r="K32" s="874"/>
      <c r="L32" s="874"/>
      <c r="M32" s="874"/>
      <c r="N32" s="874"/>
      <c r="O32" s="874"/>
      <c r="P32" s="874"/>
      <c r="Q32" s="874"/>
    </row>
    <row r="33" spans="1:17" s="112" customFormat="1" ht="31.5" customHeight="1">
      <c r="A33" s="880" t="s">
        <v>432</v>
      </c>
      <c r="B33" s="875"/>
      <c r="C33" s="875"/>
      <c r="D33" s="875"/>
      <c r="E33" s="875"/>
      <c r="F33" s="875"/>
      <c r="G33" s="875"/>
      <c r="H33" s="875"/>
      <c r="I33" s="875"/>
      <c r="J33" s="875"/>
      <c r="K33" s="875"/>
      <c r="L33" s="875"/>
      <c r="M33" s="875"/>
      <c r="N33" s="875"/>
      <c r="O33" s="875"/>
      <c r="P33" s="875"/>
      <c r="Q33" s="875"/>
    </row>
    <row r="34" spans="1:17" s="112" customFormat="1" ht="43.5" customHeight="1">
      <c r="A34" s="873" t="s">
        <v>451</v>
      </c>
      <c r="B34" s="874"/>
      <c r="C34" s="874"/>
      <c r="D34" s="874"/>
      <c r="E34" s="874"/>
      <c r="F34" s="874"/>
      <c r="G34" s="874"/>
      <c r="H34" s="874"/>
      <c r="I34" s="874"/>
      <c r="J34" s="874"/>
      <c r="K34" s="874"/>
      <c r="L34" s="874"/>
      <c r="M34" s="874"/>
      <c r="N34" s="874"/>
      <c r="O34" s="874"/>
      <c r="P34" s="874"/>
      <c r="Q34" s="874"/>
    </row>
    <row r="35" spans="1:17" s="112" customFormat="1" ht="32.25" customHeight="1">
      <c r="A35" s="873" t="s">
        <v>434</v>
      </c>
      <c r="B35" s="874"/>
      <c r="C35" s="874"/>
      <c r="D35" s="874"/>
      <c r="E35" s="874"/>
      <c r="F35" s="874"/>
      <c r="G35" s="874"/>
      <c r="H35" s="874"/>
      <c r="I35" s="874"/>
      <c r="J35" s="874"/>
      <c r="K35" s="874"/>
      <c r="L35" s="874"/>
      <c r="M35" s="874"/>
      <c r="N35" s="874"/>
      <c r="O35" s="874"/>
      <c r="P35" s="874"/>
      <c r="Q35" s="874"/>
    </row>
    <row r="36" spans="1:17" s="112" customFormat="1" ht="153" customHeight="1">
      <c r="A36" s="873" t="s">
        <v>435</v>
      </c>
      <c r="B36" s="875"/>
      <c r="C36" s="875"/>
      <c r="D36" s="875"/>
      <c r="E36" s="875"/>
      <c r="F36" s="875"/>
      <c r="G36" s="875"/>
      <c r="H36" s="875"/>
      <c r="I36" s="875"/>
      <c r="J36" s="875"/>
      <c r="K36" s="875"/>
      <c r="L36" s="875"/>
      <c r="M36" s="875"/>
      <c r="N36" s="875"/>
      <c r="O36" s="875"/>
      <c r="P36" s="875"/>
      <c r="Q36" s="875"/>
    </row>
    <row r="37" spans="1:17">
      <c r="A37" s="875"/>
      <c r="B37" s="875"/>
      <c r="C37" s="875"/>
      <c r="D37" s="875"/>
      <c r="E37" s="875"/>
      <c r="F37" s="875"/>
      <c r="G37" s="875"/>
      <c r="H37" s="875"/>
      <c r="I37" s="875"/>
      <c r="J37" s="875"/>
      <c r="K37" s="875"/>
      <c r="L37" s="875"/>
      <c r="M37" s="875"/>
      <c r="N37" s="875"/>
      <c r="O37" s="875"/>
      <c r="P37" s="875"/>
      <c r="Q37" s="875"/>
    </row>
    <row r="38" spans="1:17">
      <c r="A38" s="875"/>
      <c r="B38" s="875"/>
      <c r="C38" s="875"/>
      <c r="D38" s="875"/>
      <c r="E38" s="875"/>
      <c r="F38" s="875"/>
      <c r="G38" s="875"/>
      <c r="H38" s="875"/>
      <c r="I38" s="875"/>
      <c r="J38" s="875"/>
      <c r="K38" s="875"/>
      <c r="L38" s="875"/>
      <c r="M38" s="875"/>
      <c r="N38" s="875"/>
      <c r="O38" s="875"/>
      <c r="P38" s="875"/>
      <c r="Q38" s="875"/>
    </row>
    <row r="39" spans="1:17">
      <c r="A39" s="875"/>
      <c r="B39" s="875"/>
      <c r="C39" s="875"/>
      <c r="D39" s="875"/>
      <c r="E39" s="875"/>
      <c r="F39" s="875"/>
      <c r="G39" s="875"/>
      <c r="H39" s="875"/>
      <c r="I39" s="875"/>
      <c r="J39" s="875"/>
      <c r="K39" s="875"/>
      <c r="L39" s="875"/>
      <c r="M39" s="875"/>
      <c r="N39" s="875"/>
      <c r="O39" s="875"/>
      <c r="P39" s="875"/>
      <c r="Q39" s="875"/>
    </row>
    <row r="40" spans="1:17">
      <c r="A40" s="875"/>
      <c r="B40" s="875"/>
      <c r="C40" s="875"/>
      <c r="D40" s="875"/>
      <c r="E40" s="875"/>
      <c r="F40" s="875"/>
      <c r="G40" s="875"/>
      <c r="H40" s="875"/>
      <c r="I40" s="875"/>
      <c r="J40" s="875"/>
      <c r="K40" s="875"/>
      <c r="L40" s="875"/>
      <c r="M40" s="875"/>
      <c r="N40" s="875"/>
      <c r="O40" s="875"/>
      <c r="P40" s="875"/>
      <c r="Q40" s="875"/>
    </row>
    <row r="41" spans="1:17">
      <c r="A41" s="875"/>
      <c r="B41" s="875"/>
      <c r="C41" s="875"/>
      <c r="D41" s="875"/>
      <c r="E41" s="875"/>
      <c r="F41" s="875"/>
      <c r="G41" s="875"/>
      <c r="H41" s="875"/>
      <c r="I41" s="875"/>
      <c r="J41" s="875"/>
      <c r="K41" s="875"/>
      <c r="L41" s="875"/>
      <c r="M41" s="875"/>
      <c r="N41" s="875"/>
      <c r="O41" s="875"/>
      <c r="P41" s="875"/>
      <c r="Q41" s="875"/>
    </row>
    <row r="42" spans="1:17">
      <c r="A42" s="875"/>
      <c r="B42" s="875"/>
      <c r="C42" s="875"/>
      <c r="D42" s="875"/>
      <c r="E42" s="875"/>
      <c r="F42" s="875"/>
      <c r="G42" s="875"/>
      <c r="H42" s="875"/>
      <c r="I42" s="875"/>
      <c r="J42" s="875"/>
      <c r="K42" s="875"/>
      <c r="L42" s="875"/>
      <c r="M42" s="875"/>
      <c r="N42" s="875"/>
      <c r="O42" s="875"/>
      <c r="P42" s="875"/>
      <c r="Q42" s="875"/>
    </row>
    <row r="43" spans="1:17">
      <c r="A43" s="875"/>
      <c r="B43" s="875"/>
      <c r="C43" s="875"/>
      <c r="D43" s="875"/>
      <c r="E43" s="875"/>
      <c r="F43" s="875"/>
      <c r="G43" s="875"/>
      <c r="H43" s="875"/>
      <c r="I43" s="875"/>
      <c r="J43" s="875"/>
      <c r="K43" s="875"/>
      <c r="L43" s="875"/>
      <c r="M43" s="875"/>
      <c r="N43" s="875"/>
      <c r="O43" s="875"/>
      <c r="P43" s="875"/>
      <c r="Q43" s="875"/>
    </row>
    <row r="44" spans="1:17">
      <c r="A44" s="875"/>
      <c r="B44" s="875"/>
      <c r="C44" s="875"/>
      <c r="D44" s="875"/>
      <c r="E44" s="875"/>
      <c r="F44" s="875"/>
      <c r="G44" s="875"/>
      <c r="H44" s="875"/>
      <c r="I44" s="875"/>
      <c r="J44" s="875"/>
      <c r="K44" s="875"/>
      <c r="L44" s="875"/>
      <c r="M44" s="875"/>
      <c r="N44" s="875"/>
      <c r="O44" s="875"/>
      <c r="P44" s="875"/>
      <c r="Q44" s="875"/>
    </row>
    <row r="45" spans="1:17">
      <c r="A45" s="875"/>
      <c r="B45" s="875"/>
      <c r="C45" s="875"/>
      <c r="D45" s="875"/>
      <c r="E45" s="875"/>
      <c r="F45" s="875"/>
      <c r="G45" s="875"/>
      <c r="H45" s="875"/>
      <c r="I45" s="875"/>
      <c r="J45" s="875"/>
      <c r="K45" s="875"/>
      <c r="L45" s="875"/>
      <c r="M45" s="875"/>
      <c r="N45" s="875"/>
      <c r="O45" s="875"/>
      <c r="P45" s="875"/>
      <c r="Q45" s="875"/>
    </row>
    <row r="46" spans="1:17">
      <c r="A46" s="157"/>
      <c r="B46" s="157"/>
      <c r="C46" s="157"/>
      <c r="D46" s="157"/>
      <c r="E46" s="157"/>
      <c r="F46" s="157"/>
      <c r="G46" s="157"/>
      <c r="H46" s="157"/>
      <c r="I46" s="157"/>
      <c r="J46" s="157"/>
      <c r="K46" s="157"/>
      <c r="L46" s="157"/>
      <c r="M46" s="157"/>
      <c r="N46" s="157"/>
      <c r="O46" s="157"/>
      <c r="P46" s="157"/>
      <c r="Q46" s="157"/>
    </row>
  </sheetData>
  <mergeCells count="44">
    <mergeCell ref="A45:Q45"/>
    <mergeCell ref="A39:Q39"/>
    <mergeCell ref="A40:Q40"/>
    <mergeCell ref="A41:Q41"/>
    <mergeCell ref="A42:Q42"/>
    <mergeCell ref="A43:Q43"/>
    <mergeCell ref="A44:Q44"/>
    <mergeCell ref="A38:Q38"/>
    <mergeCell ref="A27:O27"/>
    <mergeCell ref="P27:Q27"/>
    <mergeCell ref="A28:O28"/>
    <mergeCell ref="P28:Q28"/>
    <mergeCell ref="A31:Q31"/>
    <mergeCell ref="A32:Q32"/>
    <mergeCell ref="A33:Q33"/>
    <mergeCell ref="A34:Q34"/>
    <mergeCell ref="A35:Q35"/>
    <mergeCell ref="A36:Q36"/>
    <mergeCell ref="A37:Q37"/>
    <mergeCell ref="B25:O25"/>
    <mergeCell ref="A13:Q13"/>
    <mergeCell ref="B14:O14"/>
    <mergeCell ref="B15:C15"/>
    <mergeCell ref="B16:C16"/>
    <mergeCell ref="B17:C17"/>
    <mergeCell ref="B18:O18"/>
    <mergeCell ref="B20:O20"/>
    <mergeCell ref="B21:O21"/>
    <mergeCell ref="B22:O22"/>
    <mergeCell ref="B23:O23"/>
    <mergeCell ref="B24:O24"/>
    <mergeCell ref="A8:O8"/>
    <mergeCell ref="P8:Q9"/>
    <mergeCell ref="A9:O9"/>
    <mergeCell ref="A10:O10"/>
    <mergeCell ref="P10:Q11"/>
    <mergeCell ref="A11:O11"/>
    <mergeCell ref="A1:P1"/>
    <mergeCell ref="A4:O4"/>
    <mergeCell ref="P4:Q4"/>
    <mergeCell ref="A5:Q5"/>
    <mergeCell ref="A6:O6"/>
    <mergeCell ref="P6:Q7"/>
    <mergeCell ref="A7:O7"/>
  </mergeCells>
  <phoneticPr fontId="3"/>
  <printOptions horizontalCentered="1"/>
  <pageMargins left="0.55118110236220474" right="0.23622047244094491" top="0.47244094488188981" bottom="0.27559055118110237" header="0.31496062992125984" footer="0.19685039370078741"/>
  <pageSetup paperSize="9" scale="74"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20"/>
  <sheetViews>
    <sheetView view="pageBreakPreview" zoomScale="80" zoomScaleNormal="100" zoomScaleSheetLayoutView="80" workbookViewId="0"/>
  </sheetViews>
  <sheetFormatPr defaultRowHeight="13.5"/>
  <cols>
    <col min="1" max="1" width="1.375" style="1266" customWidth="1"/>
    <col min="2" max="3" width="9" style="1266"/>
    <col min="4" max="4" width="40.625" style="1266" customWidth="1"/>
    <col min="5" max="16384" width="9" style="1266"/>
  </cols>
  <sheetData>
    <row r="1" spans="2:11" ht="14.25">
      <c r="B1" s="1266" t="s">
        <v>1127</v>
      </c>
      <c r="D1" s="1291"/>
      <c r="E1" s="1291"/>
      <c r="F1" s="1291"/>
    </row>
    <row r="2" spans="2:11" s="1293" customFormat="1" ht="20.25" customHeight="1">
      <c r="B2" s="1292" t="s">
        <v>1171</v>
      </c>
      <c r="C2" s="1292"/>
      <c r="D2" s="1291"/>
      <c r="E2" s="1291"/>
      <c r="F2" s="1291"/>
    </row>
    <row r="3" spans="2:11" s="1293" customFormat="1" ht="20.25" customHeight="1">
      <c r="B3" s="1292"/>
      <c r="C3" s="1292"/>
      <c r="D3" s="1291"/>
      <c r="E3" s="1291"/>
      <c r="F3" s="1291"/>
    </row>
    <row r="4" spans="2:11" s="1296" customFormat="1" ht="20.25" customHeight="1">
      <c r="B4" s="1294"/>
      <c r="C4" s="1295" t="s">
        <v>1129</v>
      </c>
      <c r="D4" s="1291"/>
      <c r="F4" s="1297" t="s">
        <v>1172</v>
      </c>
      <c r="G4" s="1297"/>
      <c r="H4" s="1297"/>
      <c r="I4" s="1297"/>
      <c r="J4" s="1297"/>
      <c r="K4" s="1297"/>
    </row>
    <row r="5" spans="2:11" s="1296" customFormat="1" ht="20.25" customHeight="1">
      <c r="B5" s="1298"/>
      <c r="C5" s="1295" t="s">
        <v>1131</v>
      </c>
      <c r="D5" s="1291"/>
      <c r="F5" s="1297"/>
      <c r="G5" s="1297"/>
      <c r="H5" s="1297"/>
      <c r="I5" s="1297"/>
      <c r="J5" s="1297"/>
      <c r="K5" s="1297"/>
    </row>
    <row r="6" spans="2:11" s="1293" customFormat="1" ht="20.25" customHeight="1">
      <c r="B6" s="1299" t="s">
        <v>1132</v>
      </c>
      <c r="C6" s="1291"/>
      <c r="D6" s="1291"/>
      <c r="E6" s="1156"/>
      <c r="F6" s="1300"/>
    </row>
    <row r="7" spans="2:11" s="1293" customFormat="1" ht="20.25" customHeight="1">
      <c r="B7" s="1292"/>
      <c r="C7" s="1292"/>
      <c r="D7" s="1291"/>
      <c r="E7" s="1156"/>
      <c r="F7" s="1300"/>
    </row>
    <row r="8" spans="2:11" s="1293" customFormat="1" ht="20.25" customHeight="1">
      <c r="B8" s="1291" t="s">
        <v>1133</v>
      </c>
      <c r="C8" s="1292"/>
      <c r="D8" s="1291"/>
      <c r="E8" s="1156"/>
      <c r="F8" s="1300"/>
    </row>
    <row r="9" spans="2:11" s="1293" customFormat="1" ht="20.25" customHeight="1">
      <c r="B9" s="1292"/>
      <c r="C9" s="1292"/>
      <c r="D9" s="1291"/>
      <c r="E9" s="1291"/>
      <c r="F9" s="1291"/>
    </row>
    <row r="10" spans="2:11" s="1293" customFormat="1" ht="20.25" customHeight="1">
      <c r="B10" s="1291" t="s">
        <v>1134</v>
      </c>
      <c r="C10" s="1292"/>
      <c r="D10" s="1291"/>
      <c r="E10" s="1291"/>
      <c r="F10" s="1291"/>
    </row>
    <row r="11" spans="2:11" s="1293" customFormat="1" ht="20.25" customHeight="1">
      <c r="B11" s="1291"/>
      <c r="C11" s="1292"/>
      <c r="D11" s="1291"/>
    </row>
    <row r="12" spans="2:11" s="1293" customFormat="1" ht="20.25" customHeight="1">
      <c r="B12" s="1291" t="s">
        <v>1135</v>
      </c>
      <c r="C12" s="1292"/>
      <c r="D12" s="1291"/>
    </row>
    <row r="13" spans="2:11" s="1293" customFormat="1" ht="20.25" customHeight="1">
      <c r="B13" s="1291"/>
      <c r="C13" s="1292"/>
      <c r="D13" s="1291"/>
    </row>
    <row r="14" spans="2:11" s="1293" customFormat="1" ht="20.25" customHeight="1">
      <c r="B14" s="1291" t="s">
        <v>1136</v>
      </c>
      <c r="C14" s="1292"/>
      <c r="D14" s="1291"/>
    </row>
    <row r="15" spans="2:11" s="1293" customFormat="1" ht="20.25" customHeight="1">
      <c r="B15" s="1291"/>
      <c r="C15" s="1292"/>
      <c r="D15" s="1291"/>
    </row>
    <row r="16" spans="2:11" s="1293" customFormat="1" ht="20.25" customHeight="1">
      <c r="B16" s="1291" t="s">
        <v>1137</v>
      </c>
      <c r="C16" s="1292"/>
      <c r="D16" s="1291"/>
    </row>
    <row r="17" spans="2:4" s="1293" customFormat="1" ht="20.25" customHeight="1">
      <c r="B17" s="1291" t="s">
        <v>1173</v>
      </c>
      <c r="C17" s="1292"/>
      <c r="D17" s="1291"/>
    </row>
    <row r="18" spans="2:4" s="1293" customFormat="1" ht="20.25" customHeight="1">
      <c r="B18" s="1291"/>
      <c r="C18" s="1292"/>
      <c r="D18" s="1291"/>
    </row>
    <row r="19" spans="2:4" s="1293" customFormat="1" ht="20.25" customHeight="1">
      <c r="B19" s="1291" t="s">
        <v>1174</v>
      </c>
      <c r="C19" s="1292"/>
      <c r="D19" s="1291"/>
    </row>
    <row r="20" spans="2:4" s="1293" customFormat="1" ht="20.25" customHeight="1">
      <c r="B20" s="1291" t="s">
        <v>1175</v>
      </c>
      <c r="C20" s="1292"/>
      <c r="D20" s="1291"/>
    </row>
    <row r="21" spans="2:4" s="1293" customFormat="1" ht="20.25" customHeight="1">
      <c r="B21" s="1291" t="s">
        <v>1176</v>
      </c>
      <c r="C21" s="1292"/>
      <c r="D21" s="1291"/>
    </row>
    <row r="22" spans="2:4" s="1293" customFormat="1" ht="20.25" customHeight="1">
      <c r="B22" s="1291"/>
      <c r="C22" s="1292"/>
      <c r="D22" s="1291"/>
    </row>
    <row r="23" spans="2:4" s="1293" customFormat="1" ht="20.25" customHeight="1">
      <c r="B23" s="1291" t="s">
        <v>1177</v>
      </c>
      <c r="C23" s="1292"/>
      <c r="D23" s="1291"/>
    </row>
    <row r="24" spans="2:4" s="1293" customFormat="1" ht="20.25" customHeight="1">
      <c r="B24" s="1291" t="s">
        <v>1178</v>
      </c>
      <c r="C24" s="1292"/>
      <c r="D24" s="1291"/>
    </row>
    <row r="25" spans="2:4" s="1293" customFormat="1" ht="20.25" customHeight="1">
      <c r="B25" s="1291" t="s">
        <v>1179</v>
      </c>
      <c r="C25" s="1292"/>
      <c r="D25" s="1291"/>
    </row>
    <row r="26" spans="2:4" s="1293" customFormat="1" ht="20.25" customHeight="1">
      <c r="B26" s="1291" t="s">
        <v>1180</v>
      </c>
      <c r="C26" s="1292"/>
      <c r="D26" s="1291"/>
    </row>
    <row r="27" spans="2:4" s="1293" customFormat="1" ht="20.25" customHeight="1">
      <c r="B27" s="1291"/>
      <c r="C27" s="1291"/>
      <c r="D27" s="1291"/>
    </row>
    <row r="28" spans="2:4" s="1293" customFormat="1" ht="17.25" customHeight="1">
      <c r="B28" s="1291" t="s">
        <v>1181</v>
      </c>
      <c r="C28" s="1291"/>
      <c r="D28" s="1291"/>
    </row>
    <row r="29" spans="2:4" s="1293" customFormat="1" ht="17.25" customHeight="1">
      <c r="B29" s="1291" t="s">
        <v>1182</v>
      </c>
      <c r="C29" s="1291"/>
      <c r="D29" s="1291"/>
    </row>
    <row r="30" spans="2:4" s="1293" customFormat="1" ht="17.25" customHeight="1">
      <c r="B30" s="1291"/>
      <c r="C30" s="1291"/>
      <c r="D30" s="1291"/>
    </row>
    <row r="31" spans="2:4" s="1293" customFormat="1" ht="17.25" customHeight="1">
      <c r="B31" s="1291"/>
      <c r="C31" s="1267" t="s">
        <v>1141</v>
      </c>
      <c r="D31" s="1267" t="s">
        <v>1080</v>
      </c>
    </row>
    <row r="32" spans="2:4" s="1293" customFormat="1" ht="17.25" customHeight="1">
      <c r="B32" s="1291"/>
      <c r="C32" s="1267">
        <v>1</v>
      </c>
      <c r="D32" s="1301" t="s">
        <v>1081</v>
      </c>
    </row>
    <row r="33" spans="2:25" s="1293" customFormat="1" ht="17.25" customHeight="1">
      <c r="B33" s="1291"/>
      <c r="C33" s="1267">
        <v>2</v>
      </c>
      <c r="D33" s="1301" t="s">
        <v>1082</v>
      </c>
    </row>
    <row r="34" spans="2:25" s="1293" customFormat="1" ht="17.25" customHeight="1">
      <c r="B34" s="1291"/>
      <c r="C34" s="1267">
        <v>3</v>
      </c>
      <c r="D34" s="1301" t="s">
        <v>1083</v>
      </c>
    </row>
    <row r="35" spans="2:25" s="1293" customFormat="1" ht="17.25" customHeight="1">
      <c r="B35" s="1291"/>
      <c r="C35" s="1267">
        <v>4</v>
      </c>
      <c r="D35" s="1301" t="s">
        <v>934</v>
      </c>
    </row>
    <row r="36" spans="2:25" s="1293" customFormat="1" ht="17.25" customHeight="1">
      <c r="B36" s="1291"/>
      <c r="C36" s="1267">
        <v>5</v>
      </c>
      <c r="D36" s="1301" t="s">
        <v>935</v>
      </c>
    </row>
    <row r="37" spans="2:25" s="1293" customFormat="1" ht="17.25" customHeight="1">
      <c r="B37" s="1291"/>
      <c r="C37" s="1267">
        <v>6</v>
      </c>
      <c r="D37" s="1301" t="s">
        <v>1084</v>
      </c>
    </row>
    <row r="38" spans="2:25" s="1293" customFormat="1" ht="17.25" customHeight="1">
      <c r="B38" s="1291"/>
      <c r="C38" s="1267">
        <v>7</v>
      </c>
      <c r="D38" s="1301" t="s">
        <v>1085</v>
      </c>
    </row>
    <row r="39" spans="2:25" s="1293" customFormat="1" ht="17.25" customHeight="1">
      <c r="B39" s="1291"/>
      <c r="C39" s="1267">
        <v>8</v>
      </c>
      <c r="D39" s="1301" t="s">
        <v>1086</v>
      </c>
    </row>
    <row r="40" spans="2:25" s="1293" customFormat="1" ht="17.25" customHeight="1">
      <c r="B40" s="1291"/>
      <c r="C40" s="1156"/>
      <c r="D40" s="1300"/>
    </row>
    <row r="41" spans="2:25" s="1293" customFormat="1" ht="17.25" customHeight="1">
      <c r="B41" s="1291" t="s">
        <v>1183</v>
      </c>
      <c r="C41" s="1291"/>
      <c r="D41" s="1291"/>
      <c r="E41" s="1296"/>
      <c r="F41" s="1296"/>
    </row>
    <row r="42" spans="2:25" s="1293" customFormat="1" ht="17.25" customHeight="1">
      <c r="B42" s="1291" t="s">
        <v>1143</v>
      </c>
      <c r="C42" s="1291"/>
      <c r="D42" s="1291"/>
      <c r="E42" s="1296"/>
      <c r="F42" s="1296"/>
    </row>
    <row r="43" spans="2:25" s="1293" customFormat="1" ht="17.25" customHeight="1">
      <c r="B43" s="1291"/>
      <c r="C43" s="1291"/>
      <c r="D43" s="1291"/>
      <c r="E43" s="1296"/>
      <c r="F43" s="1296"/>
      <c r="G43" s="1302"/>
      <c r="H43" s="1302"/>
      <c r="J43" s="1302"/>
      <c r="K43" s="1302"/>
      <c r="L43" s="1302"/>
      <c r="M43" s="1302"/>
      <c r="N43" s="1302"/>
      <c r="O43" s="1302"/>
      <c r="R43" s="1302"/>
      <c r="S43" s="1302"/>
      <c r="T43" s="1302"/>
      <c r="W43" s="1302"/>
      <c r="X43" s="1302"/>
      <c r="Y43" s="1302"/>
    </row>
    <row r="44" spans="2:25" s="1293" customFormat="1" ht="17.25" customHeight="1">
      <c r="B44" s="1291"/>
      <c r="C44" s="1267" t="s">
        <v>946</v>
      </c>
      <c r="D44" s="1267" t="s">
        <v>947</v>
      </c>
      <c r="E44" s="1296"/>
      <c r="F44" s="1296"/>
      <c r="G44" s="1302"/>
      <c r="H44" s="1302"/>
      <c r="J44" s="1302"/>
      <c r="K44" s="1302"/>
      <c r="L44" s="1302"/>
      <c r="M44" s="1302"/>
      <c r="N44" s="1302"/>
      <c r="O44" s="1302"/>
      <c r="R44" s="1302"/>
      <c r="S44" s="1302"/>
      <c r="T44" s="1302"/>
      <c r="W44" s="1302"/>
      <c r="X44" s="1302"/>
      <c r="Y44" s="1302"/>
    </row>
    <row r="45" spans="2:25" s="1293" customFormat="1" ht="17.25" customHeight="1">
      <c r="B45" s="1291"/>
      <c r="C45" s="1267" t="s">
        <v>989</v>
      </c>
      <c r="D45" s="1301" t="s">
        <v>948</v>
      </c>
      <c r="E45" s="1296"/>
      <c r="F45" s="1296"/>
      <c r="G45" s="1302"/>
      <c r="H45" s="1302"/>
      <c r="J45" s="1302"/>
      <c r="K45" s="1302"/>
      <c r="L45" s="1302"/>
      <c r="M45" s="1302"/>
      <c r="N45" s="1302"/>
      <c r="O45" s="1302"/>
      <c r="R45" s="1302"/>
      <c r="S45" s="1302"/>
      <c r="T45" s="1302"/>
      <c r="W45" s="1302"/>
      <c r="X45" s="1302"/>
      <c r="Y45" s="1302"/>
    </row>
    <row r="46" spans="2:25" s="1293" customFormat="1" ht="17.25" customHeight="1">
      <c r="B46" s="1291"/>
      <c r="C46" s="1267" t="s">
        <v>1184</v>
      </c>
      <c r="D46" s="1301" t="s">
        <v>952</v>
      </c>
      <c r="E46" s="1296"/>
      <c r="F46" s="1296"/>
      <c r="G46" s="1302"/>
      <c r="H46" s="1302"/>
      <c r="J46" s="1302"/>
      <c r="K46" s="1302"/>
      <c r="L46" s="1302"/>
      <c r="M46" s="1302"/>
      <c r="N46" s="1302"/>
      <c r="O46" s="1302"/>
      <c r="R46" s="1302"/>
      <c r="S46" s="1302"/>
      <c r="T46" s="1302"/>
      <c r="W46" s="1302"/>
      <c r="X46" s="1302"/>
      <c r="Y46" s="1302"/>
    </row>
    <row r="47" spans="2:25" s="1293" customFormat="1" ht="17.25" customHeight="1">
      <c r="B47" s="1291"/>
      <c r="C47" s="1267" t="s">
        <v>1185</v>
      </c>
      <c r="D47" s="1301" t="s">
        <v>955</v>
      </c>
      <c r="E47" s="1296"/>
      <c r="F47" s="1296"/>
      <c r="G47" s="1302"/>
      <c r="H47" s="1302"/>
      <c r="J47" s="1302"/>
      <c r="K47" s="1302"/>
      <c r="L47" s="1302"/>
      <c r="M47" s="1302"/>
      <c r="N47" s="1302"/>
      <c r="O47" s="1302"/>
      <c r="R47" s="1302"/>
      <c r="S47" s="1302"/>
      <c r="T47" s="1302"/>
      <c r="W47" s="1302"/>
      <c r="X47" s="1302"/>
      <c r="Y47" s="1302"/>
    </row>
    <row r="48" spans="2:25" s="1293" customFormat="1" ht="17.25" customHeight="1">
      <c r="B48" s="1291"/>
      <c r="C48" s="1267" t="s">
        <v>1186</v>
      </c>
      <c r="D48" s="1301" t="s">
        <v>1147</v>
      </c>
      <c r="E48" s="1296"/>
      <c r="F48" s="1296"/>
      <c r="G48" s="1302"/>
      <c r="H48" s="1302"/>
      <c r="J48" s="1302"/>
      <c r="K48" s="1302"/>
      <c r="L48" s="1302"/>
      <c r="M48" s="1302"/>
      <c r="N48" s="1302"/>
      <c r="O48" s="1302"/>
      <c r="R48" s="1302"/>
      <c r="S48" s="1302"/>
      <c r="T48" s="1302"/>
      <c r="W48" s="1302"/>
      <c r="X48" s="1302"/>
      <c r="Y48" s="1302"/>
    </row>
    <row r="49" spans="2:51" s="1293" customFormat="1" ht="17.25" customHeight="1">
      <c r="B49" s="1291"/>
      <c r="C49" s="1291"/>
      <c r="D49" s="1291"/>
      <c r="E49" s="1296"/>
      <c r="F49" s="1296"/>
      <c r="G49" s="1302"/>
      <c r="H49" s="1302"/>
      <c r="J49" s="1302"/>
      <c r="K49" s="1302"/>
      <c r="L49" s="1302"/>
      <c r="M49" s="1302"/>
      <c r="N49" s="1302"/>
      <c r="O49" s="1302"/>
      <c r="R49" s="1302"/>
      <c r="S49" s="1302"/>
      <c r="T49" s="1302"/>
      <c r="W49" s="1302"/>
      <c r="X49" s="1302"/>
      <c r="Y49" s="1302"/>
    </row>
    <row r="50" spans="2:51" s="1293" customFormat="1" ht="17.25" customHeight="1">
      <c r="B50" s="1291"/>
      <c r="C50" s="1303" t="s">
        <v>1148</v>
      </c>
      <c r="D50" s="1291"/>
      <c r="E50" s="1296"/>
      <c r="F50" s="1296"/>
      <c r="G50" s="1302"/>
      <c r="H50" s="1302"/>
      <c r="J50" s="1302"/>
      <c r="K50" s="1302"/>
      <c r="L50" s="1302"/>
      <c r="M50" s="1302"/>
      <c r="N50" s="1302"/>
      <c r="O50" s="1302"/>
      <c r="R50" s="1302"/>
      <c r="S50" s="1302"/>
      <c r="T50" s="1302"/>
      <c r="W50" s="1302"/>
      <c r="X50" s="1302"/>
      <c r="Y50" s="1302"/>
    </row>
    <row r="51" spans="2:51" s="1293" customFormat="1" ht="17.25" customHeight="1">
      <c r="B51" s="1296"/>
      <c r="C51" s="1291" t="s">
        <v>1149</v>
      </c>
      <c r="D51" s="1296"/>
      <c r="E51" s="1296"/>
      <c r="F51" s="1303"/>
      <c r="G51" s="1302"/>
      <c r="H51" s="1302"/>
      <c r="J51" s="1302"/>
      <c r="K51" s="1302"/>
      <c r="L51" s="1302"/>
      <c r="M51" s="1302"/>
      <c r="N51" s="1302"/>
      <c r="O51" s="1302"/>
      <c r="R51" s="1302"/>
      <c r="S51" s="1302"/>
      <c r="T51" s="1302"/>
      <c r="W51" s="1302"/>
      <c r="X51" s="1302"/>
      <c r="Y51" s="1302"/>
    </row>
    <row r="52" spans="2:51" s="1293" customFormat="1" ht="17.25" customHeight="1">
      <c r="B52" s="1296"/>
      <c r="C52" s="1291" t="s">
        <v>1150</v>
      </c>
      <c r="D52" s="1296"/>
      <c r="E52" s="1296"/>
      <c r="F52" s="1291"/>
      <c r="G52" s="1302"/>
      <c r="H52" s="1302"/>
      <c r="J52" s="1302"/>
      <c r="K52" s="1302"/>
      <c r="L52" s="1302"/>
      <c r="M52" s="1302"/>
      <c r="N52" s="1302"/>
      <c r="O52" s="1302"/>
      <c r="R52" s="1302"/>
      <c r="S52" s="1302"/>
      <c r="T52" s="1302"/>
      <c r="W52" s="1302"/>
      <c r="X52" s="1302"/>
      <c r="Y52" s="1302"/>
    </row>
    <row r="53" spans="2:51" s="1293" customFormat="1" ht="17.25" customHeight="1">
      <c r="B53" s="1291"/>
      <c r="C53" s="1291"/>
      <c r="D53" s="1291"/>
      <c r="E53" s="1303"/>
      <c r="F53" s="1302"/>
      <c r="G53" s="1302"/>
      <c r="H53" s="1302"/>
      <c r="J53" s="1302"/>
      <c r="K53" s="1302"/>
      <c r="L53" s="1302"/>
      <c r="M53" s="1302"/>
      <c r="N53" s="1302"/>
      <c r="O53" s="1302"/>
      <c r="R53" s="1302"/>
      <c r="S53" s="1302"/>
      <c r="T53" s="1302"/>
      <c r="W53" s="1302"/>
      <c r="X53" s="1302"/>
      <c r="Y53" s="1302"/>
    </row>
    <row r="54" spans="2:51" s="1293" customFormat="1" ht="17.25" customHeight="1">
      <c r="B54" s="1291" t="s">
        <v>1187</v>
      </c>
      <c r="C54" s="1291"/>
      <c r="D54" s="1291"/>
    </row>
    <row r="55" spans="2:51" s="1293" customFormat="1" ht="17.25" customHeight="1">
      <c r="B55" s="1291" t="s">
        <v>1152</v>
      </c>
      <c r="C55" s="1291"/>
      <c r="D55" s="1291"/>
      <c r="AH55" s="1265"/>
      <c r="AI55" s="1265"/>
      <c r="AJ55" s="1265"/>
      <c r="AK55" s="1265"/>
      <c r="AL55" s="1265"/>
      <c r="AM55" s="1265"/>
      <c r="AN55" s="1265"/>
      <c r="AO55" s="1265"/>
      <c r="AP55" s="1265"/>
      <c r="AQ55" s="1265"/>
      <c r="AR55" s="1265"/>
      <c r="AS55" s="1265"/>
    </row>
    <row r="56" spans="2:51" s="1293" customFormat="1" ht="17.25" customHeight="1">
      <c r="B56" s="1304" t="s">
        <v>1153</v>
      </c>
      <c r="C56" s="1296"/>
      <c r="D56" s="1296"/>
      <c r="E56" s="1305"/>
      <c r="F56" s="1305"/>
      <c r="G56" s="1305"/>
      <c r="H56" s="1305"/>
      <c r="I56" s="1305"/>
      <c r="J56" s="1305"/>
      <c r="K56" s="1305"/>
      <c r="L56" s="1305"/>
      <c r="M56" s="1305"/>
      <c r="N56" s="1305"/>
      <c r="O56" s="1306"/>
      <c r="P56" s="1306"/>
      <c r="Q56" s="1305"/>
      <c r="R56" s="1306"/>
      <c r="S56" s="1305"/>
      <c r="T56" s="1305"/>
      <c r="U56" s="1306"/>
      <c r="V56" s="1265"/>
      <c r="W56" s="1265"/>
      <c r="X56" s="1265"/>
      <c r="Y56" s="1305"/>
      <c r="Z56" s="1305"/>
      <c r="AA56" s="1305"/>
      <c r="AB56" s="1305"/>
      <c r="AC56" s="1265"/>
      <c r="AD56" s="1305"/>
      <c r="AE56" s="1306"/>
      <c r="AF56" s="1306"/>
      <c r="AG56" s="1306"/>
      <c r="AH56" s="1306"/>
      <c r="AI56" s="1307"/>
      <c r="AJ56" s="1306"/>
      <c r="AK56" s="1306"/>
      <c r="AL56" s="1306"/>
      <c r="AM56" s="1306"/>
      <c r="AN56" s="1306"/>
      <c r="AO56" s="1306"/>
      <c r="AP56" s="1306"/>
      <c r="AQ56" s="1306"/>
      <c r="AR56" s="1306"/>
      <c r="AS56" s="1306"/>
      <c r="AT56" s="1306"/>
      <c r="AU56" s="1306"/>
      <c r="AV56" s="1306"/>
      <c r="AW56" s="1306"/>
      <c r="AX56" s="1306"/>
      <c r="AY56" s="1307"/>
    </row>
    <row r="57" spans="2:51" s="1293" customFormat="1" ht="17.25" customHeight="1">
      <c r="B57" s="1304" t="s">
        <v>1188</v>
      </c>
      <c r="C57" s="1296"/>
      <c r="D57" s="1296"/>
      <c r="E57" s="1305"/>
      <c r="F57" s="1305"/>
      <c r="G57" s="1305"/>
      <c r="H57" s="1305"/>
      <c r="I57" s="1305"/>
      <c r="J57" s="1305"/>
      <c r="K57" s="1305"/>
      <c r="L57" s="1305"/>
      <c r="M57" s="1305"/>
      <c r="N57" s="1305"/>
      <c r="O57" s="1306"/>
      <c r="P57" s="1306"/>
      <c r="Q57" s="1305"/>
      <c r="R57" s="1306"/>
      <c r="S57" s="1305"/>
      <c r="T57" s="1305"/>
      <c r="U57" s="1306"/>
      <c r="V57" s="1265"/>
      <c r="W57" s="1265"/>
      <c r="X57" s="1265"/>
      <c r="Y57" s="1305"/>
      <c r="Z57" s="1305"/>
      <c r="AA57" s="1305"/>
      <c r="AB57" s="1305"/>
      <c r="AC57" s="1265"/>
      <c r="AD57" s="1305"/>
      <c r="AE57" s="1306"/>
      <c r="AF57" s="1306"/>
      <c r="AG57" s="1306"/>
      <c r="AH57" s="1306"/>
      <c r="AI57" s="1307"/>
      <c r="AJ57" s="1306"/>
      <c r="AK57" s="1306"/>
      <c r="AL57" s="1306"/>
      <c r="AM57" s="1306"/>
      <c r="AN57" s="1306"/>
      <c r="AO57" s="1306"/>
      <c r="AP57" s="1306"/>
      <c r="AQ57" s="1306"/>
      <c r="AR57" s="1306"/>
      <c r="AS57" s="1306"/>
      <c r="AT57" s="1306"/>
      <c r="AU57" s="1306"/>
      <c r="AV57" s="1306"/>
      <c r="AW57" s="1306"/>
      <c r="AX57" s="1306"/>
      <c r="AY57" s="1307"/>
    </row>
    <row r="58" spans="2:51" s="1293" customFormat="1" ht="17.25" customHeight="1">
      <c r="F58" s="1265"/>
    </row>
    <row r="59" spans="2:51" s="1293" customFormat="1" ht="17.25" customHeight="1">
      <c r="B59" s="1291" t="s">
        <v>1189</v>
      </c>
      <c r="C59" s="1291"/>
    </row>
    <row r="60" spans="2:51" s="1293" customFormat="1" ht="17.25" customHeight="1">
      <c r="B60" s="1291"/>
      <c r="C60" s="1291"/>
    </row>
    <row r="61" spans="2:51" s="1293" customFormat="1" ht="17.25" customHeight="1">
      <c r="B61" s="1291" t="s">
        <v>1190</v>
      </c>
      <c r="C61" s="1291"/>
    </row>
    <row r="62" spans="2:51" s="1293" customFormat="1" ht="17.25" customHeight="1">
      <c r="B62" s="1291" t="s">
        <v>1156</v>
      </c>
      <c r="C62" s="1291"/>
    </row>
    <row r="63" spans="2:51" s="1293" customFormat="1" ht="17.25" customHeight="1">
      <c r="B63" s="1291"/>
      <c r="C63" s="1291"/>
    </row>
    <row r="64" spans="2:51" s="1293" customFormat="1" ht="17.25" customHeight="1">
      <c r="B64" s="1291" t="s">
        <v>1191</v>
      </c>
      <c r="C64" s="1291"/>
    </row>
    <row r="65" spans="2:54" s="1293" customFormat="1" ht="17.25" customHeight="1">
      <c r="B65" s="1291" t="s">
        <v>1158</v>
      </c>
      <c r="C65" s="1291"/>
    </row>
    <row r="66" spans="2:54" s="1293" customFormat="1" ht="17.25" customHeight="1">
      <c r="B66" s="1291"/>
      <c r="C66" s="1291"/>
    </row>
    <row r="67" spans="2:54" s="1293" customFormat="1" ht="17.25" customHeight="1">
      <c r="B67" s="1291" t="s">
        <v>1192</v>
      </c>
      <c r="C67" s="1291"/>
      <c r="D67" s="1291"/>
    </row>
    <row r="68" spans="2:54" s="1293" customFormat="1" ht="17.25" customHeight="1">
      <c r="B68" s="1291"/>
      <c r="C68" s="1291"/>
      <c r="D68" s="1291"/>
    </row>
    <row r="69" spans="2:54" s="1293" customFormat="1" ht="17.25" customHeight="1">
      <c r="B69" s="1296" t="s">
        <v>1193</v>
      </c>
      <c r="C69" s="1296"/>
      <c r="D69" s="1291"/>
    </row>
    <row r="70" spans="2:54" s="1293" customFormat="1" ht="17.25" customHeight="1">
      <c r="B70" s="1296" t="s">
        <v>1161</v>
      </c>
      <c r="C70" s="1296"/>
      <c r="D70" s="1291"/>
    </row>
    <row r="71" spans="2:54" s="1293" customFormat="1" ht="17.25" customHeight="1">
      <c r="B71" s="1296" t="s">
        <v>1162</v>
      </c>
    </row>
    <row r="72" spans="2:54" s="1293" customFormat="1" ht="17.25" customHeight="1">
      <c r="B72" s="1296"/>
    </row>
    <row r="73" spans="2:54" s="1293" customFormat="1" ht="17.25" customHeight="1">
      <c r="B73" s="1296" t="s">
        <v>1194</v>
      </c>
      <c r="E73" s="1308"/>
      <c r="F73" s="1308"/>
      <c r="G73" s="1308"/>
      <c r="H73" s="1308"/>
      <c r="I73" s="1308"/>
      <c r="J73" s="1308"/>
      <c r="K73" s="1308"/>
      <c r="L73" s="1308"/>
      <c r="M73" s="1308"/>
      <c r="N73" s="1308"/>
      <c r="O73" s="1308"/>
      <c r="P73" s="1308"/>
      <c r="Q73" s="1308"/>
      <c r="R73" s="1308"/>
      <c r="S73" s="1308"/>
      <c r="T73" s="1308"/>
      <c r="U73" s="1308"/>
      <c r="V73" s="1308"/>
      <c r="W73" s="1308"/>
      <c r="X73" s="1308"/>
      <c r="Y73" s="1308"/>
      <c r="Z73" s="1308"/>
      <c r="AA73" s="1308"/>
      <c r="AB73" s="1308"/>
      <c r="AC73" s="1308"/>
      <c r="AD73" s="1308"/>
      <c r="AE73" s="1308"/>
      <c r="AF73" s="1308"/>
      <c r="AG73" s="1308"/>
      <c r="AH73" s="1308"/>
      <c r="AI73" s="1308"/>
      <c r="AJ73" s="1308"/>
      <c r="AK73" s="1308"/>
      <c r="AL73" s="1308"/>
      <c r="AM73" s="1308"/>
      <c r="AN73" s="1308"/>
      <c r="AO73" s="1308"/>
      <c r="AP73" s="1308"/>
      <c r="AQ73" s="1308"/>
      <c r="AR73" s="1308"/>
      <c r="AS73" s="1308"/>
      <c r="AT73" s="1308"/>
      <c r="AU73" s="1308"/>
      <c r="AV73" s="1308"/>
      <c r="AW73" s="1308"/>
      <c r="AX73" s="1308"/>
    </row>
    <row r="74" spans="2:54" s="1293" customFormat="1" ht="17.25" customHeight="1">
      <c r="B74" s="1309" t="s">
        <v>1195</v>
      </c>
      <c r="E74" s="1308"/>
      <c r="F74" s="1308"/>
      <c r="G74" s="1308"/>
      <c r="H74" s="1308"/>
      <c r="I74" s="1308"/>
      <c r="J74" s="1308"/>
      <c r="K74" s="1308"/>
      <c r="L74" s="1308"/>
      <c r="M74" s="1308"/>
      <c r="N74" s="1308"/>
      <c r="O74" s="1308"/>
      <c r="P74" s="1308"/>
      <c r="Q74" s="1308"/>
      <c r="R74" s="1308"/>
      <c r="S74" s="1308"/>
      <c r="T74" s="1308"/>
      <c r="U74" s="1308"/>
      <c r="V74" s="1308"/>
      <c r="W74" s="1308"/>
      <c r="X74" s="1308"/>
      <c r="Y74" s="1308"/>
      <c r="Z74" s="1308"/>
      <c r="AA74" s="1308"/>
      <c r="AB74" s="1308"/>
      <c r="AC74" s="1308"/>
      <c r="AD74" s="1308"/>
      <c r="AE74" s="1308"/>
      <c r="AF74" s="1308"/>
      <c r="AG74" s="1308"/>
      <c r="AH74" s="1308"/>
      <c r="AI74" s="1308"/>
      <c r="AJ74" s="1308"/>
      <c r="AK74" s="1308"/>
      <c r="AL74" s="1308"/>
      <c r="AM74" s="1308"/>
      <c r="AN74" s="1308"/>
      <c r="AO74" s="1308"/>
      <c r="AP74" s="1308"/>
      <c r="AQ74" s="1308"/>
      <c r="AR74" s="1308"/>
      <c r="AS74" s="1308"/>
      <c r="AT74" s="1308"/>
      <c r="AU74" s="1308"/>
      <c r="AV74" s="1308"/>
      <c r="AW74" s="1308"/>
      <c r="AX74" s="1308"/>
      <c r="AY74" s="1308"/>
      <c r="AZ74" s="1308"/>
      <c r="BA74" s="1308"/>
      <c r="BB74" s="1308"/>
    </row>
    <row r="75" spans="2:54" ht="18.75" customHeight="1">
      <c r="B75" s="1310" t="s">
        <v>1196</v>
      </c>
    </row>
    <row r="76" spans="2:54" ht="18.75" customHeight="1">
      <c r="B76" s="1309" t="s">
        <v>1197</v>
      </c>
    </row>
    <row r="77" spans="2:54" ht="18.75" customHeight="1">
      <c r="B77" s="1310" t="s">
        <v>1167</v>
      </c>
    </row>
    <row r="78" spans="2:54" ht="18.75" customHeight="1">
      <c r="B78" s="1309" t="s">
        <v>1168</v>
      </c>
    </row>
    <row r="79" spans="2:54" ht="18.75" customHeight="1">
      <c r="B79" s="1309" t="s">
        <v>1169</v>
      </c>
    </row>
    <row r="80" spans="2:54" ht="18.75" customHeight="1">
      <c r="B80" s="1309" t="s">
        <v>1170</v>
      </c>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sheetData>
  <mergeCells count="1">
    <mergeCell ref="F4:K5"/>
  </mergeCells>
  <phoneticPr fontId="3"/>
  <pageMargins left="0.70866141732283472" right="0.70866141732283472" top="0.74803149606299213" bottom="0.35433070866141736"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50" zoomScaleNormal="55" zoomScaleSheetLayoutView="50" workbookViewId="0"/>
  </sheetViews>
  <sheetFormatPr defaultColWidth="4.5" defaultRowHeight="14.25"/>
  <cols>
    <col min="1" max="1" width="0.875" style="962" customWidth="1"/>
    <col min="2" max="2" width="5.75" style="962" customWidth="1"/>
    <col min="3" max="4" width="8.125" style="962" customWidth="1"/>
    <col min="5" max="8" width="3.25" style="962" hidden="1" customWidth="1"/>
    <col min="9" max="10" width="3.25" style="962" customWidth="1"/>
    <col min="11" max="62" width="5.75" style="962" customWidth="1"/>
    <col min="63" max="63" width="1.125" style="962" customWidth="1"/>
    <col min="64" max="16384" width="4.5" style="962"/>
  </cols>
  <sheetData>
    <row r="1" spans="2:67" s="914" customFormat="1" ht="20.25" customHeight="1">
      <c r="C1" s="915" t="s">
        <v>884</v>
      </c>
      <c r="D1" s="915"/>
      <c r="E1" s="915"/>
      <c r="F1" s="915"/>
      <c r="G1" s="915"/>
      <c r="H1" s="915"/>
      <c r="I1" s="915"/>
      <c r="J1" s="915"/>
      <c r="M1" s="916" t="s">
        <v>885</v>
      </c>
      <c r="P1" s="915"/>
      <c r="Q1" s="915"/>
      <c r="R1" s="915"/>
      <c r="S1" s="915"/>
      <c r="T1" s="915"/>
      <c r="U1" s="915"/>
      <c r="V1" s="915"/>
      <c r="W1" s="915"/>
      <c r="AS1" s="917" t="s">
        <v>886</v>
      </c>
      <c r="AT1" s="918" t="s">
        <v>887</v>
      </c>
      <c r="AU1" s="919"/>
      <c r="AV1" s="919"/>
      <c r="AW1" s="919"/>
      <c r="AX1" s="919"/>
      <c r="AY1" s="919"/>
      <c r="AZ1" s="919"/>
      <c r="BA1" s="919"/>
      <c r="BB1" s="919"/>
      <c r="BC1" s="919"/>
      <c r="BD1" s="919"/>
      <c r="BE1" s="919"/>
      <c r="BF1" s="919"/>
      <c r="BG1" s="919"/>
      <c r="BH1" s="919"/>
      <c r="BI1" s="919"/>
      <c r="BJ1" s="917" t="s">
        <v>888</v>
      </c>
    </row>
    <row r="2" spans="2:67" s="920" customFormat="1" ht="20.25" customHeight="1">
      <c r="J2" s="916"/>
      <c r="M2" s="916"/>
      <c r="N2" s="916"/>
      <c r="P2" s="917"/>
      <c r="Q2" s="917"/>
      <c r="R2" s="917"/>
      <c r="S2" s="917"/>
      <c r="T2" s="917"/>
      <c r="U2" s="917"/>
      <c r="V2" s="917"/>
      <c r="W2" s="917"/>
      <c r="AB2" s="921" t="s">
        <v>889</v>
      </c>
      <c r="AC2" s="922"/>
      <c r="AD2" s="922"/>
      <c r="AE2" s="921" t="s">
        <v>890</v>
      </c>
      <c r="AF2" s="923" t="str">
        <f>IF(AC2=0,"",YEAR(DATE(2018+AC2,1,1)))</f>
        <v/>
      </c>
      <c r="AG2" s="923"/>
      <c r="AH2" s="924" t="s">
        <v>891</v>
      </c>
      <c r="AI2" s="924" t="s">
        <v>892</v>
      </c>
      <c r="AJ2" s="922"/>
      <c r="AK2" s="922"/>
      <c r="AL2" s="924" t="s">
        <v>893</v>
      </c>
      <c r="AS2" s="917" t="s">
        <v>894</v>
      </c>
      <c r="AT2" s="922"/>
      <c r="AU2" s="922"/>
      <c r="AV2" s="922"/>
      <c r="AW2" s="922"/>
      <c r="AX2" s="922"/>
      <c r="AY2" s="922"/>
      <c r="AZ2" s="922"/>
      <c r="BA2" s="922"/>
      <c r="BB2" s="922"/>
      <c r="BC2" s="922"/>
      <c r="BD2" s="922"/>
      <c r="BE2" s="922"/>
      <c r="BF2" s="922"/>
      <c r="BG2" s="922"/>
      <c r="BH2" s="922"/>
      <c r="BI2" s="922"/>
      <c r="BJ2" s="917" t="s">
        <v>895</v>
      </c>
      <c r="BK2" s="917"/>
      <c r="BL2" s="917"/>
      <c r="BM2" s="917"/>
    </row>
    <row r="3" spans="2:67" s="920" customFormat="1" ht="20.25" customHeight="1">
      <c r="J3" s="916"/>
      <c r="M3" s="916"/>
      <c r="O3" s="917"/>
      <c r="P3" s="917"/>
      <c r="Q3" s="917"/>
      <c r="R3" s="917"/>
      <c r="S3" s="917"/>
      <c r="T3" s="917"/>
      <c r="U3" s="917"/>
      <c r="AC3" s="925"/>
      <c r="AD3" s="925"/>
      <c r="AE3" s="926"/>
      <c r="AF3" s="927"/>
      <c r="AG3" s="926"/>
      <c r="BD3" s="928" t="s">
        <v>896</v>
      </c>
      <c r="BE3" s="929" t="s">
        <v>897</v>
      </c>
      <c r="BF3" s="930"/>
      <c r="BG3" s="930"/>
      <c r="BH3" s="931"/>
      <c r="BI3" s="917"/>
    </row>
    <row r="4" spans="2:67" s="920" customFormat="1" ht="20.25" customHeight="1">
      <c r="B4" s="932"/>
      <c r="C4" s="932"/>
      <c r="D4" s="932"/>
      <c r="E4" s="932"/>
      <c r="F4" s="932"/>
      <c r="G4" s="932"/>
      <c r="H4" s="932"/>
      <c r="I4" s="932"/>
      <c r="J4" s="933"/>
      <c r="K4" s="932"/>
      <c r="L4" s="932"/>
      <c r="M4" s="933"/>
      <c r="N4" s="932"/>
      <c r="O4" s="934"/>
      <c r="P4" s="934"/>
      <c r="Q4" s="934"/>
      <c r="R4" s="934"/>
      <c r="S4" s="934"/>
      <c r="T4" s="934"/>
      <c r="U4" s="934"/>
      <c r="V4" s="932"/>
      <c r="W4" s="932"/>
      <c r="X4" s="932"/>
      <c r="Y4" s="932"/>
      <c r="Z4" s="932"/>
      <c r="AA4" s="932"/>
      <c r="AB4" s="932"/>
      <c r="AC4" s="935"/>
      <c r="AD4" s="935"/>
      <c r="AE4" s="936"/>
      <c r="AF4" s="937"/>
      <c r="AG4" s="936"/>
      <c r="AH4" s="932"/>
      <c r="AI4" s="932"/>
      <c r="AJ4" s="932"/>
      <c r="AK4" s="932"/>
      <c r="AL4" s="932"/>
      <c r="AM4" s="932"/>
      <c r="AN4" s="932"/>
      <c r="AO4" s="932"/>
      <c r="AP4" s="932"/>
      <c r="AQ4" s="932"/>
      <c r="AR4" s="932"/>
      <c r="BD4" s="928" t="s">
        <v>898</v>
      </c>
      <c r="BE4" s="929" t="s">
        <v>899</v>
      </c>
      <c r="BF4" s="930"/>
      <c r="BG4" s="930"/>
      <c r="BH4" s="931"/>
      <c r="BI4" s="917"/>
    </row>
    <row r="5" spans="2:67" s="920" customFormat="1" ht="9" customHeight="1">
      <c r="B5" s="932"/>
      <c r="C5" s="932"/>
      <c r="D5" s="932"/>
      <c r="E5" s="932"/>
      <c r="F5" s="932"/>
      <c r="G5" s="932"/>
      <c r="H5" s="932"/>
      <c r="I5" s="932"/>
      <c r="J5" s="933"/>
      <c r="K5" s="932"/>
      <c r="L5" s="932"/>
      <c r="M5" s="933"/>
      <c r="N5" s="932"/>
      <c r="O5" s="934"/>
      <c r="P5" s="934"/>
      <c r="Q5" s="934"/>
      <c r="R5" s="934"/>
      <c r="S5" s="934"/>
      <c r="T5" s="934"/>
      <c r="U5" s="934"/>
      <c r="V5" s="932"/>
      <c r="W5" s="932"/>
      <c r="X5" s="932"/>
      <c r="Y5" s="932"/>
      <c r="Z5" s="932"/>
      <c r="AA5" s="932"/>
      <c r="AB5" s="932"/>
      <c r="AC5" s="938"/>
      <c r="AD5" s="938"/>
      <c r="AE5" s="932"/>
      <c r="AF5" s="932"/>
      <c r="AG5" s="932"/>
      <c r="AH5" s="932"/>
      <c r="AI5" s="932"/>
      <c r="AJ5" s="939"/>
      <c r="AK5" s="939"/>
      <c r="AL5" s="939"/>
      <c r="AM5" s="939"/>
      <c r="AN5" s="939"/>
      <c r="AO5" s="939"/>
      <c r="AP5" s="939"/>
      <c r="AQ5" s="939"/>
      <c r="AR5" s="939"/>
      <c r="AS5" s="914"/>
      <c r="AT5" s="914"/>
      <c r="AU5" s="914"/>
      <c r="AV5" s="914"/>
      <c r="AW5" s="914"/>
      <c r="AX5" s="914"/>
      <c r="AY5" s="914"/>
      <c r="AZ5" s="914"/>
      <c r="BA5" s="914"/>
      <c r="BB5" s="914"/>
      <c r="BC5" s="914"/>
      <c r="BD5" s="914"/>
      <c r="BE5" s="914"/>
      <c r="BF5" s="914"/>
      <c r="BG5" s="914"/>
      <c r="BH5" s="940"/>
      <c r="BI5" s="940"/>
    </row>
    <row r="6" spans="2:67" s="920" customFormat="1" ht="21" customHeight="1">
      <c r="B6" s="941"/>
      <c r="C6" s="942"/>
      <c r="D6" s="942"/>
      <c r="E6" s="942"/>
      <c r="F6" s="942"/>
      <c r="G6" s="942"/>
      <c r="H6" s="942"/>
      <c r="I6" s="942"/>
      <c r="J6" s="942"/>
      <c r="K6" s="943"/>
      <c r="L6" s="943"/>
      <c r="M6" s="943"/>
      <c r="N6" s="944"/>
      <c r="O6" s="943"/>
      <c r="P6" s="943"/>
      <c r="Q6" s="943"/>
      <c r="R6" s="932"/>
      <c r="S6" s="932"/>
      <c r="T6" s="932"/>
      <c r="U6" s="932"/>
      <c r="V6" s="932"/>
      <c r="W6" s="932"/>
      <c r="X6" s="932"/>
      <c r="Y6" s="932"/>
      <c r="Z6" s="932"/>
      <c r="AA6" s="932"/>
      <c r="AB6" s="932"/>
      <c r="AC6" s="932"/>
      <c r="AD6" s="932"/>
      <c r="AE6" s="932"/>
      <c r="AF6" s="932"/>
      <c r="AG6" s="932"/>
      <c r="AH6" s="932"/>
      <c r="AI6" s="932"/>
      <c r="AJ6" s="939"/>
      <c r="AK6" s="939"/>
      <c r="AL6" s="939"/>
      <c r="AM6" s="939"/>
      <c r="AN6" s="939"/>
      <c r="AO6" s="939" t="s">
        <v>900</v>
      </c>
      <c r="AP6" s="939"/>
      <c r="AQ6" s="939"/>
      <c r="AR6" s="939"/>
      <c r="AS6" s="914"/>
      <c r="AT6" s="914"/>
      <c r="AU6" s="914"/>
      <c r="AW6" s="945"/>
      <c r="AX6" s="945"/>
      <c r="AY6" s="946"/>
      <c r="AZ6" s="914"/>
      <c r="BA6" s="947"/>
      <c r="BB6" s="948"/>
      <c r="BC6" s="946" t="s">
        <v>901</v>
      </c>
      <c r="BD6" s="914"/>
      <c r="BE6" s="947"/>
      <c r="BF6" s="948"/>
      <c r="BG6" s="946" t="s">
        <v>902</v>
      </c>
      <c r="BH6" s="914"/>
      <c r="BI6" s="940"/>
    </row>
    <row r="7" spans="2:67" s="920" customFormat="1" ht="5.25" customHeight="1">
      <c r="B7" s="941"/>
      <c r="C7" s="949"/>
      <c r="D7" s="949"/>
      <c r="E7" s="949"/>
      <c r="F7" s="949"/>
      <c r="G7" s="949"/>
      <c r="H7" s="949"/>
      <c r="I7" s="949"/>
      <c r="J7" s="943"/>
      <c r="K7" s="943"/>
      <c r="L7" s="943"/>
      <c r="M7" s="944"/>
      <c r="N7" s="943"/>
      <c r="O7" s="943"/>
      <c r="P7" s="943"/>
      <c r="Q7" s="943"/>
      <c r="R7" s="932"/>
      <c r="S7" s="932"/>
      <c r="T7" s="932"/>
      <c r="U7" s="932"/>
      <c r="V7" s="932"/>
      <c r="W7" s="932"/>
      <c r="X7" s="932"/>
      <c r="Y7" s="932"/>
      <c r="Z7" s="932"/>
      <c r="AA7" s="932"/>
      <c r="AB7" s="932"/>
      <c r="AC7" s="932"/>
      <c r="AD7" s="932"/>
      <c r="AE7" s="932"/>
      <c r="AF7" s="932"/>
      <c r="AG7" s="932"/>
      <c r="AH7" s="932"/>
      <c r="AI7" s="932"/>
      <c r="AJ7" s="939"/>
      <c r="AK7" s="939"/>
      <c r="AL7" s="939"/>
      <c r="AM7" s="939"/>
      <c r="AN7" s="939"/>
      <c r="AO7" s="939"/>
      <c r="AP7" s="939"/>
      <c r="AQ7" s="939"/>
      <c r="AR7" s="939"/>
      <c r="AS7" s="939"/>
      <c r="AT7" s="939"/>
      <c r="AU7" s="939"/>
      <c r="AV7" s="939"/>
      <c r="AW7" s="939"/>
      <c r="AX7" s="939"/>
      <c r="AY7" s="939"/>
      <c r="AZ7" s="939"/>
      <c r="BA7" s="939"/>
      <c r="BB7" s="939"/>
      <c r="BC7" s="939"/>
      <c r="BD7" s="939"/>
      <c r="BE7" s="939"/>
      <c r="BF7" s="939"/>
      <c r="BG7" s="939"/>
      <c r="BH7" s="950"/>
      <c r="BI7" s="950"/>
      <c r="BJ7" s="932"/>
    </row>
    <row r="8" spans="2:67" s="920" customFormat="1" ht="21" customHeight="1">
      <c r="B8" s="951"/>
      <c r="C8" s="944"/>
      <c r="D8" s="944"/>
      <c r="E8" s="944"/>
      <c r="F8" s="944"/>
      <c r="G8" s="944"/>
      <c r="H8" s="944"/>
      <c r="I8" s="944"/>
      <c r="J8" s="943"/>
      <c r="K8" s="943"/>
      <c r="L8" s="943"/>
      <c r="M8" s="944"/>
      <c r="N8" s="943"/>
      <c r="O8" s="943"/>
      <c r="P8" s="943"/>
      <c r="Q8" s="943"/>
      <c r="R8" s="932"/>
      <c r="S8" s="932"/>
      <c r="T8" s="932"/>
      <c r="U8" s="932"/>
      <c r="V8" s="932"/>
      <c r="W8" s="932"/>
      <c r="X8" s="932"/>
      <c r="Y8" s="932"/>
      <c r="Z8" s="932"/>
      <c r="AA8" s="932"/>
      <c r="AB8" s="932"/>
      <c r="AC8" s="932"/>
      <c r="AD8" s="932"/>
      <c r="AE8" s="932"/>
      <c r="AF8" s="932"/>
      <c r="AG8" s="932"/>
      <c r="AH8" s="932"/>
      <c r="AI8" s="932"/>
      <c r="AJ8" s="952"/>
      <c r="AK8" s="952"/>
      <c r="AL8" s="952"/>
      <c r="AM8" s="942"/>
      <c r="AN8" s="953"/>
      <c r="AO8" s="954"/>
      <c r="AP8" s="954"/>
      <c r="AQ8" s="941"/>
      <c r="AR8" s="945"/>
      <c r="AS8" s="945"/>
      <c r="AT8" s="945"/>
      <c r="AU8" s="955"/>
      <c r="AV8" s="955"/>
      <c r="AW8" s="939"/>
      <c r="AX8" s="945"/>
      <c r="AY8" s="945"/>
      <c r="AZ8" s="944"/>
      <c r="BA8" s="939"/>
      <c r="BB8" s="939" t="s">
        <v>903</v>
      </c>
      <c r="BC8" s="939"/>
      <c r="BD8" s="939"/>
      <c r="BE8" s="956" t="e">
        <f>DAY(EOMONTH(DATE(AF2,AJ2,1),0))</f>
        <v>#VALUE!</v>
      </c>
      <c r="BF8" s="957"/>
      <c r="BG8" s="939" t="s">
        <v>904</v>
      </c>
      <c r="BH8" s="939"/>
      <c r="BI8" s="939"/>
      <c r="BJ8" s="932"/>
      <c r="BM8" s="917"/>
      <c r="BN8" s="917"/>
      <c r="BO8" s="917"/>
    </row>
    <row r="9" spans="2:67" s="920" customFormat="1" ht="5.25" customHeight="1">
      <c r="B9" s="951"/>
      <c r="C9" s="944"/>
      <c r="D9" s="944"/>
      <c r="E9" s="944"/>
      <c r="F9" s="944"/>
      <c r="G9" s="944"/>
      <c r="H9" s="944"/>
      <c r="I9" s="944"/>
      <c r="J9" s="943"/>
      <c r="K9" s="943"/>
      <c r="L9" s="943"/>
      <c r="M9" s="944"/>
      <c r="N9" s="943"/>
      <c r="O9" s="943"/>
      <c r="P9" s="943"/>
      <c r="Q9" s="943"/>
      <c r="R9" s="932"/>
      <c r="S9" s="932"/>
      <c r="T9" s="932"/>
      <c r="U9" s="932"/>
      <c r="V9" s="932"/>
      <c r="W9" s="932"/>
      <c r="X9" s="932"/>
      <c r="Y9" s="932"/>
      <c r="Z9" s="932"/>
      <c r="AA9" s="932"/>
      <c r="AB9" s="932"/>
      <c r="AC9" s="932"/>
      <c r="AD9" s="932"/>
      <c r="AE9" s="932"/>
      <c r="AF9" s="932"/>
      <c r="AG9" s="932"/>
      <c r="AH9" s="932"/>
      <c r="AI9" s="932"/>
      <c r="AJ9" s="952"/>
      <c r="AK9" s="952"/>
      <c r="AL9" s="952"/>
      <c r="AM9" s="942"/>
      <c r="AN9" s="953"/>
      <c r="AO9" s="954"/>
      <c r="AP9" s="954"/>
      <c r="AQ9" s="941"/>
      <c r="AR9" s="945"/>
      <c r="AS9" s="945"/>
      <c r="AT9" s="945"/>
      <c r="AU9" s="955"/>
      <c r="AV9" s="955"/>
      <c r="AW9" s="939"/>
      <c r="AX9" s="945"/>
      <c r="AY9" s="945"/>
      <c r="AZ9" s="944"/>
      <c r="BA9" s="939"/>
      <c r="BB9" s="939"/>
      <c r="BC9" s="939"/>
      <c r="BD9" s="939"/>
      <c r="BE9" s="944"/>
      <c r="BF9" s="944"/>
      <c r="BG9" s="939"/>
      <c r="BH9" s="939"/>
      <c r="BI9" s="939"/>
      <c r="BJ9" s="932"/>
      <c r="BM9" s="917"/>
      <c r="BN9" s="917"/>
      <c r="BO9" s="917"/>
    </row>
    <row r="10" spans="2:67" s="920" customFormat="1" ht="21" customHeight="1">
      <c r="B10" s="951"/>
      <c r="C10" s="944"/>
      <c r="D10" s="944"/>
      <c r="E10" s="944"/>
      <c r="F10" s="944"/>
      <c r="G10" s="944"/>
      <c r="H10" s="944"/>
      <c r="I10" s="944"/>
      <c r="J10" s="943"/>
      <c r="K10" s="943"/>
      <c r="L10" s="943"/>
      <c r="M10" s="944"/>
      <c r="N10" s="943"/>
      <c r="O10" s="943"/>
      <c r="P10" s="943"/>
      <c r="Q10" s="943"/>
      <c r="R10" s="932"/>
      <c r="S10" s="932"/>
      <c r="T10" s="932"/>
      <c r="U10" s="932"/>
      <c r="V10" s="932"/>
      <c r="W10" s="932"/>
      <c r="X10" s="932"/>
      <c r="Y10" s="932"/>
      <c r="Z10" s="932"/>
      <c r="AA10" s="932"/>
      <c r="AB10" s="932"/>
      <c r="AC10" s="932"/>
      <c r="AD10" s="932"/>
      <c r="AE10" s="932"/>
      <c r="AF10" s="932"/>
      <c r="AG10" s="932"/>
      <c r="AH10" s="932"/>
      <c r="AI10" s="932"/>
      <c r="AJ10" s="952"/>
      <c r="AK10" s="952"/>
      <c r="AL10" s="952"/>
      <c r="AM10" s="942"/>
      <c r="AN10" s="953"/>
      <c r="AO10" s="954"/>
      <c r="AP10" s="954"/>
      <c r="AQ10" s="939" t="s">
        <v>905</v>
      </c>
      <c r="AR10" s="945"/>
      <c r="AS10" s="939"/>
      <c r="AT10" s="942"/>
      <c r="AU10" s="942"/>
      <c r="AV10" s="958"/>
      <c r="AW10" s="939"/>
      <c r="AX10" s="959"/>
      <c r="AY10" s="959"/>
      <c r="AZ10" s="959"/>
      <c r="BA10" s="939"/>
      <c r="BB10" s="939"/>
      <c r="BC10" s="950" t="s">
        <v>906</v>
      </c>
      <c r="BD10" s="939"/>
      <c r="BE10" s="947"/>
      <c r="BF10" s="948"/>
      <c r="BG10" s="946" t="s">
        <v>907</v>
      </c>
      <c r="BH10" s="939"/>
      <c r="BI10" s="939"/>
      <c r="BJ10" s="932"/>
      <c r="BM10" s="917"/>
      <c r="BN10" s="917"/>
      <c r="BO10" s="917"/>
    </row>
    <row r="11" spans="2:67" ht="5.25" customHeight="1" thickBot="1">
      <c r="B11" s="960"/>
      <c r="C11" s="961"/>
      <c r="D11" s="961"/>
      <c r="E11" s="961"/>
      <c r="F11" s="961"/>
      <c r="G11" s="961"/>
      <c r="H11" s="961"/>
      <c r="I11" s="961"/>
      <c r="J11" s="961"/>
      <c r="K11" s="960"/>
      <c r="L11" s="960"/>
      <c r="M11" s="960"/>
      <c r="N11" s="960"/>
      <c r="O11" s="960"/>
      <c r="P11" s="960"/>
      <c r="Q11" s="960"/>
      <c r="R11" s="960"/>
      <c r="S11" s="960"/>
      <c r="T11" s="960"/>
      <c r="U11" s="960"/>
      <c r="V11" s="960"/>
      <c r="W11" s="960"/>
      <c r="X11" s="960"/>
      <c r="Y11" s="960"/>
      <c r="Z11" s="960"/>
      <c r="AA11" s="960"/>
      <c r="AB11" s="960"/>
      <c r="AC11" s="961"/>
      <c r="AD11" s="960"/>
      <c r="AE11" s="960"/>
      <c r="AF11" s="960"/>
      <c r="AG11" s="960"/>
      <c r="AH11" s="960"/>
      <c r="AI11" s="960"/>
      <c r="AJ11" s="960"/>
      <c r="AK11" s="960"/>
      <c r="AL11" s="960"/>
      <c r="AM11" s="960"/>
      <c r="AN11" s="960"/>
      <c r="AO11" s="960"/>
      <c r="AP11" s="960"/>
      <c r="AQ11" s="960"/>
      <c r="AR11" s="960"/>
      <c r="AT11" s="963"/>
      <c r="BK11" s="964"/>
      <c r="BL11" s="964"/>
      <c r="BM11" s="964"/>
    </row>
    <row r="12" spans="2:67" ht="21.6" customHeight="1">
      <c r="B12" s="965" t="s">
        <v>908</v>
      </c>
      <c r="C12" s="966" t="s">
        <v>909</v>
      </c>
      <c r="D12" s="967"/>
      <c r="E12" s="968"/>
      <c r="F12" s="969"/>
      <c r="G12" s="968"/>
      <c r="H12" s="969"/>
      <c r="I12" s="970" t="s">
        <v>910</v>
      </c>
      <c r="J12" s="971"/>
      <c r="K12" s="972" t="s">
        <v>911</v>
      </c>
      <c r="L12" s="973"/>
      <c r="M12" s="973"/>
      <c r="N12" s="967"/>
      <c r="O12" s="972" t="s">
        <v>912</v>
      </c>
      <c r="P12" s="973"/>
      <c r="Q12" s="973"/>
      <c r="R12" s="973"/>
      <c r="S12" s="967"/>
      <c r="T12" s="974"/>
      <c r="U12" s="974"/>
      <c r="V12" s="975"/>
      <c r="W12" s="976" t="s">
        <v>913</v>
      </c>
      <c r="X12" s="977"/>
      <c r="Y12" s="977"/>
      <c r="Z12" s="977"/>
      <c r="AA12" s="977"/>
      <c r="AB12" s="977"/>
      <c r="AC12" s="977"/>
      <c r="AD12" s="977"/>
      <c r="AE12" s="977"/>
      <c r="AF12" s="977"/>
      <c r="AG12" s="977"/>
      <c r="AH12" s="977"/>
      <c r="AI12" s="977"/>
      <c r="AJ12" s="977"/>
      <c r="AK12" s="977"/>
      <c r="AL12" s="977"/>
      <c r="AM12" s="977"/>
      <c r="AN12" s="977"/>
      <c r="AO12" s="977"/>
      <c r="AP12" s="977"/>
      <c r="AQ12" s="977"/>
      <c r="AR12" s="977"/>
      <c r="AS12" s="977"/>
      <c r="AT12" s="977"/>
      <c r="AU12" s="977"/>
      <c r="AV12" s="977"/>
      <c r="AW12" s="977"/>
      <c r="AX12" s="977"/>
      <c r="AY12" s="977"/>
      <c r="AZ12" s="977"/>
      <c r="BA12" s="977"/>
      <c r="BB12" s="978" t="str">
        <f>IF(BE3="４週","(10)1～4週目の勤務時間数合計","(10)1か月の勤務時間数　合計")</f>
        <v>(10)1～4週目の勤務時間数合計</v>
      </c>
      <c r="BC12" s="979"/>
      <c r="BD12" s="980" t="s">
        <v>914</v>
      </c>
      <c r="BE12" s="981"/>
      <c r="BF12" s="966" t="s">
        <v>915</v>
      </c>
      <c r="BG12" s="973"/>
      <c r="BH12" s="973"/>
      <c r="BI12" s="973"/>
      <c r="BJ12" s="982"/>
    </row>
    <row r="13" spans="2:67" ht="20.25" customHeight="1">
      <c r="B13" s="983"/>
      <c r="C13" s="984"/>
      <c r="D13" s="985"/>
      <c r="E13" s="986"/>
      <c r="F13" s="987"/>
      <c r="G13" s="986"/>
      <c r="H13" s="987"/>
      <c r="I13" s="988"/>
      <c r="J13" s="989"/>
      <c r="K13" s="990"/>
      <c r="L13" s="991"/>
      <c r="M13" s="991"/>
      <c r="N13" s="985"/>
      <c r="O13" s="990"/>
      <c r="P13" s="991"/>
      <c r="Q13" s="991"/>
      <c r="R13" s="991"/>
      <c r="S13" s="985"/>
      <c r="T13" s="992"/>
      <c r="U13" s="992"/>
      <c r="V13" s="993"/>
      <c r="W13" s="994" t="s">
        <v>916</v>
      </c>
      <c r="X13" s="994"/>
      <c r="Y13" s="994"/>
      <c r="Z13" s="994"/>
      <c r="AA13" s="994"/>
      <c r="AB13" s="994"/>
      <c r="AC13" s="995"/>
      <c r="AD13" s="996" t="s">
        <v>917</v>
      </c>
      <c r="AE13" s="994"/>
      <c r="AF13" s="994"/>
      <c r="AG13" s="994"/>
      <c r="AH13" s="994"/>
      <c r="AI13" s="994"/>
      <c r="AJ13" s="995"/>
      <c r="AK13" s="996" t="s">
        <v>918</v>
      </c>
      <c r="AL13" s="994"/>
      <c r="AM13" s="994"/>
      <c r="AN13" s="994"/>
      <c r="AO13" s="994"/>
      <c r="AP13" s="994"/>
      <c r="AQ13" s="995"/>
      <c r="AR13" s="996" t="s">
        <v>919</v>
      </c>
      <c r="AS13" s="994"/>
      <c r="AT13" s="994"/>
      <c r="AU13" s="994"/>
      <c r="AV13" s="994"/>
      <c r="AW13" s="994"/>
      <c r="AX13" s="995"/>
      <c r="AY13" s="996" t="s">
        <v>920</v>
      </c>
      <c r="AZ13" s="994"/>
      <c r="BA13" s="994"/>
      <c r="BB13" s="997"/>
      <c r="BC13" s="998"/>
      <c r="BD13" s="999"/>
      <c r="BE13" s="1000"/>
      <c r="BF13" s="984"/>
      <c r="BG13" s="991"/>
      <c r="BH13" s="991"/>
      <c r="BI13" s="991"/>
      <c r="BJ13" s="1001"/>
    </row>
    <row r="14" spans="2:67" ht="20.25" customHeight="1">
      <c r="B14" s="983"/>
      <c r="C14" s="984"/>
      <c r="D14" s="985"/>
      <c r="E14" s="986"/>
      <c r="F14" s="987"/>
      <c r="G14" s="986"/>
      <c r="H14" s="987"/>
      <c r="I14" s="988"/>
      <c r="J14" s="989"/>
      <c r="K14" s="990"/>
      <c r="L14" s="991"/>
      <c r="M14" s="991"/>
      <c r="N14" s="985"/>
      <c r="O14" s="990"/>
      <c r="P14" s="991"/>
      <c r="Q14" s="991"/>
      <c r="R14" s="991"/>
      <c r="S14" s="985"/>
      <c r="T14" s="992"/>
      <c r="U14" s="992"/>
      <c r="V14" s="993"/>
      <c r="W14" s="1002">
        <v>1</v>
      </c>
      <c r="X14" s="1003">
        <v>2</v>
      </c>
      <c r="Y14" s="1003">
        <v>3</v>
      </c>
      <c r="Z14" s="1003">
        <v>4</v>
      </c>
      <c r="AA14" s="1003">
        <v>5</v>
      </c>
      <c r="AB14" s="1003">
        <v>6</v>
      </c>
      <c r="AC14" s="1004">
        <v>7</v>
      </c>
      <c r="AD14" s="1005">
        <v>8</v>
      </c>
      <c r="AE14" s="1003">
        <v>9</v>
      </c>
      <c r="AF14" s="1003">
        <v>10</v>
      </c>
      <c r="AG14" s="1003">
        <v>11</v>
      </c>
      <c r="AH14" s="1003">
        <v>12</v>
      </c>
      <c r="AI14" s="1003">
        <v>13</v>
      </c>
      <c r="AJ14" s="1004">
        <v>14</v>
      </c>
      <c r="AK14" s="1002">
        <v>15</v>
      </c>
      <c r="AL14" s="1003">
        <v>16</v>
      </c>
      <c r="AM14" s="1003">
        <v>17</v>
      </c>
      <c r="AN14" s="1003">
        <v>18</v>
      </c>
      <c r="AO14" s="1003">
        <v>19</v>
      </c>
      <c r="AP14" s="1003">
        <v>20</v>
      </c>
      <c r="AQ14" s="1004">
        <v>21</v>
      </c>
      <c r="AR14" s="1005">
        <v>22</v>
      </c>
      <c r="AS14" s="1003">
        <v>23</v>
      </c>
      <c r="AT14" s="1003">
        <v>24</v>
      </c>
      <c r="AU14" s="1003">
        <v>25</v>
      </c>
      <c r="AV14" s="1003">
        <v>26</v>
      </c>
      <c r="AW14" s="1003">
        <v>27</v>
      </c>
      <c r="AX14" s="1004">
        <v>28</v>
      </c>
      <c r="AY14" s="1006" t="str">
        <f>IF($BE$3="暦月",IF(DAY(DATE($AF$2,$AJ$2,29))=29,29,""),"")</f>
        <v/>
      </c>
      <c r="AZ14" s="1007" t="str">
        <f>IF($BE$3="暦月",IF(DAY(DATE($AF$2,$AJ$2,30))=30,30,""),"")</f>
        <v/>
      </c>
      <c r="BA14" s="1008" t="str">
        <f>IF($BE$3="暦月",IF(DAY(DATE($AF$2,$AJ$2,31))=31,31,""),"")</f>
        <v/>
      </c>
      <c r="BB14" s="997"/>
      <c r="BC14" s="998"/>
      <c r="BD14" s="999"/>
      <c r="BE14" s="1000"/>
      <c r="BF14" s="984"/>
      <c r="BG14" s="991"/>
      <c r="BH14" s="991"/>
      <c r="BI14" s="991"/>
      <c r="BJ14" s="1001"/>
    </row>
    <row r="15" spans="2:67" ht="20.25" hidden="1" customHeight="1">
      <c r="B15" s="983"/>
      <c r="C15" s="984"/>
      <c r="D15" s="985"/>
      <c r="E15" s="986"/>
      <c r="F15" s="987"/>
      <c r="G15" s="986"/>
      <c r="H15" s="987"/>
      <c r="I15" s="988"/>
      <c r="J15" s="989"/>
      <c r="K15" s="990"/>
      <c r="L15" s="991"/>
      <c r="M15" s="991"/>
      <c r="N15" s="985"/>
      <c r="O15" s="990"/>
      <c r="P15" s="991"/>
      <c r="Q15" s="991"/>
      <c r="R15" s="991"/>
      <c r="S15" s="985"/>
      <c r="T15" s="992"/>
      <c r="U15" s="992"/>
      <c r="V15" s="993"/>
      <c r="W15" s="1002" t="e">
        <f>WEEKDAY(DATE($AF$2,$AJ$2,1))</f>
        <v>#VALUE!</v>
      </c>
      <c r="X15" s="1003" t="e">
        <f>WEEKDAY(DATE($AF$2,$AJ$2,2))</f>
        <v>#VALUE!</v>
      </c>
      <c r="Y15" s="1003" t="e">
        <f>WEEKDAY(DATE($AF$2,$AJ$2,3))</f>
        <v>#VALUE!</v>
      </c>
      <c r="Z15" s="1003" t="e">
        <f>WEEKDAY(DATE($AF$2,$AJ$2,4))</f>
        <v>#VALUE!</v>
      </c>
      <c r="AA15" s="1003" t="e">
        <f>WEEKDAY(DATE($AF$2,$AJ$2,5))</f>
        <v>#VALUE!</v>
      </c>
      <c r="AB15" s="1003" t="e">
        <f>WEEKDAY(DATE($AF$2,$AJ$2,6))</f>
        <v>#VALUE!</v>
      </c>
      <c r="AC15" s="1004" t="e">
        <f>WEEKDAY(DATE($AF$2,$AJ$2,7))</f>
        <v>#VALUE!</v>
      </c>
      <c r="AD15" s="1005" t="e">
        <f>WEEKDAY(DATE($AF$2,$AJ$2,8))</f>
        <v>#VALUE!</v>
      </c>
      <c r="AE15" s="1003" t="e">
        <f>WEEKDAY(DATE($AF$2,$AJ$2,9))</f>
        <v>#VALUE!</v>
      </c>
      <c r="AF15" s="1003" t="e">
        <f>WEEKDAY(DATE($AF$2,$AJ$2,10))</f>
        <v>#VALUE!</v>
      </c>
      <c r="AG15" s="1003" t="e">
        <f>WEEKDAY(DATE($AF$2,$AJ$2,11))</f>
        <v>#VALUE!</v>
      </c>
      <c r="AH15" s="1003" t="e">
        <f>WEEKDAY(DATE($AF$2,$AJ$2,12))</f>
        <v>#VALUE!</v>
      </c>
      <c r="AI15" s="1003" t="e">
        <f>WEEKDAY(DATE($AF$2,$AJ$2,13))</f>
        <v>#VALUE!</v>
      </c>
      <c r="AJ15" s="1004" t="e">
        <f>WEEKDAY(DATE($AF$2,$AJ$2,14))</f>
        <v>#VALUE!</v>
      </c>
      <c r="AK15" s="1005" t="e">
        <f>WEEKDAY(DATE($AF$2,$AJ$2,15))</f>
        <v>#VALUE!</v>
      </c>
      <c r="AL15" s="1003" t="e">
        <f>WEEKDAY(DATE($AF$2,$AJ$2,16))</f>
        <v>#VALUE!</v>
      </c>
      <c r="AM15" s="1003" t="e">
        <f>WEEKDAY(DATE($AF$2,$AJ$2,17))</f>
        <v>#VALUE!</v>
      </c>
      <c r="AN15" s="1003" t="e">
        <f>WEEKDAY(DATE($AF$2,$AJ$2,18))</f>
        <v>#VALUE!</v>
      </c>
      <c r="AO15" s="1003" t="e">
        <f>WEEKDAY(DATE($AF$2,$AJ$2,19))</f>
        <v>#VALUE!</v>
      </c>
      <c r="AP15" s="1003" t="e">
        <f>WEEKDAY(DATE($AF$2,$AJ$2,20))</f>
        <v>#VALUE!</v>
      </c>
      <c r="AQ15" s="1004" t="e">
        <f>WEEKDAY(DATE($AF$2,$AJ$2,21))</f>
        <v>#VALUE!</v>
      </c>
      <c r="AR15" s="1005" t="e">
        <f>WEEKDAY(DATE($AF$2,$AJ$2,22))</f>
        <v>#VALUE!</v>
      </c>
      <c r="AS15" s="1003" t="e">
        <f>WEEKDAY(DATE($AF$2,$AJ$2,23))</f>
        <v>#VALUE!</v>
      </c>
      <c r="AT15" s="1003" t="e">
        <f>WEEKDAY(DATE($AF$2,$AJ$2,24))</f>
        <v>#VALUE!</v>
      </c>
      <c r="AU15" s="1003" t="e">
        <f>WEEKDAY(DATE($AF$2,$AJ$2,25))</f>
        <v>#VALUE!</v>
      </c>
      <c r="AV15" s="1003" t="e">
        <f>WEEKDAY(DATE($AF$2,$AJ$2,26))</f>
        <v>#VALUE!</v>
      </c>
      <c r="AW15" s="1003" t="e">
        <f>WEEKDAY(DATE($AF$2,$AJ$2,27))</f>
        <v>#VALUE!</v>
      </c>
      <c r="AX15" s="1004" t="e">
        <f>WEEKDAY(DATE($AF$2,$AJ$2,28))</f>
        <v>#VALUE!</v>
      </c>
      <c r="AY15" s="1005">
        <f>IF(AY14=29,WEEKDAY(DATE($AF$2,$AJ$2,29)),0)</f>
        <v>0</v>
      </c>
      <c r="AZ15" s="1003">
        <f>IF(AZ14=30,WEEKDAY(DATE($AF$2,$AJ$2,30)),0)</f>
        <v>0</v>
      </c>
      <c r="BA15" s="1004">
        <f>IF(BA14=31,WEEKDAY(DATE($AF$2,$AJ$2,31)),0)</f>
        <v>0</v>
      </c>
      <c r="BB15" s="997"/>
      <c r="BC15" s="998"/>
      <c r="BD15" s="999"/>
      <c r="BE15" s="1000"/>
      <c r="BF15" s="984"/>
      <c r="BG15" s="991"/>
      <c r="BH15" s="991"/>
      <c r="BI15" s="991"/>
      <c r="BJ15" s="1001"/>
    </row>
    <row r="16" spans="2:67" ht="20.25" customHeight="1" thickBot="1">
      <c r="B16" s="1009"/>
      <c r="C16" s="1010"/>
      <c r="D16" s="1011"/>
      <c r="E16" s="1012"/>
      <c r="F16" s="1013"/>
      <c r="G16" s="1012"/>
      <c r="H16" s="1013"/>
      <c r="I16" s="1014"/>
      <c r="J16" s="1015"/>
      <c r="K16" s="1016"/>
      <c r="L16" s="1017"/>
      <c r="M16" s="1017"/>
      <c r="N16" s="1011"/>
      <c r="O16" s="1016"/>
      <c r="P16" s="1017"/>
      <c r="Q16" s="1017"/>
      <c r="R16" s="1017"/>
      <c r="S16" s="1011"/>
      <c r="T16" s="1018"/>
      <c r="U16" s="1018"/>
      <c r="V16" s="1019"/>
      <c r="W16" s="1020" t="e">
        <f>IF(W15=1,"日",IF(W15=2,"月",IF(W15=3,"火",IF(W15=4,"水",IF(W15=5,"木",IF(W15=6,"金","土"))))))</f>
        <v>#VALUE!</v>
      </c>
      <c r="X16" s="1021" t="e">
        <f t="shared" ref="X16:AX16" si="0">IF(X15=1,"日",IF(X15=2,"月",IF(X15=3,"火",IF(X15=4,"水",IF(X15=5,"木",IF(X15=6,"金","土"))))))</f>
        <v>#VALUE!</v>
      </c>
      <c r="Y16" s="1021" t="e">
        <f t="shared" si="0"/>
        <v>#VALUE!</v>
      </c>
      <c r="Z16" s="1021" t="e">
        <f t="shared" si="0"/>
        <v>#VALUE!</v>
      </c>
      <c r="AA16" s="1021" t="e">
        <f t="shared" si="0"/>
        <v>#VALUE!</v>
      </c>
      <c r="AB16" s="1021" t="e">
        <f t="shared" si="0"/>
        <v>#VALUE!</v>
      </c>
      <c r="AC16" s="1022" t="e">
        <f t="shared" si="0"/>
        <v>#VALUE!</v>
      </c>
      <c r="AD16" s="1023" t="e">
        <f>IF(AD15=1,"日",IF(AD15=2,"月",IF(AD15=3,"火",IF(AD15=4,"水",IF(AD15=5,"木",IF(AD15=6,"金","土"))))))</f>
        <v>#VALUE!</v>
      </c>
      <c r="AE16" s="1021" t="e">
        <f t="shared" si="0"/>
        <v>#VALUE!</v>
      </c>
      <c r="AF16" s="1021" t="e">
        <f t="shared" si="0"/>
        <v>#VALUE!</v>
      </c>
      <c r="AG16" s="1021" t="e">
        <f t="shared" si="0"/>
        <v>#VALUE!</v>
      </c>
      <c r="AH16" s="1021" t="e">
        <f t="shared" si="0"/>
        <v>#VALUE!</v>
      </c>
      <c r="AI16" s="1021" t="e">
        <f t="shared" si="0"/>
        <v>#VALUE!</v>
      </c>
      <c r="AJ16" s="1022" t="e">
        <f t="shared" si="0"/>
        <v>#VALUE!</v>
      </c>
      <c r="AK16" s="1023" t="e">
        <f>IF(AK15=1,"日",IF(AK15=2,"月",IF(AK15=3,"火",IF(AK15=4,"水",IF(AK15=5,"木",IF(AK15=6,"金","土"))))))</f>
        <v>#VALUE!</v>
      </c>
      <c r="AL16" s="1021" t="e">
        <f t="shared" si="0"/>
        <v>#VALUE!</v>
      </c>
      <c r="AM16" s="1021" t="e">
        <f t="shared" si="0"/>
        <v>#VALUE!</v>
      </c>
      <c r="AN16" s="1021" t="e">
        <f t="shared" si="0"/>
        <v>#VALUE!</v>
      </c>
      <c r="AO16" s="1021" t="e">
        <f t="shared" si="0"/>
        <v>#VALUE!</v>
      </c>
      <c r="AP16" s="1021" t="e">
        <f t="shared" si="0"/>
        <v>#VALUE!</v>
      </c>
      <c r="AQ16" s="1022" t="e">
        <f t="shared" si="0"/>
        <v>#VALUE!</v>
      </c>
      <c r="AR16" s="1023" t="e">
        <f>IF(AR15=1,"日",IF(AR15=2,"月",IF(AR15=3,"火",IF(AR15=4,"水",IF(AR15=5,"木",IF(AR15=6,"金","土"))))))</f>
        <v>#VALUE!</v>
      </c>
      <c r="AS16" s="1021" t="e">
        <f t="shared" si="0"/>
        <v>#VALUE!</v>
      </c>
      <c r="AT16" s="1021" t="e">
        <f t="shared" si="0"/>
        <v>#VALUE!</v>
      </c>
      <c r="AU16" s="1021" t="e">
        <f t="shared" si="0"/>
        <v>#VALUE!</v>
      </c>
      <c r="AV16" s="1021" t="e">
        <f t="shared" si="0"/>
        <v>#VALUE!</v>
      </c>
      <c r="AW16" s="1021" t="e">
        <f t="shared" si="0"/>
        <v>#VALUE!</v>
      </c>
      <c r="AX16" s="1022" t="e">
        <f t="shared" si="0"/>
        <v>#VALUE!</v>
      </c>
      <c r="AY16" s="1021" t="str">
        <f>IF(AY15=1,"日",IF(AY15=2,"月",IF(AY15=3,"火",IF(AY15=4,"水",IF(AY15=5,"木",IF(AY15=6,"金",IF(AY15=0,"","土")))))))</f>
        <v/>
      </c>
      <c r="AZ16" s="1021" t="str">
        <f>IF(AZ15=1,"日",IF(AZ15=2,"月",IF(AZ15=3,"火",IF(AZ15=4,"水",IF(AZ15=5,"木",IF(AZ15=6,"金",IF(AZ15=0,"","土")))))))</f>
        <v/>
      </c>
      <c r="BA16" s="1021" t="str">
        <f>IF(BA15=1,"日",IF(BA15=2,"月",IF(BA15=3,"火",IF(BA15=4,"水",IF(BA15=5,"木",IF(BA15=6,"金",IF(BA15=0,"","土")))))))</f>
        <v/>
      </c>
      <c r="BB16" s="1024"/>
      <c r="BC16" s="1025"/>
      <c r="BD16" s="1026"/>
      <c r="BE16" s="1027"/>
      <c r="BF16" s="1010"/>
      <c r="BG16" s="1017"/>
      <c r="BH16" s="1017"/>
      <c r="BI16" s="1017"/>
      <c r="BJ16" s="1028"/>
    </row>
    <row r="17" spans="2:62" ht="20.25" customHeight="1">
      <c r="B17" s="1029">
        <f>B15+1</f>
        <v>1</v>
      </c>
      <c r="C17" s="1030"/>
      <c r="D17" s="1031"/>
      <c r="E17" s="1032"/>
      <c r="F17" s="1033"/>
      <c r="G17" s="1032"/>
      <c r="H17" s="1033"/>
      <c r="I17" s="1034"/>
      <c r="J17" s="1035"/>
      <c r="K17" s="1036"/>
      <c r="L17" s="1037"/>
      <c r="M17" s="1037"/>
      <c r="N17" s="1031"/>
      <c r="O17" s="1038"/>
      <c r="P17" s="1039"/>
      <c r="Q17" s="1039"/>
      <c r="R17" s="1039"/>
      <c r="S17" s="1040"/>
      <c r="T17" s="1041" t="s">
        <v>921</v>
      </c>
      <c r="U17" s="1042"/>
      <c r="V17" s="1043"/>
      <c r="W17" s="1044"/>
      <c r="X17" s="1045"/>
      <c r="Y17" s="1045"/>
      <c r="Z17" s="1045"/>
      <c r="AA17" s="1045"/>
      <c r="AB17" s="1045"/>
      <c r="AC17" s="1046"/>
      <c r="AD17" s="1044"/>
      <c r="AE17" s="1045"/>
      <c r="AF17" s="1045"/>
      <c r="AG17" s="1045"/>
      <c r="AH17" s="1045"/>
      <c r="AI17" s="1045"/>
      <c r="AJ17" s="1046"/>
      <c r="AK17" s="1044"/>
      <c r="AL17" s="1045"/>
      <c r="AM17" s="1045"/>
      <c r="AN17" s="1045"/>
      <c r="AO17" s="1045"/>
      <c r="AP17" s="1045"/>
      <c r="AQ17" s="1046"/>
      <c r="AR17" s="1044"/>
      <c r="AS17" s="1045"/>
      <c r="AT17" s="1045"/>
      <c r="AU17" s="1045"/>
      <c r="AV17" s="1045"/>
      <c r="AW17" s="1045"/>
      <c r="AX17" s="1046"/>
      <c r="AY17" s="1044"/>
      <c r="AZ17" s="1045"/>
      <c r="BA17" s="1045"/>
      <c r="BB17" s="1047"/>
      <c r="BC17" s="1048"/>
      <c r="BD17" s="1049"/>
      <c r="BE17" s="1050"/>
      <c r="BF17" s="1051"/>
      <c r="BG17" s="1052"/>
      <c r="BH17" s="1052"/>
      <c r="BI17" s="1052"/>
      <c r="BJ17" s="1053"/>
    </row>
    <row r="18" spans="2:62" ht="20.25" customHeight="1">
      <c r="B18" s="1054"/>
      <c r="C18" s="1055"/>
      <c r="D18" s="1056"/>
      <c r="E18" s="1057"/>
      <c r="F18" s="1058">
        <f>C17</f>
        <v>0</v>
      </c>
      <c r="G18" s="1057"/>
      <c r="H18" s="1058">
        <f>I17</f>
        <v>0</v>
      </c>
      <c r="I18" s="1059"/>
      <c r="J18" s="1060"/>
      <c r="K18" s="1061"/>
      <c r="L18" s="1062"/>
      <c r="M18" s="1062"/>
      <c r="N18" s="1056"/>
      <c r="O18" s="1063"/>
      <c r="P18" s="1064"/>
      <c r="Q18" s="1064"/>
      <c r="R18" s="1064"/>
      <c r="S18" s="1065"/>
      <c r="T18" s="1066" t="s">
        <v>922</v>
      </c>
      <c r="U18" s="1067"/>
      <c r="V18" s="1068"/>
      <c r="W18" s="1069" t="str">
        <f>IF(W17="","",VLOOKUP(W17,シフト記号表!$C$6:$L$47,10,FALSE))</f>
        <v/>
      </c>
      <c r="X18" s="1070" t="str">
        <f>IF(X17="","",VLOOKUP(X17,シフト記号表!$C$6:$L$47,10,FALSE))</f>
        <v/>
      </c>
      <c r="Y18" s="1070" t="str">
        <f>IF(Y17="","",VLOOKUP(Y17,シフト記号表!$C$6:$L$47,10,FALSE))</f>
        <v/>
      </c>
      <c r="Z18" s="1070" t="str">
        <f>IF(Z17="","",VLOOKUP(Z17,シフト記号表!$C$6:$L$47,10,FALSE))</f>
        <v/>
      </c>
      <c r="AA18" s="1070" t="str">
        <f>IF(AA17="","",VLOOKUP(AA17,シフト記号表!$C$6:$L$47,10,FALSE))</f>
        <v/>
      </c>
      <c r="AB18" s="1070" t="str">
        <f>IF(AB17="","",VLOOKUP(AB17,シフト記号表!$C$6:$L$47,10,FALSE))</f>
        <v/>
      </c>
      <c r="AC18" s="1071" t="str">
        <f>IF(AC17="","",VLOOKUP(AC17,シフト記号表!$C$6:$L$47,10,FALSE))</f>
        <v/>
      </c>
      <c r="AD18" s="1069" t="str">
        <f>IF(AD17="","",VLOOKUP(AD17,シフト記号表!$C$6:$L$47,10,FALSE))</f>
        <v/>
      </c>
      <c r="AE18" s="1070" t="str">
        <f>IF(AE17="","",VLOOKUP(AE17,シフト記号表!$C$6:$L$47,10,FALSE))</f>
        <v/>
      </c>
      <c r="AF18" s="1070" t="str">
        <f>IF(AF17="","",VLOOKUP(AF17,シフト記号表!$C$6:$L$47,10,FALSE))</f>
        <v/>
      </c>
      <c r="AG18" s="1070" t="str">
        <f>IF(AG17="","",VLOOKUP(AG17,シフト記号表!$C$6:$L$47,10,FALSE))</f>
        <v/>
      </c>
      <c r="AH18" s="1070" t="str">
        <f>IF(AH17="","",VLOOKUP(AH17,シフト記号表!$C$6:$L$47,10,FALSE))</f>
        <v/>
      </c>
      <c r="AI18" s="1070" t="str">
        <f>IF(AI17="","",VLOOKUP(AI17,シフト記号表!$C$6:$L$47,10,FALSE))</f>
        <v/>
      </c>
      <c r="AJ18" s="1071" t="str">
        <f>IF(AJ17="","",VLOOKUP(AJ17,シフト記号表!$C$6:$L$47,10,FALSE))</f>
        <v/>
      </c>
      <c r="AK18" s="1069" t="str">
        <f>IF(AK17="","",VLOOKUP(AK17,シフト記号表!$C$6:$L$47,10,FALSE))</f>
        <v/>
      </c>
      <c r="AL18" s="1070" t="str">
        <f>IF(AL17="","",VLOOKUP(AL17,シフト記号表!$C$6:$L$47,10,FALSE))</f>
        <v/>
      </c>
      <c r="AM18" s="1070" t="str">
        <f>IF(AM17="","",VLOOKUP(AM17,シフト記号表!$C$6:$L$47,10,FALSE))</f>
        <v/>
      </c>
      <c r="AN18" s="1070" t="str">
        <f>IF(AN17="","",VLOOKUP(AN17,シフト記号表!$C$6:$L$47,10,FALSE))</f>
        <v/>
      </c>
      <c r="AO18" s="1070" t="str">
        <f>IF(AO17="","",VLOOKUP(AO17,シフト記号表!$C$6:$L$47,10,FALSE))</f>
        <v/>
      </c>
      <c r="AP18" s="1070" t="str">
        <f>IF(AP17="","",VLOOKUP(AP17,シフト記号表!$C$6:$L$47,10,FALSE))</f>
        <v/>
      </c>
      <c r="AQ18" s="1071" t="str">
        <f>IF(AQ17="","",VLOOKUP(AQ17,シフト記号表!$C$6:$L$47,10,FALSE))</f>
        <v/>
      </c>
      <c r="AR18" s="1069" t="str">
        <f>IF(AR17="","",VLOOKUP(AR17,シフト記号表!$C$6:$L$47,10,FALSE))</f>
        <v/>
      </c>
      <c r="AS18" s="1070" t="str">
        <f>IF(AS17="","",VLOOKUP(AS17,シフト記号表!$C$6:$L$47,10,FALSE))</f>
        <v/>
      </c>
      <c r="AT18" s="1070" t="str">
        <f>IF(AT17="","",VLOOKUP(AT17,シフト記号表!$C$6:$L$47,10,FALSE))</f>
        <v/>
      </c>
      <c r="AU18" s="1070" t="str">
        <f>IF(AU17="","",VLOOKUP(AU17,シフト記号表!$C$6:$L$47,10,FALSE))</f>
        <v/>
      </c>
      <c r="AV18" s="1070" t="str">
        <f>IF(AV17="","",VLOOKUP(AV17,シフト記号表!$C$6:$L$47,10,FALSE))</f>
        <v/>
      </c>
      <c r="AW18" s="1070" t="str">
        <f>IF(AW17="","",VLOOKUP(AW17,シフト記号表!$C$6:$L$47,10,FALSE))</f>
        <v/>
      </c>
      <c r="AX18" s="1071" t="str">
        <f>IF(AX17="","",VLOOKUP(AX17,シフト記号表!$C$6:$L$47,10,FALSE))</f>
        <v/>
      </c>
      <c r="AY18" s="1069" t="str">
        <f>IF(AY17="","",VLOOKUP(AY17,シフト記号表!$C$6:$L$47,10,FALSE))</f>
        <v/>
      </c>
      <c r="AZ18" s="1070" t="str">
        <f>IF(AZ17="","",VLOOKUP(AZ17,シフト記号表!$C$6:$L$47,10,FALSE))</f>
        <v/>
      </c>
      <c r="BA18" s="1070" t="str">
        <f>IF(BA17="","",VLOOKUP(BA17,シフト記号表!$C$6:$L$47,10,FALSE))</f>
        <v/>
      </c>
      <c r="BB18" s="1072">
        <f>IF($BE$3="４週",SUM(W18:AX18),IF($BE$3="暦月",SUM(W18:BA18),""))</f>
        <v>0</v>
      </c>
      <c r="BC18" s="1073"/>
      <c r="BD18" s="1074">
        <f>IF($BE$3="４週",BB18/4,IF($BE$3="暦月",(BB18/($BE$8/7)),""))</f>
        <v>0</v>
      </c>
      <c r="BE18" s="1073"/>
      <c r="BF18" s="1075"/>
      <c r="BG18" s="1076"/>
      <c r="BH18" s="1076"/>
      <c r="BI18" s="1076"/>
      <c r="BJ18" s="1077"/>
    </row>
    <row r="19" spans="2:62" ht="20.25" customHeight="1">
      <c r="B19" s="1029">
        <f>B17+1</f>
        <v>2</v>
      </c>
      <c r="C19" s="1078"/>
      <c r="D19" s="1079"/>
      <c r="E19" s="1080"/>
      <c r="F19" s="1081"/>
      <c r="G19" s="1080"/>
      <c r="H19" s="1081"/>
      <c r="I19" s="1082"/>
      <c r="J19" s="1083"/>
      <c r="K19" s="1084"/>
      <c r="L19" s="1085"/>
      <c r="M19" s="1085"/>
      <c r="N19" s="1079"/>
      <c r="O19" s="1063"/>
      <c r="P19" s="1064"/>
      <c r="Q19" s="1064"/>
      <c r="R19" s="1064"/>
      <c r="S19" s="1065"/>
      <c r="T19" s="1086" t="s">
        <v>921</v>
      </c>
      <c r="U19" s="1087"/>
      <c r="V19" s="1088"/>
      <c r="W19" s="1089"/>
      <c r="X19" s="1090"/>
      <c r="Y19" s="1090"/>
      <c r="Z19" s="1090"/>
      <c r="AA19" s="1090"/>
      <c r="AB19" s="1090"/>
      <c r="AC19" s="1091"/>
      <c r="AD19" s="1089"/>
      <c r="AE19" s="1090"/>
      <c r="AF19" s="1090"/>
      <c r="AG19" s="1090"/>
      <c r="AH19" s="1090"/>
      <c r="AI19" s="1090"/>
      <c r="AJ19" s="1091"/>
      <c r="AK19" s="1089"/>
      <c r="AL19" s="1090"/>
      <c r="AM19" s="1090"/>
      <c r="AN19" s="1090"/>
      <c r="AO19" s="1090"/>
      <c r="AP19" s="1090"/>
      <c r="AQ19" s="1091"/>
      <c r="AR19" s="1089"/>
      <c r="AS19" s="1090"/>
      <c r="AT19" s="1090"/>
      <c r="AU19" s="1090"/>
      <c r="AV19" s="1090"/>
      <c r="AW19" s="1090"/>
      <c r="AX19" s="1091"/>
      <c r="AY19" s="1089"/>
      <c r="AZ19" s="1090"/>
      <c r="BA19" s="1092"/>
      <c r="BB19" s="1093"/>
      <c r="BC19" s="1094"/>
      <c r="BD19" s="1095"/>
      <c r="BE19" s="1096"/>
      <c r="BF19" s="1097"/>
      <c r="BG19" s="1098"/>
      <c r="BH19" s="1098"/>
      <c r="BI19" s="1098"/>
      <c r="BJ19" s="1099"/>
    </row>
    <row r="20" spans="2:62" ht="20.25" customHeight="1">
      <c r="B20" s="1054"/>
      <c r="C20" s="1055"/>
      <c r="D20" s="1056"/>
      <c r="E20" s="1057"/>
      <c r="F20" s="1058">
        <f>C19</f>
        <v>0</v>
      </c>
      <c r="G20" s="1057"/>
      <c r="H20" s="1058">
        <f>I19</f>
        <v>0</v>
      </c>
      <c r="I20" s="1059"/>
      <c r="J20" s="1060"/>
      <c r="K20" s="1061"/>
      <c r="L20" s="1062"/>
      <c r="M20" s="1062"/>
      <c r="N20" s="1056"/>
      <c r="O20" s="1063"/>
      <c r="P20" s="1064"/>
      <c r="Q20" s="1064"/>
      <c r="R20" s="1064"/>
      <c r="S20" s="1065"/>
      <c r="T20" s="1066" t="s">
        <v>922</v>
      </c>
      <c r="U20" s="1067"/>
      <c r="V20" s="1068"/>
      <c r="W20" s="1069" t="str">
        <f>IF(W19="","",VLOOKUP(W19,シフト記号表!$C$6:$L$47,10,FALSE))</f>
        <v/>
      </c>
      <c r="X20" s="1070" t="str">
        <f>IF(X19="","",VLOOKUP(X19,シフト記号表!$C$6:$L$47,10,FALSE))</f>
        <v/>
      </c>
      <c r="Y20" s="1070" t="str">
        <f>IF(Y19="","",VLOOKUP(Y19,シフト記号表!$C$6:$L$47,10,FALSE))</f>
        <v/>
      </c>
      <c r="Z20" s="1070" t="str">
        <f>IF(Z19="","",VLOOKUP(Z19,シフト記号表!$C$6:$L$47,10,FALSE))</f>
        <v/>
      </c>
      <c r="AA20" s="1070" t="str">
        <f>IF(AA19="","",VLOOKUP(AA19,シフト記号表!$C$6:$L$47,10,FALSE))</f>
        <v/>
      </c>
      <c r="AB20" s="1070" t="str">
        <f>IF(AB19="","",VLOOKUP(AB19,シフト記号表!$C$6:$L$47,10,FALSE))</f>
        <v/>
      </c>
      <c r="AC20" s="1071" t="str">
        <f>IF(AC19="","",VLOOKUP(AC19,シフト記号表!$C$6:$L$47,10,FALSE))</f>
        <v/>
      </c>
      <c r="AD20" s="1069" t="str">
        <f>IF(AD19="","",VLOOKUP(AD19,シフト記号表!$C$6:$L$47,10,FALSE))</f>
        <v/>
      </c>
      <c r="AE20" s="1070" t="str">
        <f>IF(AE19="","",VLOOKUP(AE19,シフト記号表!$C$6:$L$47,10,FALSE))</f>
        <v/>
      </c>
      <c r="AF20" s="1070" t="str">
        <f>IF(AF19="","",VLOOKUP(AF19,シフト記号表!$C$6:$L$47,10,FALSE))</f>
        <v/>
      </c>
      <c r="AG20" s="1070" t="str">
        <f>IF(AG19="","",VLOOKUP(AG19,シフト記号表!$C$6:$L$47,10,FALSE))</f>
        <v/>
      </c>
      <c r="AH20" s="1070" t="str">
        <f>IF(AH19="","",VLOOKUP(AH19,シフト記号表!$C$6:$L$47,10,FALSE))</f>
        <v/>
      </c>
      <c r="AI20" s="1070" t="str">
        <f>IF(AI19="","",VLOOKUP(AI19,シフト記号表!$C$6:$L$47,10,FALSE))</f>
        <v/>
      </c>
      <c r="AJ20" s="1071" t="str">
        <f>IF(AJ19="","",VLOOKUP(AJ19,シフト記号表!$C$6:$L$47,10,FALSE))</f>
        <v/>
      </c>
      <c r="AK20" s="1069" t="str">
        <f>IF(AK19="","",VLOOKUP(AK19,シフト記号表!$C$6:$L$47,10,FALSE))</f>
        <v/>
      </c>
      <c r="AL20" s="1070" t="str">
        <f>IF(AL19="","",VLOOKUP(AL19,シフト記号表!$C$6:$L$47,10,FALSE))</f>
        <v/>
      </c>
      <c r="AM20" s="1070" t="str">
        <f>IF(AM19="","",VLOOKUP(AM19,シフト記号表!$C$6:$L$47,10,FALSE))</f>
        <v/>
      </c>
      <c r="AN20" s="1070" t="str">
        <f>IF(AN19="","",VLOOKUP(AN19,シフト記号表!$C$6:$L$47,10,FALSE))</f>
        <v/>
      </c>
      <c r="AO20" s="1070" t="str">
        <f>IF(AO19="","",VLOOKUP(AO19,シフト記号表!$C$6:$L$47,10,FALSE))</f>
        <v/>
      </c>
      <c r="AP20" s="1070" t="str">
        <f>IF(AP19="","",VLOOKUP(AP19,シフト記号表!$C$6:$L$47,10,FALSE))</f>
        <v/>
      </c>
      <c r="AQ20" s="1071" t="str">
        <f>IF(AQ19="","",VLOOKUP(AQ19,シフト記号表!$C$6:$L$47,10,FALSE))</f>
        <v/>
      </c>
      <c r="AR20" s="1069" t="str">
        <f>IF(AR19="","",VLOOKUP(AR19,シフト記号表!$C$6:$L$47,10,FALSE))</f>
        <v/>
      </c>
      <c r="AS20" s="1070" t="str">
        <f>IF(AS19="","",VLOOKUP(AS19,シフト記号表!$C$6:$L$47,10,FALSE))</f>
        <v/>
      </c>
      <c r="AT20" s="1070" t="str">
        <f>IF(AT19="","",VLOOKUP(AT19,シフト記号表!$C$6:$L$47,10,FALSE))</f>
        <v/>
      </c>
      <c r="AU20" s="1070" t="str">
        <f>IF(AU19="","",VLOOKUP(AU19,シフト記号表!$C$6:$L$47,10,FALSE))</f>
        <v/>
      </c>
      <c r="AV20" s="1070" t="str">
        <f>IF(AV19="","",VLOOKUP(AV19,シフト記号表!$C$6:$L$47,10,FALSE))</f>
        <v/>
      </c>
      <c r="AW20" s="1070" t="str">
        <f>IF(AW19="","",VLOOKUP(AW19,シフト記号表!$C$6:$L$47,10,FALSE))</f>
        <v/>
      </c>
      <c r="AX20" s="1071" t="str">
        <f>IF(AX19="","",VLOOKUP(AX19,シフト記号表!$C$6:$L$47,10,FALSE))</f>
        <v/>
      </c>
      <c r="AY20" s="1069" t="str">
        <f>IF(AY19="","",VLOOKUP(AY19,シフト記号表!$C$6:$L$47,10,FALSE))</f>
        <v/>
      </c>
      <c r="AZ20" s="1070" t="str">
        <f>IF(AZ19="","",VLOOKUP(AZ19,シフト記号表!$C$6:$L$47,10,FALSE))</f>
        <v/>
      </c>
      <c r="BA20" s="1070" t="str">
        <f>IF(BA19="","",VLOOKUP(BA19,シフト記号表!$C$6:$L$47,10,FALSE))</f>
        <v/>
      </c>
      <c r="BB20" s="1072">
        <f>IF($BE$3="４週",SUM(W20:AX20),IF($BE$3="暦月",SUM(W20:BA20),""))</f>
        <v>0</v>
      </c>
      <c r="BC20" s="1073"/>
      <c r="BD20" s="1074">
        <f>IF($BE$3="４週",BB20/4,IF($BE$3="暦月",(BB20/($BE$8/7)),""))</f>
        <v>0</v>
      </c>
      <c r="BE20" s="1073"/>
      <c r="BF20" s="1075"/>
      <c r="BG20" s="1076"/>
      <c r="BH20" s="1076"/>
      <c r="BI20" s="1076"/>
      <c r="BJ20" s="1077"/>
    </row>
    <row r="21" spans="2:62" ht="20.25" customHeight="1">
      <c r="B21" s="1029">
        <f>B19+1</f>
        <v>3</v>
      </c>
      <c r="C21" s="1078"/>
      <c r="D21" s="1079"/>
      <c r="E21" s="1057"/>
      <c r="F21" s="1058"/>
      <c r="G21" s="1057"/>
      <c r="H21" s="1058"/>
      <c r="I21" s="1082"/>
      <c r="J21" s="1083"/>
      <c r="K21" s="1084"/>
      <c r="L21" s="1085"/>
      <c r="M21" s="1085"/>
      <c r="N21" s="1079"/>
      <c r="O21" s="1063"/>
      <c r="P21" s="1064"/>
      <c r="Q21" s="1064"/>
      <c r="R21" s="1064"/>
      <c r="S21" s="1065"/>
      <c r="T21" s="1086" t="s">
        <v>921</v>
      </c>
      <c r="U21" s="1087"/>
      <c r="V21" s="1088"/>
      <c r="W21" s="1089"/>
      <c r="X21" s="1090"/>
      <c r="Y21" s="1090"/>
      <c r="Z21" s="1090"/>
      <c r="AA21" s="1090"/>
      <c r="AB21" s="1090"/>
      <c r="AC21" s="1091"/>
      <c r="AD21" s="1089"/>
      <c r="AE21" s="1090"/>
      <c r="AF21" s="1090"/>
      <c r="AG21" s="1090"/>
      <c r="AH21" s="1090"/>
      <c r="AI21" s="1090"/>
      <c r="AJ21" s="1091"/>
      <c r="AK21" s="1089"/>
      <c r="AL21" s="1090"/>
      <c r="AM21" s="1090"/>
      <c r="AN21" s="1090"/>
      <c r="AO21" s="1090"/>
      <c r="AP21" s="1090"/>
      <c r="AQ21" s="1091"/>
      <c r="AR21" s="1089"/>
      <c r="AS21" s="1090"/>
      <c r="AT21" s="1090"/>
      <c r="AU21" s="1090"/>
      <c r="AV21" s="1090"/>
      <c r="AW21" s="1090"/>
      <c r="AX21" s="1091"/>
      <c r="AY21" s="1089"/>
      <c r="AZ21" s="1090"/>
      <c r="BA21" s="1092"/>
      <c r="BB21" s="1093"/>
      <c r="BC21" s="1094"/>
      <c r="BD21" s="1095"/>
      <c r="BE21" s="1096"/>
      <c r="BF21" s="1097"/>
      <c r="BG21" s="1098"/>
      <c r="BH21" s="1098"/>
      <c r="BI21" s="1098"/>
      <c r="BJ21" s="1099"/>
    </row>
    <row r="22" spans="2:62" ht="20.25" customHeight="1">
      <c r="B22" s="1054"/>
      <c r="C22" s="1055"/>
      <c r="D22" s="1056"/>
      <c r="E22" s="1057"/>
      <c r="F22" s="1058">
        <f>C21</f>
        <v>0</v>
      </c>
      <c r="G22" s="1057"/>
      <c r="H22" s="1058">
        <f>I21</f>
        <v>0</v>
      </c>
      <c r="I22" s="1059"/>
      <c r="J22" s="1060"/>
      <c r="K22" s="1061"/>
      <c r="L22" s="1062"/>
      <c r="M22" s="1062"/>
      <c r="N22" s="1056"/>
      <c r="O22" s="1063"/>
      <c r="P22" s="1064"/>
      <c r="Q22" s="1064"/>
      <c r="R22" s="1064"/>
      <c r="S22" s="1065"/>
      <c r="T22" s="1066" t="s">
        <v>922</v>
      </c>
      <c r="U22" s="1067"/>
      <c r="V22" s="1068"/>
      <c r="W22" s="1069" t="str">
        <f>IF(W21="","",VLOOKUP(W21,シフト記号表!$C$6:$L$47,10,FALSE))</f>
        <v/>
      </c>
      <c r="X22" s="1070" t="str">
        <f>IF(X21="","",VLOOKUP(X21,シフト記号表!$C$6:$L$47,10,FALSE))</f>
        <v/>
      </c>
      <c r="Y22" s="1070" t="str">
        <f>IF(Y21="","",VLOOKUP(Y21,シフト記号表!$C$6:$L$47,10,FALSE))</f>
        <v/>
      </c>
      <c r="Z22" s="1070" t="str">
        <f>IF(Z21="","",VLOOKUP(Z21,シフト記号表!$C$6:$L$47,10,FALSE))</f>
        <v/>
      </c>
      <c r="AA22" s="1070" t="str">
        <f>IF(AA21="","",VLOOKUP(AA21,シフト記号表!$C$6:$L$47,10,FALSE))</f>
        <v/>
      </c>
      <c r="AB22" s="1070" t="str">
        <f>IF(AB21="","",VLOOKUP(AB21,シフト記号表!$C$6:$L$47,10,FALSE))</f>
        <v/>
      </c>
      <c r="AC22" s="1071" t="str">
        <f>IF(AC21="","",VLOOKUP(AC21,シフト記号表!$C$6:$L$47,10,FALSE))</f>
        <v/>
      </c>
      <c r="AD22" s="1069" t="str">
        <f>IF(AD21="","",VLOOKUP(AD21,シフト記号表!$C$6:$L$47,10,FALSE))</f>
        <v/>
      </c>
      <c r="AE22" s="1070" t="str">
        <f>IF(AE21="","",VLOOKUP(AE21,シフト記号表!$C$6:$L$47,10,FALSE))</f>
        <v/>
      </c>
      <c r="AF22" s="1070" t="str">
        <f>IF(AF21="","",VLOOKUP(AF21,シフト記号表!$C$6:$L$47,10,FALSE))</f>
        <v/>
      </c>
      <c r="AG22" s="1070" t="str">
        <f>IF(AG21="","",VLOOKUP(AG21,シフト記号表!$C$6:$L$47,10,FALSE))</f>
        <v/>
      </c>
      <c r="AH22" s="1070" t="str">
        <f>IF(AH21="","",VLOOKUP(AH21,シフト記号表!$C$6:$L$47,10,FALSE))</f>
        <v/>
      </c>
      <c r="AI22" s="1070" t="str">
        <f>IF(AI21="","",VLOOKUP(AI21,シフト記号表!$C$6:$L$47,10,FALSE))</f>
        <v/>
      </c>
      <c r="AJ22" s="1071" t="str">
        <f>IF(AJ21="","",VLOOKUP(AJ21,シフト記号表!$C$6:$L$47,10,FALSE))</f>
        <v/>
      </c>
      <c r="AK22" s="1069" t="str">
        <f>IF(AK21="","",VLOOKUP(AK21,シフト記号表!$C$6:$L$47,10,FALSE))</f>
        <v/>
      </c>
      <c r="AL22" s="1070" t="str">
        <f>IF(AL21="","",VLOOKUP(AL21,シフト記号表!$C$6:$L$47,10,FALSE))</f>
        <v/>
      </c>
      <c r="AM22" s="1070" t="str">
        <f>IF(AM21="","",VLOOKUP(AM21,シフト記号表!$C$6:$L$47,10,FALSE))</f>
        <v/>
      </c>
      <c r="AN22" s="1070" t="str">
        <f>IF(AN21="","",VLOOKUP(AN21,シフト記号表!$C$6:$L$47,10,FALSE))</f>
        <v/>
      </c>
      <c r="AO22" s="1070" t="str">
        <f>IF(AO21="","",VLOOKUP(AO21,シフト記号表!$C$6:$L$47,10,FALSE))</f>
        <v/>
      </c>
      <c r="AP22" s="1070" t="str">
        <f>IF(AP21="","",VLOOKUP(AP21,シフト記号表!$C$6:$L$47,10,FALSE))</f>
        <v/>
      </c>
      <c r="AQ22" s="1071" t="str">
        <f>IF(AQ21="","",VLOOKUP(AQ21,シフト記号表!$C$6:$L$47,10,FALSE))</f>
        <v/>
      </c>
      <c r="AR22" s="1069" t="str">
        <f>IF(AR21="","",VLOOKUP(AR21,シフト記号表!$C$6:$L$47,10,FALSE))</f>
        <v/>
      </c>
      <c r="AS22" s="1070" t="str">
        <f>IF(AS21="","",VLOOKUP(AS21,シフト記号表!$C$6:$L$47,10,FALSE))</f>
        <v/>
      </c>
      <c r="AT22" s="1070" t="str">
        <f>IF(AT21="","",VLOOKUP(AT21,シフト記号表!$C$6:$L$47,10,FALSE))</f>
        <v/>
      </c>
      <c r="AU22" s="1070" t="str">
        <f>IF(AU21="","",VLOOKUP(AU21,シフト記号表!$C$6:$L$47,10,FALSE))</f>
        <v/>
      </c>
      <c r="AV22" s="1070" t="str">
        <f>IF(AV21="","",VLOOKUP(AV21,シフト記号表!$C$6:$L$47,10,FALSE))</f>
        <v/>
      </c>
      <c r="AW22" s="1070" t="str">
        <f>IF(AW21="","",VLOOKUP(AW21,シフト記号表!$C$6:$L$47,10,FALSE))</f>
        <v/>
      </c>
      <c r="AX22" s="1071" t="str">
        <f>IF(AX21="","",VLOOKUP(AX21,シフト記号表!$C$6:$L$47,10,FALSE))</f>
        <v/>
      </c>
      <c r="AY22" s="1069" t="str">
        <f>IF(AY21="","",VLOOKUP(AY21,シフト記号表!$C$6:$L$47,10,FALSE))</f>
        <v/>
      </c>
      <c r="AZ22" s="1070" t="str">
        <f>IF(AZ21="","",VLOOKUP(AZ21,シフト記号表!$C$6:$L$47,10,FALSE))</f>
        <v/>
      </c>
      <c r="BA22" s="1070" t="str">
        <f>IF(BA21="","",VLOOKUP(BA21,シフト記号表!$C$6:$L$47,10,FALSE))</f>
        <v/>
      </c>
      <c r="BB22" s="1072">
        <f>IF($BE$3="４週",SUM(W22:AX22),IF($BE$3="暦月",SUM(W22:BA22),""))</f>
        <v>0</v>
      </c>
      <c r="BC22" s="1073"/>
      <c r="BD22" s="1074">
        <f>IF($BE$3="４週",BB22/4,IF($BE$3="暦月",(BB22/($BE$8/7)),""))</f>
        <v>0</v>
      </c>
      <c r="BE22" s="1073"/>
      <c r="BF22" s="1075"/>
      <c r="BG22" s="1076"/>
      <c r="BH22" s="1076"/>
      <c r="BI22" s="1076"/>
      <c r="BJ22" s="1077"/>
    </row>
    <row r="23" spans="2:62" ht="20.25" customHeight="1">
      <c r="B23" s="1029">
        <f>B21+1</f>
        <v>4</v>
      </c>
      <c r="C23" s="1078"/>
      <c r="D23" s="1079"/>
      <c r="E23" s="1057"/>
      <c r="F23" s="1058"/>
      <c r="G23" s="1057"/>
      <c r="H23" s="1058"/>
      <c r="I23" s="1082"/>
      <c r="J23" s="1083"/>
      <c r="K23" s="1084"/>
      <c r="L23" s="1085"/>
      <c r="M23" s="1085"/>
      <c r="N23" s="1079"/>
      <c r="O23" s="1063"/>
      <c r="P23" s="1064"/>
      <c r="Q23" s="1064"/>
      <c r="R23" s="1064"/>
      <c r="S23" s="1065"/>
      <c r="T23" s="1086" t="s">
        <v>921</v>
      </c>
      <c r="U23" s="1087"/>
      <c r="V23" s="1088"/>
      <c r="W23" s="1089"/>
      <c r="X23" s="1090"/>
      <c r="Y23" s="1090"/>
      <c r="Z23" s="1090"/>
      <c r="AA23" s="1090"/>
      <c r="AB23" s="1090"/>
      <c r="AC23" s="1091"/>
      <c r="AD23" s="1089"/>
      <c r="AE23" s="1090"/>
      <c r="AF23" s="1090"/>
      <c r="AG23" s="1090"/>
      <c r="AH23" s="1090"/>
      <c r="AI23" s="1090"/>
      <c r="AJ23" s="1091"/>
      <c r="AK23" s="1089"/>
      <c r="AL23" s="1090"/>
      <c r="AM23" s="1090"/>
      <c r="AN23" s="1090"/>
      <c r="AO23" s="1090"/>
      <c r="AP23" s="1090"/>
      <c r="AQ23" s="1091"/>
      <c r="AR23" s="1089"/>
      <c r="AS23" s="1090"/>
      <c r="AT23" s="1090"/>
      <c r="AU23" s="1090"/>
      <c r="AV23" s="1090"/>
      <c r="AW23" s="1090"/>
      <c r="AX23" s="1091"/>
      <c r="AY23" s="1089"/>
      <c r="AZ23" s="1090"/>
      <c r="BA23" s="1092"/>
      <c r="BB23" s="1093"/>
      <c r="BC23" s="1094"/>
      <c r="BD23" s="1095"/>
      <c r="BE23" s="1096"/>
      <c r="BF23" s="1097"/>
      <c r="BG23" s="1098"/>
      <c r="BH23" s="1098"/>
      <c r="BI23" s="1098"/>
      <c r="BJ23" s="1099"/>
    </row>
    <row r="24" spans="2:62" ht="20.25" customHeight="1">
      <c r="B24" s="1054"/>
      <c r="C24" s="1055"/>
      <c r="D24" s="1056"/>
      <c r="E24" s="1057"/>
      <c r="F24" s="1058">
        <f>C23</f>
        <v>0</v>
      </c>
      <c r="G24" s="1057"/>
      <c r="H24" s="1058">
        <f>I23</f>
        <v>0</v>
      </c>
      <c r="I24" s="1059"/>
      <c r="J24" s="1060"/>
      <c r="K24" s="1061"/>
      <c r="L24" s="1062"/>
      <c r="M24" s="1062"/>
      <c r="N24" s="1056"/>
      <c r="O24" s="1063"/>
      <c r="P24" s="1064"/>
      <c r="Q24" s="1064"/>
      <c r="R24" s="1064"/>
      <c r="S24" s="1065"/>
      <c r="T24" s="1066" t="s">
        <v>922</v>
      </c>
      <c r="U24" s="1067"/>
      <c r="V24" s="1068"/>
      <c r="W24" s="1069" t="str">
        <f>IF(W23="","",VLOOKUP(W23,シフト記号表!$C$6:$L$47,10,FALSE))</f>
        <v/>
      </c>
      <c r="X24" s="1070" t="str">
        <f>IF(X23="","",VLOOKUP(X23,シフト記号表!$C$6:$L$47,10,FALSE))</f>
        <v/>
      </c>
      <c r="Y24" s="1070" t="str">
        <f>IF(Y23="","",VLOOKUP(Y23,シフト記号表!$C$6:$L$47,10,FALSE))</f>
        <v/>
      </c>
      <c r="Z24" s="1070" t="str">
        <f>IF(Z23="","",VLOOKUP(Z23,シフト記号表!$C$6:$L$47,10,FALSE))</f>
        <v/>
      </c>
      <c r="AA24" s="1070" t="str">
        <f>IF(AA23="","",VLOOKUP(AA23,シフト記号表!$C$6:$L$47,10,FALSE))</f>
        <v/>
      </c>
      <c r="AB24" s="1070" t="str">
        <f>IF(AB23="","",VLOOKUP(AB23,シフト記号表!$C$6:$L$47,10,FALSE))</f>
        <v/>
      </c>
      <c r="AC24" s="1071" t="str">
        <f>IF(AC23="","",VLOOKUP(AC23,シフト記号表!$C$6:$L$47,10,FALSE))</f>
        <v/>
      </c>
      <c r="AD24" s="1069" t="str">
        <f>IF(AD23="","",VLOOKUP(AD23,シフト記号表!$C$6:$L$47,10,FALSE))</f>
        <v/>
      </c>
      <c r="AE24" s="1070" t="str">
        <f>IF(AE23="","",VLOOKUP(AE23,シフト記号表!$C$6:$L$47,10,FALSE))</f>
        <v/>
      </c>
      <c r="AF24" s="1070" t="str">
        <f>IF(AF23="","",VLOOKUP(AF23,シフト記号表!$C$6:$L$47,10,FALSE))</f>
        <v/>
      </c>
      <c r="AG24" s="1070" t="str">
        <f>IF(AG23="","",VLOOKUP(AG23,シフト記号表!$C$6:$L$47,10,FALSE))</f>
        <v/>
      </c>
      <c r="AH24" s="1070" t="str">
        <f>IF(AH23="","",VLOOKUP(AH23,シフト記号表!$C$6:$L$47,10,FALSE))</f>
        <v/>
      </c>
      <c r="AI24" s="1070" t="str">
        <f>IF(AI23="","",VLOOKUP(AI23,シフト記号表!$C$6:$L$47,10,FALSE))</f>
        <v/>
      </c>
      <c r="AJ24" s="1071" t="str">
        <f>IF(AJ23="","",VLOOKUP(AJ23,シフト記号表!$C$6:$L$47,10,FALSE))</f>
        <v/>
      </c>
      <c r="AK24" s="1069" t="str">
        <f>IF(AK23="","",VLOOKUP(AK23,シフト記号表!$C$6:$L$47,10,FALSE))</f>
        <v/>
      </c>
      <c r="AL24" s="1070" t="str">
        <f>IF(AL23="","",VLOOKUP(AL23,シフト記号表!$C$6:$L$47,10,FALSE))</f>
        <v/>
      </c>
      <c r="AM24" s="1070" t="str">
        <f>IF(AM23="","",VLOOKUP(AM23,シフト記号表!$C$6:$L$47,10,FALSE))</f>
        <v/>
      </c>
      <c r="AN24" s="1070" t="str">
        <f>IF(AN23="","",VLOOKUP(AN23,シフト記号表!$C$6:$L$47,10,FALSE))</f>
        <v/>
      </c>
      <c r="AO24" s="1070" t="str">
        <f>IF(AO23="","",VLOOKUP(AO23,シフト記号表!$C$6:$L$47,10,FALSE))</f>
        <v/>
      </c>
      <c r="AP24" s="1070" t="str">
        <f>IF(AP23="","",VLOOKUP(AP23,シフト記号表!$C$6:$L$47,10,FALSE))</f>
        <v/>
      </c>
      <c r="AQ24" s="1071" t="str">
        <f>IF(AQ23="","",VLOOKUP(AQ23,シフト記号表!$C$6:$L$47,10,FALSE))</f>
        <v/>
      </c>
      <c r="AR24" s="1069" t="str">
        <f>IF(AR23="","",VLOOKUP(AR23,シフト記号表!$C$6:$L$47,10,FALSE))</f>
        <v/>
      </c>
      <c r="AS24" s="1070" t="str">
        <f>IF(AS23="","",VLOOKUP(AS23,シフト記号表!$C$6:$L$47,10,FALSE))</f>
        <v/>
      </c>
      <c r="AT24" s="1070" t="str">
        <f>IF(AT23="","",VLOOKUP(AT23,シフト記号表!$C$6:$L$47,10,FALSE))</f>
        <v/>
      </c>
      <c r="AU24" s="1070" t="str">
        <f>IF(AU23="","",VLOOKUP(AU23,シフト記号表!$C$6:$L$47,10,FALSE))</f>
        <v/>
      </c>
      <c r="AV24" s="1070" t="str">
        <f>IF(AV23="","",VLOOKUP(AV23,シフト記号表!$C$6:$L$47,10,FALSE))</f>
        <v/>
      </c>
      <c r="AW24" s="1070" t="str">
        <f>IF(AW23="","",VLOOKUP(AW23,シフト記号表!$C$6:$L$47,10,FALSE))</f>
        <v/>
      </c>
      <c r="AX24" s="1071" t="str">
        <f>IF(AX23="","",VLOOKUP(AX23,シフト記号表!$C$6:$L$47,10,FALSE))</f>
        <v/>
      </c>
      <c r="AY24" s="1069" t="str">
        <f>IF(AY23="","",VLOOKUP(AY23,シフト記号表!$C$6:$L$47,10,FALSE))</f>
        <v/>
      </c>
      <c r="AZ24" s="1070" t="str">
        <f>IF(AZ23="","",VLOOKUP(AZ23,シフト記号表!$C$6:$L$47,10,FALSE))</f>
        <v/>
      </c>
      <c r="BA24" s="1070" t="str">
        <f>IF(BA23="","",VLOOKUP(BA23,シフト記号表!$C$6:$L$47,10,FALSE))</f>
        <v/>
      </c>
      <c r="BB24" s="1072">
        <f>IF($BE$3="４週",SUM(W24:AX24),IF($BE$3="暦月",SUM(W24:BA24),""))</f>
        <v>0</v>
      </c>
      <c r="BC24" s="1073"/>
      <c r="BD24" s="1074">
        <f>IF($BE$3="４週",BB24/4,IF($BE$3="暦月",(BB24/($BE$8/7)),""))</f>
        <v>0</v>
      </c>
      <c r="BE24" s="1073"/>
      <c r="BF24" s="1075"/>
      <c r="BG24" s="1076"/>
      <c r="BH24" s="1076"/>
      <c r="BI24" s="1076"/>
      <c r="BJ24" s="1077"/>
    </row>
    <row r="25" spans="2:62" ht="20.25" customHeight="1">
      <c r="B25" s="1029">
        <f>B23+1</f>
        <v>5</v>
      </c>
      <c r="C25" s="1078"/>
      <c r="D25" s="1079"/>
      <c r="E25" s="1057"/>
      <c r="F25" s="1058"/>
      <c r="G25" s="1057"/>
      <c r="H25" s="1058"/>
      <c r="I25" s="1082"/>
      <c r="J25" s="1083"/>
      <c r="K25" s="1084"/>
      <c r="L25" s="1085"/>
      <c r="M25" s="1085"/>
      <c r="N25" s="1079"/>
      <c r="O25" s="1063"/>
      <c r="P25" s="1064"/>
      <c r="Q25" s="1064"/>
      <c r="R25" s="1064"/>
      <c r="S25" s="1065"/>
      <c r="T25" s="1086" t="s">
        <v>921</v>
      </c>
      <c r="U25" s="1087"/>
      <c r="V25" s="1088"/>
      <c r="W25" s="1089"/>
      <c r="X25" s="1090"/>
      <c r="Y25" s="1090"/>
      <c r="Z25" s="1090"/>
      <c r="AA25" s="1090"/>
      <c r="AB25" s="1090"/>
      <c r="AC25" s="1091"/>
      <c r="AD25" s="1089"/>
      <c r="AE25" s="1090"/>
      <c r="AF25" s="1090"/>
      <c r="AG25" s="1090"/>
      <c r="AH25" s="1090"/>
      <c r="AI25" s="1090"/>
      <c r="AJ25" s="1091"/>
      <c r="AK25" s="1089"/>
      <c r="AL25" s="1090"/>
      <c r="AM25" s="1090"/>
      <c r="AN25" s="1090"/>
      <c r="AO25" s="1090"/>
      <c r="AP25" s="1090"/>
      <c r="AQ25" s="1091"/>
      <c r="AR25" s="1089"/>
      <c r="AS25" s="1090"/>
      <c r="AT25" s="1090"/>
      <c r="AU25" s="1090"/>
      <c r="AV25" s="1090"/>
      <c r="AW25" s="1090"/>
      <c r="AX25" s="1091"/>
      <c r="AY25" s="1089"/>
      <c r="AZ25" s="1090"/>
      <c r="BA25" s="1092"/>
      <c r="BB25" s="1093"/>
      <c r="BC25" s="1094"/>
      <c r="BD25" s="1095"/>
      <c r="BE25" s="1096"/>
      <c r="BF25" s="1097"/>
      <c r="BG25" s="1098"/>
      <c r="BH25" s="1098"/>
      <c r="BI25" s="1098"/>
      <c r="BJ25" s="1099"/>
    </row>
    <row r="26" spans="2:62" ht="20.25" customHeight="1">
      <c r="B26" s="1054"/>
      <c r="C26" s="1055"/>
      <c r="D26" s="1056"/>
      <c r="E26" s="1057"/>
      <c r="F26" s="1058">
        <f>C25</f>
        <v>0</v>
      </c>
      <c r="G26" s="1057"/>
      <c r="H26" s="1058">
        <f>I25</f>
        <v>0</v>
      </c>
      <c r="I26" s="1059"/>
      <c r="J26" s="1060"/>
      <c r="K26" s="1061"/>
      <c r="L26" s="1062"/>
      <c r="M26" s="1062"/>
      <c r="N26" s="1056"/>
      <c r="O26" s="1063"/>
      <c r="P26" s="1064"/>
      <c r="Q26" s="1064"/>
      <c r="R26" s="1064"/>
      <c r="S26" s="1065"/>
      <c r="T26" s="1100" t="s">
        <v>922</v>
      </c>
      <c r="U26" s="1101"/>
      <c r="V26" s="1102"/>
      <c r="W26" s="1069" t="str">
        <f>IF(W25="","",VLOOKUP(W25,シフト記号表!$C$6:$L$47,10,FALSE))</f>
        <v/>
      </c>
      <c r="X26" s="1070" t="str">
        <f>IF(X25="","",VLOOKUP(X25,シフト記号表!$C$6:$L$47,10,FALSE))</f>
        <v/>
      </c>
      <c r="Y26" s="1070" t="str">
        <f>IF(Y25="","",VLOOKUP(Y25,シフト記号表!$C$6:$L$47,10,FALSE))</f>
        <v/>
      </c>
      <c r="Z26" s="1070" t="str">
        <f>IF(Z25="","",VLOOKUP(Z25,シフト記号表!$C$6:$L$47,10,FALSE))</f>
        <v/>
      </c>
      <c r="AA26" s="1070" t="str">
        <f>IF(AA25="","",VLOOKUP(AA25,シフト記号表!$C$6:$L$47,10,FALSE))</f>
        <v/>
      </c>
      <c r="AB26" s="1070" t="str">
        <f>IF(AB25="","",VLOOKUP(AB25,シフト記号表!$C$6:$L$47,10,FALSE))</f>
        <v/>
      </c>
      <c r="AC26" s="1071" t="str">
        <f>IF(AC25="","",VLOOKUP(AC25,シフト記号表!$C$6:$L$47,10,FALSE))</f>
        <v/>
      </c>
      <c r="AD26" s="1069" t="str">
        <f>IF(AD25="","",VLOOKUP(AD25,シフト記号表!$C$6:$L$47,10,FALSE))</f>
        <v/>
      </c>
      <c r="AE26" s="1070" t="str">
        <f>IF(AE25="","",VLOOKUP(AE25,シフト記号表!$C$6:$L$47,10,FALSE))</f>
        <v/>
      </c>
      <c r="AF26" s="1070" t="str">
        <f>IF(AF25="","",VLOOKUP(AF25,シフト記号表!$C$6:$L$47,10,FALSE))</f>
        <v/>
      </c>
      <c r="AG26" s="1070" t="str">
        <f>IF(AG25="","",VLOOKUP(AG25,シフト記号表!$C$6:$L$47,10,FALSE))</f>
        <v/>
      </c>
      <c r="AH26" s="1070" t="str">
        <f>IF(AH25="","",VLOOKUP(AH25,シフト記号表!$C$6:$L$47,10,FALSE))</f>
        <v/>
      </c>
      <c r="AI26" s="1070" t="str">
        <f>IF(AI25="","",VLOOKUP(AI25,シフト記号表!$C$6:$L$47,10,FALSE))</f>
        <v/>
      </c>
      <c r="AJ26" s="1071" t="str">
        <f>IF(AJ25="","",VLOOKUP(AJ25,シフト記号表!$C$6:$L$47,10,FALSE))</f>
        <v/>
      </c>
      <c r="AK26" s="1069" t="str">
        <f>IF(AK25="","",VLOOKUP(AK25,シフト記号表!$C$6:$L$47,10,FALSE))</f>
        <v/>
      </c>
      <c r="AL26" s="1070" t="str">
        <f>IF(AL25="","",VLOOKUP(AL25,シフト記号表!$C$6:$L$47,10,FALSE))</f>
        <v/>
      </c>
      <c r="AM26" s="1070" t="str">
        <f>IF(AM25="","",VLOOKUP(AM25,シフト記号表!$C$6:$L$47,10,FALSE))</f>
        <v/>
      </c>
      <c r="AN26" s="1070" t="str">
        <f>IF(AN25="","",VLOOKUP(AN25,シフト記号表!$C$6:$L$47,10,FALSE))</f>
        <v/>
      </c>
      <c r="AO26" s="1070" t="str">
        <f>IF(AO25="","",VLOOKUP(AO25,シフト記号表!$C$6:$L$47,10,FALSE))</f>
        <v/>
      </c>
      <c r="AP26" s="1070" t="str">
        <f>IF(AP25="","",VLOOKUP(AP25,シフト記号表!$C$6:$L$47,10,FALSE))</f>
        <v/>
      </c>
      <c r="AQ26" s="1071" t="str">
        <f>IF(AQ25="","",VLOOKUP(AQ25,シフト記号表!$C$6:$L$47,10,FALSE))</f>
        <v/>
      </c>
      <c r="AR26" s="1069" t="str">
        <f>IF(AR25="","",VLOOKUP(AR25,シフト記号表!$C$6:$L$47,10,FALSE))</f>
        <v/>
      </c>
      <c r="AS26" s="1070" t="str">
        <f>IF(AS25="","",VLOOKUP(AS25,シフト記号表!$C$6:$L$47,10,FALSE))</f>
        <v/>
      </c>
      <c r="AT26" s="1070" t="str">
        <f>IF(AT25="","",VLOOKUP(AT25,シフト記号表!$C$6:$L$47,10,FALSE))</f>
        <v/>
      </c>
      <c r="AU26" s="1070" t="str">
        <f>IF(AU25="","",VLOOKUP(AU25,シフト記号表!$C$6:$L$47,10,FALSE))</f>
        <v/>
      </c>
      <c r="AV26" s="1070" t="str">
        <f>IF(AV25="","",VLOOKUP(AV25,シフト記号表!$C$6:$L$47,10,FALSE))</f>
        <v/>
      </c>
      <c r="AW26" s="1070" t="str">
        <f>IF(AW25="","",VLOOKUP(AW25,シフト記号表!$C$6:$L$47,10,FALSE))</f>
        <v/>
      </c>
      <c r="AX26" s="1071" t="str">
        <f>IF(AX25="","",VLOOKUP(AX25,シフト記号表!$C$6:$L$47,10,FALSE))</f>
        <v/>
      </c>
      <c r="AY26" s="1069" t="str">
        <f>IF(AY25="","",VLOOKUP(AY25,シフト記号表!$C$6:$L$47,10,FALSE))</f>
        <v/>
      </c>
      <c r="AZ26" s="1070" t="str">
        <f>IF(AZ25="","",VLOOKUP(AZ25,シフト記号表!$C$6:$L$47,10,FALSE))</f>
        <v/>
      </c>
      <c r="BA26" s="1070" t="str">
        <f>IF(BA25="","",VLOOKUP(BA25,シフト記号表!$C$6:$L$47,10,FALSE))</f>
        <v/>
      </c>
      <c r="BB26" s="1072">
        <f>IF($BE$3="４週",SUM(W26:AX26),IF($BE$3="暦月",SUM(W26:BA26),""))</f>
        <v>0</v>
      </c>
      <c r="BC26" s="1073"/>
      <c r="BD26" s="1074">
        <f>IF($BE$3="４週",BB26/4,IF($BE$3="暦月",(BB26/($BE$8/7)),""))</f>
        <v>0</v>
      </c>
      <c r="BE26" s="1073"/>
      <c r="BF26" s="1075"/>
      <c r="BG26" s="1076"/>
      <c r="BH26" s="1076"/>
      <c r="BI26" s="1076"/>
      <c r="BJ26" s="1077"/>
    </row>
    <row r="27" spans="2:62" ht="20.25" customHeight="1">
      <c r="B27" s="1029">
        <f>B25+1</f>
        <v>6</v>
      </c>
      <c r="C27" s="1078"/>
      <c r="D27" s="1079"/>
      <c r="E27" s="1057"/>
      <c r="F27" s="1058"/>
      <c r="G27" s="1057"/>
      <c r="H27" s="1058"/>
      <c r="I27" s="1082"/>
      <c r="J27" s="1083"/>
      <c r="K27" s="1084"/>
      <c r="L27" s="1085"/>
      <c r="M27" s="1085"/>
      <c r="N27" s="1079"/>
      <c r="O27" s="1063"/>
      <c r="P27" s="1064"/>
      <c r="Q27" s="1064"/>
      <c r="R27" s="1064"/>
      <c r="S27" s="1065"/>
      <c r="T27" s="1103" t="s">
        <v>921</v>
      </c>
      <c r="U27" s="1104"/>
      <c r="V27" s="1105"/>
      <c r="W27" s="1089"/>
      <c r="X27" s="1090"/>
      <c r="Y27" s="1090"/>
      <c r="Z27" s="1090"/>
      <c r="AA27" s="1090"/>
      <c r="AB27" s="1090"/>
      <c r="AC27" s="1091"/>
      <c r="AD27" s="1089"/>
      <c r="AE27" s="1090"/>
      <c r="AF27" s="1090"/>
      <c r="AG27" s="1090"/>
      <c r="AH27" s="1090"/>
      <c r="AI27" s="1090"/>
      <c r="AJ27" s="1091"/>
      <c r="AK27" s="1089"/>
      <c r="AL27" s="1090"/>
      <c r="AM27" s="1090"/>
      <c r="AN27" s="1090"/>
      <c r="AO27" s="1090"/>
      <c r="AP27" s="1090"/>
      <c r="AQ27" s="1091"/>
      <c r="AR27" s="1089"/>
      <c r="AS27" s="1090"/>
      <c r="AT27" s="1090"/>
      <c r="AU27" s="1090"/>
      <c r="AV27" s="1090"/>
      <c r="AW27" s="1090"/>
      <c r="AX27" s="1091"/>
      <c r="AY27" s="1089"/>
      <c r="AZ27" s="1090"/>
      <c r="BA27" s="1092"/>
      <c r="BB27" s="1093"/>
      <c r="BC27" s="1094"/>
      <c r="BD27" s="1095"/>
      <c r="BE27" s="1096"/>
      <c r="BF27" s="1097"/>
      <c r="BG27" s="1098"/>
      <c r="BH27" s="1098"/>
      <c r="BI27" s="1098"/>
      <c r="BJ27" s="1099"/>
    </row>
    <row r="28" spans="2:62" ht="20.25" customHeight="1">
      <c r="B28" s="1054"/>
      <c r="C28" s="1055"/>
      <c r="D28" s="1056"/>
      <c r="E28" s="1057"/>
      <c r="F28" s="1058">
        <f>C27</f>
        <v>0</v>
      </c>
      <c r="G28" s="1057"/>
      <c r="H28" s="1058">
        <f>I27</f>
        <v>0</v>
      </c>
      <c r="I28" s="1059"/>
      <c r="J28" s="1060"/>
      <c r="K28" s="1061"/>
      <c r="L28" s="1062"/>
      <c r="M28" s="1062"/>
      <c r="N28" s="1056"/>
      <c r="O28" s="1063"/>
      <c r="P28" s="1064"/>
      <c r="Q28" s="1064"/>
      <c r="R28" s="1064"/>
      <c r="S28" s="1065"/>
      <c r="T28" s="1066" t="s">
        <v>922</v>
      </c>
      <c r="U28" s="1067"/>
      <c r="V28" s="1068"/>
      <c r="W28" s="1069" t="str">
        <f>IF(W27="","",VLOOKUP(W27,シフト記号表!$C$6:$L$47,10,FALSE))</f>
        <v/>
      </c>
      <c r="X28" s="1070" t="str">
        <f>IF(X27="","",VLOOKUP(X27,シフト記号表!$C$6:$L$47,10,FALSE))</f>
        <v/>
      </c>
      <c r="Y28" s="1070" t="str">
        <f>IF(Y27="","",VLOOKUP(Y27,シフト記号表!$C$6:$L$47,10,FALSE))</f>
        <v/>
      </c>
      <c r="Z28" s="1070" t="str">
        <f>IF(Z27="","",VLOOKUP(Z27,シフト記号表!$C$6:$L$47,10,FALSE))</f>
        <v/>
      </c>
      <c r="AA28" s="1070" t="str">
        <f>IF(AA27="","",VLOOKUP(AA27,シフト記号表!$C$6:$L$47,10,FALSE))</f>
        <v/>
      </c>
      <c r="AB28" s="1070" t="str">
        <f>IF(AB27="","",VLOOKUP(AB27,シフト記号表!$C$6:$L$47,10,FALSE))</f>
        <v/>
      </c>
      <c r="AC28" s="1071" t="str">
        <f>IF(AC27="","",VLOOKUP(AC27,シフト記号表!$C$6:$L$47,10,FALSE))</f>
        <v/>
      </c>
      <c r="AD28" s="1069" t="str">
        <f>IF(AD27="","",VLOOKUP(AD27,シフト記号表!$C$6:$L$47,10,FALSE))</f>
        <v/>
      </c>
      <c r="AE28" s="1070" t="str">
        <f>IF(AE27="","",VLOOKUP(AE27,シフト記号表!$C$6:$L$47,10,FALSE))</f>
        <v/>
      </c>
      <c r="AF28" s="1070" t="str">
        <f>IF(AF27="","",VLOOKUP(AF27,シフト記号表!$C$6:$L$47,10,FALSE))</f>
        <v/>
      </c>
      <c r="AG28" s="1070" t="str">
        <f>IF(AG27="","",VLOOKUP(AG27,シフト記号表!$C$6:$L$47,10,FALSE))</f>
        <v/>
      </c>
      <c r="AH28" s="1070" t="str">
        <f>IF(AH27="","",VLOOKUP(AH27,シフト記号表!$C$6:$L$47,10,FALSE))</f>
        <v/>
      </c>
      <c r="AI28" s="1070" t="str">
        <f>IF(AI27="","",VLOOKUP(AI27,シフト記号表!$C$6:$L$47,10,FALSE))</f>
        <v/>
      </c>
      <c r="AJ28" s="1071" t="str">
        <f>IF(AJ27="","",VLOOKUP(AJ27,シフト記号表!$C$6:$L$47,10,FALSE))</f>
        <v/>
      </c>
      <c r="AK28" s="1069" t="str">
        <f>IF(AK27="","",VLOOKUP(AK27,シフト記号表!$C$6:$L$47,10,FALSE))</f>
        <v/>
      </c>
      <c r="AL28" s="1070" t="str">
        <f>IF(AL27="","",VLOOKUP(AL27,シフト記号表!$C$6:$L$47,10,FALSE))</f>
        <v/>
      </c>
      <c r="AM28" s="1070" t="str">
        <f>IF(AM27="","",VLOOKUP(AM27,シフト記号表!$C$6:$L$47,10,FALSE))</f>
        <v/>
      </c>
      <c r="AN28" s="1070" t="str">
        <f>IF(AN27="","",VLOOKUP(AN27,シフト記号表!$C$6:$L$47,10,FALSE))</f>
        <v/>
      </c>
      <c r="AO28" s="1070" t="str">
        <f>IF(AO27="","",VLOOKUP(AO27,シフト記号表!$C$6:$L$47,10,FALSE))</f>
        <v/>
      </c>
      <c r="AP28" s="1070" t="str">
        <f>IF(AP27="","",VLOOKUP(AP27,シフト記号表!$C$6:$L$47,10,FALSE))</f>
        <v/>
      </c>
      <c r="AQ28" s="1071" t="str">
        <f>IF(AQ27="","",VLOOKUP(AQ27,シフト記号表!$C$6:$L$47,10,FALSE))</f>
        <v/>
      </c>
      <c r="AR28" s="1069" t="str">
        <f>IF(AR27="","",VLOOKUP(AR27,シフト記号表!$C$6:$L$47,10,FALSE))</f>
        <v/>
      </c>
      <c r="AS28" s="1070" t="str">
        <f>IF(AS27="","",VLOOKUP(AS27,シフト記号表!$C$6:$L$47,10,FALSE))</f>
        <v/>
      </c>
      <c r="AT28" s="1070" t="str">
        <f>IF(AT27="","",VLOOKUP(AT27,シフト記号表!$C$6:$L$47,10,FALSE))</f>
        <v/>
      </c>
      <c r="AU28" s="1070" t="str">
        <f>IF(AU27="","",VLOOKUP(AU27,シフト記号表!$C$6:$L$47,10,FALSE))</f>
        <v/>
      </c>
      <c r="AV28" s="1070" t="str">
        <f>IF(AV27="","",VLOOKUP(AV27,シフト記号表!$C$6:$L$47,10,FALSE))</f>
        <v/>
      </c>
      <c r="AW28" s="1070" t="str">
        <f>IF(AW27="","",VLOOKUP(AW27,シフト記号表!$C$6:$L$47,10,FALSE))</f>
        <v/>
      </c>
      <c r="AX28" s="1071" t="str">
        <f>IF(AX27="","",VLOOKUP(AX27,シフト記号表!$C$6:$L$47,10,FALSE))</f>
        <v/>
      </c>
      <c r="AY28" s="1069" t="str">
        <f>IF(AY27="","",VLOOKUP(AY27,シフト記号表!$C$6:$L$47,10,FALSE))</f>
        <v/>
      </c>
      <c r="AZ28" s="1070" t="str">
        <f>IF(AZ27="","",VLOOKUP(AZ27,シフト記号表!$C$6:$L$47,10,FALSE))</f>
        <v/>
      </c>
      <c r="BA28" s="1070" t="str">
        <f>IF(BA27="","",VLOOKUP(BA27,シフト記号表!$C$6:$L$47,10,FALSE))</f>
        <v/>
      </c>
      <c r="BB28" s="1072">
        <f>IF($BE$3="４週",SUM(W28:AX28),IF($BE$3="暦月",SUM(W28:BA28),""))</f>
        <v>0</v>
      </c>
      <c r="BC28" s="1073"/>
      <c r="BD28" s="1074">
        <f>IF($BE$3="４週",BB28/4,IF($BE$3="暦月",(BB28/($BE$8/7)),""))</f>
        <v>0</v>
      </c>
      <c r="BE28" s="1073"/>
      <c r="BF28" s="1075"/>
      <c r="BG28" s="1076"/>
      <c r="BH28" s="1076"/>
      <c r="BI28" s="1076"/>
      <c r="BJ28" s="1077"/>
    </row>
    <row r="29" spans="2:62" ht="20.25" customHeight="1">
      <c r="B29" s="1029">
        <f>B27+1</f>
        <v>7</v>
      </c>
      <c r="C29" s="1078"/>
      <c r="D29" s="1079"/>
      <c r="E29" s="1057"/>
      <c r="F29" s="1058"/>
      <c r="G29" s="1057"/>
      <c r="H29" s="1058"/>
      <c r="I29" s="1082"/>
      <c r="J29" s="1083"/>
      <c r="K29" s="1084"/>
      <c r="L29" s="1085"/>
      <c r="M29" s="1085"/>
      <c r="N29" s="1079"/>
      <c r="O29" s="1063"/>
      <c r="P29" s="1064"/>
      <c r="Q29" s="1064"/>
      <c r="R29" s="1064"/>
      <c r="S29" s="1065"/>
      <c r="T29" s="1086" t="s">
        <v>921</v>
      </c>
      <c r="U29" s="1087"/>
      <c r="V29" s="1088"/>
      <c r="W29" s="1089"/>
      <c r="X29" s="1090"/>
      <c r="Y29" s="1090"/>
      <c r="Z29" s="1090"/>
      <c r="AA29" s="1090"/>
      <c r="AB29" s="1090"/>
      <c r="AC29" s="1091"/>
      <c r="AD29" s="1089"/>
      <c r="AE29" s="1090"/>
      <c r="AF29" s="1090"/>
      <c r="AG29" s="1090"/>
      <c r="AH29" s="1090"/>
      <c r="AI29" s="1090"/>
      <c r="AJ29" s="1091"/>
      <c r="AK29" s="1089"/>
      <c r="AL29" s="1090"/>
      <c r="AM29" s="1090"/>
      <c r="AN29" s="1090"/>
      <c r="AO29" s="1090"/>
      <c r="AP29" s="1090"/>
      <c r="AQ29" s="1091"/>
      <c r="AR29" s="1089"/>
      <c r="AS29" s="1090"/>
      <c r="AT29" s="1090"/>
      <c r="AU29" s="1090"/>
      <c r="AV29" s="1090"/>
      <c r="AW29" s="1090"/>
      <c r="AX29" s="1091"/>
      <c r="AY29" s="1089"/>
      <c r="AZ29" s="1090"/>
      <c r="BA29" s="1092"/>
      <c r="BB29" s="1093"/>
      <c r="BC29" s="1094"/>
      <c r="BD29" s="1095"/>
      <c r="BE29" s="1096"/>
      <c r="BF29" s="1097"/>
      <c r="BG29" s="1098"/>
      <c r="BH29" s="1098"/>
      <c r="BI29" s="1098"/>
      <c r="BJ29" s="1099"/>
    </row>
    <row r="30" spans="2:62" ht="20.25" customHeight="1">
      <c r="B30" s="1054"/>
      <c r="C30" s="1055"/>
      <c r="D30" s="1056"/>
      <c r="E30" s="1057"/>
      <c r="F30" s="1058">
        <f>C29</f>
        <v>0</v>
      </c>
      <c r="G30" s="1057"/>
      <c r="H30" s="1058">
        <f>I29</f>
        <v>0</v>
      </c>
      <c r="I30" s="1059"/>
      <c r="J30" s="1060"/>
      <c r="K30" s="1061"/>
      <c r="L30" s="1062"/>
      <c r="M30" s="1062"/>
      <c r="N30" s="1056"/>
      <c r="O30" s="1063"/>
      <c r="P30" s="1064"/>
      <c r="Q30" s="1064"/>
      <c r="R30" s="1064"/>
      <c r="S30" s="1065"/>
      <c r="T30" s="1066" t="s">
        <v>922</v>
      </c>
      <c r="U30" s="1067"/>
      <c r="V30" s="1068"/>
      <c r="W30" s="1069" t="str">
        <f>IF(W29="","",VLOOKUP(W29,シフト記号表!$C$6:$L$47,10,FALSE))</f>
        <v/>
      </c>
      <c r="X30" s="1070" t="str">
        <f>IF(X29="","",VLOOKUP(X29,シフト記号表!$C$6:$L$47,10,FALSE))</f>
        <v/>
      </c>
      <c r="Y30" s="1070" t="str">
        <f>IF(Y29="","",VLOOKUP(Y29,シフト記号表!$C$6:$L$47,10,FALSE))</f>
        <v/>
      </c>
      <c r="Z30" s="1070" t="str">
        <f>IF(Z29="","",VLOOKUP(Z29,シフト記号表!$C$6:$L$47,10,FALSE))</f>
        <v/>
      </c>
      <c r="AA30" s="1070" t="str">
        <f>IF(AA29="","",VLOOKUP(AA29,シフト記号表!$C$6:$L$47,10,FALSE))</f>
        <v/>
      </c>
      <c r="AB30" s="1070" t="str">
        <f>IF(AB29="","",VLOOKUP(AB29,シフト記号表!$C$6:$L$47,10,FALSE))</f>
        <v/>
      </c>
      <c r="AC30" s="1071" t="str">
        <f>IF(AC29="","",VLOOKUP(AC29,シフト記号表!$C$6:$L$47,10,FALSE))</f>
        <v/>
      </c>
      <c r="AD30" s="1069" t="str">
        <f>IF(AD29="","",VLOOKUP(AD29,シフト記号表!$C$6:$L$47,10,FALSE))</f>
        <v/>
      </c>
      <c r="AE30" s="1070" t="str">
        <f>IF(AE29="","",VLOOKUP(AE29,シフト記号表!$C$6:$L$47,10,FALSE))</f>
        <v/>
      </c>
      <c r="AF30" s="1070" t="str">
        <f>IF(AF29="","",VLOOKUP(AF29,シフト記号表!$C$6:$L$47,10,FALSE))</f>
        <v/>
      </c>
      <c r="AG30" s="1070" t="str">
        <f>IF(AG29="","",VLOOKUP(AG29,シフト記号表!$C$6:$L$47,10,FALSE))</f>
        <v/>
      </c>
      <c r="AH30" s="1070" t="str">
        <f>IF(AH29="","",VLOOKUP(AH29,シフト記号表!$C$6:$L$47,10,FALSE))</f>
        <v/>
      </c>
      <c r="AI30" s="1070" t="str">
        <f>IF(AI29="","",VLOOKUP(AI29,シフト記号表!$C$6:$L$47,10,FALSE))</f>
        <v/>
      </c>
      <c r="AJ30" s="1071" t="str">
        <f>IF(AJ29="","",VLOOKUP(AJ29,シフト記号表!$C$6:$L$47,10,FALSE))</f>
        <v/>
      </c>
      <c r="AK30" s="1069" t="str">
        <f>IF(AK29="","",VLOOKUP(AK29,シフト記号表!$C$6:$L$47,10,FALSE))</f>
        <v/>
      </c>
      <c r="AL30" s="1070" t="str">
        <f>IF(AL29="","",VLOOKUP(AL29,シフト記号表!$C$6:$L$47,10,FALSE))</f>
        <v/>
      </c>
      <c r="AM30" s="1070" t="str">
        <f>IF(AM29="","",VLOOKUP(AM29,シフト記号表!$C$6:$L$47,10,FALSE))</f>
        <v/>
      </c>
      <c r="AN30" s="1070" t="str">
        <f>IF(AN29="","",VLOOKUP(AN29,シフト記号表!$C$6:$L$47,10,FALSE))</f>
        <v/>
      </c>
      <c r="AO30" s="1070" t="str">
        <f>IF(AO29="","",VLOOKUP(AO29,シフト記号表!$C$6:$L$47,10,FALSE))</f>
        <v/>
      </c>
      <c r="AP30" s="1070" t="str">
        <f>IF(AP29="","",VLOOKUP(AP29,シフト記号表!$C$6:$L$47,10,FALSE))</f>
        <v/>
      </c>
      <c r="AQ30" s="1071" t="str">
        <f>IF(AQ29="","",VLOOKUP(AQ29,シフト記号表!$C$6:$L$47,10,FALSE))</f>
        <v/>
      </c>
      <c r="AR30" s="1069" t="str">
        <f>IF(AR29="","",VLOOKUP(AR29,シフト記号表!$C$6:$L$47,10,FALSE))</f>
        <v/>
      </c>
      <c r="AS30" s="1070" t="str">
        <f>IF(AS29="","",VLOOKUP(AS29,シフト記号表!$C$6:$L$47,10,FALSE))</f>
        <v/>
      </c>
      <c r="AT30" s="1070" t="str">
        <f>IF(AT29="","",VLOOKUP(AT29,シフト記号表!$C$6:$L$47,10,FALSE))</f>
        <v/>
      </c>
      <c r="AU30" s="1070" t="str">
        <f>IF(AU29="","",VLOOKUP(AU29,シフト記号表!$C$6:$L$47,10,FALSE))</f>
        <v/>
      </c>
      <c r="AV30" s="1070" t="str">
        <f>IF(AV29="","",VLOOKUP(AV29,シフト記号表!$C$6:$L$47,10,FALSE))</f>
        <v/>
      </c>
      <c r="AW30" s="1070" t="str">
        <f>IF(AW29="","",VLOOKUP(AW29,シフト記号表!$C$6:$L$47,10,FALSE))</f>
        <v/>
      </c>
      <c r="AX30" s="1071" t="str">
        <f>IF(AX29="","",VLOOKUP(AX29,シフト記号表!$C$6:$L$47,10,FALSE))</f>
        <v/>
      </c>
      <c r="AY30" s="1069" t="str">
        <f>IF(AY29="","",VLOOKUP(AY29,シフト記号表!$C$6:$L$47,10,FALSE))</f>
        <v/>
      </c>
      <c r="AZ30" s="1070" t="str">
        <f>IF(AZ29="","",VLOOKUP(AZ29,シフト記号表!$C$6:$L$47,10,FALSE))</f>
        <v/>
      </c>
      <c r="BA30" s="1070" t="str">
        <f>IF(BA29="","",VLOOKUP(BA29,シフト記号表!$C$6:$L$47,10,FALSE))</f>
        <v/>
      </c>
      <c r="BB30" s="1072">
        <f>IF($BE$3="４週",SUM(W30:AX30),IF($BE$3="暦月",SUM(W30:BA30),""))</f>
        <v>0</v>
      </c>
      <c r="BC30" s="1073"/>
      <c r="BD30" s="1074">
        <f>IF($BE$3="４週",BB30/4,IF($BE$3="暦月",(BB30/($BE$8/7)),""))</f>
        <v>0</v>
      </c>
      <c r="BE30" s="1073"/>
      <c r="BF30" s="1075"/>
      <c r="BG30" s="1076"/>
      <c r="BH30" s="1076"/>
      <c r="BI30" s="1076"/>
      <c r="BJ30" s="1077"/>
    </row>
    <row r="31" spans="2:62" ht="20.25" customHeight="1">
      <c r="B31" s="1029">
        <f>B29+1</f>
        <v>8</v>
      </c>
      <c r="C31" s="1078"/>
      <c r="D31" s="1079"/>
      <c r="E31" s="1057"/>
      <c r="F31" s="1058"/>
      <c r="G31" s="1057"/>
      <c r="H31" s="1058"/>
      <c r="I31" s="1082"/>
      <c r="J31" s="1083"/>
      <c r="K31" s="1084"/>
      <c r="L31" s="1085"/>
      <c r="M31" s="1085"/>
      <c r="N31" s="1079"/>
      <c r="O31" s="1063"/>
      <c r="P31" s="1064"/>
      <c r="Q31" s="1064"/>
      <c r="R31" s="1064"/>
      <c r="S31" s="1065"/>
      <c r="T31" s="1086" t="s">
        <v>921</v>
      </c>
      <c r="U31" s="1087"/>
      <c r="V31" s="1088"/>
      <c r="W31" s="1089"/>
      <c r="X31" s="1090"/>
      <c r="Y31" s="1090"/>
      <c r="Z31" s="1090"/>
      <c r="AA31" s="1090"/>
      <c r="AB31" s="1090"/>
      <c r="AC31" s="1091"/>
      <c r="AD31" s="1089"/>
      <c r="AE31" s="1090"/>
      <c r="AF31" s="1090"/>
      <c r="AG31" s="1090"/>
      <c r="AH31" s="1090"/>
      <c r="AI31" s="1090"/>
      <c r="AJ31" s="1091"/>
      <c r="AK31" s="1089"/>
      <c r="AL31" s="1090"/>
      <c r="AM31" s="1090"/>
      <c r="AN31" s="1090"/>
      <c r="AO31" s="1090"/>
      <c r="AP31" s="1090"/>
      <c r="AQ31" s="1091"/>
      <c r="AR31" s="1089"/>
      <c r="AS31" s="1090"/>
      <c r="AT31" s="1090"/>
      <c r="AU31" s="1090"/>
      <c r="AV31" s="1090"/>
      <c r="AW31" s="1090"/>
      <c r="AX31" s="1091"/>
      <c r="AY31" s="1089"/>
      <c r="AZ31" s="1090"/>
      <c r="BA31" s="1092"/>
      <c r="BB31" s="1093"/>
      <c r="BC31" s="1094"/>
      <c r="BD31" s="1095"/>
      <c r="BE31" s="1096"/>
      <c r="BF31" s="1097"/>
      <c r="BG31" s="1098"/>
      <c r="BH31" s="1098"/>
      <c r="BI31" s="1098"/>
      <c r="BJ31" s="1099"/>
    </row>
    <row r="32" spans="2:62" ht="20.25" customHeight="1">
      <c r="B32" s="1054"/>
      <c r="C32" s="1055"/>
      <c r="D32" s="1056"/>
      <c r="E32" s="1057"/>
      <c r="F32" s="1058">
        <f>C31</f>
        <v>0</v>
      </c>
      <c r="G32" s="1057"/>
      <c r="H32" s="1058">
        <f>I31</f>
        <v>0</v>
      </c>
      <c r="I32" s="1059"/>
      <c r="J32" s="1060"/>
      <c r="K32" s="1061"/>
      <c r="L32" s="1062"/>
      <c r="M32" s="1062"/>
      <c r="N32" s="1056"/>
      <c r="O32" s="1063"/>
      <c r="P32" s="1064"/>
      <c r="Q32" s="1064"/>
      <c r="R32" s="1064"/>
      <c r="S32" s="1065"/>
      <c r="T32" s="1066" t="s">
        <v>922</v>
      </c>
      <c r="U32" s="1067"/>
      <c r="V32" s="1068"/>
      <c r="W32" s="1069" t="str">
        <f>IF(W31="","",VLOOKUP(W31,シフト記号表!$C$6:$L$47,10,FALSE))</f>
        <v/>
      </c>
      <c r="X32" s="1070" t="str">
        <f>IF(X31="","",VLOOKUP(X31,シフト記号表!$C$6:$L$47,10,FALSE))</f>
        <v/>
      </c>
      <c r="Y32" s="1070" t="str">
        <f>IF(Y31="","",VLOOKUP(Y31,シフト記号表!$C$6:$L$47,10,FALSE))</f>
        <v/>
      </c>
      <c r="Z32" s="1070" t="str">
        <f>IF(Z31="","",VLOOKUP(Z31,シフト記号表!$C$6:$L$47,10,FALSE))</f>
        <v/>
      </c>
      <c r="AA32" s="1070" t="str">
        <f>IF(AA31="","",VLOOKUP(AA31,シフト記号表!$C$6:$L$47,10,FALSE))</f>
        <v/>
      </c>
      <c r="AB32" s="1070" t="str">
        <f>IF(AB31="","",VLOOKUP(AB31,シフト記号表!$C$6:$L$47,10,FALSE))</f>
        <v/>
      </c>
      <c r="AC32" s="1071" t="str">
        <f>IF(AC31="","",VLOOKUP(AC31,シフト記号表!$C$6:$L$47,10,FALSE))</f>
        <v/>
      </c>
      <c r="AD32" s="1069" t="str">
        <f>IF(AD31="","",VLOOKUP(AD31,シフト記号表!$C$6:$L$47,10,FALSE))</f>
        <v/>
      </c>
      <c r="AE32" s="1070" t="str">
        <f>IF(AE31="","",VLOOKUP(AE31,シフト記号表!$C$6:$L$47,10,FALSE))</f>
        <v/>
      </c>
      <c r="AF32" s="1070" t="str">
        <f>IF(AF31="","",VLOOKUP(AF31,シフト記号表!$C$6:$L$47,10,FALSE))</f>
        <v/>
      </c>
      <c r="AG32" s="1070" t="str">
        <f>IF(AG31="","",VLOOKUP(AG31,シフト記号表!$C$6:$L$47,10,FALSE))</f>
        <v/>
      </c>
      <c r="AH32" s="1070" t="str">
        <f>IF(AH31="","",VLOOKUP(AH31,シフト記号表!$C$6:$L$47,10,FALSE))</f>
        <v/>
      </c>
      <c r="AI32" s="1070" t="str">
        <f>IF(AI31="","",VLOOKUP(AI31,シフト記号表!$C$6:$L$47,10,FALSE))</f>
        <v/>
      </c>
      <c r="AJ32" s="1071" t="str">
        <f>IF(AJ31="","",VLOOKUP(AJ31,シフト記号表!$C$6:$L$47,10,FALSE))</f>
        <v/>
      </c>
      <c r="AK32" s="1069" t="str">
        <f>IF(AK31="","",VLOOKUP(AK31,シフト記号表!$C$6:$L$47,10,FALSE))</f>
        <v/>
      </c>
      <c r="AL32" s="1070" t="str">
        <f>IF(AL31="","",VLOOKUP(AL31,シフト記号表!$C$6:$L$47,10,FALSE))</f>
        <v/>
      </c>
      <c r="AM32" s="1070" t="str">
        <f>IF(AM31="","",VLOOKUP(AM31,シフト記号表!$C$6:$L$47,10,FALSE))</f>
        <v/>
      </c>
      <c r="AN32" s="1070" t="str">
        <f>IF(AN31="","",VLOOKUP(AN31,シフト記号表!$C$6:$L$47,10,FALSE))</f>
        <v/>
      </c>
      <c r="AO32" s="1070" t="str">
        <f>IF(AO31="","",VLOOKUP(AO31,シフト記号表!$C$6:$L$47,10,FALSE))</f>
        <v/>
      </c>
      <c r="AP32" s="1070" t="str">
        <f>IF(AP31="","",VLOOKUP(AP31,シフト記号表!$C$6:$L$47,10,FALSE))</f>
        <v/>
      </c>
      <c r="AQ32" s="1071" t="str">
        <f>IF(AQ31="","",VLOOKUP(AQ31,シフト記号表!$C$6:$L$47,10,FALSE))</f>
        <v/>
      </c>
      <c r="AR32" s="1069" t="str">
        <f>IF(AR31="","",VLOOKUP(AR31,シフト記号表!$C$6:$L$47,10,FALSE))</f>
        <v/>
      </c>
      <c r="AS32" s="1070" t="str">
        <f>IF(AS31="","",VLOOKUP(AS31,シフト記号表!$C$6:$L$47,10,FALSE))</f>
        <v/>
      </c>
      <c r="AT32" s="1070" t="str">
        <f>IF(AT31="","",VLOOKUP(AT31,シフト記号表!$C$6:$L$47,10,FALSE))</f>
        <v/>
      </c>
      <c r="AU32" s="1070" t="str">
        <f>IF(AU31="","",VLOOKUP(AU31,シフト記号表!$C$6:$L$47,10,FALSE))</f>
        <v/>
      </c>
      <c r="AV32" s="1070" t="str">
        <f>IF(AV31="","",VLOOKUP(AV31,シフト記号表!$C$6:$L$47,10,FALSE))</f>
        <v/>
      </c>
      <c r="AW32" s="1070" t="str">
        <f>IF(AW31="","",VLOOKUP(AW31,シフト記号表!$C$6:$L$47,10,FALSE))</f>
        <v/>
      </c>
      <c r="AX32" s="1071" t="str">
        <f>IF(AX31="","",VLOOKUP(AX31,シフト記号表!$C$6:$L$47,10,FALSE))</f>
        <v/>
      </c>
      <c r="AY32" s="1069" t="str">
        <f>IF(AY31="","",VLOOKUP(AY31,シフト記号表!$C$6:$L$47,10,FALSE))</f>
        <v/>
      </c>
      <c r="AZ32" s="1070" t="str">
        <f>IF(AZ31="","",VLOOKUP(AZ31,シフト記号表!$C$6:$L$47,10,FALSE))</f>
        <v/>
      </c>
      <c r="BA32" s="1070" t="str">
        <f>IF(BA31="","",VLOOKUP(BA31,シフト記号表!$C$6:$L$47,10,FALSE))</f>
        <v/>
      </c>
      <c r="BB32" s="1072">
        <f>IF($BE$3="４週",SUM(W32:AX32),IF($BE$3="暦月",SUM(W32:BA32),""))</f>
        <v>0</v>
      </c>
      <c r="BC32" s="1073"/>
      <c r="BD32" s="1074">
        <f>IF($BE$3="４週",BB32/4,IF($BE$3="暦月",(BB32/($BE$8/7)),""))</f>
        <v>0</v>
      </c>
      <c r="BE32" s="1073"/>
      <c r="BF32" s="1075"/>
      <c r="BG32" s="1076"/>
      <c r="BH32" s="1076"/>
      <c r="BI32" s="1076"/>
      <c r="BJ32" s="1077"/>
    </row>
    <row r="33" spans="2:62" ht="20.25" customHeight="1">
      <c r="B33" s="1029">
        <f>B31+1</f>
        <v>9</v>
      </c>
      <c r="C33" s="1078"/>
      <c r="D33" s="1079"/>
      <c r="E33" s="1057"/>
      <c r="F33" s="1058"/>
      <c r="G33" s="1057"/>
      <c r="H33" s="1058"/>
      <c r="I33" s="1082"/>
      <c r="J33" s="1083"/>
      <c r="K33" s="1084"/>
      <c r="L33" s="1085"/>
      <c r="M33" s="1085"/>
      <c r="N33" s="1079"/>
      <c r="O33" s="1063"/>
      <c r="P33" s="1064"/>
      <c r="Q33" s="1064"/>
      <c r="R33" s="1064"/>
      <c r="S33" s="1065"/>
      <c r="T33" s="1086" t="s">
        <v>921</v>
      </c>
      <c r="U33" s="1087"/>
      <c r="V33" s="1088"/>
      <c r="W33" s="1089"/>
      <c r="X33" s="1090"/>
      <c r="Y33" s="1090"/>
      <c r="Z33" s="1090"/>
      <c r="AA33" s="1090"/>
      <c r="AB33" s="1090"/>
      <c r="AC33" s="1091"/>
      <c r="AD33" s="1089"/>
      <c r="AE33" s="1090"/>
      <c r="AF33" s="1090"/>
      <c r="AG33" s="1090"/>
      <c r="AH33" s="1090"/>
      <c r="AI33" s="1090"/>
      <c r="AJ33" s="1091"/>
      <c r="AK33" s="1089"/>
      <c r="AL33" s="1090"/>
      <c r="AM33" s="1090"/>
      <c r="AN33" s="1090"/>
      <c r="AO33" s="1090"/>
      <c r="AP33" s="1090"/>
      <c r="AQ33" s="1091"/>
      <c r="AR33" s="1089"/>
      <c r="AS33" s="1090"/>
      <c r="AT33" s="1090"/>
      <c r="AU33" s="1090"/>
      <c r="AV33" s="1090"/>
      <c r="AW33" s="1090"/>
      <c r="AX33" s="1091"/>
      <c r="AY33" s="1089"/>
      <c r="AZ33" s="1090"/>
      <c r="BA33" s="1092"/>
      <c r="BB33" s="1093"/>
      <c r="BC33" s="1094"/>
      <c r="BD33" s="1095"/>
      <c r="BE33" s="1096"/>
      <c r="BF33" s="1097"/>
      <c r="BG33" s="1098"/>
      <c r="BH33" s="1098"/>
      <c r="BI33" s="1098"/>
      <c r="BJ33" s="1099"/>
    </row>
    <row r="34" spans="2:62" ht="20.25" customHeight="1">
      <c r="B34" s="1054"/>
      <c r="C34" s="1055"/>
      <c r="D34" s="1056"/>
      <c r="E34" s="1057"/>
      <c r="F34" s="1058">
        <f>C33</f>
        <v>0</v>
      </c>
      <c r="G34" s="1057"/>
      <c r="H34" s="1058">
        <f>I33</f>
        <v>0</v>
      </c>
      <c r="I34" s="1059"/>
      <c r="J34" s="1060"/>
      <c r="K34" s="1061"/>
      <c r="L34" s="1062"/>
      <c r="M34" s="1062"/>
      <c r="N34" s="1056"/>
      <c r="O34" s="1063"/>
      <c r="P34" s="1064"/>
      <c r="Q34" s="1064"/>
      <c r="R34" s="1064"/>
      <c r="S34" s="1065"/>
      <c r="T34" s="1100" t="s">
        <v>922</v>
      </c>
      <c r="U34" s="1101"/>
      <c r="V34" s="1102"/>
      <c r="W34" s="1069" t="str">
        <f>IF(W33="","",VLOOKUP(W33,シフト記号表!$C$6:$L$47,10,FALSE))</f>
        <v/>
      </c>
      <c r="X34" s="1070" t="str">
        <f>IF(X33="","",VLOOKUP(X33,シフト記号表!$C$6:$L$47,10,FALSE))</f>
        <v/>
      </c>
      <c r="Y34" s="1070" t="str">
        <f>IF(Y33="","",VLOOKUP(Y33,シフト記号表!$C$6:$L$47,10,FALSE))</f>
        <v/>
      </c>
      <c r="Z34" s="1070" t="str">
        <f>IF(Z33="","",VLOOKUP(Z33,シフト記号表!$C$6:$L$47,10,FALSE))</f>
        <v/>
      </c>
      <c r="AA34" s="1070" t="str">
        <f>IF(AA33="","",VLOOKUP(AA33,シフト記号表!$C$6:$L$47,10,FALSE))</f>
        <v/>
      </c>
      <c r="AB34" s="1070" t="str">
        <f>IF(AB33="","",VLOOKUP(AB33,シフト記号表!$C$6:$L$47,10,FALSE))</f>
        <v/>
      </c>
      <c r="AC34" s="1071" t="str">
        <f>IF(AC33="","",VLOOKUP(AC33,シフト記号表!$C$6:$L$47,10,FALSE))</f>
        <v/>
      </c>
      <c r="AD34" s="1069" t="str">
        <f>IF(AD33="","",VLOOKUP(AD33,シフト記号表!$C$6:$L$47,10,FALSE))</f>
        <v/>
      </c>
      <c r="AE34" s="1070" t="str">
        <f>IF(AE33="","",VLOOKUP(AE33,シフト記号表!$C$6:$L$47,10,FALSE))</f>
        <v/>
      </c>
      <c r="AF34" s="1070" t="str">
        <f>IF(AF33="","",VLOOKUP(AF33,シフト記号表!$C$6:$L$47,10,FALSE))</f>
        <v/>
      </c>
      <c r="AG34" s="1070" t="str">
        <f>IF(AG33="","",VLOOKUP(AG33,シフト記号表!$C$6:$L$47,10,FALSE))</f>
        <v/>
      </c>
      <c r="AH34" s="1070" t="str">
        <f>IF(AH33="","",VLOOKUP(AH33,シフト記号表!$C$6:$L$47,10,FALSE))</f>
        <v/>
      </c>
      <c r="AI34" s="1070" t="str">
        <f>IF(AI33="","",VLOOKUP(AI33,シフト記号表!$C$6:$L$47,10,FALSE))</f>
        <v/>
      </c>
      <c r="AJ34" s="1071" t="str">
        <f>IF(AJ33="","",VLOOKUP(AJ33,シフト記号表!$C$6:$L$47,10,FALSE))</f>
        <v/>
      </c>
      <c r="AK34" s="1069" t="str">
        <f>IF(AK33="","",VLOOKUP(AK33,シフト記号表!$C$6:$L$47,10,FALSE))</f>
        <v/>
      </c>
      <c r="AL34" s="1070" t="str">
        <f>IF(AL33="","",VLOOKUP(AL33,シフト記号表!$C$6:$L$47,10,FALSE))</f>
        <v/>
      </c>
      <c r="AM34" s="1070" t="str">
        <f>IF(AM33="","",VLOOKUP(AM33,シフト記号表!$C$6:$L$47,10,FALSE))</f>
        <v/>
      </c>
      <c r="AN34" s="1070" t="str">
        <f>IF(AN33="","",VLOOKUP(AN33,シフト記号表!$C$6:$L$47,10,FALSE))</f>
        <v/>
      </c>
      <c r="AO34" s="1070" t="str">
        <f>IF(AO33="","",VLOOKUP(AO33,シフト記号表!$C$6:$L$47,10,FALSE))</f>
        <v/>
      </c>
      <c r="AP34" s="1070" t="str">
        <f>IF(AP33="","",VLOOKUP(AP33,シフト記号表!$C$6:$L$47,10,FALSE))</f>
        <v/>
      </c>
      <c r="AQ34" s="1071" t="str">
        <f>IF(AQ33="","",VLOOKUP(AQ33,シフト記号表!$C$6:$L$47,10,FALSE))</f>
        <v/>
      </c>
      <c r="AR34" s="1069" t="str">
        <f>IF(AR33="","",VLOOKUP(AR33,シフト記号表!$C$6:$L$47,10,FALSE))</f>
        <v/>
      </c>
      <c r="AS34" s="1070" t="str">
        <f>IF(AS33="","",VLOOKUP(AS33,シフト記号表!$C$6:$L$47,10,FALSE))</f>
        <v/>
      </c>
      <c r="AT34" s="1070" t="str">
        <f>IF(AT33="","",VLOOKUP(AT33,シフト記号表!$C$6:$L$47,10,FALSE))</f>
        <v/>
      </c>
      <c r="AU34" s="1070" t="str">
        <f>IF(AU33="","",VLOOKUP(AU33,シフト記号表!$C$6:$L$47,10,FALSE))</f>
        <v/>
      </c>
      <c r="AV34" s="1070" t="str">
        <f>IF(AV33="","",VLOOKUP(AV33,シフト記号表!$C$6:$L$47,10,FALSE))</f>
        <v/>
      </c>
      <c r="AW34" s="1070" t="str">
        <f>IF(AW33="","",VLOOKUP(AW33,シフト記号表!$C$6:$L$47,10,FALSE))</f>
        <v/>
      </c>
      <c r="AX34" s="1071" t="str">
        <f>IF(AX33="","",VLOOKUP(AX33,シフト記号表!$C$6:$L$47,10,FALSE))</f>
        <v/>
      </c>
      <c r="AY34" s="1069" t="str">
        <f>IF(AY33="","",VLOOKUP(AY33,シフト記号表!$C$6:$L$47,10,FALSE))</f>
        <v/>
      </c>
      <c r="AZ34" s="1070" t="str">
        <f>IF(AZ33="","",VLOOKUP(AZ33,シフト記号表!$C$6:$L$47,10,FALSE))</f>
        <v/>
      </c>
      <c r="BA34" s="1070" t="str">
        <f>IF(BA33="","",VLOOKUP(BA33,シフト記号表!$C$6:$L$47,10,FALSE))</f>
        <v/>
      </c>
      <c r="BB34" s="1072">
        <f>IF($BE$3="４週",SUM(W34:AX34),IF($BE$3="暦月",SUM(W34:BA34),""))</f>
        <v>0</v>
      </c>
      <c r="BC34" s="1073"/>
      <c r="BD34" s="1074">
        <f>IF($BE$3="４週",BB34/4,IF($BE$3="暦月",(BB34/($BE$8/7)),""))</f>
        <v>0</v>
      </c>
      <c r="BE34" s="1073"/>
      <c r="BF34" s="1075"/>
      <c r="BG34" s="1076"/>
      <c r="BH34" s="1076"/>
      <c r="BI34" s="1076"/>
      <c r="BJ34" s="1077"/>
    </row>
    <row r="35" spans="2:62" ht="20.25" customHeight="1">
      <c r="B35" s="1029">
        <f>B33+1</f>
        <v>10</v>
      </c>
      <c r="C35" s="1078"/>
      <c r="D35" s="1079"/>
      <c r="E35" s="1057"/>
      <c r="F35" s="1058"/>
      <c r="G35" s="1057"/>
      <c r="H35" s="1058"/>
      <c r="I35" s="1082"/>
      <c r="J35" s="1083"/>
      <c r="K35" s="1084"/>
      <c r="L35" s="1085"/>
      <c r="M35" s="1085"/>
      <c r="N35" s="1079"/>
      <c r="O35" s="1063"/>
      <c r="P35" s="1064"/>
      <c r="Q35" s="1064"/>
      <c r="R35" s="1064"/>
      <c r="S35" s="1065"/>
      <c r="T35" s="1103" t="s">
        <v>921</v>
      </c>
      <c r="U35" s="1104"/>
      <c r="V35" s="1105"/>
      <c r="W35" s="1089"/>
      <c r="X35" s="1090"/>
      <c r="Y35" s="1090"/>
      <c r="Z35" s="1090"/>
      <c r="AA35" s="1090"/>
      <c r="AB35" s="1090"/>
      <c r="AC35" s="1091"/>
      <c r="AD35" s="1089"/>
      <c r="AE35" s="1090"/>
      <c r="AF35" s="1090"/>
      <c r="AG35" s="1090"/>
      <c r="AH35" s="1090"/>
      <c r="AI35" s="1090"/>
      <c r="AJ35" s="1091"/>
      <c r="AK35" s="1089"/>
      <c r="AL35" s="1090"/>
      <c r="AM35" s="1090"/>
      <c r="AN35" s="1090"/>
      <c r="AO35" s="1090"/>
      <c r="AP35" s="1090"/>
      <c r="AQ35" s="1091"/>
      <c r="AR35" s="1089"/>
      <c r="AS35" s="1090"/>
      <c r="AT35" s="1090"/>
      <c r="AU35" s="1090"/>
      <c r="AV35" s="1090"/>
      <c r="AW35" s="1090"/>
      <c r="AX35" s="1091"/>
      <c r="AY35" s="1089"/>
      <c r="AZ35" s="1090"/>
      <c r="BA35" s="1092"/>
      <c r="BB35" s="1093"/>
      <c r="BC35" s="1094"/>
      <c r="BD35" s="1095"/>
      <c r="BE35" s="1096"/>
      <c r="BF35" s="1097"/>
      <c r="BG35" s="1098"/>
      <c r="BH35" s="1098"/>
      <c r="BI35" s="1098"/>
      <c r="BJ35" s="1099"/>
    </row>
    <row r="36" spans="2:62" ht="20.25" customHeight="1">
      <c r="B36" s="1054"/>
      <c r="C36" s="1055"/>
      <c r="D36" s="1056"/>
      <c r="E36" s="1057"/>
      <c r="F36" s="1058">
        <f>C35</f>
        <v>0</v>
      </c>
      <c r="G36" s="1057"/>
      <c r="H36" s="1058">
        <f>I35</f>
        <v>0</v>
      </c>
      <c r="I36" s="1059"/>
      <c r="J36" s="1060"/>
      <c r="K36" s="1061"/>
      <c r="L36" s="1062"/>
      <c r="M36" s="1062"/>
      <c r="N36" s="1056"/>
      <c r="O36" s="1063"/>
      <c r="P36" s="1064"/>
      <c r="Q36" s="1064"/>
      <c r="R36" s="1064"/>
      <c r="S36" s="1065"/>
      <c r="T36" s="1100" t="s">
        <v>922</v>
      </c>
      <c r="U36" s="1101"/>
      <c r="V36" s="1102"/>
      <c r="W36" s="1069" t="str">
        <f>IF(W35="","",VLOOKUP(W35,シフト記号表!$C$6:$L$47,10,FALSE))</f>
        <v/>
      </c>
      <c r="X36" s="1070" t="str">
        <f>IF(X35="","",VLOOKUP(X35,シフト記号表!$C$6:$L$47,10,FALSE))</f>
        <v/>
      </c>
      <c r="Y36" s="1070" t="str">
        <f>IF(Y35="","",VLOOKUP(Y35,シフト記号表!$C$6:$L$47,10,FALSE))</f>
        <v/>
      </c>
      <c r="Z36" s="1070" t="str">
        <f>IF(Z35="","",VLOOKUP(Z35,シフト記号表!$C$6:$L$47,10,FALSE))</f>
        <v/>
      </c>
      <c r="AA36" s="1070" t="str">
        <f>IF(AA35="","",VLOOKUP(AA35,シフト記号表!$C$6:$L$47,10,FALSE))</f>
        <v/>
      </c>
      <c r="AB36" s="1070" t="str">
        <f>IF(AB35="","",VLOOKUP(AB35,シフト記号表!$C$6:$L$47,10,FALSE))</f>
        <v/>
      </c>
      <c r="AC36" s="1071" t="str">
        <f>IF(AC35="","",VLOOKUP(AC35,シフト記号表!$C$6:$L$47,10,FALSE))</f>
        <v/>
      </c>
      <c r="AD36" s="1069" t="str">
        <f>IF(AD35="","",VLOOKUP(AD35,シフト記号表!$C$6:$L$47,10,FALSE))</f>
        <v/>
      </c>
      <c r="AE36" s="1070" t="str">
        <f>IF(AE35="","",VLOOKUP(AE35,シフト記号表!$C$6:$L$47,10,FALSE))</f>
        <v/>
      </c>
      <c r="AF36" s="1070" t="str">
        <f>IF(AF35="","",VLOOKUP(AF35,シフト記号表!$C$6:$L$47,10,FALSE))</f>
        <v/>
      </c>
      <c r="AG36" s="1070" t="str">
        <f>IF(AG35="","",VLOOKUP(AG35,シフト記号表!$C$6:$L$47,10,FALSE))</f>
        <v/>
      </c>
      <c r="AH36" s="1070" t="str">
        <f>IF(AH35="","",VLOOKUP(AH35,シフト記号表!$C$6:$L$47,10,FALSE))</f>
        <v/>
      </c>
      <c r="AI36" s="1070" t="str">
        <f>IF(AI35="","",VLOOKUP(AI35,シフト記号表!$C$6:$L$47,10,FALSE))</f>
        <v/>
      </c>
      <c r="AJ36" s="1071" t="str">
        <f>IF(AJ35="","",VLOOKUP(AJ35,シフト記号表!$C$6:$L$47,10,FALSE))</f>
        <v/>
      </c>
      <c r="AK36" s="1069" t="str">
        <f>IF(AK35="","",VLOOKUP(AK35,シフト記号表!$C$6:$L$47,10,FALSE))</f>
        <v/>
      </c>
      <c r="AL36" s="1070" t="str">
        <f>IF(AL35="","",VLOOKUP(AL35,シフト記号表!$C$6:$L$47,10,FALSE))</f>
        <v/>
      </c>
      <c r="AM36" s="1070" t="str">
        <f>IF(AM35="","",VLOOKUP(AM35,シフト記号表!$C$6:$L$47,10,FALSE))</f>
        <v/>
      </c>
      <c r="AN36" s="1070" t="str">
        <f>IF(AN35="","",VLOOKUP(AN35,シフト記号表!$C$6:$L$47,10,FALSE))</f>
        <v/>
      </c>
      <c r="AO36" s="1070" t="str">
        <f>IF(AO35="","",VLOOKUP(AO35,シフト記号表!$C$6:$L$47,10,FALSE))</f>
        <v/>
      </c>
      <c r="AP36" s="1070" t="str">
        <f>IF(AP35="","",VLOOKUP(AP35,シフト記号表!$C$6:$L$47,10,FALSE))</f>
        <v/>
      </c>
      <c r="AQ36" s="1071" t="str">
        <f>IF(AQ35="","",VLOOKUP(AQ35,シフト記号表!$C$6:$L$47,10,FALSE))</f>
        <v/>
      </c>
      <c r="AR36" s="1069" t="str">
        <f>IF(AR35="","",VLOOKUP(AR35,シフト記号表!$C$6:$L$47,10,FALSE))</f>
        <v/>
      </c>
      <c r="AS36" s="1070" t="str">
        <f>IF(AS35="","",VLOOKUP(AS35,シフト記号表!$C$6:$L$47,10,FALSE))</f>
        <v/>
      </c>
      <c r="AT36" s="1070" t="str">
        <f>IF(AT35="","",VLOOKUP(AT35,シフト記号表!$C$6:$L$47,10,FALSE))</f>
        <v/>
      </c>
      <c r="AU36" s="1070" t="str">
        <f>IF(AU35="","",VLOOKUP(AU35,シフト記号表!$C$6:$L$47,10,FALSE))</f>
        <v/>
      </c>
      <c r="AV36" s="1070" t="str">
        <f>IF(AV35="","",VLOOKUP(AV35,シフト記号表!$C$6:$L$47,10,FALSE))</f>
        <v/>
      </c>
      <c r="AW36" s="1070" t="str">
        <f>IF(AW35="","",VLOOKUP(AW35,シフト記号表!$C$6:$L$47,10,FALSE))</f>
        <v/>
      </c>
      <c r="AX36" s="1071" t="str">
        <f>IF(AX35="","",VLOOKUP(AX35,シフト記号表!$C$6:$L$47,10,FALSE))</f>
        <v/>
      </c>
      <c r="AY36" s="1069" t="str">
        <f>IF(AY35="","",VLOOKUP(AY35,シフト記号表!$C$6:$L$47,10,FALSE))</f>
        <v/>
      </c>
      <c r="AZ36" s="1070" t="str">
        <f>IF(AZ35="","",VLOOKUP(AZ35,シフト記号表!$C$6:$L$47,10,FALSE))</f>
        <v/>
      </c>
      <c r="BA36" s="1070" t="str">
        <f>IF(BA35="","",VLOOKUP(BA35,シフト記号表!$C$6:$L$47,10,FALSE))</f>
        <v/>
      </c>
      <c r="BB36" s="1072">
        <f>IF($BE$3="４週",SUM(W36:AX36),IF($BE$3="暦月",SUM(W36:BA36),""))</f>
        <v>0</v>
      </c>
      <c r="BC36" s="1073"/>
      <c r="BD36" s="1074">
        <f>IF($BE$3="４週",BB36/4,IF($BE$3="暦月",(BB36/($BE$8/7)),""))</f>
        <v>0</v>
      </c>
      <c r="BE36" s="1073"/>
      <c r="BF36" s="1075"/>
      <c r="BG36" s="1076"/>
      <c r="BH36" s="1076"/>
      <c r="BI36" s="1076"/>
      <c r="BJ36" s="1077"/>
    </row>
    <row r="37" spans="2:62" ht="20.25" customHeight="1">
      <c r="B37" s="1029">
        <f>B35+1</f>
        <v>11</v>
      </c>
      <c r="C37" s="1078"/>
      <c r="D37" s="1079"/>
      <c r="E37" s="1057"/>
      <c r="F37" s="1058"/>
      <c r="G37" s="1057"/>
      <c r="H37" s="1058"/>
      <c r="I37" s="1082"/>
      <c r="J37" s="1083"/>
      <c r="K37" s="1084"/>
      <c r="L37" s="1085"/>
      <c r="M37" s="1085"/>
      <c r="N37" s="1079"/>
      <c r="O37" s="1063"/>
      <c r="P37" s="1064"/>
      <c r="Q37" s="1064"/>
      <c r="R37" s="1064"/>
      <c r="S37" s="1065"/>
      <c r="T37" s="1103" t="s">
        <v>921</v>
      </c>
      <c r="U37" s="1104"/>
      <c r="V37" s="1105"/>
      <c r="W37" s="1089"/>
      <c r="X37" s="1090"/>
      <c r="Y37" s="1090"/>
      <c r="Z37" s="1090"/>
      <c r="AA37" s="1090"/>
      <c r="AB37" s="1090"/>
      <c r="AC37" s="1091"/>
      <c r="AD37" s="1089"/>
      <c r="AE37" s="1090"/>
      <c r="AF37" s="1090"/>
      <c r="AG37" s="1090"/>
      <c r="AH37" s="1090"/>
      <c r="AI37" s="1090"/>
      <c r="AJ37" s="1091"/>
      <c r="AK37" s="1089"/>
      <c r="AL37" s="1090"/>
      <c r="AM37" s="1090"/>
      <c r="AN37" s="1090"/>
      <c r="AO37" s="1090"/>
      <c r="AP37" s="1090"/>
      <c r="AQ37" s="1091"/>
      <c r="AR37" s="1089"/>
      <c r="AS37" s="1090"/>
      <c r="AT37" s="1090"/>
      <c r="AU37" s="1090"/>
      <c r="AV37" s="1090"/>
      <c r="AW37" s="1090"/>
      <c r="AX37" s="1091"/>
      <c r="AY37" s="1089"/>
      <c r="AZ37" s="1090"/>
      <c r="BA37" s="1092"/>
      <c r="BB37" s="1093"/>
      <c r="BC37" s="1094"/>
      <c r="BD37" s="1095"/>
      <c r="BE37" s="1096"/>
      <c r="BF37" s="1097"/>
      <c r="BG37" s="1098"/>
      <c r="BH37" s="1098"/>
      <c r="BI37" s="1098"/>
      <c r="BJ37" s="1099"/>
    </row>
    <row r="38" spans="2:62" ht="20.25" customHeight="1">
      <c r="B38" s="1054"/>
      <c r="C38" s="1055"/>
      <c r="D38" s="1056"/>
      <c r="E38" s="1057"/>
      <c r="F38" s="1058">
        <f>C37</f>
        <v>0</v>
      </c>
      <c r="G38" s="1057"/>
      <c r="H38" s="1058">
        <f>I37</f>
        <v>0</v>
      </c>
      <c r="I38" s="1059"/>
      <c r="J38" s="1060"/>
      <c r="K38" s="1061"/>
      <c r="L38" s="1062"/>
      <c r="M38" s="1062"/>
      <c r="N38" s="1056"/>
      <c r="O38" s="1063"/>
      <c r="P38" s="1064"/>
      <c r="Q38" s="1064"/>
      <c r="R38" s="1064"/>
      <c r="S38" s="1065"/>
      <c r="T38" s="1100" t="s">
        <v>922</v>
      </c>
      <c r="U38" s="1101"/>
      <c r="V38" s="1102"/>
      <c r="W38" s="1069" t="str">
        <f>IF(W37="","",VLOOKUP(W37,シフト記号表!$C$6:$L$47,10,FALSE))</f>
        <v/>
      </c>
      <c r="X38" s="1070" t="str">
        <f>IF(X37="","",VLOOKUP(X37,シフト記号表!$C$6:$L$47,10,FALSE))</f>
        <v/>
      </c>
      <c r="Y38" s="1070" t="str">
        <f>IF(Y37="","",VLOOKUP(Y37,シフト記号表!$C$6:$L$47,10,FALSE))</f>
        <v/>
      </c>
      <c r="Z38" s="1070" t="str">
        <f>IF(Z37="","",VLOOKUP(Z37,シフト記号表!$C$6:$L$47,10,FALSE))</f>
        <v/>
      </c>
      <c r="AA38" s="1070" t="str">
        <f>IF(AA37="","",VLOOKUP(AA37,シフト記号表!$C$6:$L$47,10,FALSE))</f>
        <v/>
      </c>
      <c r="AB38" s="1070" t="str">
        <f>IF(AB37="","",VLOOKUP(AB37,シフト記号表!$C$6:$L$47,10,FALSE))</f>
        <v/>
      </c>
      <c r="AC38" s="1071" t="str">
        <f>IF(AC37="","",VLOOKUP(AC37,シフト記号表!$C$6:$L$47,10,FALSE))</f>
        <v/>
      </c>
      <c r="AD38" s="1069" t="str">
        <f>IF(AD37="","",VLOOKUP(AD37,シフト記号表!$C$6:$L$47,10,FALSE))</f>
        <v/>
      </c>
      <c r="AE38" s="1070" t="str">
        <f>IF(AE37="","",VLOOKUP(AE37,シフト記号表!$C$6:$L$47,10,FALSE))</f>
        <v/>
      </c>
      <c r="AF38" s="1070" t="str">
        <f>IF(AF37="","",VLOOKUP(AF37,シフト記号表!$C$6:$L$47,10,FALSE))</f>
        <v/>
      </c>
      <c r="AG38" s="1070" t="str">
        <f>IF(AG37="","",VLOOKUP(AG37,シフト記号表!$C$6:$L$47,10,FALSE))</f>
        <v/>
      </c>
      <c r="AH38" s="1070" t="str">
        <f>IF(AH37="","",VLOOKUP(AH37,シフト記号表!$C$6:$L$47,10,FALSE))</f>
        <v/>
      </c>
      <c r="AI38" s="1070" t="str">
        <f>IF(AI37="","",VLOOKUP(AI37,シフト記号表!$C$6:$L$47,10,FALSE))</f>
        <v/>
      </c>
      <c r="AJ38" s="1071" t="str">
        <f>IF(AJ37="","",VLOOKUP(AJ37,シフト記号表!$C$6:$L$47,10,FALSE))</f>
        <v/>
      </c>
      <c r="AK38" s="1069" t="str">
        <f>IF(AK37="","",VLOOKUP(AK37,シフト記号表!$C$6:$L$47,10,FALSE))</f>
        <v/>
      </c>
      <c r="AL38" s="1070" t="str">
        <f>IF(AL37="","",VLOOKUP(AL37,シフト記号表!$C$6:$L$47,10,FALSE))</f>
        <v/>
      </c>
      <c r="AM38" s="1070" t="str">
        <f>IF(AM37="","",VLOOKUP(AM37,シフト記号表!$C$6:$L$47,10,FALSE))</f>
        <v/>
      </c>
      <c r="AN38" s="1070" t="str">
        <f>IF(AN37="","",VLOOKUP(AN37,シフト記号表!$C$6:$L$47,10,FALSE))</f>
        <v/>
      </c>
      <c r="AO38" s="1070" t="str">
        <f>IF(AO37="","",VLOOKUP(AO37,シフト記号表!$C$6:$L$47,10,FALSE))</f>
        <v/>
      </c>
      <c r="AP38" s="1070" t="str">
        <f>IF(AP37="","",VLOOKUP(AP37,シフト記号表!$C$6:$L$47,10,FALSE))</f>
        <v/>
      </c>
      <c r="AQ38" s="1071" t="str">
        <f>IF(AQ37="","",VLOOKUP(AQ37,シフト記号表!$C$6:$L$47,10,FALSE))</f>
        <v/>
      </c>
      <c r="AR38" s="1069" t="str">
        <f>IF(AR37="","",VLOOKUP(AR37,シフト記号表!$C$6:$L$47,10,FALSE))</f>
        <v/>
      </c>
      <c r="AS38" s="1070" t="str">
        <f>IF(AS37="","",VLOOKUP(AS37,シフト記号表!$C$6:$L$47,10,FALSE))</f>
        <v/>
      </c>
      <c r="AT38" s="1070" t="str">
        <f>IF(AT37="","",VLOOKUP(AT37,シフト記号表!$C$6:$L$47,10,FALSE))</f>
        <v/>
      </c>
      <c r="AU38" s="1070" t="str">
        <f>IF(AU37="","",VLOOKUP(AU37,シフト記号表!$C$6:$L$47,10,FALSE))</f>
        <v/>
      </c>
      <c r="AV38" s="1070" t="str">
        <f>IF(AV37="","",VLOOKUP(AV37,シフト記号表!$C$6:$L$47,10,FALSE))</f>
        <v/>
      </c>
      <c r="AW38" s="1070" t="str">
        <f>IF(AW37="","",VLOOKUP(AW37,シフト記号表!$C$6:$L$47,10,FALSE))</f>
        <v/>
      </c>
      <c r="AX38" s="1071" t="str">
        <f>IF(AX37="","",VLOOKUP(AX37,シフト記号表!$C$6:$L$47,10,FALSE))</f>
        <v/>
      </c>
      <c r="AY38" s="1069" t="str">
        <f>IF(AY37="","",VLOOKUP(AY37,シフト記号表!$C$6:$L$47,10,FALSE))</f>
        <v/>
      </c>
      <c r="AZ38" s="1070" t="str">
        <f>IF(AZ37="","",VLOOKUP(AZ37,シフト記号表!$C$6:$L$47,10,FALSE))</f>
        <v/>
      </c>
      <c r="BA38" s="1070" t="str">
        <f>IF(BA37="","",VLOOKUP(BA37,シフト記号表!$C$6:$L$47,10,FALSE))</f>
        <v/>
      </c>
      <c r="BB38" s="1072">
        <f>IF($BE$3="４週",SUM(W38:AX38),IF($BE$3="暦月",SUM(W38:BA38),""))</f>
        <v>0</v>
      </c>
      <c r="BC38" s="1073"/>
      <c r="BD38" s="1074">
        <f>IF($BE$3="４週",BB38/4,IF($BE$3="暦月",(BB38/($BE$8/7)),""))</f>
        <v>0</v>
      </c>
      <c r="BE38" s="1073"/>
      <c r="BF38" s="1075"/>
      <c r="BG38" s="1076"/>
      <c r="BH38" s="1076"/>
      <c r="BI38" s="1076"/>
      <c r="BJ38" s="1077"/>
    </row>
    <row r="39" spans="2:62" ht="20.25" customHeight="1">
      <c r="B39" s="1029">
        <f>B37+1</f>
        <v>12</v>
      </c>
      <c r="C39" s="1078"/>
      <c r="D39" s="1079"/>
      <c r="E39" s="1057"/>
      <c r="F39" s="1058"/>
      <c r="G39" s="1057"/>
      <c r="H39" s="1058"/>
      <c r="I39" s="1082"/>
      <c r="J39" s="1083"/>
      <c r="K39" s="1084"/>
      <c r="L39" s="1085"/>
      <c r="M39" s="1085"/>
      <c r="N39" s="1079"/>
      <c r="O39" s="1063"/>
      <c r="P39" s="1064"/>
      <c r="Q39" s="1064"/>
      <c r="R39" s="1064"/>
      <c r="S39" s="1065"/>
      <c r="T39" s="1103" t="s">
        <v>921</v>
      </c>
      <c r="U39" s="1104"/>
      <c r="V39" s="1105"/>
      <c r="W39" s="1089"/>
      <c r="X39" s="1090"/>
      <c r="Y39" s="1090"/>
      <c r="Z39" s="1090"/>
      <c r="AA39" s="1090"/>
      <c r="AB39" s="1090"/>
      <c r="AC39" s="1091"/>
      <c r="AD39" s="1089"/>
      <c r="AE39" s="1090"/>
      <c r="AF39" s="1090"/>
      <c r="AG39" s="1090"/>
      <c r="AH39" s="1090"/>
      <c r="AI39" s="1090"/>
      <c r="AJ39" s="1091"/>
      <c r="AK39" s="1089"/>
      <c r="AL39" s="1090"/>
      <c r="AM39" s="1090"/>
      <c r="AN39" s="1090"/>
      <c r="AO39" s="1090"/>
      <c r="AP39" s="1090"/>
      <c r="AQ39" s="1091"/>
      <c r="AR39" s="1089"/>
      <c r="AS39" s="1090"/>
      <c r="AT39" s="1090"/>
      <c r="AU39" s="1090"/>
      <c r="AV39" s="1090"/>
      <c r="AW39" s="1090"/>
      <c r="AX39" s="1091"/>
      <c r="AY39" s="1089"/>
      <c r="AZ39" s="1090"/>
      <c r="BA39" s="1092"/>
      <c r="BB39" s="1093"/>
      <c r="BC39" s="1094"/>
      <c r="BD39" s="1095"/>
      <c r="BE39" s="1096"/>
      <c r="BF39" s="1097"/>
      <c r="BG39" s="1098"/>
      <c r="BH39" s="1098"/>
      <c r="BI39" s="1098"/>
      <c r="BJ39" s="1099"/>
    </row>
    <row r="40" spans="2:62" ht="20.25" customHeight="1">
      <c r="B40" s="1054"/>
      <c r="C40" s="1055"/>
      <c r="D40" s="1056"/>
      <c r="E40" s="1057"/>
      <c r="F40" s="1058">
        <f>C39</f>
        <v>0</v>
      </c>
      <c r="G40" s="1057"/>
      <c r="H40" s="1058">
        <f>I39</f>
        <v>0</v>
      </c>
      <c r="I40" s="1059"/>
      <c r="J40" s="1060"/>
      <c r="K40" s="1061"/>
      <c r="L40" s="1062"/>
      <c r="M40" s="1062"/>
      <c r="N40" s="1056"/>
      <c r="O40" s="1063"/>
      <c r="P40" s="1064"/>
      <c r="Q40" s="1064"/>
      <c r="R40" s="1064"/>
      <c r="S40" s="1065"/>
      <c r="T40" s="1100" t="s">
        <v>922</v>
      </c>
      <c r="U40" s="1101"/>
      <c r="V40" s="1102"/>
      <c r="W40" s="1069" t="str">
        <f>IF(W39="","",VLOOKUP(W39,シフト記号表!$C$6:$L$47,10,FALSE))</f>
        <v/>
      </c>
      <c r="X40" s="1070" t="str">
        <f>IF(X39="","",VLOOKUP(X39,シフト記号表!$C$6:$L$47,10,FALSE))</f>
        <v/>
      </c>
      <c r="Y40" s="1070" t="str">
        <f>IF(Y39="","",VLOOKUP(Y39,シフト記号表!$C$6:$L$47,10,FALSE))</f>
        <v/>
      </c>
      <c r="Z40" s="1070" t="str">
        <f>IF(Z39="","",VLOOKUP(Z39,シフト記号表!$C$6:$L$47,10,FALSE))</f>
        <v/>
      </c>
      <c r="AA40" s="1070" t="str">
        <f>IF(AA39="","",VLOOKUP(AA39,シフト記号表!$C$6:$L$47,10,FALSE))</f>
        <v/>
      </c>
      <c r="AB40" s="1070" t="str">
        <f>IF(AB39="","",VLOOKUP(AB39,シフト記号表!$C$6:$L$47,10,FALSE))</f>
        <v/>
      </c>
      <c r="AC40" s="1071" t="str">
        <f>IF(AC39="","",VLOOKUP(AC39,シフト記号表!$C$6:$L$47,10,FALSE))</f>
        <v/>
      </c>
      <c r="AD40" s="1069" t="str">
        <f>IF(AD39="","",VLOOKUP(AD39,シフト記号表!$C$6:$L$47,10,FALSE))</f>
        <v/>
      </c>
      <c r="AE40" s="1070" t="str">
        <f>IF(AE39="","",VLOOKUP(AE39,シフト記号表!$C$6:$L$47,10,FALSE))</f>
        <v/>
      </c>
      <c r="AF40" s="1070" t="str">
        <f>IF(AF39="","",VLOOKUP(AF39,シフト記号表!$C$6:$L$47,10,FALSE))</f>
        <v/>
      </c>
      <c r="AG40" s="1070" t="str">
        <f>IF(AG39="","",VLOOKUP(AG39,シフト記号表!$C$6:$L$47,10,FALSE))</f>
        <v/>
      </c>
      <c r="AH40" s="1070" t="str">
        <f>IF(AH39="","",VLOOKUP(AH39,シフト記号表!$C$6:$L$47,10,FALSE))</f>
        <v/>
      </c>
      <c r="AI40" s="1070" t="str">
        <f>IF(AI39="","",VLOOKUP(AI39,シフト記号表!$C$6:$L$47,10,FALSE))</f>
        <v/>
      </c>
      <c r="AJ40" s="1071" t="str">
        <f>IF(AJ39="","",VLOOKUP(AJ39,シフト記号表!$C$6:$L$47,10,FALSE))</f>
        <v/>
      </c>
      <c r="AK40" s="1069" t="str">
        <f>IF(AK39="","",VLOOKUP(AK39,シフト記号表!$C$6:$L$47,10,FALSE))</f>
        <v/>
      </c>
      <c r="AL40" s="1070" t="str">
        <f>IF(AL39="","",VLOOKUP(AL39,シフト記号表!$C$6:$L$47,10,FALSE))</f>
        <v/>
      </c>
      <c r="AM40" s="1070" t="str">
        <f>IF(AM39="","",VLOOKUP(AM39,シフト記号表!$C$6:$L$47,10,FALSE))</f>
        <v/>
      </c>
      <c r="AN40" s="1070" t="str">
        <f>IF(AN39="","",VLOOKUP(AN39,シフト記号表!$C$6:$L$47,10,FALSE))</f>
        <v/>
      </c>
      <c r="AO40" s="1070" t="str">
        <f>IF(AO39="","",VLOOKUP(AO39,シフト記号表!$C$6:$L$47,10,FALSE))</f>
        <v/>
      </c>
      <c r="AP40" s="1070" t="str">
        <f>IF(AP39="","",VLOOKUP(AP39,シフト記号表!$C$6:$L$47,10,FALSE))</f>
        <v/>
      </c>
      <c r="AQ40" s="1071" t="str">
        <f>IF(AQ39="","",VLOOKUP(AQ39,シフト記号表!$C$6:$L$47,10,FALSE))</f>
        <v/>
      </c>
      <c r="AR40" s="1069" t="str">
        <f>IF(AR39="","",VLOOKUP(AR39,シフト記号表!$C$6:$L$47,10,FALSE))</f>
        <v/>
      </c>
      <c r="AS40" s="1070" t="str">
        <f>IF(AS39="","",VLOOKUP(AS39,シフト記号表!$C$6:$L$47,10,FALSE))</f>
        <v/>
      </c>
      <c r="AT40" s="1070" t="str">
        <f>IF(AT39="","",VLOOKUP(AT39,シフト記号表!$C$6:$L$47,10,FALSE))</f>
        <v/>
      </c>
      <c r="AU40" s="1070" t="str">
        <f>IF(AU39="","",VLOOKUP(AU39,シフト記号表!$C$6:$L$47,10,FALSE))</f>
        <v/>
      </c>
      <c r="AV40" s="1070" t="str">
        <f>IF(AV39="","",VLOOKUP(AV39,シフト記号表!$C$6:$L$47,10,FALSE))</f>
        <v/>
      </c>
      <c r="AW40" s="1070" t="str">
        <f>IF(AW39="","",VLOOKUP(AW39,シフト記号表!$C$6:$L$47,10,FALSE))</f>
        <v/>
      </c>
      <c r="AX40" s="1071" t="str">
        <f>IF(AX39="","",VLOOKUP(AX39,シフト記号表!$C$6:$L$47,10,FALSE))</f>
        <v/>
      </c>
      <c r="AY40" s="1069" t="str">
        <f>IF(AY39="","",VLOOKUP(AY39,シフト記号表!$C$6:$L$47,10,FALSE))</f>
        <v/>
      </c>
      <c r="AZ40" s="1070" t="str">
        <f>IF(AZ39="","",VLOOKUP(AZ39,シフト記号表!$C$6:$L$47,10,FALSE))</f>
        <v/>
      </c>
      <c r="BA40" s="1070" t="str">
        <f>IF(BA39="","",VLOOKUP(BA39,シフト記号表!$C$6:$L$47,10,FALSE))</f>
        <v/>
      </c>
      <c r="BB40" s="1072">
        <f>IF($BE$3="４週",SUM(W40:AX40),IF($BE$3="暦月",SUM(W40:BA40),""))</f>
        <v>0</v>
      </c>
      <c r="BC40" s="1073"/>
      <c r="BD40" s="1074">
        <f>IF($BE$3="４週",BB40/4,IF($BE$3="暦月",(BB40/($BE$8/7)),""))</f>
        <v>0</v>
      </c>
      <c r="BE40" s="1073"/>
      <c r="BF40" s="1075"/>
      <c r="BG40" s="1076"/>
      <c r="BH40" s="1076"/>
      <c r="BI40" s="1076"/>
      <c r="BJ40" s="1077"/>
    </row>
    <row r="41" spans="2:62" ht="20.25" customHeight="1">
      <c r="B41" s="1029">
        <f>B39+1</f>
        <v>13</v>
      </c>
      <c r="C41" s="1078"/>
      <c r="D41" s="1079"/>
      <c r="E41" s="1057"/>
      <c r="F41" s="1058"/>
      <c r="G41" s="1057"/>
      <c r="H41" s="1058"/>
      <c r="I41" s="1082"/>
      <c r="J41" s="1083"/>
      <c r="K41" s="1084"/>
      <c r="L41" s="1085"/>
      <c r="M41" s="1085"/>
      <c r="N41" s="1079"/>
      <c r="O41" s="1063"/>
      <c r="P41" s="1064"/>
      <c r="Q41" s="1064"/>
      <c r="R41" s="1064"/>
      <c r="S41" s="1065"/>
      <c r="T41" s="1103" t="s">
        <v>921</v>
      </c>
      <c r="U41" s="1104"/>
      <c r="V41" s="1105"/>
      <c r="W41" s="1089"/>
      <c r="X41" s="1090"/>
      <c r="Y41" s="1090"/>
      <c r="Z41" s="1090"/>
      <c r="AA41" s="1090"/>
      <c r="AB41" s="1090"/>
      <c r="AC41" s="1091"/>
      <c r="AD41" s="1089"/>
      <c r="AE41" s="1090"/>
      <c r="AF41" s="1090"/>
      <c r="AG41" s="1090"/>
      <c r="AH41" s="1090"/>
      <c r="AI41" s="1090"/>
      <c r="AJ41" s="1091"/>
      <c r="AK41" s="1089"/>
      <c r="AL41" s="1090"/>
      <c r="AM41" s="1090"/>
      <c r="AN41" s="1090"/>
      <c r="AO41" s="1090"/>
      <c r="AP41" s="1090"/>
      <c r="AQ41" s="1091"/>
      <c r="AR41" s="1089"/>
      <c r="AS41" s="1090"/>
      <c r="AT41" s="1090"/>
      <c r="AU41" s="1090"/>
      <c r="AV41" s="1090"/>
      <c r="AW41" s="1090"/>
      <c r="AX41" s="1091"/>
      <c r="AY41" s="1089"/>
      <c r="AZ41" s="1090"/>
      <c r="BA41" s="1092"/>
      <c r="BB41" s="1093"/>
      <c r="BC41" s="1094"/>
      <c r="BD41" s="1095"/>
      <c r="BE41" s="1096"/>
      <c r="BF41" s="1097"/>
      <c r="BG41" s="1098"/>
      <c r="BH41" s="1098"/>
      <c r="BI41" s="1098"/>
      <c r="BJ41" s="1099"/>
    </row>
    <row r="42" spans="2:62" ht="20.25" customHeight="1">
      <c r="B42" s="1054"/>
      <c r="C42" s="1055"/>
      <c r="D42" s="1056"/>
      <c r="E42" s="1057"/>
      <c r="F42" s="1058">
        <f>C41</f>
        <v>0</v>
      </c>
      <c r="G42" s="1057"/>
      <c r="H42" s="1058">
        <f>I41</f>
        <v>0</v>
      </c>
      <c r="I42" s="1059"/>
      <c r="J42" s="1060"/>
      <c r="K42" s="1061"/>
      <c r="L42" s="1062"/>
      <c r="M42" s="1062"/>
      <c r="N42" s="1056"/>
      <c r="O42" s="1063"/>
      <c r="P42" s="1064"/>
      <c r="Q42" s="1064"/>
      <c r="R42" s="1064"/>
      <c r="S42" s="1065"/>
      <c r="T42" s="1100" t="s">
        <v>922</v>
      </c>
      <c r="U42" s="1101"/>
      <c r="V42" s="1102"/>
      <c r="W42" s="1069" t="str">
        <f>IF(W41="","",VLOOKUP(W41,シフト記号表!$C$6:$L$47,10,FALSE))</f>
        <v/>
      </c>
      <c r="X42" s="1070" t="str">
        <f>IF(X41="","",VLOOKUP(X41,シフト記号表!$C$6:$L$47,10,FALSE))</f>
        <v/>
      </c>
      <c r="Y42" s="1070" t="str">
        <f>IF(Y41="","",VLOOKUP(Y41,シフト記号表!$C$6:$L$47,10,FALSE))</f>
        <v/>
      </c>
      <c r="Z42" s="1070" t="str">
        <f>IF(Z41="","",VLOOKUP(Z41,シフト記号表!$C$6:$L$47,10,FALSE))</f>
        <v/>
      </c>
      <c r="AA42" s="1070" t="str">
        <f>IF(AA41="","",VLOOKUP(AA41,シフト記号表!$C$6:$L$47,10,FALSE))</f>
        <v/>
      </c>
      <c r="AB42" s="1070" t="str">
        <f>IF(AB41="","",VLOOKUP(AB41,シフト記号表!$C$6:$L$47,10,FALSE))</f>
        <v/>
      </c>
      <c r="AC42" s="1071" t="str">
        <f>IF(AC41="","",VLOOKUP(AC41,シフト記号表!$C$6:$L$47,10,FALSE))</f>
        <v/>
      </c>
      <c r="AD42" s="1069" t="str">
        <f>IF(AD41="","",VLOOKUP(AD41,シフト記号表!$C$6:$L$47,10,FALSE))</f>
        <v/>
      </c>
      <c r="AE42" s="1070" t="str">
        <f>IF(AE41="","",VLOOKUP(AE41,シフト記号表!$C$6:$L$47,10,FALSE))</f>
        <v/>
      </c>
      <c r="AF42" s="1070" t="str">
        <f>IF(AF41="","",VLOOKUP(AF41,シフト記号表!$C$6:$L$47,10,FALSE))</f>
        <v/>
      </c>
      <c r="AG42" s="1070" t="str">
        <f>IF(AG41="","",VLOOKUP(AG41,シフト記号表!$C$6:$L$47,10,FALSE))</f>
        <v/>
      </c>
      <c r="AH42" s="1070" t="str">
        <f>IF(AH41="","",VLOOKUP(AH41,シフト記号表!$C$6:$L$47,10,FALSE))</f>
        <v/>
      </c>
      <c r="AI42" s="1070" t="str">
        <f>IF(AI41="","",VLOOKUP(AI41,シフト記号表!$C$6:$L$47,10,FALSE))</f>
        <v/>
      </c>
      <c r="AJ42" s="1071" t="str">
        <f>IF(AJ41="","",VLOOKUP(AJ41,シフト記号表!$C$6:$L$47,10,FALSE))</f>
        <v/>
      </c>
      <c r="AK42" s="1069" t="str">
        <f>IF(AK41="","",VLOOKUP(AK41,シフト記号表!$C$6:$L$47,10,FALSE))</f>
        <v/>
      </c>
      <c r="AL42" s="1070" t="str">
        <f>IF(AL41="","",VLOOKUP(AL41,シフト記号表!$C$6:$L$47,10,FALSE))</f>
        <v/>
      </c>
      <c r="AM42" s="1070" t="str">
        <f>IF(AM41="","",VLOOKUP(AM41,シフト記号表!$C$6:$L$47,10,FALSE))</f>
        <v/>
      </c>
      <c r="AN42" s="1070" t="str">
        <f>IF(AN41="","",VLOOKUP(AN41,シフト記号表!$C$6:$L$47,10,FALSE))</f>
        <v/>
      </c>
      <c r="AO42" s="1070" t="str">
        <f>IF(AO41="","",VLOOKUP(AO41,シフト記号表!$C$6:$L$47,10,FALSE))</f>
        <v/>
      </c>
      <c r="AP42" s="1070" t="str">
        <f>IF(AP41="","",VLOOKUP(AP41,シフト記号表!$C$6:$L$47,10,FALSE))</f>
        <v/>
      </c>
      <c r="AQ42" s="1071" t="str">
        <f>IF(AQ41="","",VLOOKUP(AQ41,シフト記号表!$C$6:$L$47,10,FALSE))</f>
        <v/>
      </c>
      <c r="AR42" s="1069" t="str">
        <f>IF(AR41="","",VLOOKUP(AR41,シフト記号表!$C$6:$L$47,10,FALSE))</f>
        <v/>
      </c>
      <c r="AS42" s="1070" t="str">
        <f>IF(AS41="","",VLOOKUP(AS41,シフト記号表!$C$6:$L$47,10,FALSE))</f>
        <v/>
      </c>
      <c r="AT42" s="1070" t="str">
        <f>IF(AT41="","",VLOOKUP(AT41,シフト記号表!$C$6:$L$47,10,FALSE))</f>
        <v/>
      </c>
      <c r="AU42" s="1070" t="str">
        <f>IF(AU41="","",VLOOKUP(AU41,シフト記号表!$C$6:$L$47,10,FALSE))</f>
        <v/>
      </c>
      <c r="AV42" s="1070" t="str">
        <f>IF(AV41="","",VLOOKUP(AV41,シフト記号表!$C$6:$L$47,10,FALSE))</f>
        <v/>
      </c>
      <c r="AW42" s="1070" t="str">
        <f>IF(AW41="","",VLOOKUP(AW41,シフト記号表!$C$6:$L$47,10,FALSE))</f>
        <v/>
      </c>
      <c r="AX42" s="1071" t="str">
        <f>IF(AX41="","",VLOOKUP(AX41,シフト記号表!$C$6:$L$47,10,FALSE))</f>
        <v/>
      </c>
      <c r="AY42" s="1069" t="str">
        <f>IF(AY41="","",VLOOKUP(AY41,シフト記号表!$C$6:$L$47,10,FALSE))</f>
        <v/>
      </c>
      <c r="AZ42" s="1070" t="str">
        <f>IF(AZ41="","",VLOOKUP(AZ41,シフト記号表!$C$6:$L$47,10,FALSE))</f>
        <v/>
      </c>
      <c r="BA42" s="1070" t="str">
        <f>IF(BA41="","",VLOOKUP(BA41,シフト記号表!$C$6:$L$47,10,FALSE))</f>
        <v/>
      </c>
      <c r="BB42" s="1072">
        <f>IF($BE$3="４週",SUM(W42:AX42),IF($BE$3="暦月",SUM(W42:BA42),""))</f>
        <v>0</v>
      </c>
      <c r="BC42" s="1073"/>
      <c r="BD42" s="1074">
        <f>IF($BE$3="４週",BB42/4,IF($BE$3="暦月",(BB42/($BE$8/7)),""))</f>
        <v>0</v>
      </c>
      <c r="BE42" s="1073"/>
      <c r="BF42" s="1075"/>
      <c r="BG42" s="1076"/>
      <c r="BH42" s="1076"/>
      <c r="BI42" s="1076"/>
      <c r="BJ42" s="1077"/>
    </row>
    <row r="43" spans="2:62" ht="20.25" customHeight="1">
      <c r="B43" s="1029">
        <f>B41+1</f>
        <v>14</v>
      </c>
      <c r="C43" s="1078"/>
      <c r="D43" s="1079"/>
      <c r="E43" s="1057"/>
      <c r="F43" s="1058"/>
      <c r="G43" s="1057"/>
      <c r="H43" s="1058"/>
      <c r="I43" s="1082"/>
      <c r="J43" s="1083"/>
      <c r="K43" s="1084"/>
      <c r="L43" s="1085"/>
      <c r="M43" s="1085"/>
      <c r="N43" s="1079"/>
      <c r="O43" s="1063"/>
      <c r="P43" s="1064"/>
      <c r="Q43" s="1064"/>
      <c r="R43" s="1064"/>
      <c r="S43" s="1065"/>
      <c r="T43" s="1103" t="s">
        <v>921</v>
      </c>
      <c r="U43" s="1104"/>
      <c r="V43" s="1105"/>
      <c r="W43" s="1089"/>
      <c r="X43" s="1090"/>
      <c r="Y43" s="1090"/>
      <c r="Z43" s="1090"/>
      <c r="AA43" s="1090"/>
      <c r="AB43" s="1090"/>
      <c r="AC43" s="1091"/>
      <c r="AD43" s="1089"/>
      <c r="AE43" s="1090"/>
      <c r="AF43" s="1090"/>
      <c r="AG43" s="1090"/>
      <c r="AH43" s="1090"/>
      <c r="AI43" s="1090"/>
      <c r="AJ43" s="1091"/>
      <c r="AK43" s="1089"/>
      <c r="AL43" s="1090"/>
      <c r="AM43" s="1090"/>
      <c r="AN43" s="1090"/>
      <c r="AO43" s="1090"/>
      <c r="AP43" s="1090"/>
      <c r="AQ43" s="1091"/>
      <c r="AR43" s="1089"/>
      <c r="AS43" s="1090"/>
      <c r="AT43" s="1090"/>
      <c r="AU43" s="1090"/>
      <c r="AV43" s="1090"/>
      <c r="AW43" s="1090"/>
      <c r="AX43" s="1091"/>
      <c r="AY43" s="1089"/>
      <c r="AZ43" s="1090"/>
      <c r="BA43" s="1092"/>
      <c r="BB43" s="1093"/>
      <c r="BC43" s="1094"/>
      <c r="BD43" s="1095"/>
      <c r="BE43" s="1096"/>
      <c r="BF43" s="1097"/>
      <c r="BG43" s="1098"/>
      <c r="BH43" s="1098"/>
      <c r="BI43" s="1098"/>
      <c r="BJ43" s="1099"/>
    </row>
    <row r="44" spans="2:62" ht="20.25" customHeight="1">
      <c r="B44" s="1054"/>
      <c r="C44" s="1055"/>
      <c r="D44" s="1056"/>
      <c r="E44" s="1057"/>
      <c r="F44" s="1058">
        <f>C43</f>
        <v>0</v>
      </c>
      <c r="G44" s="1057"/>
      <c r="H44" s="1058">
        <f>I43</f>
        <v>0</v>
      </c>
      <c r="I44" s="1059"/>
      <c r="J44" s="1060"/>
      <c r="K44" s="1061"/>
      <c r="L44" s="1062"/>
      <c r="M44" s="1062"/>
      <c r="N44" s="1056"/>
      <c r="O44" s="1063"/>
      <c r="P44" s="1064"/>
      <c r="Q44" s="1064"/>
      <c r="R44" s="1064"/>
      <c r="S44" s="1065"/>
      <c r="T44" s="1100" t="s">
        <v>922</v>
      </c>
      <c r="U44" s="1101"/>
      <c r="V44" s="1102"/>
      <c r="W44" s="1069" t="str">
        <f>IF(W43="","",VLOOKUP(W43,シフト記号表!$C$6:$L$47,10,FALSE))</f>
        <v/>
      </c>
      <c r="X44" s="1070" t="str">
        <f>IF(X43="","",VLOOKUP(X43,シフト記号表!$C$6:$L$47,10,FALSE))</f>
        <v/>
      </c>
      <c r="Y44" s="1070" t="str">
        <f>IF(Y43="","",VLOOKUP(Y43,シフト記号表!$C$6:$L$47,10,FALSE))</f>
        <v/>
      </c>
      <c r="Z44" s="1070" t="str">
        <f>IF(Z43="","",VLOOKUP(Z43,シフト記号表!$C$6:$L$47,10,FALSE))</f>
        <v/>
      </c>
      <c r="AA44" s="1070" t="str">
        <f>IF(AA43="","",VLOOKUP(AA43,シフト記号表!$C$6:$L$47,10,FALSE))</f>
        <v/>
      </c>
      <c r="AB44" s="1070" t="str">
        <f>IF(AB43="","",VLOOKUP(AB43,シフト記号表!$C$6:$L$47,10,FALSE))</f>
        <v/>
      </c>
      <c r="AC44" s="1071" t="str">
        <f>IF(AC43="","",VLOOKUP(AC43,シフト記号表!$C$6:$L$47,10,FALSE))</f>
        <v/>
      </c>
      <c r="AD44" s="1069" t="str">
        <f>IF(AD43="","",VLOOKUP(AD43,シフト記号表!$C$6:$L$47,10,FALSE))</f>
        <v/>
      </c>
      <c r="AE44" s="1070" t="str">
        <f>IF(AE43="","",VLOOKUP(AE43,シフト記号表!$C$6:$L$47,10,FALSE))</f>
        <v/>
      </c>
      <c r="AF44" s="1070" t="str">
        <f>IF(AF43="","",VLOOKUP(AF43,シフト記号表!$C$6:$L$47,10,FALSE))</f>
        <v/>
      </c>
      <c r="AG44" s="1070" t="str">
        <f>IF(AG43="","",VLOOKUP(AG43,シフト記号表!$C$6:$L$47,10,FALSE))</f>
        <v/>
      </c>
      <c r="AH44" s="1070" t="str">
        <f>IF(AH43="","",VLOOKUP(AH43,シフト記号表!$C$6:$L$47,10,FALSE))</f>
        <v/>
      </c>
      <c r="AI44" s="1070" t="str">
        <f>IF(AI43="","",VLOOKUP(AI43,シフト記号表!$C$6:$L$47,10,FALSE))</f>
        <v/>
      </c>
      <c r="AJ44" s="1071" t="str">
        <f>IF(AJ43="","",VLOOKUP(AJ43,シフト記号表!$C$6:$L$47,10,FALSE))</f>
        <v/>
      </c>
      <c r="AK44" s="1069" t="str">
        <f>IF(AK43="","",VLOOKUP(AK43,シフト記号表!$C$6:$L$47,10,FALSE))</f>
        <v/>
      </c>
      <c r="AL44" s="1070" t="str">
        <f>IF(AL43="","",VLOOKUP(AL43,シフト記号表!$C$6:$L$47,10,FALSE))</f>
        <v/>
      </c>
      <c r="AM44" s="1070" t="str">
        <f>IF(AM43="","",VLOOKUP(AM43,シフト記号表!$C$6:$L$47,10,FALSE))</f>
        <v/>
      </c>
      <c r="AN44" s="1070" t="str">
        <f>IF(AN43="","",VLOOKUP(AN43,シフト記号表!$C$6:$L$47,10,FALSE))</f>
        <v/>
      </c>
      <c r="AO44" s="1070" t="str">
        <f>IF(AO43="","",VLOOKUP(AO43,シフト記号表!$C$6:$L$47,10,FALSE))</f>
        <v/>
      </c>
      <c r="AP44" s="1070" t="str">
        <f>IF(AP43="","",VLOOKUP(AP43,シフト記号表!$C$6:$L$47,10,FALSE))</f>
        <v/>
      </c>
      <c r="AQ44" s="1071" t="str">
        <f>IF(AQ43="","",VLOOKUP(AQ43,シフト記号表!$C$6:$L$47,10,FALSE))</f>
        <v/>
      </c>
      <c r="AR44" s="1069" t="str">
        <f>IF(AR43="","",VLOOKUP(AR43,シフト記号表!$C$6:$L$47,10,FALSE))</f>
        <v/>
      </c>
      <c r="AS44" s="1070" t="str">
        <f>IF(AS43="","",VLOOKUP(AS43,シフト記号表!$C$6:$L$47,10,FALSE))</f>
        <v/>
      </c>
      <c r="AT44" s="1070" t="str">
        <f>IF(AT43="","",VLOOKUP(AT43,シフト記号表!$C$6:$L$47,10,FALSE))</f>
        <v/>
      </c>
      <c r="AU44" s="1070" t="str">
        <f>IF(AU43="","",VLOOKUP(AU43,シフト記号表!$C$6:$L$47,10,FALSE))</f>
        <v/>
      </c>
      <c r="AV44" s="1070" t="str">
        <f>IF(AV43="","",VLOOKUP(AV43,シフト記号表!$C$6:$L$47,10,FALSE))</f>
        <v/>
      </c>
      <c r="AW44" s="1070" t="str">
        <f>IF(AW43="","",VLOOKUP(AW43,シフト記号表!$C$6:$L$47,10,FALSE))</f>
        <v/>
      </c>
      <c r="AX44" s="1071" t="str">
        <f>IF(AX43="","",VLOOKUP(AX43,シフト記号表!$C$6:$L$47,10,FALSE))</f>
        <v/>
      </c>
      <c r="AY44" s="1069" t="str">
        <f>IF(AY43="","",VLOOKUP(AY43,シフト記号表!$C$6:$L$47,10,FALSE))</f>
        <v/>
      </c>
      <c r="AZ44" s="1070" t="str">
        <f>IF(AZ43="","",VLOOKUP(AZ43,シフト記号表!$C$6:$L$47,10,FALSE))</f>
        <v/>
      </c>
      <c r="BA44" s="1070" t="str">
        <f>IF(BA43="","",VLOOKUP(BA43,シフト記号表!$C$6:$L$47,10,FALSE))</f>
        <v/>
      </c>
      <c r="BB44" s="1072">
        <f>IF($BE$3="４週",SUM(W44:AX44),IF($BE$3="暦月",SUM(W44:BA44),""))</f>
        <v>0</v>
      </c>
      <c r="BC44" s="1073"/>
      <c r="BD44" s="1074">
        <f>IF($BE$3="４週",BB44/4,IF($BE$3="暦月",(BB44/($BE$8/7)),""))</f>
        <v>0</v>
      </c>
      <c r="BE44" s="1073"/>
      <c r="BF44" s="1075"/>
      <c r="BG44" s="1076"/>
      <c r="BH44" s="1076"/>
      <c r="BI44" s="1076"/>
      <c r="BJ44" s="1077"/>
    </row>
    <row r="45" spans="2:62" ht="20.25" customHeight="1">
      <c r="B45" s="1029">
        <f>B43+1</f>
        <v>15</v>
      </c>
      <c r="C45" s="1078"/>
      <c r="D45" s="1079"/>
      <c r="E45" s="1057"/>
      <c r="F45" s="1058"/>
      <c r="G45" s="1057"/>
      <c r="H45" s="1058"/>
      <c r="I45" s="1082"/>
      <c r="J45" s="1083"/>
      <c r="K45" s="1084"/>
      <c r="L45" s="1085"/>
      <c r="M45" s="1085"/>
      <c r="N45" s="1079"/>
      <c r="O45" s="1063"/>
      <c r="P45" s="1064"/>
      <c r="Q45" s="1064"/>
      <c r="R45" s="1064"/>
      <c r="S45" s="1065"/>
      <c r="T45" s="1103" t="s">
        <v>921</v>
      </c>
      <c r="U45" s="1104"/>
      <c r="V45" s="1105"/>
      <c r="W45" s="1089"/>
      <c r="X45" s="1090"/>
      <c r="Y45" s="1090"/>
      <c r="Z45" s="1090"/>
      <c r="AA45" s="1090"/>
      <c r="AB45" s="1090"/>
      <c r="AC45" s="1091"/>
      <c r="AD45" s="1089"/>
      <c r="AE45" s="1090"/>
      <c r="AF45" s="1090"/>
      <c r="AG45" s="1090"/>
      <c r="AH45" s="1090"/>
      <c r="AI45" s="1090"/>
      <c r="AJ45" s="1091"/>
      <c r="AK45" s="1089"/>
      <c r="AL45" s="1090"/>
      <c r="AM45" s="1090"/>
      <c r="AN45" s="1090"/>
      <c r="AO45" s="1090"/>
      <c r="AP45" s="1090"/>
      <c r="AQ45" s="1091"/>
      <c r="AR45" s="1089"/>
      <c r="AS45" s="1090"/>
      <c r="AT45" s="1090"/>
      <c r="AU45" s="1090"/>
      <c r="AV45" s="1090"/>
      <c r="AW45" s="1090"/>
      <c r="AX45" s="1091"/>
      <c r="AY45" s="1089"/>
      <c r="AZ45" s="1090"/>
      <c r="BA45" s="1092"/>
      <c r="BB45" s="1093"/>
      <c r="BC45" s="1094"/>
      <c r="BD45" s="1095"/>
      <c r="BE45" s="1096"/>
      <c r="BF45" s="1097"/>
      <c r="BG45" s="1098"/>
      <c r="BH45" s="1098"/>
      <c r="BI45" s="1098"/>
      <c r="BJ45" s="1099"/>
    </row>
    <row r="46" spans="2:62" ht="20.25" customHeight="1">
      <c r="B46" s="1054"/>
      <c r="C46" s="1055"/>
      <c r="D46" s="1056"/>
      <c r="E46" s="1057"/>
      <c r="F46" s="1058">
        <f>C45</f>
        <v>0</v>
      </c>
      <c r="G46" s="1057"/>
      <c r="H46" s="1058">
        <f>I45</f>
        <v>0</v>
      </c>
      <c r="I46" s="1059"/>
      <c r="J46" s="1060"/>
      <c r="K46" s="1061"/>
      <c r="L46" s="1062"/>
      <c r="M46" s="1062"/>
      <c r="N46" s="1056"/>
      <c r="O46" s="1063"/>
      <c r="P46" s="1064"/>
      <c r="Q46" s="1064"/>
      <c r="R46" s="1064"/>
      <c r="S46" s="1065"/>
      <c r="T46" s="1100" t="s">
        <v>922</v>
      </c>
      <c r="U46" s="1101"/>
      <c r="V46" s="1102"/>
      <c r="W46" s="1069" t="str">
        <f>IF(W45="","",VLOOKUP(W45,シフト記号表!$C$6:$L$47,10,FALSE))</f>
        <v/>
      </c>
      <c r="X46" s="1070" t="str">
        <f>IF(X45="","",VLOOKUP(X45,シフト記号表!$C$6:$L$47,10,FALSE))</f>
        <v/>
      </c>
      <c r="Y46" s="1070" t="str">
        <f>IF(Y45="","",VLOOKUP(Y45,シフト記号表!$C$6:$L$47,10,FALSE))</f>
        <v/>
      </c>
      <c r="Z46" s="1070" t="str">
        <f>IF(Z45="","",VLOOKUP(Z45,シフト記号表!$C$6:$L$47,10,FALSE))</f>
        <v/>
      </c>
      <c r="AA46" s="1070" t="str">
        <f>IF(AA45="","",VLOOKUP(AA45,シフト記号表!$C$6:$L$47,10,FALSE))</f>
        <v/>
      </c>
      <c r="AB46" s="1070" t="str">
        <f>IF(AB45="","",VLOOKUP(AB45,シフト記号表!$C$6:$L$47,10,FALSE))</f>
        <v/>
      </c>
      <c r="AC46" s="1071" t="str">
        <f>IF(AC45="","",VLOOKUP(AC45,シフト記号表!$C$6:$L$47,10,FALSE))</f>
        <v/>
      </c>
      <c r="AD46" s="1069" t="str">
        <f>IF(AD45="","",VLOOKUP(AD45,シフト記号表!$C$6:$L$47,10,FALSE))</f>
        <v/>
      </c>
      <c r="AE46" s="1070" t="str">
        <f>IF(AE45="","",VLOOKUP(AE45,シフト記号表!$C$6:$L$47,10,FALSE))</f>
        <v/>
      </c>
      <c r="AF46" s="1070" t="str">
        <f>IF(AF45="","",VLOOKUP(AF45,シフト記号表!$C$6:$L$47,10,FALSE))</f>
        <v/>
      </c>
      <c r="AG46" s="1070" t="str">
        <f>IF(AG45="","",VLOOKUP(AG45,シフト記号表!$C$6:$L$47,10,FALSE))</f>
        <v/>
      </c>
      <c r="AH46" s="1070" t="str">
        <f>IF(AH45="","",VLOOKUP(AH45,シフト記号表!$C$6:$L$47,10,FALSE))</f>
        <v/>
      </c>
      <c r="AI46" s="1070" t="str">
        <f>IF(AI45="","",VLOOKUP(AI45,シフト記号表!$C$6:$L$47,10,FALSE))</f>
        <v/>
      </c>
      <c r="AJ46" s="1071" t="str">
        <f>IF(AJ45="","",VLOOKUP(AJ45,シフト記号表!$C$6:$L$47,10,FALSE))</f>
        <v/>
      </c>
      <c r="AK46" s="1069" t="str">
        <f>IF(AK45="","",VLOOKUP(AK45,シフト記号表!$C$6:$L$47,10,FALSE))</f>
        <v/>
      </c>
      <c r="AL46" s="1070" t="str">
        <f>IF(AL45="","",VLOOKUP(AL45,シフト記号表!$C$6:$L$47,10,FALSE))</f>
        <v/>
      </c>
      <c r="AM46" s="1070" t="str">
        <f>IF(AM45="","",VLOOKUP(AM45,シフト記号表!$C$6:$L$47,10,FALSE))</f>
        <v/>
      </c>
      <c r="AN46" s="1070" t="str">
        <f>IF(AN45="","",VLOOKUP(AN45,シフト記号表!$C$6:$L$47,10,FALSE))</f>
        <v/>
      </c>
      <c r="AO46" s="1070" t="str">
        <f>IF(AO45="","",VLOOKUP(AO45,シフト記号表!$C$6:$L$47,10,FALSE))</f>
        <v/>
      </c>
      <c r="AP46" s="1070" t="str">
        <f>IF(AP45="","",VLOOKUP(AP45,シフト記号表!$C$6:$L$47,10,FALSE))</f>
        <v/>
      </c>
      <c r="AQ46" s="1071" t="str">
        <f>IF(AQ45="","",VLOOKUP(AQ45,シフト記号表!$C$6:$L$47,10,FALSE))</f>
        <v/>
      </c>
      <c r="AR46" s="1069" t="str">
        <f>IF(AR45="","",VLOOKUP(AR45,シフト記号表!$C$6:$L$47,10,FALSE))</f>
        <v/>
      </c>
      <c r="AS46" s="1070" t="str">
        <f>IF(AS45="","",VLOOKUP(AS45,シフト記号表!$C$6:$L$47,10,FALSE))</f>
        <v/>
      </c>
      <c r="AT46" s="1070" t="str">
        <f>IF(AT45="","",VLOOKUP(AT45,シフト記号表!$C$6:$L$47,10,FALSE))</f>
        <v/>
      </c>
      <c r="AU46" s="1070" t="str">
        <f>IF(AU45="","",VLOOKUP(AU45,シフト記号表!$C$6:$L$47,10,FALSE))</f>
        <v/>
      </c>
      <c r="AV46" s="1070" t="str">
        <f>IF(AV45="","",VLOOKUP(AV45,シフト記号表!$C$6:$L$47,10,FALSE))</f>
        <v/>
      </c>
      <c r="AW46" s="1070" t="str">
        <f>IF(AW45="","",VLOOKUP(AW45,シフト記号表!$C$6:$L$47,10,FALSE))</f>
        <v/>
      </c>
      <c r="AX46" s="1071" t="str">
        <f>IF(AX45="","",VLOOKUP(AX45,シフト記号表!$C$6:$L$47,10,FALSE))</f>
        <v/>
      </c>
      <c r="AY46" s="1069" t="str">
        <f>IF(AY45="","",VLOOKUP(AY45,シフト記号表!$C$6:$L$47,10,FALSE))</f>
        <v/>
      </c>
      <c r="AZ46" s="1070" t="str">
        <f>IF(AZ45="","",VLOOKUP(AZ45,シフト記号表!$C$6:$L$47,10,FALSE))</f>
        <v/>
      </c>
      <c r="BA46" s="1070" t="str">
        <f>IF(BA45="","",VLOOKUP(BA45,シフト記号表!$C$6:$L$47,10,FALSE))</f>
        <v/>
      </c>
      <c r="BB46" s="1072">
        <f>IF($BE$3="４週",SUM(W46:AX46),IF($BE$3="暦月",SUM(W46:BA46),""))</f>
        <v>0</v>
      </c>
      <c r="BC46" s="1073"/>
      <c r="BD46" s="1074">
        <f>IF($BE$3="４週",BB46/4,IF($BE$3="暦月",(BB46/($BE$8/7)),""))</f>
        <v>0</v>
      </c>
      <c r="BE46" s="1073"/>
      <c r="BF46" s="1075"/>
      <c r="BG46" s="1076"/>
      <c r="BH46" s="1076"/>
      <c r="BI46" s="1076"/>
      <c r="BJ46" s="1077"/>
    </row>
    <row r="47" spans="2:62" ht="20.25" customHeight="1">
      <c r="B47" s="1029">
        <f>B45+1</f>
        <v>16</v>
      </c>
      <c r="C47" s="1078"/>
      <c r="D47" s="1079"/>
      <c r="E47" s="1057"/>
      <c r="F47" s="1058"/>
      <c r="G47" s="1057"/>
      <c r="H47" s="1058"/>
      <c r="I47" s="1082"/>
      <c r="J47" s="1083"/>
      <c r="K47" s="1084"/>
      <c r="L47" s="1085"/>
      <c r="M47" s="1085"/>
      <c r="N47" s="1079"/>
      <c r="O47" s="1063"/>
      <c r="P47" s="1064"/>
      <c r="Q47" s="1064"/>
      <c r="R47" s="1064"/>
      <c r="S47" s="1065"/>
      <c r="T47" s="1103" t="s">
        <v>921</v>
      </c>
      <c r="U47" s="1104"/>
      <c r="V47" s="1105"/>
      <c r="W47" s="1089"/>
      <c r="X47" s="1090"/>
      <c r="Y47" s="1090"/>
      <c r="Z47" s="1090"/>
      <c r="AA47" s="1090"/>
      <c r="AB47" s="1090"/>
      <c r="AC47" s="1091"/>
      <c r="AD47" s="1089"/>
      <c r="AE47" s="1090"/>
      <c r="AF47" s="1090"/>
      <c r="AG47" s="1090"/>
      <c r="AH47" s="1090"/>
      <c r="AI47" s="1090"/>
      <c r="AJ47" s="1091"/>
      <c r="AK47" s="1089"/>
      <c r="AL47" s="1090"/>
      <c r="AM47" s="1090"/>
      <c r="AN47" s="1090"/>
      <c r="AO47" s="1090"/>
      <c r="AP47" s="1090"/>
      <c r="AQ47" s="1091"/>
      <c r="AR47" s="1089"/>
      <c r="AS47" s="1090"/>
      <c r="AT47" s="1090"/>
      <c r="AU47" s="1090"/>
      <c r="AV47" s="1090"/>
      <c r="AW47" s="1090"/>
      <c r="AX47" s="1091"/>
      <c r="AY47" s="1089"/>
      <c r="AZ47" s="1090"/>
      <c r="BA47" s="1092"/>
      <c r="BB47" s="1093"/>
      <c r="BC47" s="1094"/>
      <c r="BD47" s="1095"/>
      <c r="BE47" s="1096"/>
      <c r="BF47" s="1097"/>
      <c r="BG47" s="1098"/>
      <c r="BH47" s="1098"/>
      <c r="BI47" s="1098"/>
      <c r="BJ47" s="1099"/>
    </row>
    <row r="48" spans="2:62" ht="20.25" customHeight="1">
      <c r="B48" s="1054"/>
      <c r="C48" s="1055"/>
      <c r="D48" s="1056"/>
      <c r="E48" s="1057"/>
      <c r="F48" s="1058">
        <f>C47</f>
        <v>0</v>
      </c>
      <c r="G48" s="1057"/>
      <c r="H48" s="1058">
        <f>I47</f>
        <v>0</v>
      </c>
      <c r="I48" s="1059"/>
      <c r="J48" s="1060"/>
      <c r="K48" s="1061"/>
      <c r="L48" s="1062"/>
      <c r="M48" s="1062"/>
      <c r="N48" s="1056"/>
      <c r="O48" s="1063"/>
      <c r="P48" s="1064"/>
      <c r="Q48" s="1064"/>
      <c r="R48" s="1064"/>
      <c r="S48" s="1065"/>
      <c r="T48" s="1100" t="s">
        <v>922</v>
      </c>
      <c r="U48" s="1101"/>
      <c r="V48" s="1102"/>
      <c r="W48" s="1069" t="str">
        <f>IF(W47="","",VLOOKUP(W47,シフト記号表!$C$6:$L$47,10,FALSE))</f>
        <v/>
      </c>
      <c r="X48" s="1070" t="str">
        <f>IF(X47="","",VLOOKUP(X47,シフト記号表!$C$6:$L$47,10,FALSE))</f>
        <v/>
      </c>
      <c r="Y48" s="1070" t="str">
        <f>IF(Y47="","",VLOOKUP(Y47,シフト記号表!$C$6:$L$47,10,FALSE))</f>
        <v/>
      </c>
      <c r="Z48" s="1070" t="str">
        <f>IF(Z47="","",VLOOKUP(Z47,シフト記号表!$C$6:$L$47,10,FALSE))</f>
        <v/>
      </c>
      <c r="AA48" s="1070" t="str">
        <f>IF(AA47="","",VLOOKUP(AA47,シフト記号表!$C$6:$L$47,10,FALSE))</f>
        <v/>
      </c>
      <c r="AB48" s="1070" t="str">
        <f>IF(AB47="","",VLOOKUP(AB47,シフト記号表!$C$6:$L$47,10,FALSE))</f>
        <v/>
      </c>
      <c r="AC48" s="1071" t="str">
        <f>IF(AC47="","",VLOOKUP(AC47,シフト記号表!$C$6:$L$47,10,FALSE))</f>
        <v/>
      </c>
      <c r="AD48" s="1069" t="str">
        <f>IF(AD47="","",VLOOKUP(AD47,シフト記号表!$C$6:$L$47,10,FALSE))</f>
        <v/>
      </c>
      <c r="AE48" s="1070" t="str">
        <f>IF(AE47="","",VLOOKUP(AE47,シフト記号表!$C$6:$L$47,10,FALSE))</f>
        <v/>
      </c>
      <c r="AF48" s="1070" t="str">
        <f>IF(AF47="","",VLOOKUP(AF47,シフト記号表!$C$6:$L$47,10,FALSE))</f>
        <v/>
      </c>
      <c r="AG48" s="1070" t="str">
        <f>IF(AG47="","",VLOOKUP(AG47,シフト記号表!$C$6:$L$47,10,FALSE))</f>
        <v/>
      </c>
      <c r="AH48" s="1070" t="str">
        <f>IF(AH47="","",VLOOKUP(AH47,シフト記号表!$C$6:$L$47,10,FALSE))</f>
        <v/>
      </c>
      <c r="AI48" s="1070" t="str">
        <f>IF(AI47="","",VLOOKUP(AI47,シフト記号表!$C$6:$L$47,10,FALSE))</f>
        <v/>
      </c>
      <c r="AJ48" s="1071" t="str">
        <f>IF(AJ47="","",VLOOKUP(AJ47,シフト記号表!$C$6:$L$47,10,FALSE))</f>
        <v/>
      </c>
      <c r="AK48" s="1069" t="str">
        <f>IF(AK47="","",VLOOKUP(AK47,シフト記号表!$C$6:$L$47,10,FALSE))</f>
        <v/>
      </c>
      <c r="AL48" s="1070" t="str">
        <f>IF(AL47="","",VLOOKUP(AL47,シフト記号表!$C$6:$L$47,10,FALSE))</f>
        <v/>
      </c>
      <c r="AM48" s="1070" t="str">
        <f>IF(AM47="","",VLOOKUP(AM47,シフト記号表!$C$6:$L$47,10,FALSE))</f>
        <v/>
      </c>
      <c r="AN48" s="1070" t="str">
        <f>IF(AN47="","",VLOOKUP(AN47,シフト記号表!$C$6:$L$47,10,FALSE))</f>
        <v/>
      </c>
      <c r="AO48" s="1070" t="str">
        <f>IF(AO47="","",VLOOKUP(AO47,シフト記号表!$C$6:$L$47,10,FALSE))</f>
        <v/>
      </c>
      <c r="AP48" s="1070" t="str">
        <f>IF(AP47="","",VLOOKUP(AP47,シフト記号表!$C$6:$L$47,10,FALSE))</f>
        <v/>
      </c>
      <c r="AQ48" s="1071" t="str">
        <f>IF(AQ47="","",VLOOKUP(AQ47,シフト記号表!$C$6:$L$47,10,FALSE))</f>
        <v/>
      </c>
      <c r="AR48" s="1069" t="str">
        <f>IF(AR47="","",VLOOKUP(AR47,シフト記号表!$C$6:$L$47,10,FALSE))</f>
        <v/>
      </c>
      <c r="AS48" s="1070" t="str">
        <f>IF(AS47="","",VLOOKUP(AS47,シフト記号表!$C$6:$L$47,10,FALSE))</f>
        <v/>
      </c>
      <c r="AT48" s="1070" t="str">
        <f>IF(AT47="","",VLOOKUP(AT47,シフト記号表!$C$6:$L$47,10,FALSE))</f>
        <v/>
      </c>
      <c r="AU48" s="1070" t="str">
        <f>IF(AU47="","",VLOOKUP(AU47,シフト記号表!$C$6:$L$47,10,FALSE))</f>
        <v/>
      </c>
      <c r="AV48" s="1070" t="str">
        <f>IF(AV47="","",VLOOKUP(AV47,シフト記号表!$C$6:$L$47,10,FALSE))</f>
        <v/>
      </c>
      <c r="AW48" s="1070" t="str">
        <f>IF(AW47="","",VLOOKUP(AW47,シフト記号表!$C$6:$L$47,10,FALSE))</f>
        <v/>
      </c>
      <c r="AX48" s="1071" t="str">
        <f>IF(AX47="","",VLOOKUP(AX47,シフト記号表!$C$6:$L$47,10,FALSE))</f>
        <v/>
      </c>
      <c r="AY48" s="1069" t="str">
        <f>IF(AY47="","",VLOOKUP(AY47,シフト記号表!$C$6:$L$47,10,FALSE))</f>
        <v/>
      </c>
      <c r="AZ48" s="1070" t="str">
        <f>IF(AZ47="","",VLOOKUP(AZ47,シフト記号表!$C$6:$L$47,10,FALSE))</f>
        <v/>
      </c>
      <c r="BA48" s="1070" t="str">
        <f>IF(BA47="","",VLOOKUP(BA47,シフト記号表!$C$6:$L$47,10,FALSE))</f>
        <v/>
      </c>
      <c r="BB48" s="1072">
        <f>IF($BE$3="４週",SUM(W48:AX48),IF($BE$3="暦月",SUM(W48:BA48),""))</f>
        <v>0</v>
      </c>
      <c r="BC48" s="1073"/>
      <c r="BD48" s="1074">
        <f>IF($BE$3="４週",BB48/4,IF($BE$3="暦月",(BB48/($BE$8/7)),""))</f>
        <v>0</v>
      </c>
      <c r="BE48" s="1073"/>
      <c r="BF48" s="1075"/>
      <c r="BG48" s="1076"/>
      <c r="BH48" s="1076"/>
      <c r="BI48" s="1076"/>
      <c r="BJ48" s="1077"/>
    </row>
    <row r="49" spans="2:62" ht="20.25" customHeight="1">
      <c r="B49" s="1029">
        <f>B47+1</f>
        <v>17</v>
      </c>
      <c r="C49" s="1078"/>
      <c r="D49" s="1079"/>
      <c r="E49" s="1057"/>
      <c r="F49" s="1058"/>
      <c r="G49" s="1057"/>
      <c r="H49" s="1058"/>
      <c r="I49" s="1082"/>
      <c r="J49" s="1083"/>
      <c r="K49" s="1084"/>
      <c r="L49" s="1085"/>
      <c r="M49" s="1085"/>
      <c r="N49" s="1079"/>
      <c r="O49" s="1063"/>
      <c r="P49" s="1064"/>
      <c r="Q49" s="1064"/>
      <c r="R49" s="1064"/>
      <c r="S49" s="1065"/>
      <c r="T49" s="1103" t="s">
        <v>921</v>
      </c>
      <c r="U49" s="1104"/>
      <c r="V49" s="1105"/>
      <c r="W49" s="1089"/>
      <c r="X49" s="1090"/>
      <c r="Y49" s="1090"/>
      <c r="Z49" s="1090"/>
      <c r="AA49" s="1090"/>
      <c r="AB49" s="1090"/>
      <c r="AC49" s="1091"/>
      <c r="AD49" s="1089"/>
      <c r="AE49" s="1090"/>
      <c r="AF49" s="1090"/>
      <c r="AG49" s="1090"/>
      <c r="AH49" s="1090"/>
      <c r="AI49" s="1090"/>
      <c r="AJ49" s="1091"/>
      <c r="AK49" s="1089"/>
      <c r="AL49" s="1090"/>
      <c r="AM49" s="1090"/>
      <c r="AN49" s="1090"/>
      <c r="AO49" s="1090"/>
      <c r="AP49" s="1090"/>
      <c r="AQ49" s="1091"/>
      <c r="AR49" s="1089"/>
      <c r="AS49" s="1090"/>
      <c r="AT49" s="1090"/>
      <c r="AU49" s="1090"/>
      <c r="AV49" s="1090"/>
      <c r="AW49" s="1090"/>
      <c r="AX49" s="1091"/>
      <c r="AY49" s="1089"/>
      <c r="AZ49" s="1090"/>
      <c r="BA49" s="1092"/>
      <c r="BB49" s="1093"/>
      <c r="BC49" s="1094"/>
      <c r="BD49" s="1095"/>
      <c r="BE49" s="1096"/>
      <c r="BF49" s="1097"/>
      <c r="BG49" s="1098"/>
      <c r="BH49" s="1098"/>
      <c r="BI49" s="1098"/>
      <c r="BJ49" s="1099"/>
    </row>
    <row r="50" spans="2:62" ht="20.25" customHeight="1">
      <c r="B50" s="1054"/>
      <c r="C50" s="1055"/>
      <c r="D50" s="1056"/>
      <c r="E50" s="1057"/>
      <c r="F50" s="1058">
        <f>C49</f>
        <v>0</v>
      </c>
      <c r="G50" s="1057"/>
      <c r="H50" s="1058">
        <f>I49</f>
        <v>0</v>
      </c>
      <c r="I50" s="1059"/>
      <c r="J50" s="1060"/>
      <c r="K50" s="1061"/>
      <c r="L50" s="1062"/>
      <c r="M50" s="1062"/>
      <c r="N50" s="1056"/>
      <c r="O50" s="1063"/>
      <c r="P50" s="1064"/>
      <c r="Q50" s="1064"/>
      <c r="R50" s="1064"/>
      <c r="S50" s="1065"/>
      <c r="T50" s="1100" t="s">
        <v>922</v>
      </c>
      <c r="U50" s="1101"/>
      <c r="V50" s="1102"/>
      <c r="W50" s="1069" t="str">
        <f>IF(W49="","",VLOOKUP(W49,シフト記号表!$C$6:$L$47,10,FALSE))</f>
        <v/>
      </c>
      <c r="X50" s="1070" t="str">
        <f>IF(X49="","",VLOOKUP(X49,シフト記号表!$C$6:$L$47,10,FALSE))</f>
        <v/>
      </c>
      <c r="Y50" s="1070" t="str">
        <f>IF(Y49="","",VLOOKUP(Y49,シフト記号表!$C$6:$L$47,10,FALSE))</f>
        <v/>
      </c>
      <c r="Z50" s="1070" t="str">
        <f>IF(Z49="","",VLOOKUP(Z49,シフト記号表!$C$6:$L$47,10,FALSE))</f>
        <v/>
      </c>
      <c r="AA50" s="1070" t="str">
        <f>IF(AA49="","",VLOOKUP(AA49,シフト記号表!$C$6:$L$47,10,FALSE))</f>
        <v/>
      </c>
      <c r="AB50" s="1070" t="str">
        <f>IF(AB49="","",VLOOKUP(AB49,シフト記号表!$C$6:$L$47,10,FALSE))</f>
        <v/>
      </c>
      <c r="AC50" s="1071" t="str">
        <f>IF(AC49="","",VLOOKUP(AC49,シフト記号表!$C$6:$L$47,10,FALSE))</f>
        <v/>
      </c>
      <c r="AD50" s="1069" t="str">
        <f>IF(AD49="","",VLOOKUP(AD49,シフト記号表!$C$6:$L$47,10,FALSE))</f>
        <v/>
      </c>
      <c r="AE50" s="1070" t="str">
        <f>IF(AE49="","",VLOOKUP(AE49,シフト記号表!$C$6:$L$47,10,FALSE))</f>
        <v/>
      </c>
      <c r="AF50" s="1070" t="str">
        <f>IF(AF49="","",VLOOKUP(AF49,シフト記号表!$C$6:$L$47,10,FALSE))</f>
        <v/>
      </c>
      <c r="AG50" s="1070" t="str">
        <f>IF(AG49="","",VLOOKUP(AG49,シフト記号表!$C$6:$L$47,10,FALSE))</f>
        <v/>
      </c>
      <c r="AH50" s="1070" t="str">
        <f>IF(AH49="","",VLOOKUP(AH49,シフト記号表!$C$6:$L$47,10,FALSE))</f>
        <v/>
      </c>
      <c r="AI50" s="1070" t="str">
        <f>IF(AI49="","",VLOOKUP(AI49,シフト記号表!$C$6:$L$47,10,FALSE))</f>
        <v/>
      </c>
      <c r="AJ50" s="1071" t="str">
        <f>IF(AJ49="","",VLOOKUP(AJ49,シフト記号表!$C$6:$L$47,10,FALSE))</f>
        <v/>
      </c>
      <c r="AK50" s="1069" t="str">
        <f>IF(AK49="","",VLOOKUP(AK49,シフト記号表!$C$6:$L$47,10,FALSE))</f>
        <v/>
      </c>
      <c r="AL50" s="1070" t="str">
        <f>IF(AL49="","",VLOOKUP(AL49,シフト記号表!$C$6:$L$47,10,FALSE))</f>
        <v/>
      </c>
      <c r="AM50" s="1070" t="str">
        <f>IF(AM49="","",VLOOKUP(AM49,シフト記号表!$C$6:$L$47,10,FALSE))</f>
        <v/>
      </c>
      <c r="AN50" s="1070" t="str">
        <f>IF(AN49="","",VLOOKUP(AN49,シフト記号表!$C$6:$L$47,10,FALSE))</f>
        <v/>
      </c>
      <c r="AO50" s="1070" t="str">
        <f>IF(AO49="","",VLOOKUP(AO49,シフト記号表!$C$6:$L$47,10,FALSE))</f>
        <v/>
      </c>
      <c r="AP50" s="1070" t="str">
        <f>IF(AP49="","",VLOOKUP(AP49,シフト記号表!$C$6:$L$47,10,FALSE))</f>
        <v/>
      </c>
      <c r="AQ50" s="1071" t="str">
        <f>IF(AQ49="","",VLOOKUP(AQ49,シフト記号表!$C$6:$L$47,10,FALSE))</f>
        <v/>
      </c>
      <c r="AR50" s="1069" t="str">
        <f>IF(AR49="","",VLOOKUP(AR49,シフト記号表!$C$6:$L$47,10,FALSE))</f>
        <v/>
      </c>
      <c r="AS50" s="1070" t="str">
        <f>IF(AS49="","",VLOOKUP(AS49,シフト記号表!$C$6:$L$47,10,FALSE))</f>
        <v/>
      </c>
      <c r="AT50" s="1070" t="str">
        <f>IF(AT49="","",VLOOKUP(AT49,シフト記号表!$C$6:$L$47,10,FALSE))</f>
        <v/>
      </c>
      <c r="AU50" s="1070" t="str">
        <f>IF(AU49="","",VLOOKUP(AU49,シフト記号表!$C$6:$L$47,10,FALSE))</f>
        <v/>
      </c>
      <c r="AV50" s="1070" t="str">
        <f>IF(AV49="","",VLOOKUP(AV49,シフト記号表!$C$6:$L$47,10,FALSE))</f>
        <v/>
      </c>
      <c r="AW50" s="1070" t="str">
        <f>IF(AW49="","",VLOOKUP(AW49,シフト記号表!$C$6:$L$47,10,FALSE))</f>
        <v/>
      </c>
      <c r="AX50" s="1071" t="str">
        <f>IF(AX49="","",VLOOKUP(AX49,シフト記号表!$C$6:$L$47,10,FALSE))</f>
        <v/>
      </c>
      <c r="AY50" s="1069" t="str">
        <f>IF(AY49="","",VLOOKUP(AY49,シフト記号表!$C$6:$L$47,10,FALSE))</f>
        <v/>
      </c>
      <c r="AZ50" s="1070" t="str">
        <f>IF(AZ49="","",VLOOKUP(AZ49,シフト記号表!$C$6:$L$47,10,FALSE))</f>
        <v/>
      </c>
      <c r="BA50" s="1070" t="str">
        <f>IF(BA49="","",VLOOKUP(BA49,シフト記号表!$C$6:$L$47,10,FALSE))</f>
        <v/>
      </c>
      <c r="BB50" s="1072">
        <f>IF($BE$3="４週",SUM(W50:AX50),IF($BE$3="暦月",SUM(W50:BA50),""))</f>
        <v>0</v>
      </c>
      <c r="BC50" s="1073"/>
      <c r="BD50" s="1074">
        <f>IF($BE$3="４週",BB50/4,IF($BE$3="暦月",(BB50/($BE$8/7)),""))</f>
        <v>0</v>
      </c>
      <c r="BE50" s="1073"/>
      <c r="BF50" s="1075"/>
      <c r="BG50" s="1076"/>
      <c r="BH50" s="1076"/>
      <c r="BI50" s="1076"/>
      <c r="BJ50" s="1077"/>
    </row>
    <row r="51" spans="2:62" ht="20.25" customHeight="1">
      <c r="B51" s="1029">
        <f>B49+1</f>
        <v>18</v>
      </c>
      <c r="C51" s="1078"/>
      <c r="D51" s="1079"/>
      <c r="E51" s="1057"/>
      <c r="F51" s="1058"/>
      <c r="G51" s="1057"/>
      <c r="H51" s="1058"/>
      <c r="I51" s="1082"/>
      <c r="J51" s="1083"/>
      <c r="K51" s="1084"/>
      <c r="L51" s="1085"/>
      <c r="M51" s="1085"/>
      <c r="N51" s="1079"/>
      <c r="O51" s="1063"/>
      <c r="P51" s="1064"/>
      <c r="Q51" s="1064"/>
      <c r="R51" s="1064"/>
      <c r="S51" s="1065"/>
      <c r="T51" s="1103" t="s">
        <v>921</v>
      </c>
      <c r="U51" s="1104"/>
      <c r="V51" s="1105"/>
      <c r="W51" s="1089"/>
      <c r="X51" s="1090"/>
      <c r="Y51" s="1090"/>
      <c r="Z51" s="1090"/>
      <c r="AA51" s="1090"/>
      <c r="AB51" s="1090"/>
      <c r="AC51" s="1091"/>
      <c r="AD51" s="1089"/>
      <c r="AE51" s="1090"/>
      <c r="AF51" s="1090"/>
      <c r="AG51" s="1090"/>
      <c r="AH51" s="1090"/>
      <c r="AI51" s="1090"/>
      <c r="AJ51" s="1091"/>
      <c r="AK51" s="1089"/>
      <c r="AL51" s="1090"/>
      <c r="AM51" s="1090"/>
      <c r="AN51" s="1090"/>
      <c r="AO51" s="1090"/>
      <c r="AP51" s="1090"/>
      <c r="AQ51" s="1091"/>
      <c r="AR51" s="1089"/>
      <c r="AS51" s="1090"/>
      <c r="AT51" s="1090"/>
      <c r="AU51" s="1090"/>
      <c r="AV51" s="1090"/>
      <c r="AW51" s="1090"/>
      <c r="AX51" s="1091"/>
      <c r="AY51" s="1089"/>
      <c r="AZ51" s="1090"/>
      <c r="BA51" s="1092"/>
      <c r="BB51" s="1093"/>
      <c r="BC51" s="1094"/>
      <c r="BD51" s="1095"/>
      <c r="BE51" s="1096"/>
      <c r="BF51" s="1097"/>
      <c r="BG51" s="1098"/>
      <c r="BH51" s="1098"/>
      <c r="BI51" s="1098"/>
      <c r="BJ51" s="1099"/>
    </row>
    <row r="52" spans="2:62" ht="20.25" customHeight="1">
      <c r="B52" s="1054"/>
      <c r="C52" s="1055"/>
      <c r="D52" s="1056"/>
      <c r="E52" s="1057"/>
      <c r="F52" s="1058">
        <f>C51</f>
        <v>0</v>
      </c>
      <c r="G52" s="1057"/>
      <c r="H52" s="1058">
        <f>I51</f>
        <v>0</v>
      </c>
      <c r="I52" s="1059"/>
      <c r="J52" s="1060"/>
      <c r="K52" s="1061"/>
      <c r="L52" s="1062"/>
      <c r="M52" s="1062"/>
      <c r="N52" s="1056"/>
      <c r="O52" s="1063"/>
      <c r="P52" s="1064"/>
      <c r="Q52" s="1064"/>
      <c r="R52" s="1064"/>
      <c r="S52" s="1065"/>
      <c r="T52" s="1100" t="s">
        <v>922</v>
      </c>
      <c r="U52" s="1101"/>
      <c r="V52" s="1102"/>
      <c r="W52" s="1069" t="str">
        <f>IF(W51="","",VLOOKUP(W51,シフト記号表!$C$6:$L$47,10,FALSE))</f>
        <v/>
      </c>
      <c r="X52" s="1070" t="str">
        <f>IF(X51="","",VLOOKUP(X51,シフト記号表!$C$6:$L$47,10,FALSE))</f>
        <v/>
      </c>
      <c r="Y52" s="1070" t="str">
        <f>IF(Y51="","",VLOOKUP(Y51,シフト記号表!$C$6:$L$47,10,FALSE))</f>
        <v/>
      </c>
      <c r="Z52" s="1070" t="str">
        <f>IF(Z51="","",VLOOKUP(Z51,シフト記号表!$C$6:$L$47,10,FALSE))</f>
        <v/>
      </c>
      <c r="AA52" s="1070" t="str">
        <f>IF(AA51="","",VLOOKUP(AA51,シフト記号表!$C$6:$L$47,10,FALSE))</f>
        <v/>
      </c>
      <c r="AB52" s="1070" t="str">
        <f>IF(AB51="","",VLOOKUP(AB51,シフト記号表!$C$6:$L$47,10,FALSE))</f>
        <v/>
      </c>
      <c r="AC52" s="1071" t="str">
        <f>IF(AC51="","",VLOOKUP(AC51,シフト記号表!$C$6:$L$47,10,FALSE))</f>
        <v/>
      </c>
      <c r="AD52" s="1069" t="str">
        <f>IF(AD51="","",VLOOKUP(AD51,シフト記号表!$C$6:$L$47,10,FALSE))</f>
        <v/>
      </c>
      <c r="AE52" s="1070" t="str">
        <f>IF(AE51="","",VLOOKUP(AE51,シフト記号表!$C$6:$L$47,10,FALSE))</f>
        <v/>
      </c>
      <c r="AF52" s="1070" t="str">
        <f>IF(AF51="","",VLOOKUP(AF51,シフト記号表!$C$6:$L$47,10,FALSE))</f>
        <v/>
      </c>
      <c r="AG52" s="1070" t="str">
        <f>IF(AG51="","",VLOOKUP(AG51,シフト記号表!$C$6:$L$47,10,FALSE))</f>
        <v/>
      </c>
      <c r="AH52" s="1070" t="str">
        <f>IF(AH51="","",VLOOKUP(AH51,シフト記号表!$C$6:$L$47,10,FALSE))</f>
        <v/>
      </c>
      <c r="AI52" s="1070" t="str">
        <f>IF(AI51="","",VLOOKUP(AI51,シフト記号表!$C$6:$L$47,10,FALSE))</f>
        <v/>
      </c>
      <c r="AJ52" s="1071" t="str">
        <f>IF(AJ51="","",VLOOKUP(AJ51,シフト記号表!$C$6:$L$47,10,FALSE))</f>
        <v/>
      </c>
      <c r="AK52" s="1069" t="str">
        <f>IF(AK51="","",VLOOKUP(AK51,シフト記号表!$C$6:$L$47,10,FALSE))</f>
        <v/>
      </c>
      <c r="AL52" s="1070" t="str">
        <f>IF(AL51="","",VLOOKUP(AL51,シフト記号表!$C$6:$L$47,10,FALSE))</f>
        <v/>
      </c>
      <c r="AM52" s="1070" t="str">
        <f>IF(AM51="","",VLOOKUP(AM51,シフト記号表!$C$6:$L$47,10,FALSE))</f>
        <v/>
      </c>
      <c r="AN52" s="1070" t="str">
        <f>IF(AN51="","",VLOOKUP(AN51,シフト記号表!$C$6:$L$47,10,FALSE))</f>
        <v/>
      </c>
      <c r="AO52" s="1070" t="str">
        <f>IF(AO51="","",VLOOKUP(AO51,シフト記号表!$C$6:$L$47,10,FALSE))</f>
        <v/>
      </c>
      <c r="AP52" s="1070" t="str">
        <f>IF(AP51="","",VLOOKUP(AP51,シフト記号表!$C$6:$L$47,10,FALSE))</f>
        <v/>
      </c>
      <c r="AQ52" s="1071" t="str">
        <f>IF(AQ51="","",VLOOKUP(AQ51,シフト記号表!$C$6:$L$47,10,FALSE))</f>
        <v/>
      </c>
      <c r="AR52" s="1069" t="str">
        <f>IF(AR51="","",VLOOKUP(AR51,シフト記号表!$C$6:$L$47,10,FALSE))</f>
        <v/>
      </c>
      <c r="AS52" s="1070" t="str">
        <f>IF(AS51="","",VLOOKUP(AS51,シフト記号表!$C$6:$L$47,10,FALSE))</f>
        <v/>
      </c>
      <c r="AT52" s="1070" t="str">
        <f>IF(AT51="","",VLOOKUP(AT51,シフト記号表!$C$6:$L$47,10,FALSE))</f>
        <v/>
      </c>
      <c r="AU52" s="1070" t="str">
        <f>IF(AU51="","",VLOOKUP(AU51,シフト記号表!$C$6:$L$47,10,FALSE))</f>
        <v/>
      </c>
      <c r="AV52" s="1070" t="str">
        <f>IF(AV51="","",VLOOKUP(AV51,シフト記号表!$C$6:$L$47,10,FALSE))</f>
        <v/>
      </c>
      <c r="AW52" s="1070" t="str">
        <f>IF(AW51="","",VLOOKUP(AW51,シフト記号表!$C$6:$L$47,10,FALSE))</f>
        <v/>
      </c>
      <c r="AX52" s="1071" t="str">
        <f>IF(AX51="","",VLOOKUP(AX51,シフト記号表!$C$6:$L$47,10,FALSE))</f>
        <v/>
      </c>
      <c r="AY52" s="1069" t="str">
        <f>IF(AY51="","",VLOOKUP(AY51,シフト記号表!$C$6:$L$47,10,FALSE))</f>
        <v/>
      </c>
      <c r="AZ52" s="1070" t="str">
        <f>IF(AZ51="","",VLOOKUP(AZ51,シフト記号表!$C$6:$L$47,10,FALSE))</f>
        <v/>
      </c>
      <c r="BA52" s="1070" t="str">
        <f>IF(BA51="","",VLOOKUP(BA51,シフト記号表!$C$6:$L$47,10,FALSE))</f>
        <v/>
      </c>
      <c r="BB52" s="1072">
        <f>IF($BE$3="４週",SUM(W52:AX52),IF($BE$3="暦月",SUM(W52:BA52),""))</f>
        <v>0</v>
      </c>
      <c r="BC52" s="1073"/>
      <c r="BD52" s="1074">
        <f>IF($BE$3="４週",BB52/4,IF($BE$3="暦月",(BB52/($BE$8/7)),""))</f>
        <v>0</v>
      </c>
      <c r="BE52" s="1073"/>
      <c r="BF52" s="1075"/>
      <c r="BG52" s="1076"/>
      <c r="BH52" s="1076"/>
      <c r="BI52" s="1076"/>
      <c r="BJ52" s="1077"/>
    </row>
    <row r="53" spans="2:62" ht="20.25" customHeight="1">
      <c r="B53" s="1029">
        <f>B51+1</f>
        <v>19</v>
      </c>
      <c r="C53" s="1078"/>
      <c r="D53" s="1079"/>
      <c r="E53" s="1080"/>
      <c r="F53" s="1081"/>
      <c r="G53" s="1080"/>
      <c r="H53" s="1081"/>
      <c r="I53" s="1082"/>
      <c r="J53" s="1083"/>
      <c r="K53" s="1084"/>
      <c r="L53" s="1085"/>
      <c r="M53" s="1085"/>
      <c r="N53" s="1079"/>
      <c r="O53" s="1063"/>
      <c r="P53" s="1064"/>
      <c r="Q53" s="1064"/>
      <c r="R53" s="1064"/>
      <c r="S53" s="1065"/>
      <c r="T53" s="1086" t="s">
        <v>921</v>
      </c>
      <c r="U53" s="1087"/>
      <c r="V53" s="1088"/>
      <c r="W53" s="1089"/>
      <c r="X53" s="1090"/>
      <c r="Y53" s="1090"/>
      <c r="Z53" s="1090"/>
      <c r="AA53" s="1090"/>
      <c r="AB53" s="1090"/>
      <c r="AC53" s="1091"/>
      <c r="AD53" s="1089"/>
      <c r="AE53" s="1090"/>
      <c r="AF53" s="1090"/>
      <c r="AG53" s="1090"/>
      <c r="AH53" s="1090"/>
      <c r="AI53" s="1090"/>
      <c r="AJ53" s="1091"/>
      <c r="AK53" s="1089"/>
      <c r="AL53" s="1090"/>
      <c r="AM53" s="1090"/>
      <c r="AN53" s="1090"/>
      <c r="AO53" s="1090"/>
      <c r="AP53" s="1090"/>
      <c r="AQ53" s="1091"/>
      <c r="AR53" s="1089"/>
      <c r="AS53" s="1090"/>
      <c r="AT53" s="1090"/>
      <c r="AU53" s="1090"/>
      <c r="AV53" s="1090"/>
      <c r="AW53" s="1090"/>
      <c r="AX53" s="1091"/>
      <c r="AY53" s="1089"/>
      <c r="AZ53" s="1090"/>
      <c r="BA53" s="1092"/>
      <c r="BB53" s="1093"/>
      <c r="BC53" s="1094"/>
      <c r="BD53" s="1095"/>
      <c r="BE53" s="1096"/>
      <c r="BF53" s="1097"/>
      <c r="BG53" s="1098"/>
      <c r="BH53" s="1098"/>
      <c r="BI53" s="1098"/>
      <c r="BJ53" s="1099"/>
    </row>
    <row r="54" spans="2:62" ht="20.25" customHeight="1">
      <c r="B54" s="1054"/>
      <c r="C54" s="1055"/>
      <c r="D54" s="1056"/>
      <c r="E54" s="1057"/>
      <c r="F54" s="1058">
        <f>C53</f>
        <v>0</v>
      </c>
      <c r="G54" s="1057"/>
      <c r="H54" s="1058">
        <f>I53</f>
        <v>0</v>
      </c>
      <c r="I54" s="1059"/>
      <c r="J54" s="1060"/>
      <c r="K54" s="1061"/>
      <c r="L54" s="1062"/>
      <c r="M54" s="1062"/>
      <c r="N54" s="1056"/>
      <c r="O54" s="1063"/>
      <c r="P54" s="1064"/>
      <c r="Q54" s="1064"/>
      <c r="R54" s="1064"/>
      <c r="S54" s="1065"/>
      <c r="T54" s="1100" t="s">
        <v>922</v>
      </c>
      <c r="U54" s="1067"/>
      <c r="V54" s="1068"/>
      <c r="W54" s="1069" t="str">
        <f>IF(W53="","",VLOOKUP(W53,シフト記号表!$C$6:$L$47,10,FALSE))</f>
        <v/>
      </c>
      <c r="X54" s="1070" t="str">
        <f>IF(X53="","",VLOOKUP(X53,シフト記号表!$C$6:$L$47,10,FALSE))</f>
        <v/>
      </c>
      <c r="Y54" s="1070" t="str">
        <f>IF(Y53="","",VLOOKUP(Y53,シフト記号表!$C$6:$L$47,10,FALSE))</f>
        <v/>
      </c>
      <c r="Z54" s="1070" t="str">
        <f>IF(Z53="","",VLOOKUP(Z53,シフト記号表!$C$6:$L$47,10,FALSE))</f>
        <v/>
      </c>
      <c r="AA54" s="1070" t="str">
        <f>IF(AA53="","",VLOOKUP(AA53,シフト記号表!$C$6:$L$47,10,FALSE))</f>
        <v/>
      </c>
      <c r="AB54" s="1070" t="str">
        <f>IF(AB53="","",VLOOKUP(AB53,シフト記号表!$C$6:$L$47,10,FALSE))</f>
        <v/>
      </c>
      <c r="AC54" s="1071" t="str">
        <f>IF(AC53="","",VLOOKUP(AC53,シフト記号表!$C$6:$L$47,10,FALSE))</f>
        <v/>
      </c>
      <c r="AD54" s="1069" t="str">
        <f>IF(AD53="","",VLOOKUP(AD53,シフト記号表!$C$6:$L$47,10,FALSE))</f>
        <v/>
      </c>
      <c r="AE54" s="1070" t="str">
        <f>IF(AE53="","",VLOOKUP(AE53,シフト記号表!$C$6:$L$47,10,FALSE))</f>
        <v/>
      </c>
      <c r="AF54" s="1070" t="str">
        <f>IF(AF53="","",VLOOKUP(AF53,シフト記号表!$C$6:$L$47,10,FALSE))</f>
        <v/>
      </c>
      <c r="AG54" s="1070" t="str">
        <f>IF(AG53="","",VLOOKUP(AG53,シフト記号表!$C$6:$L$47,10,FALSE))</f>
        <v/>
      </c>
      <c r="AH54" s="1070" t="str">
        <f>IF(AH53="","",VLOOKUP(AH53,シフト記号表!$C$6:$L$47,10,FALSE))</f>
        <v/>
      </c>
      <c r="AI54" s="1070" t="str">
        <f>IF(AI53="","",VLOOKUP(AI53,シフト記号表!$C$6:$L$47,10,FALSE))</f>
        <v/>
      </c>
      <c r="AJ54" s="1071" t="str">
        <f>IF(AJ53="","",VLOOKUP(AJ53,シフト記号表!$C$6:$L$47,10,FALSE))</f>
        <v/>
      </c>
      <c r="AK54" s="1069" t="str">
        <f>IF(AK53="","",VLOOKUP(AK53,シフト記号表!$C$6:$L$47,10,FALSE))</f>
        <v/>
      </c>
      <c r="AL54" s="1070" t="str">
        <f>IF(AL53="","",VLOOKUP(AL53,シフト記号表!$C$6:$L$47,10,FALSE))</f>
        <v/>
      </c>
      <c r="AM54" s="1070" t="str">
        <f>IF(AM53="","",VLOOKUP(AM53,シフト記号表!$C$6:$L$47,10,FALSE))</f>
        <v/>
      </c>
      <c r="AN54" s="1070" t="str">
        <f>IF(AN53="","",VLOOKUP(AN53,シフト記号表!$C$6:$L$47,10,FALSE))</f>
        <v/>
      </c>
      <c r="AO54" s="1070" t="str">
        <f>IF(AO53="","",VLOOKUP(AO53,シフト記号表!$C$6:$L$47,10,FALSE))</f>
        <v/>
      </c>
      <c r="AP54" s="1070" t="str">
        <f>IF(AP53="","",VLOOKUP(AP53,シフト記号表!$C$6:$L$47,10,FALSE))</f>
        <v/>
      </c>
      <c r="AQ54" s="1071" t="str">
        <f>IF(AQ53="","",VLOOKUP(AQ53,シフト記号表!$C$6:$L$47,10,FALSE))</f>
        <v/>
      </c>
      <c r="AR54" s="1069" t="str">
        <f>IF(AR53="","",VLOOKUP(AR53,シフト記号表!$C$6:$L$47,10,FALSE))</f>
        <v/>
      </c>
      <c r="AS54" s="1070" t="str">
        <f>IF(AS53="","",VLOOKUP(AS53,シフト記号表!$C$6:$L$47,10,FALSE))</f>
        <v/>
      </c>
      <c r="AT54" s="1070" t="str">
        <f>IF(AT53="","",VLOOKUP(AT53,シフト記号表!$C$6:$L$47,10,FALSE))</f>
        <v/>
      </c>
      <c r="AU54" s="1070" t="str">
        <f>IF(AU53="","",VLOOKUP(AU53,シフト記号表!$C$6:$L$47,10,FALSE))</f>
        <v/>
      </c>
      <c r="AV54" s="1070" t="str">
        <f>IF(AV53="","",VLOOKUP(AV53,シフト記号表!$C$6:$L$47,10,FALSE))</f>
        <v/>
      </c>
      <c r="AW54" s="1070" t="str">
        <f>IF(AW53="","",VLOOKUP(AW53,シフト記号表!$C$6:$L$47,10,FALSE))</f>
        <v/>
      </c>
      <c r="AX54" s="1071" t="str">
        <f>IF(AX53="","",VLOOKUP(AX53,シフト記号表!$C$6:$L$47,10,FALSE))</f>
        <v/>
      </c>
      <c r="AY54" s="1069" t="str">
        <f>IF(AY53="","",VLOOKUP(AY53,シフト記号表!$C$6:$L$47,10,FALSE))</f>
        <v/>
      </c>
      <c r="AZ54" s="1070" t="str">
        <f>IF(AZ53="","",VLOOKUP(AZ53,シフト記号表!$C$6:$L$47,10,FALSE))</f>
        <v/>
      </c>
      <c r="BA54" s="1070" t="str">
        <f>IF(BA53="","",VLOOKUP(BA53,シフト記号表!$C$6:$L$47,10,FALSE))</f>
        <v/>
      </c>
      <c r="BB54" s="1072">
        <f>IF($BE$3="４週",SUM(W54:AX54),IF($BE$3="暦月",SUM(W54:BA54),""))</f>
        <v>0</v>
      </c>
      <c r="BC54" s="1073"/>
      <c r="BD54" s="1074">
        <f>IF($BE$3="４週",BB54/4,IF($BE$3="暦月",(BB54/($BE$8/7)),""))</f>
        <v>0</v>
      </c>
      <c r="BE54" s="1073"/>
      <c r="BF54" s="1075"/>
      <c r="BG54" s="1076"/>
      <c r="BH54" s="1076"/>
      <c r="BI54" s="1076"/>
      <c r="BJ54" s="1077"/>
    </row>
    <row r="55" spans="2:62" ht="20.25" customHeight="1">
      <c r="B55" s="1029">
        <f>B53+1</f>
        <v>20</v>
      </c>
      <c r="C55" s="1078"/>
      <c r="D55" s="1079"/>
      <c r="E55" s="1080"/>
      <c r="F55" s="1081"/>
      <c r="G55" s="1080"/>
      <c r="H55" s="1081"/>
      <c r="I55" s="1082"/>
      <c r="J55" s="1083"/>
      <c r="K55" s="1084"/>
      <c r="L55" s="1085"/>
      <c r="M55" s="1085"/>
      <c r="N55" s="1079"/>
      <c r="O55" s="1063"/>
      <c r="P55" s="1064"/>
      <c r="Q55" s="1064"/>
      <c r="R55" s="1064"/>
      <c r="S55" s="1065"/>
      <c r="T55" s="1086" t="s">
        <v>921</v>
      </c>
      <c r="U55" s="1087"/>
      <c r="V55" s="1088"/>
      <c r="W55" s="1089"/>
      <c r="X55" s="1090"/>
      <c r="Y55" s="1090"/>
      <c r="Z55" s="1090"/>
      <c r="AA55" s="1090"/>
      <c r="AB55" s="1090"/>
      <c r="AC55" s="1091"/>
      <c r="AD55" s="1089"/>
      <c r="AE55" s="1090"/>
      <c r="AF55" s="1090"/>
      <c r="AG55" s="1090"/>
      <c r="AH55" s="1090"/>
      <c r="AI55" s="1090"/>
      <c r="AJ55" s="1091"/>
      <c r="AK55" s="1089"/>
      <c r="AL55" s="1090"/>
      <c r="AM55" s="1090"/>
      <c r="AN55" s="1090"/>
      <c r="AO55" s="1090"/>
      <c r="AP55" s="1090"/>
      <c r="AQ55" s="1091"/>
      <c r="AR55" s="1089"/>
      <c r="AS55" s="1090"/>
      <c r="AT55" s="1090"/>
      <c r="AU55" s="1090"/>
      <c r="AV55" s="1090"/>
      <c r="AW55" s="1090"/>
      <c r="AX55" s="1091"/>
      <c r="AY55" s="1089"/>
      <c r="AZ55" s="1090"/>
      <c r="BA55" s="1092"/>
      <c r="BB55" s="1093"/>
      <c r="BC55" s="1094"/>
      <c r="BD55" s="1095"/>
      <c r="BE55" s="1096"/>
      <c r="BF55" s="1097"/>
      <c r="BG55" s="1098"/>
      <c r="BH55" s="1098"/>
      <c r="BI55" s="1098"/>
      <c r="BJ55" s="1099"/>
    </row>
    <row r="56" spans="2:62" ht="20.25" customHeight="1">
      <c r="B56" s="1054"/>
      <c r="C56" s="1055"/>
      <c r="D56" s="1056"/>
      <c r="E56" s="1057"/>
      <c r="F56" s="1058">
        <f>C55</f>
        <v>0</v>
      </c>
      <c r="G56" s="1057"/>
      <c r="H56" s="1058">
        <f>I55</f>
        <v>0</v>
      </c>
      <c r="I56" s="1059"/>
      <c r="J56" s="1060"/>
      <c r="K56" s="1061"/>
      <c r="L56" s="1062"/>
      <c r="M56" s="1062"/>
      <c r="N56" s="1056"/>
      <c r="O56" s="1063"/>
      <c r="P56" s="1064"/>
      <c r="Q56" s="1064"/>
      <c r="R56" s="1064"/>
      <c r="S56" s="1065"/>
      <c r="T56" s="1100" t="s">
        <v>922</v>
      </c>
      <c r="U56" s="1101"/>
      <c r="V56" s="1102"/>
      <c r="W56" s="1069" t="str">
        <f>IF(W55="","",VLOOKUP(W55,シフト記号表!$C$6:$L$47,10,FALSE))</f>
        <v/>
      </c>
      <c r="X56" s="1070" t="str">
        <f>IF(X55="","",VLOOKUP(X55,シフト記号表!$C$6:$L$47,10,FALSE))</f>
        <v/>
      </c>
      <c r="Y56" s="1070" t="str">
        <f>IF(Y55="","",VLOOKUP(Y55,シフト記号表!$C$6:$L$47,10,FALSE))</f>
        <v/>
      </c>
      <c r="Z56" s="1070" t="str">
        <f>IF(Z55="","",VLOOKUP(Z55,シフト記号表!$C$6:$L$47,10,FALSE))</f>
        <v/>
      </c>
      <c r="AA56" s="1070" t="str">
        <f>IF(AA55="","",VLOOKUP(AA55,シフト記号表!$C$6:$L$47,10,FALSE))</f>
        <v/>
      </c>
      <c r="AB56" s="1070" t="str">
        <f>IF(AB55="","",VLOOKUP(AB55,シフト記号表!$C$6:$L$47,10,FALSE))</f>
        <v/>
      </c>
      <c r="AC56" s="1071" t="str">
        <f>IF(AC55="","",VLOOKUP(AC55,シフト記号表!$C$6:$L$47,10,FALSE))</f>
        <v/>
      </c>
      <c r="AD56" s="1069" t="str">
        <f>IF(AD55="","",VLOOKUP(AD55,シフト記号表!$C$6:$L$47,10,FALSE))</f>
        <v/>
      </c>
      <c r="AE56" s="1070" t="str">
        <f>IF(AE55="","",VLOOKUP(AE55,シフト記号表!$C$6:$L$47,10,FALSE))</f>
        <v/>
      </c>
      <c r="AF56" s="1070" t="str">
        <f>IF(AF55="","",VLOOKUP(AF55,シフト記号表!$C$6:$L$47,10,FALSE))</f>
        <v/>
      </c>
      <c r="AG56" s="1070" t="str">
        <f>IF(AG55="","",VLOOKUP(AG55,シフト記号表!$C$6:$L$47,10,FALSE))</f>
        <v/>
      </c>
      <c r="AH56" s="1070" t="str">
        <f>IF(AH55="","",VLOOKUP(AH55,シフト記号表!$C$6:$L$47,10,FALSE))</f>
        <v/>
      </c>
      <c r="AI56" s="1070" t="str">
        <f>IF(AI55="","",VLOOKUP(AI55,シフト記号表!$C$6:$L$47,10,FALSE))</f>
        <v/>
      </c>
      <c r="AJ56" s="1071" t="str">
        <f>IF(AJ55="","",VLOOKUP(AJ55,シフト記号表!$C$6:$L$47,10,FALSE))</f>
        <v/>
      </c>
      <c r="AK56" s="1069" t="str">
        <f>IF(AK55="","",VLOOKUP(AK55,シフト記号表!$C$6:$L$47,10,FALSE))</f>
        <v/>
      </c>
      <c r="AL56" s="1070" t="str">
        <f>IF(AL55="","",VLOOKUP(AL55,シフト記号表!$C$6:$L$47,10,FALSE))</f>
        <v/>
      </c>
      <c r="AM56" s="1070" t="str">
        <f>IF(AM55="","",VLOOKUP(AM55,シフト記号表!$C$6:$L$47,10,FALSE))</f>
        <v/>
      </c>
      <c r="AN56" s="1070" t="str">
        <f>IF(AN55="","",VLOOKUP(AN55,シフト記号表!$C$6:$L$47,10,FALSE))</f>
        <v/>
      </c>
      <c r="AO56" s="1070" t="str">
        <f>IF(AO55="","",VLOOKUP(AO55,シフト記号表!$C$6:$L$47,10,FALSE))</f>
        <v/>
      </c>
      <c r="AP56" s="1070" t="str">
        <f>IF(AP55="","",VLOOKUP(AP55,シフト記号表!$C$6:$L$47,10,FALSE))</f>
        <v/>
      </c>
      <c r="AQ56" s="1071" t="str">
        <f>IF(AQ55="","",VLOOKUP(AQ55,シフト記号表!$C$6:$L$47,10,FALSE))</f>
        <v/>
      </c>
      <c r="AR56" s="1069" t="str">
        <f>IF(AR55="","",VLOOKUP(AR55,シフト記号表!$C$6:$L$47,10,FALSE))</f>
        <v/>
      </c>
      <c r="AS56" s="1070" t="str">
        <f>IF(AS55="","",VLOOKUP(AS55,シフト記号表!$C$6:$L$47,10,FALSE))</f>
        <v/>
      </c>
      <c r="AT56" s="1070" t="str">
        <f>IF(AT55="","",VLOOKUP(AT55,シフト記号表!$C$6:$L$47,10,FALSE))</f>
        <v/>
      </c>
      <c r="AU56" s="1070" t="str">
        <f>IF(AU55="","",VLOOKUP(AU55,シフト記号表!$C$6:$L$47,10,FALSE))</f>
        <v/>
      </c>
      <c r="AV56" s="1070" t="str">
        <f>IF(AV55="","",VLOOKUP(AV55,シフト記号表!$C$6:$L$47,10,FALSE))</f>
        <v/>
      </c>
      <c r="AW56" s="1070" t="str">
        <f>IF(AW55="","",VLOOKUP(AW55,シフト記号表!$C$6:$L$47,10,FALSE))</f>
        <v/>
      </c>
      <c r="AX56" s="1071" t="str">
        <f>IF(AX55="","",VLOOKUP(AX55,シフト記号表!$C$6:$L$47,10,FALSE))</f>
        <v/>
      </c>
      <c r="AY56" s="1069" t="str">
        <f>IF(AY55="","",VLOOKUP(AY55,シフト記号表!$C$6:$L$47,10,FALSE))</f>
        <v/>
      </c>
      <c r="AZ56" s="1070" t="str">
        <f>IF(AZ55="","",VLOOKUP(AZ55,シフト記号表!$C$6:$L$47,10,FALSE))</f>
        <v/>
      </c>
      <c r="BA56" s="1070" t="str">
        <f>IF(BA55="","",VLOOKUP(BA55,シフト記号表!$C$6:$L$47,10,FALSE))</f>
        <v/>
      </c>
      <c r="BB56" s="1072">
        <f>IF($BE$3="４週",SUM(W56:AX56),IF($BE$3="暦月",SUM(W56:BA56),""))</f>
        <v>0</v>
      </c>
      <c r="BC56" s="1073"/>
      <c r="BD56" s="1074">
        <f>IF($BE$3="４週",BB56/4,IF($BE$3="暦月",(BB56/($BE$8/7)),""))</f>
        <v>0</v>
      </c>
      <c r="BE56" s="1073"/>
      <c r="BF56" s="1075"/>
      <c r="BG56" s="1076"/>
      <c r="BH56" s="1076"/>
      <c r="BI56" s="1076"/>
      <c r="BJ56" s="1077"/>
    </row>
    <row r="57" spans="2:62" ht="20.25" customHeight="1">
      <c r="B57" s="1029">
        <f>B55+1</f>
        <v>21</v>
      </c>
      <c r="C57" s="1078"/>
      <c r="D57" s="1079"/>
      <c r="E57" s="1057"/>
      <c r="F57" s="1058"/>
      <c r="G57" s="1057"/>
      <c r="H57" s="1058"/>
      <c r="I57" s="1082"/>
      <c r="J57" s="1083"/>
      <c r="K57" s="1084"/>
      <c r="L57" s="1085"/>
      <c r="M57" s="1085"/>
      <c r="N57" s="1079"/>
      <c r="O57" s="1063"/>
      <c r="P57" s="1064"/>
      <c r="Q57" s="1064"/>
      <c r="R57" s="1064"/>
      <c r="S57" s="1065"/>
      <c r="T57" s="1103" t="s">
        <v>921</v>
      </c>
      <c r="U57" s="1104"/>
      <c r="V57" s="1105"/>
      <c r="W57" s="1089"/>
      <c r="X57" s="1090"/>
      <c r="Y57" s="1090"/>
      <c r="Z57" s="1090"/>
      <c r="AA57" s="1090"/>
      <c r="AB57" s="1090"/>
      <c r="AC57" s="1091"/>
      <c r="AD57" s="1089"/>
      <c r="AE57" s="1090"/>
      <c r="AF57" s="1090"/>
      <c r="AG57" s="1090"/>
      <c r="AH57" s="1090"/>
      <c r="AI57" s="1090"/>
      <c r="AJ57" s="1091"/>
      <c r="AK57" s="1089"/>
      <c r="AL57" s="1090"/>
      <c r="AM57" s="1090"/>
      <c r="AN57" s="1090"/>
      <c r="AO57" s="1090"/>
      <c r="AP57" s="1090"/>
      <c r="AQ57" s="1091"/>
      <c r="AR57" s="1089"/>
      <c r="AS57" s="1090"/>
      <c r="AT57" s="1090"/>
      <c r="AU57" s="1090"/>
      <c r="AV57" s="1090"/>
      <c r="AW57" s="1090"/>
      <c r="AX57" s="1091"/>
      <c r="AY57" s="1089"/>
      <c r="AZ57" s="1090"/>
      <c r="BA57" s="1092"/>
      <c r="BB57" s="1093"/>
      <c r="BC57" s="1094"/>
      <c r="BD57" s="1095"/>
      <c r="BE57" s="1096"/>
      <c r="BF57" s="1097"/>
      <c r="BG57" s="1098"/>
      <c r="BH57" s="1098"/>
      <c r="BI57" s="1098"/>
      <c r="BJ57" s="1099"/>
    </row>
    <row r="58" spans="2:62" ht="20.25" customHeight="1">
      <c r="B58" s="1054"/>
      <c r="C58" s="1055"/>
      <c r="D58" s="1056"/>
      <c r="E58" s="1057"/>
      <c r="F58" s="1058">
        <f>C57</f>
        <v>0</v>
      </c>
      <c r="G58" s="1057"/>
      <c r="H58" s="1058">
        <f>I57</f>
        <v>0</v>
      </c>
      <c r="I58" s="1059"/>
      <c r="J58" s="1060"/>
      <c r="K58" s="1061"/>
      <c r="L58" s="1062"/>
      <c r="M58" s="1062"/>
      <c r="N58" s="1056"/>
      <c r="O58" s="1063"/>
      <c r="P58" s="1064"/>
      <c r="Q58" s="1064"/>
      <c r="R58" s="1064"/>
      <c r="S58" s="1065"/>
      <c r="T58" s="1100" t="s">
        <v>922</v>
      </c>
      <c r="U58" s="1101"/>
      <c r="V58" s="1102"/>
      <c r="W58" s="1069" t="str">
        <f>IF(W57="","",VLOOKUP(W57,シフト記号表!$C$6:$L$47,10,FALSE))</f>
        <v/>
      </c>
      <c r="X58" s="1070" t="str">
        <f>IF(X57="","",VLOOKUP(X57,シフト記号表!$C$6:$L$47,10,FALSE))</f>
        <v/>
      </c>
      <c r="Y58" s="1070" t="str">
        <f>IF(Y57="","",VLOOKUP(Y57,シフト記号表!$C$6:$L$47,10,FALSE))</f>
        <v/>
      </c>
      <c r="Z58" s="1070" t="str">
        <f>IF(Z57="","",VLOOKUP(Z57,シフト記号表!$C$6:$L$47,10,FALSE))</f>
        <v/>
      </c>
      <c r="AA58" s="1070" t="str">
        <f>IF(AA57="","",VLOOKUP(AA57,シフト記号表!$C$6:$L$47,10,FALSE))</f>
        <v/>
      </c>
      <c r="AB58" s="1070" t="str">
        <f>IF(AB57="","",VLOOKUP(AB57,シフト記号表!$C$6:$L$47,10,FALSE))</f>
        <v/>
      </c>
      <c r="AC58" s="1071" t="str">
        <f>IF(AC57="","",VLOOKUP(AC57,シフト記号表!$C$6:$L$47,10,FALSE))</f>
        <v/>
      </c>
      <c r="AD58" s="1069" t="str">
        <f>IF(AD57="","",VLOOKUP(AD57,シフト記号表!$C$6:$L$47,10,FALSE))</f>
        <v/>
      </c>
      <c r="AE58" s="1070" t="str">
        <f>IF(AE57="","",VLOOKUP(AE57,シフト記号表!$C$6:$L$47,10,FALSE))</f>
        <v/>
      </c>
      <c r="AF58" s="1070" t="str">
        <f>IF(AF57="","",VLOOKUP(AF57,シフト記号表!$C$6:$L$47,10,FALSE))</f>
        <v/>
      </c>
      <c r="AG58" s="1070" t="str">
        <f>IF(AG57="","",VLOOKUP(AG57,シフト記号表!$C$6:$L$47,10,FALSE))</f>
        <v/>
      </c>
      <c r="AH58" s="1070" t="str">
        <f>IF(AH57="","",VLOOKUP(AH57,シフト記号表!$C$6:$L$47,10,FALSE))</f>
        <v/>
      </c>
      <c r="AI58" s="1070" t="str">
        <f>IF(AI57="","",VLOOKUP(AI57,シフト記号表!$C$6:$L$47,10,FALSE))</f>
        <v/>
      </c>
      <c r="AJ58" s="1071" t="str">
        <f>IF(AJ57="","",VLOOKUP(AJ57,シフト記号表!$C$6:$L$47,10,FALSE))</f>
        <v/>
      </c>
      <c r="AK58" s="1069" t="str">
        <f>IF(AK57="","",VLOOKUP(AK57,シフト記号表!$C$6:$L$47,10,FALSE))</f>
        <v/>
      </c>
      <c r="AL58" s="1070" t="str">
        <f>IF(AL57="","",VLOOKUP(AL57,シフト記号表!$C$6:$L$47,10,FALSE))</f>
        <v/>
      </c>
      <c r="AM58" s="1070" t="str">
        <f>IF(AM57="","",VLOOKUP(AM57,シフト記号表!$C$6:$L$47,10,FALSE))</f>
        <v/>
      </c>
      <c r="AN58" s="1070" t="str">
        <f>IF(AN57="","",VLOOKUP(AN57,シフト記号表!$C$6:$L$47,10,FALSE))</f>
        <v/>
      </c>
      <c r="AO58" s="1070" t="str">
        <f>IF(AO57="","",VLOOKUP(AO57,シフト記号表!$C$6:$L$47,10,FALSE))</f>
        <v/>
      </c>
      <c r="AP58" s="1070" t="str">
        <f>IF(AP57="","",VLOOKUP(AP57,シフト記号表!$C$6:$L$47,10,FALSE))</f>
        <v/>
      </c>
      <c r="AQ58" s="1071" t="str">
        <f>IF(AQ57="","",VLOOKUP(AQ57,シフト記号表!$C$6:$L$47,10,FALSE))</f>
        <v/>
      </c>
      <c r="AR58" s="1069" t="str">
        <f>IF(AR57="","",VLOOKUP(AR57,シフト記号表!$C$6:$L$47,10,FALSE))</f>
        <v/>
      </c>
      <c r="AS58" s="1070" t="str">
        <f>IF(AS57="","",VLOOKUP(AS57,シフト記号表!$C$6:$L$47,10,FALSE))</f>
        <v/>
      </c>
      <c r="AT58" s="1070" t="str">
        <f>IF(AT57="","",VLOOKUP(AT57,シフト記号表!$C$6:$L$47,10,FALSE))</f>
        <v/>
      </c>
      <c r="AU58" s="1070" t="str">
        <f>IF(AU57="","",VLOOKUP(AU57,シフト記号表!$C$6:$L$47,10,FALSE))</f>
        <v/>
      </c>
      <c r="AV58" s="1070" t="str">
        <f>IF(AV57="","",VLOOKUP(AV57,シフト記号表!$C$6:$L$47,10,FALSE))</f>
        <v/>
      </c>
      <c r="AW58" s="1070" t="str">
        <f>IF(AW57="","",VLOOKUP(AW57,シフト記号表!$C$6:$L$47,10,FALSE))</f>
        <v/>
      </c>
      <c r="AX58" s="1071" t="str">
        <f>IF(AX57="","",VLOOKUP(AX57,シフト記号表!$C$6:$L$47,10,FALSE))</f>
        <v/>
      </c>
      <c r="AY58" s="1069" t="str">
        <f>IF(AY57="","",VLOOKUP(AY57,シフト記号表!$C$6:$L$47,10,FALSE))</f>
        <v/>
      </c>
      <c r="AZ58" s="1070" t="str">
        <f>IF(AZ57="","",VLOOKUP(AZ57,シフト記号表!$C$6:$L$47,10,FALSE))</f>
        <v/>
      </c>
      <c r="BA58" s="1070" t="str">
        <f>IF(BA57="","",VLOOKUP(BA57,シフト記号表!$C$6:$L$47,10,FALSE))</f>
        <v/>
      </c>
      <c r="BB58" s="1072">
        <f>IF($BE$3="４週",SUM(W58:AX58),IF($BE$3="暦月",SUM(W58:BA58),""))</f>
        <v>0</v>
      </c>
      <c r="BC58" s="1073"/>
      <c r="BD58" s="1074">
        <f>IF($BE$3="４週",BB58/4,IF($BE$3="暦月",(BB58/($BE$8/7)),""))</f>
        <v>0</v>
      </c>
      <c r="BE58" s="1073"/>
      <c r="BF58" s="1075"/>
      <c r="BG58" s="1076"/>
      <c r="BH58" s="1076"/>
      <c r="BI58" s="1076"/>
      <c r="BJ58" s="1077"/>
    </row>
    <row r="59" spans="2:62" ht="20.25" customHeight="1">
      <c r="B59" s="1029">
        <f>B57+1</f>
        <v>22</v>
      </c>
      <c r="C59" s="1078"/>
      <c r="D59" s="1079"/>
      <c r="E59" s="1057"/>
      <c r="F59" s="1058"/>
      <c r="G59" s="1057"/>
      <c r="H59" s="1058"/>
      <c r="I59" s="1082"/>
      <c r="J59" s="1083"/>
      <c r="K59" s="1084"/>
      <c r="L59" s="1085"/>
      <c r="M59" s="1085"/>
      <c r="N59" s="1079"/>
      <c r="O59" s="1063"/>
      <c r="P59" s="1064"/>
      <c r="Q59" s="1064"/>
      <c r="R59" s="1064"/>
      <c r="S59" s="1065"/>
      <c r="T59" s="1103" t="s">
        <v>921</v>
      </c>
      <c r="U59" s="1104"/>
      <c r="V59" s="1105"/>
      <c r="W59" s="1089"/>
      <c r="X59" s="1090"/>
      <c r="Y59" s="1090"/>
      <c r="Z59" s="1090"/>
      <c r="AA59" s="1090"/>
      <c r="AB59" s="1090"/>
      <c r="AC59" s="1091"/>
      <c r="AD59" s="1089"/>
      <c r="AE59" s="1090"/>
      <c r="AF59" s="1090"/>
      <c r="AG59" s="1090"/>
      <c r="AH59" s="1090"/>
      <c r="AI59" s="1090"/>
      <c r="AJ59" s="1091"/>
      <c r="AK59" s="1089"/>
      <c r="AL59" s="1090"/>
      <c r="AM59" s="1090"/>
      <c r="AN59" s="1090"/>
      <c r="AO59" s="1090"/>
      <c r="AP59" s="1090"/>
      <c r="AQ59" s="1091"/>
      <c r="AR59" s="1089"/>
      <c r="AS59" s="1090"/>
      <c r="AT59" s="1090"/>
      <c r="AU59" s="1090"/>
      <c r="AV59" s="1090"/>
      <c r="AW59" s="1090"/>
      <c r="AX59" s="1091"/>
      <c r="AY59" s="1089"/>
      <c r="AZ59" s="1090"/>
      <c r="BA59" s="1092"/>
      <c r="BB59" s="1093"/>
      <c r="BC59" s="1094"/>
      <c r="BD59" s="1095"/>
      <c r="BE59" s="1096"/>
      <c r="BF59" s="1097"/>
      <c r="BG59" s="1098"/>
      <c r="BH59" s="1098"/>
      <c r="BI59" s="1098"/>
      <c r="BJ59" s="1099"/>
    </row>
    <row r="60" spans="2:62" ht="20.25" customHeight="1">
      <c r="B60" s="1054"/>
      <c r="C60" s="1055"/>
      <c r="D60" s="1056"/>
      <c r="E60" s="1057"/>
      <c r="F60" s="1058">
        <f>C59</f>
        <v>0</v>
      </c>
      <c r="G60" s="1057"/>
      <c r="H60" s="1058">
        <f>I59</f>
        <v>0</v>
      </c>
      <c r="I60" s="1059"/>
      <c r="J60" s="1060"/>
      <c r="K60" s="1061"/>
      <c r="L60" s="1062"/>
      <c r="M60" s="1062"/>
      <c r="N60" s="1056"/>
      <c r="O60" s="1063"/>
      <c r="P60" s="1064"/>
      <c r="Q60" s="1064"/>
      <c r="R60" s="1064"/>
      <c r="S60" s="1065"/>
      <c r="T60" s="1100" t="s">
        <v>922</v>
      </c>
      <c r="U60" s="1101"/>
      <c r="V60" s="1102"/>
      <c r="W60" s="1069" t="str">
        <f>IF(W59="","",VLOOKUP(W59,シフト記号表!$C$6:$L$47,10,FALSE))</f>
        <v/>
      </c>
      <c r="X60" s="1070" t="str">
        <f>IF(X59="","",VLOOKUP(X59,シフト記号表!$C$6:$L$47,10,FALSE))</f>
        <v/>
      </c>
      <c r="Y60" s="1070" t="str">
        <f>IF(Y59="","",VLOOKUP(Y59,シフト記号表!$C$6:$L$47,10,FALSE))</f>
        <v/>
      </c>
      <c r="Z60" s="1070" t="str">
        <f>IF(Z59="","",VLOOKUP(Z59,シフト記号表!$C$6:$L$47,10,FALSE))</f>
        <v/>
      </c>
      <c r="AA60" s="1070" t="str">
        <f>IF(AA59="","",VLOOKUP(AA59,シフト記号表!$C$6:$L$47,10,FALSE))</f>
        <v/>
      </c>
      <c r="AB60" s="1070" t="str">
        <f>IF(AB59="","",VLOOKUP(AB59,シフト記号表!$C$6:$L$47,10,FALSE))</f>
        <v/>
      </c>
      <c r="AC60" s="1071" t="str">
        <f>IF(AC59="","",VLOOKUP(AC59,シフト記号表!$C$6:$L$47,10,FALSE))</f>
        <v/>
      </c>
      <c r="AD60" s="1069" t="str">
        <f>IF(AD59="","",VLOOKUP(AD59,シフト記号表!$C$6:$L$47,10,FALSE))</f>
        <v/>
      </c>
      <c r="AE60" s="1070" t="str">
        <f>IF(AE59="","",VLOOKUP(AE59,シフト記号表!$C$6:$L$47,10,FALSE))</f>
        <v/>
      </c>
      <c r="AF60" s="1070" t="str">
        <f>IF(AF59="","",VLOOKUP(AF59,シフト記号表!$C$6:$L$47,10,FALSE))</f>
        <v/>
      </c>
      <c r="AG60" s="1070" t="str">
        <f>IF(AG59="","",VLOOKUP(AG59,シフト記号表!$C$6:$L$47,10,FALSE))</f>
        <v/>
      </c>
      <c r="AH60" s="1070" t="str">
        <f>IF(AH59="","",VLOOKUP(AH59,シフト記号表!$C$6:$L$47,10,FALSE))</f>
        <v/>
      </c>
      <c r="AI60" s="1070" t="str">
        <f>IF(AI59="","",VLOOKUP(AI59,シフト記号表!$C$6:$L$47,10,FALSE))</f>
        <v/>
      </c>
      <c r="AJ60" s="1071" t="str">
        <f>IF(AJ59="","",VLOOKUP(AJ59,シフト記号表!$C$6:$L$47,10,FALSE))</f>
        <v/>
      </c>
      <c r="AK60" s="1069" t="str">
        <f>IF(AK59="","",VLOOKUP(AK59,シフト記号表!$C$6:$L$47,10,FALSE))</f>
        <v/>
      </c>
      <c r="AL60" s="1070" t="str">
        <f>IF(AL59="","",VLOOKUP(AL59,シフト記号表!$C$6:$L$47,10,FALSE))</f>
        <v/>
      </c>
      <c r="AM60" s="1070" t="str">
        <f>IF(AM59="","",VLOOKUP(AM59,シフト記号表!$C$6:$L$47,10,FALSE))</f>
        <v/>
      </c>
      <c r="AN60" s="1070" t="str">
        <f>IF(AN59="","",VLOOKUP(AN59,シフト記号表!$C$6:$L$47,10,FALSE))</f>
        <v/>
      </c>
      <c r="AO60" s="1070" t="str">
        <f>IF(AO59="","",VLOOKUP(AO59,シフト記号表!$C$6:$L$47,10,FALSE))</f>
        <v/>
      </c>
      <c r="AP60" s="1070" t="str">
        <f>IF(AP59="","",VLOOKUP(AP59,シフト記号表!$C$6:$L$47,10,FALSE))</f>
        <v/>
      </c>
      <c r="AQ60" s="1071" t="str">
        <f>IF(AQ59="","",VLOOKUP(AQ59,シフト記号表!$C$6:$L$47,10,FALSE))</f>
        <v/>
      </c>
      <c r="AR60" s="1069" t="str">
        <f>IF(AR59="","",VLOOKUP(AR59,シフト記号表!$C$6:$L$47,10,FALSE))</f>
        <v/>
      </c>
      <c r="AS60" s="1070" t="str">
        <f>IF(AS59="","",VLOOKUP(AS59,シフト記号表!$C$6:$L$47,10,FALSE))</f>
        <v/>
      </c>
      <c r="AT60" s="1070" t="str">
        <f>IF(AT59="","",VLOOKUP(AT59,シフト記号表!$C$6:$L$47,10,FALSE))</f>
        <v/>
      </c>
      <c r="AU60" s="1070" t="str">
        <f>IF(AU59="","",VLOOKUP(AU59,シフト記号表!$C$6:$L$47,10,FALSE))</f>
        <v/>
      </c>
      <c r="AV60" s="1070" t="str">
        <f>IF(AV59="","",VLOOKUP(AV59,シフト記号表!$C$6:$L$47,10,FALSE))</f>
        <v/>
      </c>
      <c r="AW60" s="1070" t="str">
        <f>IF(AW59="","",VLOOKUP(AW59,シフト記号表!$C$6:$L$47,10,FALSE))</f>
        <v/>
      </c>
      <c r="AX60" s="1071" t="str">
        <f>IF(AX59="","",VLOOKUP(AX59,シフト記号表!$C$6:$L$47,10,FALSE))</f>
        <v/>
      </c>
      <c r="AY60" s="1069" t="str">
        <f>IF(AY59="","",VLOOKUP(AY59,シフト記号表!$C$6:$L$47,10,FALSE))</f>
        <v/>
      </c>
      <c r="AZ60" s="1070" t="str">
        <f>IF(AZ59="","",VLOOKUP(AZ59,シフト記号表!$C$6:$L$47,10,FALSE))</f>
        <v/>
      </c>
      <c r="BA60" s="1070" t="str">
        <f>IF(BA59="","",VLOOKUP(BA59,シフト記号表!$C$6:$L$47,10,FALSE))</f>
        <v/>
      </c>
      <c r="BB60" s="1072">
        <f>IF($BE$3="４週",SUM(W60:AX60),IF($BE$3="暦月",SUM(W60:BA60),""))</f>
        <v>0</v>
      </c>
      <c r="BC60" s="1073"/>
      <c r="BD60" s="1074">
        <f>IF($BE$3="４週",BB60/4,IF($BE$3="暦月",(BB60/($BE$8/7)),""))</f>
        <v>0</v>
      </c>
      <c r="BE60" s="1073"/>
      <c r="BF60" s="1075"/>
      <c r="BG60" s="1076"/>
      <c r="BH60" s="1076"/>
      <c r="BI60" s="1076"/>
      <c r="BJ60" s="1077"/>
    </row>
    <row r="61" spans="2:62" ht="20.25" customHeight="1">
      <c r="B61" s="1029">
        <f>B59+1</f>
        <v>23</v>
      </c>
      <c r="C61" s="1078"/>
      <c r="D61" s="1079"/>
      <c r="E61" s="1057"/>
      <c r="F61" s="1058"/>
      <c r="G61" s="1057"/>
      <c r="H61" s="1058"/>
      <c r="I61" s="1082"/>
      <c r="J61" s="1083"/>
      <c r="K61" s="1084"/>
      <c r="L61" s="1085"/>
      <c r="M61" s="1085"/>
      <c r="N61" s="1079"/>
      <c r="O61" s="1063"/>
      <c r="P61" s="1064"/>
      <c r="Q61" s="1064"/>
      <c r="R61" s="1064"/>
      <c r="S61" s="1065"/>
      <c r="T61" s="1103" t="s">
        <v>921</v>
      </c>
      <c r="U61" s="1104"/>
      <c r="V61" s="1105"/>
      <c r="W61" s="1089"/>
      <c r="X61" s="1090"/>
      <c r="Y61" s="1090"/>
      <c r="Z61" s="1090"/>
      <c r="AA61" s="1090"/>
      <c r="AB61" s="1090"/>
      <c r="AC61" s="1091"/>
      <c r="AD61" s="1089"/>
      <c r="AE61" s="1090"/>
      <c r="AF61" s="1090"/>
      <c r="AG61" s="1090"/>
      <c r="AH61" s="1090"/>
      <c r="AI61" s="1090"/>
      <c r="AJ61" s="1091"/>
      <c r="AK61" s="1089"/>
      <c r="AL61" s="1090"/>
      <c r="AM61" s="1090"/>
      <c r="AN61" s="1090"/>
      <c r="AO61" s="1090"/>
      <c r="AP61" s="1090"/>
      <c r="AQ61" s="1091"/>
      <c r="AR61" s="1089"/>
      <c r="AS61" s="1090"/>
      <c r="AT61" s="1090"/>
      <c r="AU61" s="1090"/>
      <c r="AV61" s="1090"/>
      <c r="AW61" s="1090"/>
      <c r="AX61" s="1091"/>
      <c r="AY61" s="1089"/>
      <c r="AZ61" s="1090"/>
      <c r="BA61" s="1092"/>
      <c r="BB61" s="1093"/>
      <c r="BC61" s="1094"/>
      <c r="BD61" s="1095"/>
      <c r="BE61" s="1096"/>
      <c r="BF61" s="1097"/>
      <c r="BG61" s="1098"/>
      <c r="BH61" s="1098"/>
      <c r="BI61" s="1098"/>
      <c r="BJ61" s="1099"/>
    </row>
    <row r="62" spans="2:62" ht="20.25" customHeight="1">
      <c r="B62" s="1054"/>
      <c r="C62" s="1055"/>
      <c r="D62" s="1056"/>
      <c r="E62" s="1057"/>
      <c r="F62" s="1058">
        <f>C61</f>
        <v>0</v>
      </c>
      <c r="G62" s="1057"/>
      <c r="H62" s="1058">
        <f>I61</f>
        <v>0</v>
      </c>
      <c r="I62" s="1059"/>
      <c r="J62" s="1060"/>
      <c r="K62" s="1061"/>
      <c r="L62" s="1062"/>
      <c r="M62" s="1062"/>
      <c r="N62" s="1056"/>
      <c r="O62" s="1063"/>
      <c r="P62" s="1064"/>
      <c r="Q62" s="1064"/>
      <c r="R62" s="1064"/>
      <c r="S62" s="1065"/>
      <c r="T62" s="1100" t="s">
        <v>922</v>
      </c>
      <c r="U62" s="1101"/>
      <c r="V62" s="1102"/>
      <c r="W62" s="1069" t="str">
        <f>IF(W61="","",VLOOKUP(W61,シフト記号表!$C$6:$L$47,10,FALSE))</f>
        <v/>
      </c>
      <c r="X62" s="1070" t="str">
        <f>IF(X61="","",VLOOKUP(X61,シフト記号表!$C$6:$L$47,10,FALSE))</f>
        <v/>
      </c>
      <c r="Y62" s="1070" t="str">
        <f>IF(Y61="","",VLOOKUP(Y61,シフト記号表!$C$6:$L$47,10,FALSE))</f>
        <v/>
      </c>
      <c r="Z62" s="1070" t="str">
        <f>IF(Z61="","",VLOOKUP(Z61,シフト記号表!$C$6:$L$47,10,FALSE))</f>
        <v/>
      </c>
      <c r="AA62" s="1070" t="str">
        <f>IF(AA61="","",VLOOKUP(AA61,シフト記号表!$C$6:$L$47,10,FALSE))</f>
        <v/>
      </c>
      <c r="AB62" s="1070" t="str">
        <f>IF(AB61="","",VLOOKUP(AB61,シフト記号表!$C$6:$L$47,10,FALSE))</f>
        <v/>
      </c>
      <c r="AC62" s="1071" t="str">
        <f>IF(AC61="","",VLOOKUP(AC61,シフト記号表!$C$6:$L$47,10,FALSE))</f>
        <v/>
      </c>
      <c r="AD62" s="1069" t="str">
        <f>IF(AD61="","",VLOOKUP(AD61,シフト記号表!$C$6:$L$47,10,FALSE))</f>
        <v/>
      </c>
      <c r="AE62" s="1070" t="str">
        <f>IF(AE61="","",VLOOKUP(AE61,シフト記号表!$C$6:$L$47,10,FALSE))</f>
        <v/>
      </c>
      <c r="AF62" s="1070" t="str">
        <f>IF(AF61="","",VLOOKUP(AF61,シフト記号表!$C$6:$L$47,10,FALSE))</f>
        <v/>
      </c>
      <c r="AG62" s="1070" t="str">
        <f>IF(AG61="","",VLOOKUP(AG61,シフト記号表!$C$6:$L$47,10,FALSE))</f>
        <v/>
      </c>
      <c r="AH62" s="1070" t="str">
        <f>IF(AH61="","",VLOOKUP(AH61,シフト記号表!$C$6:$L$47,10,FALSE))</f>
        <v/>
      </c>
      <c r="AI62" s="1070" t="str">
        <f>IF(AI61="","",VLOOKUP(AI61,シフト記号表!$C$6:$L$47,10,FALSE))</f>
        <v/>
      </c>
      <c r="AJ62" s="1071" t="str">
        <f>IF(AJ61="","",VLOOKUP(AJ61,シフト記号表!$C$6:$L$47,10,FALSE))</f>
        <v/>
      </c>
      <c r="AK62" s="1069" t="str">
        <f>IF(AK61="","",VLOOKUP(AK61,シフト記号表!$C$6:$L$47,10,FALSE))</f>
        <v/>
      </c>
      <c r="AL62" s="1070" t="str">
        <f>IF(AL61="","",VLOOKUP(AL61,シフト記号表!$C$6:$L$47,10,FALSE))</f>
        <v/>
      </c>
      <c r="AM62" s="1070" t="str">
        <f>IF(AM61="","",VLOOKUP(AM61,シフト記号表!$C$6:$L$47,10,FALSE))</f>
        <v/>
      </c>
      <c r="AN62" s="1070" t="str">
        <f>IF(AN61="","",VLOOKUP(AN61,シフト記号表!$C$6:$L$47,10,FALSE))</f>
        <v/>
      </c>
      <c r="AO62" s="1070" t="str">
        <f>IF(AO61="","",VLOOKUP(AO61,シフト記号表!$C$6:$L$47,10,FALSE))</f>
        <v/>
      </c>
      <c r="AP62" s="1070" t="str">
        <f>IF(AP61="","",VLOOKUP(AP61,シフト記号表!$C$6:$L$47,10,FALSE))</f>
        <v/>
      </c>
      <c r="AQ62" s="1071" t="str">
        <f>IF(AQ61="","",VLOOKUP(AQ61,シフト記号表!$C$6:$L$47,10,FALSE))</f>
        <v/>
      </c>
      <c r="AR62" s="1069" t="str">
        <f>IF(AR61="","",VLOOKUP(AR61,シフト記号表!$C$6:$L$47,10,FALSE))</f>
        <v/>
      </c>
      <c r="AS62" s="1070" t="str">
        <f>IF(AS61="","",VLOOKUP(AS61,シフト記号表!$C$6:$L$47,10,FALSE))</f>
        <v/>
      </c>
      <c r="AT62" s="1070" t="str">
        <f>IF(AT61="","",VLOOKUP(AT61,シフト記号表!$C$6:$L$47,10,FALSE))</f>
        <v/>
      </c>
      <c r="AU62" s="1070" t="str">
        <f>IF(AU61="","",VLOOKUP(AU61,シフト記号表!$C$6:$L$47,10,FALSE))</f>
        <v/>
      </c>
      <c r="AV62" s="1070" t="str">
        <f>IF(AV61="","",VLOOKUP(AV61,シフト記号表!$C$6:$L$47,10,FALSE))</f>
        <v/>
      </c>
      <c r="AW62" s="1070" t="str">
        <f>IF(AW61="","",VLOOKUP(AW61,シフト記号表!$C$6:$L$47,10,FALSE))</f>
        <v/>
      </c>
      <c r="AX62" s="1071" t="str">
        <f>IF(AX61="","",VLOOKUP(AX61,シフト記号表!$C$6:$L$47,10,FALSE))</f>
        <v/>
      </c>
      <c r="AY62" s="1069" t="str">
        <f>IF(AY61="","",VLOOKUP(AY61,シフト記号表!$C$6:$L$47,10,FALSE))</f>
        <v/>
      </c>
      <c r="AZ62" s="1070" t="str">
        <f>IF(AZ61="","",VLOOKUP(AZ61,シフト記号表!$C$6:$L$47,10,FALSE))</f>
        <v/>
      </c>
      <c r="BA62" s="1070" t="str">
        <f>IF(BA61="","",VLOOKUP(BA61,シフト記号表!$C$6:$L$47,10,FALSE))</f>
        <v/>
      </c>
      <c r="BB62" s="1072">
        <f>IF($BE$3="４週",SUM(W62:AX62),IF($BE$3="暦月",SUM(W62:BA62),""))</f>
        <v>0</v>
      </c>
      <c r="BC62" s="1073"/>
      <c r="BD62" s="1074">
        <f>IF($BE$3="４週",BB62/4,IF($BE$3="暦月",(BB62/($BE$8/7)),""))</f>
        <v>0</v>
      </c>
      <c r="BE62" s="1073"/>
      <c r="BF62" s="1075"/>
      <c r="BG62" s="1076"/>
      <c r="BH62" s="1076"/>
      <c r="BI62" s="1076"/>
      <c r="BJ62" s="1077"/>
    </row>
    <row r="63" spans="2:62" ht="20.25" customHeight="1">
      <c r="B63" s="1029">
        <f>B61+1</f>
        <v>24</v>
      </c>
      <c r="C63" s="1078"/>
      <c r="D63" s="1079"/>
      <c r="E63" s="1057"/>
      <c r="F63" s="1058"/>
      <c r="G63" s="1057"/>
      <c r="H63" s="1058"/>
      <c r="I63" s="1082"/>
      <c r="J63" s="1083"/>
      <c r="K63" s="1084"/>
      <c r="L63" s="1085"/>
      <c r="M63" s="1085"/>
      <c r="N63" s="1079"/>
      <c r="O63" s="1063"/>
      <c r="P63" s="1064"/>
      <c r="Q63" s="1064"/>
      <c r="R63" s="1064"/>
      <c r="S63" s="1065"/>
      <c r="T63" s="1103" t="s">
        <v>921</v>
      </c>
      <c r="U63" s="1104"/>
      <c r="V63" s="1105"/>
      <c r="W63" s="1089"/>
      <c r="X63" s="1090"/>
      <c r="Y63" s="1090"/>
      <c r="Z63" s="1090"/>
      <c r="AA63" s="1090"/>
      <c r="AB63" s="1090"/>
      <c r="AC63" s="1091"/>
      <c r="AD63" s="1089"/>
      <c r="AE63" s="1090"/>
      <c r="AF63" s="1090"/>
      <c r="AG63" s="1090"/>
      <c r="AH63" s="1090"/>
      <c r="AI63" s="1090"/>
      <c r="AJ63" s="1091"/>
      <c r="AK63" s="1089"/>
      <c r="AL63" s="1090"/>
      <c r="AM63" s="1090"/>
      <c r="AN63" s="1090"/>
      <c r="AO63" s="1090"/>
      <c r="AP63" s="1090"/>
      <c r="AQ63" s="1091"/>
      <c r="AR63" s="1089"/>
      <c r="AS63" s="1090"/>
      <c r="AT63" s="1090"/>
      <c r="AU63" s="1090"/>
      <c r="AV63" s="1090"/>
      <c r="AW63" s="1090"/>
      <c r="AX63" s="1091"/>
      <c r="AY63" s="1089"/>
      <c r="AZ63" s="1090"/>
      <c r="BA63" s="1092"/>
      <c r="BB63" s="1093"/>
      <c r="BC63" s="1094"/>
      <c r="BD63" s="1095"/>
      <c r="BE63" s="1096"/>
      <c r="BF63" s="1097"/>
      <c r="BG63" s="1098"/>
      <c r="BH63" s="1098"/>
      <c r="BI63" s="1098"/>
      <c r="BJ63" s="1099"/>
    </row>
    <row r="64" spans="2:62" ht="20.25" customHeight="1">
      <c r="B64" s="1054"/>
      <c r="C64" s="1055"/>
      <c r="D64" s="1056"/>
      <c r="E64" s="1057"/>
      <c r="F64" s="1058">
        <f>C63</f>
        <v>0</v>
      </c>
      <c r="G64" s="1057"/>
      <c r="H64" s="1058">
        <f>I63</f>
        <v>0</v>
      </c>
      <c r="I64" s="1059"/>
      <c r="J64" s="1060"/>
      <c r="K64" s="1061"/>
      <c r="L64" s="1062"/>
      <c r="M64" s="1062"/>
      <c r="N64" s="1056"/>
      <c r="O64" s="1063"/>
      <c r="P64" s="1064"/>
      <c r="Q64" s="1064"/>
      <c r="R64" s="1064"/>
      <c r="S64" s="1065"/>
      <c r="T64" s="1100" t="s">
        <v>922</v>
      </c>
      <c r="U64" s="1101"/>
      <c r="V64" s="1102"/>
      <c r="W64" s="1069" t="str">
        <f>IF(W63="","",VLOOKUP(W63,シフト記号表!$C$6:$L$47,10,FALSE))</f>
        <v/>
      </c>
      <c r="X64" s="1070" t="str">
        <f>IF(X63="","",VLOOKUP(X63,シフト記号表!$C$6:$L$47,10,FALSE))</f>
        <v/>
      </c>
      <c r="Y64" s="1070" t="str">
        <f>IF(Y63="","",VLOOKUP(Y63,シフト記号表!$C$6:$L$47,10,FALSE))</f>
        <v/>
      </c>
      <c r="Z64" s="1070" t="str">
        <f>IF(Z63="","",VLOOKUP(Z63,シフト記号表!$C$6:$L$47,10,FALSE))</f>
        <v/>
      </c>
      <c r="AA64" s="1070" t="str">
        <f>IF(AA63="","",VLOOKUP(AA63,シフト記号表!$C$6:$L$47,10,FALSE))</f>
        <v/>
      </c>
      <c r="AB64" s="1070" t="str">
        <f>IF(AB63="","",VLOOKUP(AB63,シフト記号表!$C$6:$L$47,10,FALSE))</f>
        <v/>
      </c>
      <c r="AC64" s="1071" t="str">
        <f>IF(AC63="","",VLOOKUP(AC63,シフト記号表!$C$6:$L$47,10,FALSE))</f>
        <v/>
      </c>
      <c r="AD64" s="1069" t="str">
        <f>IF(AD63="","",VLOOKUP(AD63,シフト記号表!$C$6:$L$47,10,FALSE))</f>
        <v/>
      </c>
      <c r="AE64" s="1070" t="str">
        <f>IF(AE63="","",VLOOKUP(AE63,シフト記号表!$C$6:$L$47,10,FALSE))</f>
        <v/>
      </c>
      <c r="AF64" s="1070" t="str">
        <f>IF(AF63="","",VLOOKUP(AF63,シフト記号表!$C$6:$L$47,10,FALSE))</f>
        <v/>
      </c>
      <c r="AG64" s="1070" t="str">
        <f>IF(AG63="","",VLOOKUP(AG63,シフト記号表!$C$6:$L$47,10,FALSE))</f>
        <v/>
      </c>
      <c r="AH64" s="1070" t="str">
        <f>IF(AH63="","",VLOOKUP(AH63,シフト記号表!$C$6:$L$47,10,FALSE))</f>
        <v/>
      </c>
      <c r="AI64" s="1070" t="str">
        <f>IF(AI63="","",VLOOKUP(AI63,シフト記号表!$C$6:$L$47,10,FALSE))</f>
        <v/>
      </c>
      <c r="AJ64" s="1071" t="str">
        <f>IF(AJ63="","",VLOOKUP(AJ63,シフト記号表!$C$6:$L$47,10,FALSE))</f>
        <v/>
      </c>
      <c r="AK64" s="1069" t="str">
        <f>IF(AK63="","",VLOOKUP(AK63,シフト記号表!$C$6:$L$47,10,FALSE))</f>
        <v/>
      </c>
      <c r="AL64" s="1070" t="str">
        <f>IF(AL63="","",VLOOKUP(AL63,シフト記号表!$C$6:$L$47,10,FALSE))</f>
        <v/>
      </c>
      <c r="AM64" s="1070" t="str">
        <f>IF(AM63="","",VLOOKUP(AM63,シフト記号表!$C$6:$L$47,10,FALSE))</f>
        <v/>
      </c>
      <c r="AN64" s="1070" t="str">
        <f>IF(AN63="","",VLOOKUP(AN63,シフト記号表!$C$6:$L$47,10,FALSE))</f>
        <v/>
      </c>
      <c r="AO64" s="1070" t="str">
        <f>IF(AO63="","",VLOOKUP(AO63,シフト記号表!$C$6:$L$47,10,FALSE))</f>
        <v/>
      </c>
      <c r="AP64" s="1070" t="str">
        <f>IF(AP63="","",VLOOKUP(AP63,シフト記号表!$C$6:$L$47,10,FALSE))</f>
        <v/>
      </c>
      <c r="AQ64" s="1071" t="str">
        <f>IF(AQ63="","",VLOOKUP(AQ63,シフト記号表!$C$6:$L$47,10,FALSE))</f>
        <v/>
      </c>
      <c r="AR64" s="1069" t="str">
        <f>IF(AR63="","",VLOOKUP(AR63,シフト記号表!$C$6:$L$47,10,FALSE))</f>
        <v/>
      </c>
      <c r="AS64" s="1070" t="str">
        <f>IF(AS63="","",VLOOKUP(AS63,シフト記号表!$C$6:$L$47,10,FALSE))</f>
        <v/>
      </c>
      <c r="AT64" s="1070" t="str">
        <f>IF(AT63="","",VLOOKUP(AT63,シフト記号表!$C$6:$L$47,10,FALSE))</f>
        <v/>
      </c>
      <c r="AU64" s="1070" t="str">
        <f>IF(AU63="","",VLOOKUP(AU63,シフト記号表!$C$6:$L$47,10,FALSE))</f>
        <v/>
      </c>
      <c r="AV64" s="1070" t="str">
        <f>IF(AV63="","",VLOOKUP(AV63,シフト記号表!$C$6:$L$47,10,FALSE))</f>
        <v/>
      </c>
      <c r="AW64" s="1070" t="str">
        <f>IF(AW63="","",VLOOKUP(AW63,シフト記号表!$C$6:$L$47,10,FALSE))</f>
        <v/>
      </c>
      <c r="AX64" s="1071" t="str">
        <f>IF(AX63="","",VLOOKUP(AX63,シフト記号表!$C$6:$L$47,10,FALSE))</f>
        <v/>
      </c>
      <c r="AY64" s="1069" t="str">
        <f>IF(AY63="","",VLOOKUP(AY63,シフト記号表!$C$6:$L$47,10,FALSE))</f>
        <v/>
      </c>
      <c r="AZ64" s="1070" t="str">
        <f>IF(AZ63="","",VLOOKUP(AZ63,シフト記号表!$C$6:$L$47,10,FALSE))</f>
        <v/>
      </c>
      <c r="BA64" s="1070" t="str">
        <f>IF(BA63="","",VLOOKUP(BA63,シフト記号表!$C$6:$L$47,10,FALSE))</f>
        <v/>
      </c>
      <c r="BB64" s="1072">
        <f>IF($BE$3="４週",SUM(W64:AX64),IF($BE$3="暦月",SUM(W64:BA64),""))</f>
        <v>0</v>
      </c>
      <c r="BC64" s="1073"/>
      <c r="BD64" s="1074">
        <f>IF($BE$3="４週",BB64/4,IF($BE$3="暦月",(BB64/($BE$8/7)),""))</f>
        <v>0</v>
      </c>
      <c r="BE64" s="1073"/>
      <c r="BF64" s="1075"/>
      <c r="BG64" s="1076"/>
      <c r="BH64" s="1076"/>
      <c r="BI64" s="1076"/>
      <c r="BJ64" s="1077"/>
    </row>
    <row r="65" spans="2:62" ht="20.25" customHeight="1">
      <c r="B65" s="1029">
        <f>B63+1</f>
        <v>25</v>
      </c>
      <c r="C65" s="1078"/>
      <c r="D65" s="1079"/>
      <c r="E65" s="1057"/>
      <c r="F65" s="1058"/>
      <c r="G65" s="1057"/>
      <c r="H65" s="1058"/>
      <c r="I65" s="1082"/>
      <c r="J65" s="1083"/>
      <c r="K65" s="1084"/>
      <c r="L65" s="1085"/>
      <c r="M65" s="1085"/>
      <c r="N65" s="1079"/>
      <c r="O65" s="1063"/>
      <c r="P65" s="1064"/>
      <c r="Q65" s="1064"/>
      <c r="R65" s="1064"/>
      <c r="S65" s="1065"/>
      <c r="T65" s="1103" t="s">
        <v>921</v>
      </c>
      <c r="U65" s="1104"/>
      <c r="V65" s="1105"/>
      <c r="W65" s="1089"/>
      <c r="X65" s="1090"/>
      <c r="Y65" s="1090"/>
      <c r="Z65" s="1090"/>
      <c r="AA65" s="1090"/>
      <c r="AB65" s="1090"/>
      <c r="AC65" s="1091"/>
      <c r="AD65" s="1089"/>
      <c r="AE65" s="1090"/>
      <c r="AF65" s="1090"/>
      <c r="AG65" s="1090"/>
      <c r="AH65" s="1090"/>
      <c r="AI65" s="1090"/>
      <c r="AJ65" s="1091"/>
      <c r="AK65" s="1089"/>
      <c r="AL65" s="1090"/>
      <c r="AM65" s="1090"/>
      <c r="AN65" s="1090"/>
      <c r="AO65" s="1090"/>
      <c r="AP65" s="1090"/>
      <c r="AQ65" s="1091"/>
      <c r="AR65" s="1089"/>
      <c r="AS65" s="1090"/>
      <c r="AT65" s="1090"/>
      <c r="AU65" s="1090"/>
      <c r="AV65" s="1090"/>
      <c r="AW65" s="1090"/>
      <c r="AX65" s="1091"/>
      <c r="AY65" s="1089"/>
      <c r="AZ65" s="1090"/>
      <c r="BA65" s="1092"/>
      <c r="BB65" s="1093"/>
      <c r="BC65" s="1094"/>
      <c r="BD65" s="1095"/>
      <c r="BE65" s="1096"/>
      <c r="BF65" s="1097"/>
      <c r="BG65" s="1098"/>
      <c r="BH65" s="1098"/>
      <c r="BI65" s="1098"/>
      <c r="BJ65" s="1099"/>
    </row>
    <row r="66" spans="2:62" ht="20.25" customHeight="1">
      <c r="B66" s="1054"/>
      <c r="C66" s="1055"/>
      <c r="D66" s="1056"/>
      <c r="E66" s="1057"/>
      <c r="F66" s="1058">
        <f>C65</f>
        <v>0</v>
      </c>
      <c r="G66" s="1057"/>
      <c r="H66" s="1058">
        <f>I65</f>
        <v>0</v>
      </c>
      <c r="I66" s="1059"/>
      <c r="J66" s="1060"/>
      <c r="K66" s="1061"/>
      <c r="L66" s="1062"/>
      <c r="M66" s="1062"/>
      <c r="N66" s="1056"/>
      <c r="O66" s="1063"/>
      <c r="P66" s="1064"/>
      <c r="Q66" s="1064"/>
      <c r="R66" s="1064"/>
      <c r="S66" s="1065"/>
      <c r="T66" s="1100" t="s">
        <v>922</v>
      </c>
      <c r="U66" s="1101"/>
      <c r="V66" s="1102"/>
      <c r="W66" s="1069" t="str">
        <f>IF(W65="","",VLOOKUP(W65,シフト記号表!$C$6:$L$47,10,FALSE))</f>
        <v/>
      </c>
      <c r="X66" s="1070" t="str">
        <f>IF(X65="","",VLOOKUP(X65,シフト記号表!$C$6:$L$47,10,FALSE))</f>
        <v/>
      </c>
      <c r="Y66" s="1070" t="str">
        <f>IF(Y65="","",VLOOKUP(Y65,シフト記号表!$C$6:$L$47,10,FALSE))</f>
        <v/>
      </c>
      <c r="Z66" s="1070" t="str">
        <f>IF(Z65="","",VLOOKUP(Z65,シフト記号表!$C$6:$L$47,10,FALSE))</f>
        <v/>
      </c>
      <c r="AA66" s="1070" t="str">
        <f>IF(AA65="","",VLOOKUP(AA65,シフト記号表!$C$6:$L$47,10,FALSE))</f>
        <v/>
      </c>
      <c r="AB66" s="1070" t="str">
        <f>IF(AB65="","",VLOOKUP(AB65,シフト記号表!$C$6:$L$47,10,FALSE))</f>
        <v/>
      </c>
      <c r="AC66" s="1071" t="str">
        <f>IF(AC65="","",VLOOKUP(AC65,シフト記号表!$C$6:$L$47,10,FALSE))</f>
        <v/>
      </c>
      <c r="AD66" s="1069" t="str">
        <f>IF(AD65="","",VLOOKUP(AD65,シフト記号表!$C$6:$L$47,10,FALSE))</f>
        <v/>
      </c>
      <c r="AE66" s="1070" t="str">
        <f>IF(AE65="","",VLOOKUP(AE65,シフト記号表!$C$6:$L$47,10,FALSE))</f>
        <v/>
      </c>
      <c r="AF66" s="1070" t="str">
        <f>IF(AF65="","",VLOOKUP(AF65,シフト記号表!$C$6:$L$47,10,FALSE))</f>
        <v/>
      </c>
      <c r="AG66" s="1070" t="str">
        <f>IF(AG65="","",VLOOKUP(AG65,シフト記号表!$C$6:$L$47,10,FALSE))</f>
        <v/>
      </c>
      <c r="AH66" s="1070" t="str">
        <f>IF(AH65="","",VLOOKUP(AH65,シフト記号表!$C$6:$L$47,10,FALSE))</f>
        <v/>
      </c>
      <c r="AI66" s="1070" t="str">
        <f>IF(AI65="","",VLOOKUP(AI65,シフト記号表!$C$6:$L$47,10,FALSE))</f>
        <v/>
      </c>
      <c r="AJ66" s="1071" t="str">
        <f>IF(AJ65="","",VLOOKUP(AJ65,シフト記号表!$C$6:$L$47,10,FALSE))</f>
        <v/>
      </c>
      <c r="AK66" s="1069" t="str">
        <f>IF(AK65="","",VLOOKUP(AK65,シフト記号表!$C$6:$L$47,10,FALSE))</f>
        <v/>
      </c>
      <c r="AL66" s="1070" t="str">
        <f>IF(AL65="","",VLOOKUP(AL65,シフト記号表!$C$6:$L$47,10,FALSE))</f>
        <v/>
      </c>
      <c r="AM66" s="1070" t="str">
        <f>IF(AM65="","",VLOOKUP(AM65,シフト記号表!$C$6:$L$47,10,FALSE))</f>
        <v/>
      </c>
      <c r="AN66" s="1070" t="str">
        <f>IF(AN65="","",VLOOKUP(AN65,シフト記号表!$C$6:$L$47,10,FALSE))</f>
        <v/>
      </c>
      <c r="AO66" s="1070" t="str">
        <f>IF(AO65="","",VLOOKUP(AO65,シフト記号表!$C$6:$L$47,10,FALSE))</f>
        <v/>
      </c>
      <c r="AP66" s="1070" t="str">
        <f>IF(AP65="","",VLOOKUP(AP65,シフト記号表!$C$6:$L$47,10,FALSE))</f>
        <v/>
      </c>
      <c r="AQ66" s="1071" t="str">
        <f>IF(AQ65="","",VLOOKUP(AQ65,シフト記号表!$C$6:$L$47,10,FALSE))</f>
        <v/>
      </c>
      <c r="AR66" s="1069" t="str">
        <f>IF(AR65="","",VLOOKUP(AR65,シフト記号表!$C$6:$L$47,10,FALSE))</f>
        <v/>
      </c>
      <c r="AS66" s="1070" t="str">
        <f>IF(AS65="","",VLOOKUP(AS65,シフト記号表!$C$6:$L$47,10,FALSE))</f>
        <v/>
      </c>
      <c r="AT66" s="1070" t="str">
        <f>IF(AT65="","",VLOOKUP(AT65,シフト記号表!$C$6:$L$47,10,FALSE))</f>
        <v/>
      </c>
      <c r="AU66" s="1070" t="str">
        <f>IF(AU65="","",VLOOKUP(AU65,シフト記号表!$C$6:$L$47,10,FALSE))</f>
        <v/>
      </c>
      <c r="AV66" s="1070" t="str">
        <f>IF(AV65="","",VLOOKUP(AV65,シフト記号表!$C$6:$L$47,10,FALSE))</f>
        <v/>
      </c>
      <c r="AW66" s="1070" t="str">
        <f>IF(AW65="","",VLOOKUP(AW65,シフト記号表!$C$6:$L$47,10,FALSE))</f>
        <v/>
      </c>
      <c r="AX66" s="1071" t="str">
        <f>IF(AX65="","",VLOOKUP(AX65,シフト記号表!$C$6:$L$47,10,FALSE))</f>
        <v/>
      </c>
      <c r="AY66" s="1069" t="str">
        <f>IF(AY65="","",VLOOKUP(AY65,シフト記号表!$C$6:$L$47,10,FALSE))</f>
        <v/>
      </c>
      <c r="AZ66" s="1070" t="str">
        <f>IF(AZ65="","",VLOOKUP(AZ65,シフト記号表!$C$6:$L$47,10,FALSE))</f>
        <v/>
      </c>
      <c r="BA66" s="1070" t="str">
        <f>IF(BA65="","",VLOOKUP(BA65,シフト記号表!$C$6:$L$47,10,FALSE))</f>
        <v/>
      </c>
      <c r="BB66" s="1072">
        <f>IF($BE$3="４週",SUM(W66:AX66),IF($BE$3="暦月",SUM(W66:BA66),""))</f>
        <v>0</v>
      </c>
      <c r="BC66" s="1073"/>
      <c r="BD66" s="1074">
        <f>IF($BE$3="４週",BB66/4,IF($BE$3="暦月",(BB66/($BE$8/7)),""))</f>
        <v>0</v>
      </c>
      <c r="BE66" s="1073"/>
      <c r="BF66" s="1075"/>
      <c r="BG66" s="1076"/>
      <c r="BH66" s="1076"/>
      <c r="BI66" s="1076"/>
      <c r="BJ66" s="1077"/>
    </row>
    <row r="67" spans="2:62" ht="20.25" customHeight="1">
      <c r="B67" s="1029">
        <f>B65+1</f>
        <v>26</v>
      </c>
      <c r="C67" s="1078"/>
      <c r="D67" s="1079"/>
      <c r="E67" s="1057"/>
      <c r="F67" s="1058"/>
      <c r="G67" s="1057"/>
      <c r="H67" s="1058"/>
      <c r="I67" s="1082"/>
      <c r="J67" s="1083"/>
      <c r="K67" s="1084"/>
      <c r="L67" s="1085"/>
      <c r="M67" s="1085"/>
      <c r="N67" s="1079"/>
      <c r="O67" s="1063"/>
      <c r="P67" s="1064"/>
      <c r="Q67" s="1064"/>
      <c r="R67" s="1064"/>
      <c r="S67" s="1065"/>
      <c r="T67" s="1103" t="s">
        <v>921</v>
      </c>
      <c r="U67" s="1104"/>
      <c r="V67" s="1105"/>
      <c r="W67" s="1089"/>
      <c r="X67" s="1090"/>
      <c r="Y67" s="1090"/>
      <c r="Z67" s="1090"/>
      <c r="AA67" s="1090"/>
      <c r="AB67" s="1090"/>
      <c r="AC67" s="1091"/>
      <c r="AD67" s="1089"/>
      <c r="AE67" s="1090"/>
      <c r="AF67" s="1090"/>
      <c r="AG67" s="1090"/>
      <c r="AH67" s="1090"/>
      <c r="AI67" s="1090"/>
      <c r="AJ67" s="1091"/>
      <c r="AK67" s="1089"/>
      <c r="AL67" s="1090"/>
      <c r="AM67" s="1090"/>
      <c r="AN67" s="1090"/>
      <c r="AO67" s="1090"/>
      <c r="AP67" s="1090"/>
      <c r="AQ67" s="1091"/>
      <c r="AR67" s="1089"/>
      <c r="AS67" s="1090"/>
      <c r="AT67" s="1090"/>
      <c r="AU67" s="1090"/>
      <c r="AV67" s="1090"/>
      <c r="AW67" s="1090"/>
      <c r="AX67" s="1091"/>
      <c r="AY67" s="1089"/>
      <c r="AZ67" s="1090"/>
      <c r="BA67" s="1092"/>
      <c r="BB67" s="1093"/>
      <c r="BC67" s="1094"/>
      <c r="BD67" s="1095"/>
      <c r="BE67" s="1096"/>
      <c r="BF67" s="1097"/>
      <c r="BG67" s="1098"/>
      <c r="BH67" s="1098"/>
      <c r="BI67" s="1098"/>
      <c r="BJ67" s="1099"/>
    </row>
    <row r="68" spans="2:62" ht="20.25" customHeight="1">
      <c r="B68" s="1054"/>
      <c r="C68" s="1055"/>
      <c r="D68" s="1056"/>
      <c r="E68" s="1057"/>
      <c r="F68" s="1058">
        <f>C67</f>
        <v>0</v>
      </c>
      <c r="G68" s="1057"/>
      <c r="H68" s="1058">
        <f>I67</f>
        <v>0</v>
      </c>
      <c r="I68" s="1059"/>
      <c r="J68" s="1060"/>
      <c r="K68" s="1061"/>
      <c r="L68" s="1062"/>
      <c r="M68" s="1062"/>
      <c r="N68" s="1056"/>
      <c r="O68" s="1063"/>
      <c r="P68" s="1064"/>
      <c r="Q68" s="1064"/>
      <c r="R68" s="1064"/>
      <c r="S68" s="1065"/>
      <c r="T68" s="1100" t="s">
        <v>922</v>
      </c>
      <c r="U68" s="1101"/>
      <c r="V68" s="1102"/>
      <c r="W68" s="1069" t="str">
        <f>IF(W67="","",VLOOKUP(W67,シフト記号表!$C$6:$L$47,10,FALSE))</f>
        <v/>
      </c>
      <c r="X68" s="1070" t="str">
        <f>IF(X67="","",VLOOKUP(X67,シフト記号表!$C$6:$L$47,10,FALSE))</f>
        <v/>
      </c>
      <c r="Y68" s="1070" t="str">
        <f>IF(Y67="","",VLOOKUP(Y67,シフト記号表!$C$6:$L$47,10,FALSE))</f>
        <v/>
      </c>
      <c r="Z68" s="1070" t="str">
        <f>IF(Z67="","",VLOOKUP(Z67,シフト記号表!$C$6:$L$47,10,FALSE))</f>
        <v/>
      </c>
      <c r="AA68" s="1070" t="str">
        <f>IF(AA67="","",VLOOKUP(AA67,シフト記号表!$C$6:$L$47,10,FALSE))</f>
        <v/>
      </c>
      <c r="AB68" s="1070" t="str">
        <f>IF(AB67="","",VLOOKUP(AB67,シフト記号表!$C$6:$L$47,10,FALSE))</f>
        <v/>
      </c>
      <c r="AC68" s="1071" t="str">
        <f>IF(AC67="","",VLOOKUP(AC67,シフト記号表!$C$6:$L$47,10,FALSE))</f>
        <v/>
      </c>
      <c r="AD68" s="1069" t="str">
        <f>IF(AD67="","",VLOOKUP(AD67,シフト記号表!$C$6:$L$47,10,FALSE))</f>
        <v/>
      </c>
      <c r="AE68" s="1070" t="str">
        <f>IF(AE67="","",VLOOKUP(AE67,シフト記号表!$C$6:$L$47,10,FALSE))</f>
        <v/>
      </c>
      <c r="AF68" s="1070" t="str">
        <f>IF(AF67="","",VLOOKUP(AF67,シフト記号表!$C$6:$L$47,10,FALSE))</f>
        <v/>
      </c>
      <c r="AG68" s="1070" t="str">
        <f>IF(AG67="","",VLOOKUP(AG67,シフト記号表!$C$6:$L$47,10,FALSE))</f>
        <v/>
      </c>
      <c r="AH68" s="1070" t="str">
        <f>IF(AH67="","",VLOOKUP(AH67,シフト記号表!$C$6:$L$47,10,FALSE))</f>
        <v/>
      </c>
      <c r="AI68" s="1070" t="str">
        <f>IF(AI67="","",VLOOKUP(AI67,シフト記号表!$C$6:$L$47,10,FALSE))</f>
        <v/>
      </c>
      <c r="AJ68" s="1071" t="str">
        <f>IF(AJ67="","",VLOOKUP(AJ67,シフト記号表!$C$6:$L$47,10,FALSE))</f>
        <v/>
      </c>
      <c r="AK68" s="1069" t="str">
        <f>IF(AK67="","",VLOOKUP(AK67,シフト記号表!$C$6:$L$47,10,FALSE))</f>
        <v/>
      </c>
      <c r="AL68" s="1070" t="str">
        <f>IF(AL67="","",VLOOKUP(AL67,シフト記号表!$C$6:$L$47,10,FALSE))</f>
        <v/>
      </c>
      <c r="AM68" s="1070" t="str">
        <f>IF(AM67="","",VLOOKUP(AM67,シフト記号表!$C$6:$L$47,10,FALSE))</f>
        <v/>
      </c>
      <c r="AN68" s="1070" t="str">
        <f>IF(AN67="","",VLOOKUP(AN67,シフト記号表!$C$6:$L$47,10,FALSE))</f>
        <v/>
      </c>
      <c r="AO68" s="1070" t="str">
        <f>IF(AO67="","",VLOOKUP(AO67,シフト記号表!$C$6:$L$47,10,FALSE))</f>
        <v/>
      </c>
      <c r="AP68" s="1070" t="str">
        <f>IF(AP67="","",VLOOKUP(AP67,シフト記号表!$C$6:$L$47,10,FALSE))</f>
        <v/>
      </c>
      <c r="AQ68" s="1071" t="str">
        <f>IF(AQ67="","",VLOOKUP(AQ67,シフト記号表!$C$6:$L$47,10,FALSE))</f>
        <v/>
      </c>
      <c r="AR68" s="1069" t="str">
        <f>IF(AR67="","",VLOOKUP(AR67,シフト記号表!$C$6:$L$47,10,FALSE))</f>
        <v/>
      </c>
      <c r="AS68" s="1070" t="str">
        <f>IF(AS67="","",VLOOKUP(AS67,シフト記号表!$C$6:$L$47,10,FALSE))</f>
        <v/>
      </c>
      <c r="AT68" s="1070" t="str">
        <f>IF(AT67="","",VLOOKUP(AT67,シフト記号表!$C$6:$L$47,10,FALSE))</f>
        <v/>
      </c>
      <c r="AU68" s="1070" t="str">
        <f>IF(AU67="","",VLOOKUP(AU67,シフト記号表!$C$6:$L$47,10,FALSE))</f>
        <v/>
      </c>
      <c r="AV68" s="1070" t="str">
        <f>IF(AV67="","",VLOOKUP(AV67,シフト記号表!$C$6:$L$47,10,FALSE))</f>
        <v/>
      </c>
      <c r="AW68" s="1070" t="str">
        <f>IF(AW67="","",VLOOKUP(AW67,シフト記号表!$C$6:$L$47,10,FALSE))</f>
        <v/>
      </c>
      <c r="AX68" s="1071" t="str">
        <f>IF(AX67="","",VLOOKUP(AX67,シフト記号表!$C$6:$L$47,10,FALSE))</f>
        <v/>
      </c>
      <c r="AY68" s="1069" t="str">
        <f>IF(AY67="","",VLOOKUP(AY67,シフト記号表!$C$6:$L$47,10,FALSE))</f>
        <v/>
      </c>
      <c r="AZ68" s="1070" t="str">
        <f>IF(AZ67="","",VLOOKUP(AZ67,シフト記号表!$C$6:$L$47,10,FALSE))</f>
        <v/>
      </c>
      <c r="BA68" s="1070" t="str">
        <f>IF(BA67="","",VLOOKUP(BA67,シフト記号表!$C$6:$L$47,10,FALSE))</f>
        <v/>
      </c>
      <c r="BB68" s="1072">
        <f>IF($BE$3="４週",SUM(W68:AX68),IF($BE$3="暦月",SUM(W68:BA68),""))</f>
        <v>0</v>
      </c>
      <c r="BC68" s="1073"/>
      <c r="BD68" s="1074">
        <f>IF($BE$3="４週",BB68/4,IF($BE$3="暦月",(BB68/($BE$8/7)),""))</f>
        <v>0</v>
      </c>
      <c r="BE68" s="1073"/>
      <c r="BF68" s="1075"/>
      <c r="BG68" s="1076"/>
      <c r="BH68" s="1076"/>
      <c r="BI68" s="1076"/>
      <c r="BJ68" s="1077"/>
    </row>
    <row r="69" spans="2:62" ht="20.25" customHeight="1">
      <c r="B69" s="1029">
        <f>B67+1</f>
        <v>27</v>
      </c>
      <c r="C69" s="1078"/>
      <c r="D69" s="1079"/>
      <c r="E69" s="1057"/>
      <c r="F69" s="1058"/>
      <c r="G69" s="1057"/>
      <c r="H69" s="1058"/>
      <c r="I69" s="1082"/>
      <c r="J69" s="1083"/>
      <c r="K69" s="1084"/>
      <c r="L69" s="1085"/>
      <c r="M69" s="1085"/>
      <c r="N69" s="1079"/>
      <c r="O69" s="1063"/>
      <c r="P69" s="1064"/>
      <c r="Q69" s="1064"/>
      <c r="R69" s="1064"/>
      <c r="S69" s="1065"/>
      <c r="T69" s="1103" t="s">
        <v>921</v>
      </c>
      <c r="U69" s="1104"/>
      <c r="V69" s="1105"/>
      <c r="W69" s="1089"/>
      <c r="X69" s="1090"/>
      <c r="Y69" s="1090"/>
      <c r="Z69" s="1090"/>
      <c r="AA69" s="1090"/>
      <c r="AB69" s="1090"/>
      <c r="AC69" s="1091"/>
      <c r="AD69" s="1089"/>
      <c r="AE69" s="1090"/>
      <c r="AF69" s="1090"/>
      <c r="AG69" s="1090"/>
      <c r="AH69" s="1090"/>
      <c r="AI69" s="1090"/>
      <c r="AJ69" s="1091"/>
      <c r="AK69" s="1089"/>
      <c r="AL69" s="1090"/>
      <c r="AM69" s="1090"/>
      <c r="AN69" s="1090"/>
      <c r="AO69" s="1090"/>
      <c r="AP69" s="1090"/>
      <c r="AQ69" s="1091"/>
      <c r="AR69" s="1089"/>
      <c r="AS69" s="1090"/>
      <c r="AT69" s="1090"/>
      <c r="AU69" s="1090"/>
      <c r="AV69" s="1090"/>
      <c r="AW69" s="1090"/>
      <c r="AX69" s="1091"/>
      <c r="AY69" s="1089"/>
      <c r="AZ69" s="1090"/>
      <c r="BA69" s="1092"/>
      <c r="BB69" s="1093"/>
      <c r="BC69" s="1094"/>
      <c r="BD69" s="1095"/>
      <c r="BE69" s="1096"/>
      <c r="BF69" s="1097"/>
      <c r="BG69" s="1098"/>
      <c r="BH69" s="1098"/>
      <c r="BI69" s="1098"/>
      <c r="BJ69" s="1099"/>
    </row>
    <row r="70" spans="2:62" ht="20.25" customHeight="1">
      <c r="B70" s="1054"/>
      <c r="C70" s="1055"/>
      <c r="D70" s="1056"/>
      <c r="E70" s="1057"/>
      <c r="F70" s="1058">
        <f>C69</f>
        <v>0</v>
      </c>
      <c r="G70" s="1057"/>
      <c r="H70" s="1058">
        <f>I69</f>
        <v>0</v>
      </c>
      <c r="I70" s="1059"/>
      <c r="J70" s="1060"/>
      <c r="K70" s="1061"/>
      <c r="L70" s="1062"/>
      <c r="M70" s="1062"/>
      <c r="N70" s="1056"/>
      <c r="O70" s="1063"/>
      <c r="P70" s="1064"/>
      <c r="Q70" s="1064"/>
      <c r="R70" s="1064"/>
      <c r="S70" s="1065"/>
      <c r="T70" s="1100" t="s">
        <v>922</v>
      </c>
      <c r="U70" s="1101"/>
      <c r="V70" s="1102"/>
      <c r="W70" s="1069" t="str">
        <f>IF(W69="","",VLOOKUP(W69,シフト記号表!$C$6:$L$47,10,FALSE))</f>
        <v/>
      </c>
      <c r="X70" s="1070" t="str">
        <f>IF(X69="","",VLOOKUP(X69,シフト記号表!$C$6:$L$47,10,FALSE))</f>
        <v/>
      </c>
      <c r="Y70" s="1070" t="str">
        <f>IF(Y69="","",VLOOKUP(Y69,シフト記号表!$C$6:$L$47,10,FALSE))</f>
        <v/>
      </c>
      <c r="Z70" s="1070" t="str">
        <f>IF(Z69="","",VLOOKUP(Z69,シフト記号表!$C$6:$L$47,10,FALSE))</f>
        <v/>
      </c>
      <c r="AA70" s="1070" t="str">
        <f>IF(AA69="","",VLOOKUP(AA69,シフト記号表!$C$6:$L$47,10,FALSE))</f>
        <v/>
      </c>
      <c r="AB70" s="1070" t="str">
        <f>IF(AB69="","",VLOOKUP(AB69,シフト記号表!$C$6:$L$47,10,FALSE))</f>
        <v/>
      </c>
      <c r="AC70" s="1071" t="str">
        <f>IF(AC69="","",VLOOKUP(AC69,シフト記号表!$C$6:$L$47,10,FALSE))</f>
        <v/>
      </c>
      <c r="AD70" s="1069" t="str">
        <f>IF(AD69="","",VLOOKUP(AD69,シフト記号表!$C$6:$L$47,10,FALSE))</f>
        <v/>
      </c>
      <c r="AE70" s="1070" t="str">
        <f>IF(AE69="","",VLOOKUP(AE69,シフト記号表!$C$6:$L$47,10,FALSE))</f>
        <v/>
      </c>
      <c r="AF70" s="1070" t="str">
        <f>IF(AF69="","",VLOOKUP(AF69,シフト記号表!$C$6:$L$47,10,FALSE))</f>
        <v/>
      </c>
      <c r="AG70" s="1070" t="str">
        <f>IF(AG69="","",VLOOKUP(AG69,シフト記号表!$C$6:$L$47,10,FALSE))</f>
        <v/>
      </c>
      <c r="AH70" s="1070" t="str">
        <f>IF(AH69="","",VLOOKUP(AH69,シフト記号表!$C$6:$L$47,10,FALSE))</f>
        <v/>
      </c>
      <c r="AI70" s="1070" t="str">
        <f>IF(AI69="","",VLOOKUP(AI69,シフト記号表!$C$6:$L$47,10,FALSE))</f>
        <v/>
      </c>
      <c r="AJ70" s="1071" t="str">
        <f>IF(AJ69="","",VLOOKUP(AJ69,シフト記号表!$C$6:$L$47,10,FALSE))</f>
        <v/>
      </c>
      <c r="AK70" s="1069" t="str">
        <f>IF(AK69="","",VLOOKUP(AK69,シフト記号表!$C$6:$L$47,10,FALSE))</f>
        <v/>
      </c>
      <c r="AL70" s="1070" t="str">
        <f>IF(AL69="","",VLOOKUP(AL69,シフト記号表!$C$6:$L$47,10,FALSE))</f>
        <v/>
      </c>
      <c r="AM70" s="1070" t="str">
        <f>IF(AM69="","",VLOOKUP(AM69,シフト記号表!$C$6:$L$47,10,FALSE))</f>
        <v/>
      </c>
      <c r="AN70" s="1070" t="str">
        <f>IF(AN69="","",VLOOKUP(AN69,シフト記号表!$C$6:$L$47,10,FALSE))</f>
        <v/>
      </c>
      <c r="AO70" s="1070" t="str">
        <f>IF(AO69="","",VLOOKUP(AO69,シフト記号表!$C$6:$L$47,10,FALSE))</f>
        <v/>
      </c>
      <c r="AP70" s="1070" t="str">
        <f>IF(AP69="","",VLOOKUP(AP69,シフト記号表!$C$6:$L$47,10,FALSE))</f>
        <v/>
      </c>
      <c r="AQ70" s="1071" t="str">
        <f>IF(AQ69="","",VLOOKUP(AQ69,シフト記号表!$C$6:$L$47,10,FALSE))</f>
        <v/>
      </c>
      <c r="AR70" s="1069" t="str">
        <f>IF(AR69="","",VLOOKUP(AR69,シフト記号表!$C$6:$L$47,10,FALSE))</f>
        <v/>
      </c>
      <c r="AS70" s="1070" t="str">
        <f>IF(AS69="","",VLOOKUP(AS69,シフト記号表!$C$6:$L$47,10,FALSE))</f>
        <v/>
      </c>
      <c r="AT70" s="1070" t="str">
        <f>IF(AT69="","",VLOOKUP(AT69,シフト記号表!$C$6:$L$47,10,FALSE))</f>
        <v/>
      </c>
      <c r="AU70" s="1070" t="str">
        <f>IF(AU69="","",VLOOKUP(AU69,シフト記号表!$C$6:$L$47,10,FALSE))</f>
        <v/>
      </c>
      <c r="AV70" s="1070" t="str">
        <f>IF(AV69="","",VLOOKUP(AV69,シフト記号表!$C$6:$L$47,10,FALSE))</f>
        <v/>
      </c>
      <c r="AW70" s="1070" t="str">
        <f>IF(AW69="","",VLOOKUP(AW69,シフト記号表!$C$6:$L$47,10,FALSE))</f>
        <v/>
      </c>
      <c r="AX70" s="1071" t="str">
        <f>IF(AX69="","",VLOOKUP(AX69,シフト記号表!$C$6:$L$47,10,FALSE))</f>
        <v/>
      </c>
      <c r="AY70" s="1069" t="str">
        <f>IF(AY69="","",VLOOKUP(AY69,シフト記号表!$C$6:$L$47,10,FALSE))</f>
        <v/>
      </c>
      <c r="AZ70" s="1070" t="str">
        <f>IF(AZ69="","",VLOOKUP(AZ69,シフト記号表!$C$6:$L$47,10,FALSE))</f>
        <v/>
      </c>
      <c r="BA70" s="1070" t="str">
        <f>IF(BA69="","",VLOOKUP(BA69,シフト記号表!$C$6:$L$47,10,FALSE))</f>
        <v/>
      </c>
      <c r="BB70" s="1072">
        <f>IF($BE$3="４週",SUM(W70:AX70),IF($BE$3="暦月",SUM(W70:BA70),""))</f>
        <v>0</v>
      </c>
      <c r="BC70" s="1073"/>
      <c r="BD70" s="1074">
        <f>IF($BE$3="４週",BB70/4,IF($BE$3="暦月",(BB70/($BE$8/7)),""))</f>
        <v>0</v>
      </c>
      <c r="BE70" s="1073"/>
      <c r="BF70" s="1075"/>
      <c r="BG70" s="1076"/>
      <c r="BH70" s="1076"/>
      <c r="BI70" s="1076"/>
      <c r="BJ70" s="1077"/>
    </row>
    <row r="71" spans="2:62" ht="20.25" customHeight="1">
      <c r="B71" s="1029">
        <f>B69+1</f>
        <v>28</v>
      </c>
      <c r="C71" s="1078"/>
      <c r="D71" s="1079"/>
      <c r="E71" s="1057"/>
      <c r="F71" s="1058"/>
      <c r="G71" s="1057"/>
      <c r="H71" s="1058"/>
      <c r="I71" s="1082"/>
      <c r="J71" s="1083"/>
      <c r="K71" s="1084"/>
      <c r="L71" s="1085"/>
      <c r="M71" s="1085"/>
      <c r="N71" s="1079"/>
      <c r="O71" s="1063"/>
      <c r="P71" s="1064"/>
      <c r="Q71" s="1064"/>
      <c r="R71" s="1064"/>
      <c r="S71" s="1065"/>
      <c r="T71" s="1103" t="s">
        <v>921</v>
      </c>
      <c r="U71" s="1104"/>
      <c r="V71" s="1105"/>
      <c r="W71" s="1089"/>
      <c r="X71" s="1090"/>
      <c r="Y71" s="1090"/>
      <c r="Z71" s="1090"/>
      <c r="AA71" s="1090"/>
      <c r="AB71" s="1090"/>
      <c r="AC71" s="1091"/>
      <c r="AD71" s="1089"/>
      <c r="AE71" s="1090"/>
      <c r="AF71" s="1090"/>
      <c r="AG71" s="1090"/>
      <c r="AH71" s="1090"/>
      <c r="AI71" s="1090"/>
      <c r="AJ71" s="1091"/>
      <c r="AK71" s="1089"/>
      <c r="AL71" s="1090"/>
      <c r="AM71" s="1090"/>
      <c r="AN71" s="1090"/>
      <c r="AO71" s="1090"/>
      <c r="AP71" s="1090"/>
      <c r="AQ71" s="1091"/>
      <c r="AR71" s="1089"/>
      <c r="AS71" s="1090"/>
      <c r="AT71" s="1090"/>
      <c r="AU71" s="1090"/>
      <c r="AV71" s="1090"/>
      <c r="AW71" s="1090"/>
      <c r="AX71" s="1091"/>
      <c r="AY71" s="1089"/>
      <c r="AZ71" s="1090"/>
      <c r="BA71" s="1092"/>
      <c r="BB71" s="1093"/>
      <c r="BC71" s="1094"/>
      <c r="BD71" s="1095"/>
      <c r="BE71" s="1096"/>
      <c r="BF71" s="1097"/>
      <c r="BG71" s="1098"/>
      <c r="BH71" s="1098"/>
      <c r="BI71" s="1098"/>
      <c r="BJ71" s="1099"/>
    </row>
    <row r="72" spans="2:62" ht="20.25" customHeight="1">
      <c r="B72" s="1054"/>
      <c r="C72" s="1055"/>
      <c r="D72" s="1056"/>
      <c r="E72" s="1057"/>
      <c r="F72" s="1058">
        <f>C71</f>
        <v>0</v>
      </c>
      <c r="G72" s="1057"/>
      <c r="H72" s="1058">
        <f>I71</f>
        <v>0</v>
      </c>
      <c r="I72" s="1059"/>
      <c r="J72" s="1060"/>
      <c r="K72" s="1061"/>
      <c r="L72" s="1062"/>
      <c r="M72" s="1062"/>
      <c r="N72" s="1056"/>
      <c r="O72" s="1063"/>
      <c r="P72" s="1064"/>
      <c r="Q72" s="1064"/>
      <c r="R72" s="1064"/>
      <c r="S72" s="1065"/>
      <c r="T72" s="1100" t="s">
        <v>922</v>
      </c>
      <c r="U72" s="1101"/>
      <c r="V72" s="1102"/>
      <c r="W72" s="1069" t="str">
        <f>IF(W71="","",VLOOKUP(W71,シフト記号表!$C$6:$L$47,10,FALSE))</f>
        <v/>
      </c>
      <c r="X72" s="1070" t="str">
        <f>IF(X71="","",VLOOKUP(X71,シフト記号表!$C$6:$L$47,10,FALSE))</f>
        <v/>
      </c>
      <c r="Y72" s="1070" t="str">
        <f>IF(Y71="","",VLOOKUP(Y71,シフト記号表!$C$6:$L$47,10,FALSE))</f>
        <v/>
      </c>
      <c r="Z72" s="1070" t="str">
        <f>IF(Z71="","",VLOOKUP(Z71,シフト記号表!$C$6:$L$47,10,FALSE))</f>
        <v/>
      </c>
      <c r="AA72" s="1070" t="str">
        <f>IF(AA71="","",VLOOKUP(AA71,シフト記号表!$C$6:$L$47,10,FALSE))</f>
        <v/>
      </c>
      <c r="AB72" s="1070" t="str">
        <f>IF(AB71="","",VLOOKUP(AB71,シフト記号表!$C$6:$L$47,10,FALSE))</f>
        <v/>
      </c>
      <c r="AC72" s="1071" t="str">
        <f>IF(AC71="","",VLOOKUP(AC71,シフト記号表!$C$6:$L$47,10,FALSE))</f>
        <v/>
      </c>
      <c r="AD72" s="1069" t="str">
        <f>IF(AD71="","",VLOOKUP(AD71,シフト記号表!$C$6:$L$47,10,FALSE))</f>
        <v/>
      </c>
      <c r="AE72" s="1070" t="str">
        <f>IF(AE71="","",VLOOKUP(AE71,シフト記号表!$C$6:$L$47,10,FALSE))</f>
        <v/>
      </c>
      <c r="AF72" s="1070" t="str">
        <f>IF(AF71="","",VLOOKUP(AF71,シフト記号表!$C$6:$L$47,10,FALSE))</f>
        <v/>
      </c>
      <c r="AG72" s="1070" t="str">
        <f>IF(AG71="","",VLOOKUP(AG71,シフト記号表!$C$6:$L$47,10,FALSE))</f>
        <v/>
      </c>
      <c r="AH72" s="1070" t="str">
        <f>IF(AH71="","",VLOOKUP(AH71,シフト記号表!$C$6:$L$47,10,FALSE))</f>
        <v/>
      </c>
      <c r="AI72" s="1070" t="str">
        <f>IF(AI71="","",VLOOKUP(AI71,シフト記号表!$C$6:$L$47,10,FALSE))</f>
        <v/>
      </c>
      <c r="AJ72" s="1071" t="str">
        <f>IF(AJ71="","",VLOOKUP(AJ71,シフト記号表!$C$6:$L$47,10,FALSE))</f>
        <v/>
      </c>
      <c r="AK72" s="1069" t="str">
        <f>IF(AK71="","",VLOOKUP(AK71,シフト記号表!$C$6:$L$47,10,FALSE))</f>
        <v/>
      </c>
      <c r="AL72" s="1070" t="str">
        <f>IF(AL71="","",VLOOKUP(AL71,シフト記号表!$C$6:$L$47,10,FALSE))</f>
        <v/>
      </c>
      <c r="AM72" s="1070" t="str">
        <f>IF(AM71="","",VLOOKUP(AM71,シフト記号表!$C$6:$L$47,10,FALSE))</f>
        <v/>
      </c>
      <c r="AN72" s="1070" t="str">
        <f>IF(AN71="","",VLOOKUP(AN71,シフト記号表!$C$6:$L$47,10,FALSE))</f>
        <v/>
      </c>
      <c r="AO72" s="1070" t="str">
        <f>IF(AO71="","",VLOOKUP(AO71,シフト記号表!$C$6:$L$47,10,FALSE))</f>
        <v/>
      </c>
      <c r="AP72" s="1070" t="str">
        <f>IF(AP71="","",VLOOKUP(AP71,シフト記号表!$C$6:$L$47,10,FALSE))</f>
        <v/>
      </c>
      <c r="AQ72" s="1071" t="str">
        <f>IF(AQ71="","",VLOOKUP(AQ71,シフト記号表!$C$6:$L$47,10,FALSE))</f>
        <v/>
      </c>
      <c r="AR72" s="1069" t="str">
        <f>IF(AR71="","",VLOOKUP(AR71,シフト記号表!$C$6:$L$47,10,FALSE))</f>
        <v/>
      </c>
      <c r="AS72" s="1070" t="str">
        <f>IF(AS71="","",VLOOKUP(AS71,シフト記号表!$C$6:$L$47,10,FALSE))</f>
        <v/>
      </c>
      <c r="AT72" s="1070" t="str">
        <f>IF(AT71="","",VLOOKUP(AT71,シフト記号表!$C$6:$L$47,10,FALSE))</f>
        <v/>
      </c>
      <c r="AU72" s="1070" t="str">
        <f>IF(AU71="","",VLOOKUP(AU71,シフト記号表!$C$6:$L$47,10,FALSE))</f>
        <v/>
      </c>
      <c r="AV72" s="1070" t="str">
        <f>IF(AV71="","",VLOOKUP(AV71,シフト記号表!$C$6:$L$47,10,FALSE))</f>
        <v/>
      </c>
      <c r="AW72" s="1070" t="str">
        <f>IF(AW71="","",VLOOKUP(AW71,シフト記号表!$C$6:$L$47,10,FALSE))</f>
        <v/>
      </c>
      <c r="AX72" s="1071" t="str">
        <f>IF(AX71="","",VLOOKUP(AX71,シフト記号表!$C$6:$L$47,10,FALSE))</f>
        <v/>
      </c>
      <c r="AY72" s="1069" t="str">
        <f>IF(AY71="","",VLOOKUP(AY71,シフト記号表!$C$6:$L$47,10,FALSE))</f>
        <v/>
      </c>
      <c r="AZ72" s="1070" t="str">
        <f>IF(AZ71="","",VLOOKUP(AZ71,シフト記号表!$C$6:$L$47,10,FALSE))</f>
        <v/>
      </c>
      <c r="BA72" s="1070" t="str">
        <f>IF(BA71="","",VLOOKUP(BA71,シフト記号表!$C$6:$L$47,10,FALSE))</f>
        <v/>
      </c>
      <c r="BB72" s="1072">
        <f>IF($BE$3="４週",SUM(W72:AX72),IF($BE$3="暦月",SUM(W72:BA72),""))</f>
        <v>0</v>
      </c>
      <c r="BC72" s="1073"/>
      <c r="BD72" s="1074">
        <f>IF($BE$3="４週",BB72/4,IF($BE$3="暦月",(BB72/($BE$8/7)),""))</f>
        <v>0</v>
      </c>
      <c r="BE72" s="1073"/>
      <c r="BF72" s="1075"/>
      <c r="BG72" s="1076"/>
      <c r="BH72" s="1076"/>
      <c r="BI72" s="1076"/>
      <c r="BJ72" s="1077"/>
    </row>
    <row r="73" spans="2:62" ht="20.25" customHeight="1">
      <c r="B73" s="1029">
        <f>B71+1</f>
        <v>29</v>
      </c>
      <c r="C73" s="1078"/>
      <c r="D73" s="1079"/>
      <c r="E73" s="1057"/>
      <c r="F73" s="1058"/>
      <c r="G73" s="1057"/>
      <c r="H73" s="1058"/>
      <c r="I73" s="1082"/>
      <c r="J73" s="1083"/>
      <c r="K73" s="1084"/>
      <c r="L73" s="1085"/>
      <c r="M73" s="1085"/>
      <c r="N73" s="1079"/>
      <c r="O73" s="1063"/>
      <c r="P73" s="1064"/>
      <c r="Q73" s="1064"/>
      <c r="R73" s="1064"/>
      <c r="S73" s="1065"/>
      <c r="T73" s="1103" t="s">
        <v>921</v>
      </c>
      <c r="U73" s="1104"/>
      <c r="V73" s="1105"/>
      <c r="W73" s="1089"/>
      <c r="X73" s="1090"/>
      <c r="Y73" s="1090"/>
      <c r="Z73" s="1090"/>
      <c r="AA73" s="1090"/>
      <c r="AB73" s="1090"/>
      <c r="AC73" s="1091"/>
      <c r="AD73" s="1089"/>
      <c r="AE73" s="1090"/>
      <c r="AF73" s="1090"/>
      <c r="AG73" s="1090"/>
      <c r="AH73" s="1090"/>
      <c r="AI73" s="1090"/>
      <c r="AJ73" s="1091"/>
      <c r="AK73" s="1089"/>
      <c r="AL73" s="1090"/>
      <c r="AM73" s="1090"/>
      <c r="AN73" s="1090"/>
      <c r="AO73" s="1090"/>
      <c r="AP73" s="1090"/>
      <c r="AQ73" s="1091"/>
      <c r="AR73" s="1089"/>
      <c r="AS73" s="1090"/>
      <c r="AT73" s="1090"/>
      <c r="AU73" s="1090"/>
      <c r="AV73" s="1090"/>
      <c r="AW73" s="1090"/>
      <c r="AX73" s="1091"/>
      <c r="AY73" s="1089"/>
      <c r="AZ73" s="1090"/>
      <c r="BA73" s="1092"/>
      <c r="BB73" s="1093"/>
      <c r="BC73" s="1094"/>
      <c r="BD73" s="1095"/>
      <c r="BE73" s="1096"/>
      <c r="BF73" s="1097"/>
      <c r="BG73" s="1098"/>
      <c r="BH73" s="1098"/>
      <c r="BI73" s="1098"/>
      <c r="BJ73" s="1099"/>
    </row>
    <row r="74" spans="2:62" ht="20.25" customHeight="1">
      <c r="B74" s="1054"/>
      <c r="C74" s="1106"/>
      <c r="D74" s="1107"/>
      <c r="E74" s="1108"/>
      <c r="F74" s="1109">
        <f>C73</f>
        <v>0</v>
      </c>
      <c r="G74" s="1108"/>
      <c r="H74" s="1109">
        <f>I73</f>
        <v>0</v>
      </c>
      <c r="I74" s="1110"/>
      <c r="J74" s="1111"/>
      <c r="K74" s="1112"/>
      <c r="L74" s="1113"/>
      <c r="M74" s="1113"/>
      <c r="N74" s="1107"/>
      <c r="O74" s="1063"/>
      <c r="P74" s="1064"/>
      <c r="Q74" s="1064"/>
      <c r="R74" s="1064"/>
      <c r="S74" s="1065"/>
      <c r="T74" s="1100" t="s">
        <v>922</v>
      </c>
      <c r="U74" s="1101"/>
      <c r="V74" s="1102"/>
      <c r="W74" s="1069" t="str">
        <f>IF(W73="","",VLOOKUP(W73,シフト記号表!$C$6:$L$47,10,FALSE))</f>
        <v/>
      </c>
      <c r="X74" s="1070" t="str">
        <f>IF(X73="","",VLOOKUP(X73,シフト記号表!$C$6:$L$47,10,FALSE))</f>
        <v/>
      </c>
      <c r="Y74" s="1070" t="str">
        <f>IF(Y73="","",VLOOKUP(Y73,シフト記号表!$C$6:$L$47,10,FALSE))</f>
        <v/>
      </c>
      <c r="Z74" s="1070" t="str">
        <f>IF(Z73="","",VLOOKUP(Z73,シフト記号表!$C$6:$L$47,10,FALSE))</f>
        <v/>
      </c>
      <c r="AA74" s="1070" t="str">
        <f>IF(AA73="","",VLOOKUP(AA73,シフト記号表!$C$6:$L$47,10,FALSE))</f>
        <v/>
      </c>
      <c r="AB74" s="1070" t="str">
        <f>IF(AB73="","",VLOOKUP(AB73,シフト記号表!$C$6:$L$47,10,FALSE))</f>
        <v/>
      </c>
      <c r="AC74" s="1071" t="str">
        <f>IF(AC73="","",VLOOKUP(AC73,シフト記号表!$C$6:$L$47,10,FALSE))</f>
        <v/>
      </c>
      <c r="AD74" s="1069" t="str">
        <f>IF(AD73="","",VLOOKUP(AD73,シフト記号表!$C$6:$L$47,10,FALSE))</f>
        <v/>
      </c>
      <c r="AE74" s="1070" t="str">
        <f>IF(AE73="","",VLOOKUP(AE73,シフト記号表!$C$6:$L$47,10,FALSE))</f>
        <v/>
      </c>
      <c r="AF74" s="1070" t="str">
        <f>IF(AF73="","",VLOOKUP(AF73,シフト記号表!$C$6:$L$47,10,FALSE))</f>
        <v/>
      </c>
      <c r="AG74" s="1070" t="str">
        <f>IF(AG73="","",VLOOKUP(AG73,シフト記号表!$C$6:$L$47,10,FALSE))</f>
        <v/>
      </c>
      <c r="AH74" s="1070" t="str">
        <f>IF(AH73="","",VLOOKUP(AH73,シフト記号表!$C$6:$L$47,10,FALSE))</f>
        <v/>
      </c>
      <c r="AI74" s="1070" t="str">
        <f>IF(AI73="","",VLOOKUP(AI73,シフト記号表!$C$6:$L$47,10,FALSE))</f>
        <v/>
      </c>
      <c r="AJ74" s="1071" t="str">
        <f>IF(AJ73="","",VLOOKUP(AJ73,シフト記号表!$C$6:$L$47,10,FALSE))</f>
        <v/>
      </c>
      <c r="AK74" s="1069" t="str">
        <f>IF(AK73="","",VLOOKUP(AK73,シフト記号表!$C$6:$L$47,10,FALSE))</f>
        <v/>
      </c>
      <c r="AL74" s="1070" t="str">
        <f>IF(AL73="","",VLOOKUP(AL73,シフト記号表!$C$6:$L$47,10,FALSE))</f>
        <v/>
      </c>
      <c r="AM74" s="1070" t="str">
        <f>IF(AM73="","",VLOOKUP(AM73,シフト記号表!$C$6:$L$47,10,FALSE))</f>
        <v/>
      </c>
      <c r="AN74" s="1070" t="str">
        <f>IF(AN73="","",VLOOKUP(AN73,シフト記号表!$C$6:$L$47,10,FALSE))</f>
        <v/>
      </c>
      <c r="AO74" s="1070" t="str">
        <f>IF(AO73="","",VLOOKUP(AO73,シフト記号表!$C$6:$L$47,10,FALSE))</f>
        <v/>
      </c>
      <c r="AP74" s="1070" t="str">
        <f>IF(AP73="","",VLOOKUP(AP73,シフト記号表!$C$6:$L$47,10,FALSE))</f>
        <v/>
      </c>
      <c r="AQ74" s="1071" t="str">
        <f>IF(AQ73="","",VLOOKUP(AQ73,シフト記号表!$C$6:$L$47,10,FALSE))</f>
        <v/>
      </c>
      <c r="AR74" s="1069" t="str">
        <f>IF(AR73="","",VLOOKUP(AR73,シフト記号表!$C$6:$L$47,10,FALSE))</f>
        <v/>
      </c>
      <c r="AS74" s="1070" t="str">
        <f>IF(AS73="","",VLOOKUP(AS73,シフト記号表!$C$6:$L$47,10,FALSE))</f>
        <v/>
      </c>
      <c r="AT74" s="1070" t="str">
        <f>IF(AT73="","",VLOOKUP(AT73,シフト記号表!$C$6:$L$47,10,FALSE))</f>
        <v/>
      </c>
      <c r="AU74" s="1070" t="str">
        <f>IF(AU73="","",VLOOKUP(AU73,シフト記号表!$C$6:$L$47,10,FALSE))</f>
        <v/>
      </c>
      <c r="AV74" s="1070" t="str">
        <f>IF(AV73="","",VLOOKUP(AV73,シフト記号表!$C$6:$L$47,10,FALSE))</f>
        <v/>
      </c>
      <c r="AW74" s="1070" t="str">
        <f>IF(AW73="","",VLOOKUP(AW73,シフト記号表!$C$6:$L$47,10,FALSE))</f>
        <v/>
      </c>
      <c r="AX74" s="1071" t="str">
        <f>IF(AX73="","",VLOOKUP(AX73,シフト記号表!$C$6:$L$47,10,FALSE))</f>
        <v/>
      </c>
      <c r="AY74" s="1069" t="str">
        <f>IF(AY73="","",VLOOKUP(AY73,シフト記号表!$C$6:$L$47,10,FALSE))</f>
        <v/>
      </c>
      <c r="AZ74" s="1070" t="str">
        <f>IF(AZ73="","",VLOOKUP(AZ73,シフト記号表!$C$6:$L$47,10,FALSE))</f>
        <v/>
      </c>
      <c r="BA74" s="1070" t="str">
        <f>IF(BA73="","",VLOOKUP(BA73,シフト記号表!$C$6:$L$47,10,FALSE))</f>
        <v/>
      </c>
      <c r="BB74" s="1114">
        <f>IF($BE$3="４週",SUM(W74:AX74),IF($BE$3="暦月",SUM(W74:BA74),""))</f>
        <v>0</v>
      </c>
      <c r="BC74" s="1115"/>
      <c r="BD74" s="1116">
        <f>IF($BE$3="４週",BB74/4,IF($BE$3="暦月",(BB74/($BE$8/7)),""))</f>
        <v>0</v>
      </c>
      <c r="BE74" s="1115"/>
      <c r="BF74" s="1117"/>
      <c r="BG74" s="1118"/>
      <c r="BH74" s="1118"/>
      <c r="BI74" s="1118"/>
      <c r="BJ74" s="1119"/>
    </row>
    <row r="75" spans="2:62" ht="20.25" customHeight="1">
      <c r="B75" s="1029">
        <f>B73+1</f>
        <v>30</v>
      </c>
      <c r="C75" s="1078"/>
      <c r="D75" s="1079"/>
      <c r="E75" s="1057"/>
      <c r="F75" s="1058"/>
      <c r="G75" s="1057"/>
      <c r="H75" s="1058"/>
      <c r="I75" s="1082"/>
      <c r="J75" s="1083"/>
      <c r="K75" s="1084"/>
      <c r="L75" s="1085"/>
      <c r="M75" s="1085"/>
      <c r="N75" s="1079"/>
      <c r="O75" s="1063"/>
      <c r="P75" s="1064"/>
      <c r="Q75" s="1064"/>
      <c r="R75" s="1064"/>
      <c r="S75" s="1065"/>
      <c r="T75" s="1103" t="s">
        <v>921</v>
      </c>
      <c r="U75" s="1104"/>
      <c r="V75" s="1105"/>
      <c r="W75" s="1089"/>
      <c r="X75" s="1090"/>
      <c r="Y75" s="1090"/>
      <c r="Z75" s="1090"/>
      <c r="AA75" s="1090"/>
      <c r="AB75" s="1090"/>
      <c r="AC75" s="1091"/>
      <c r="AD75" s="1089"/>
      <c r="AE75" s="1090"/>
      <c r="AF75" s="1090"/>
      <c r="AG75" s="1090"/>
      <c r="AH75" s="1090"/>
      <c r="AI75" s="1090"/>
      <c r="AJ75" s="1091"/>
      <c r="AK75" s="1089"/>
      <c r="AL75" s="1090"/>
      <c r="AM75" s="1090"/>
      <c r="AN75" s="1090"/>
      <c r="AO75" s="1090"/>
      <c r="AP75" s="1090"/>
      <c r="AQ75" s="1091"/>
      <c r="AR75" s="1089"/>
      <c r="AS75" s="1090"/>
      <c r="AT75" s="1090"/>
      <c r="AU75" s="1090"/>
      <c r="AV75" s="1090"/>
      <c r="AW75" s="1090"/>
      <c r="AX75" s="1091"/>
      <c r="AY75" s="1089"/>
      <c r="AZ75" s="1090"/>
      <c r="BA75" s="1092"/>
      <c r="BB75" s="1093"/>
      <c r="BC75" s="1094"/>
      <c r="BD75" s="1095"/>
      <c r="BE75" s="1096"/>
      <c r="BF75" s="1097"/>
      <c r="BG75" s="1098"/>
      <c r="BH75" s="1098"/>
      <c r="BI75" s="1098"/>
      <c r="BJ75" s="1099"/>
    </row>
    <row r="76" spans="2:62" ht="20.25" customHeight="1">
      <c r="B76" s="1054"/>
      <c r="C76" s="1106"/>
      <c r="D76" s="1107"/>
      <c r="E76" s="1108"/>
      <c r="F76" s="1109">
        <f>C75</f>
        <v>0</v>
      </c>
      <c r="G76" s="1108"/>
      <c r="H76" s="1109">
        <f>I75</f>
        <v>0</v>
      </c>
      <c r="I76" s="1110"/>
      <c r="J76" s="1111"/>
      <c r="K76" s="1112"/>
      <c r="L76" s="1113"/>
      <c r="M76" s="1113"/>
      <c r="N76" s="1107"/>
      <c r="O76" s="1063"/>
      <c r="P76" s="1064"/>
      <c r="Q76" s="1064"/>
      <c r="R76" s="1064"/>
      <c r="S76" s="1065"/>
      <c r="T76" s="1100" t="s">
        <v>922</v>
      </c>
      <c r="U76" s="1101"/>
      <c r="V76" s="1102"/>
      <c r="W76" s="1069" t="str">
        <f>IF(W75="","",VLOOKUP(W75,シフト記号表!$C$6:$L$47,10,FALSE))</f>
        <v/>
      </c>
      <c r="X76" s="1070" t="str">
        <f>IF(X75="","",VLOOKUP(X75,シフト記号表!$C$6:$L$47,10,FALSE))</f>
        <v/>
      </c>
      <c r="Y76" s="1070" t="str">
        <f>IF(Y75="","",VLOOKUP(Y75,シフト記号表!$C$6:$L$47,10,FALSE))</f>
        <v/>
      </c>
      <c r="Z76" s="1070" t="str">
        <f>IF(Z75="","",VLOOKUP(Z75,シフト記号表!$C$6:$L$47,10,FALSE))</f>
        <v/>
      </c>
      <c r="AA76" s="1070" t="str">
        <f>IF(AA75="","",VLOOKUP(AA75,シフト記号表!$C$6:$L$47,10,FALSE))</f>
        <v/>
      </c>
      <c r="AB76" s="1070" t="str">
        <f>IF(AB75="","",VLOOKUP(AB75,シフト記号表!$C$6:$L$47,10,FALSE))</f>
        <v/>
      </c>
      <c r="AC76" s="1071" t="str">
        <f>IF(AC75="","",VLOOKUP(AC75,シフト記号表!$C$6:$L$47,10,FALSE))</f>
        <v/>
      </c>
      <c r="AD76" s="1069" t="str">
        <f>IF(AD75="","",VLOOKUP(AD75,シフト記号表!$C$6:$L$47,10,FALSE))</f>
        <v/>
      </c>
      <c r="AE76" s="1070" t="str">
        <f>IF(AE75="","",VLOOKUP(AE75,シフト記号表!$C$6:$L$47,10,FALSE))</f>
        <v/>
      </c>
      <c r="AF76" s="1070" t="str">
        <f>IF(AF75="","",VLOOKUP(AF75,シフト記号表!$C$6:$L$47,10,FALSE))</f>
        <v/>
      </c>
      <c r="AG76" s="1070" t="str">
        <f>IF(AG75="","",VLOOKUP(AG75,シフト記号表!$C$6:$L$47,10,FALSE))</f>
        <v/>
      </c>
      <c r="AH76" s="1070" t="str">
        <f>IF(AH75="","",VLOOKUP(AH75,シフト記号表!$C$6:$L$47,10,FALSE))</f>
        <v/>
      </c>
      <c r="AI76" s="1070" t="str">
        <f>IF(AI75="","",VLOOKUP(AI75,シフト記号表!$C$6:$L$47,10,FALSE))</f>
        <v/>
      </c>
      <c r="AJ76" s="1071" t="str">
        <f>IF(AJ75="","",VLOOKUP(AJ75,シフト記号表!$C$6:$L$47,10,FALSE))</f>
        <v/>
      </c>
      <c r="AK76" s="1069" t="str">
        <f>IF(AK75="","",VLOOKUP(AK75,シフト記号表!$C$6:$L$47,10,FALSE))</f>
        <v/>
      </c>
      <c r="AL76" s="1070" t="str">
        <f>IF(AL75="","",VLOOKUP(AL75,シフト記号表!$C$6:$L$47,10,FALSE))</f>
        <v/>
      </c>
      <c r="AM76" s="1070" t="str">
        <f>IF(AM75="","",VLOOKUP(AM75,シフト記号表!$C$6:$L$47,10,FALSE))</f>
        <v/>
      </c>
      <c r="AN76" s="1070" t="str">
        <f>IF(AN75="","",VLOOKUP(AN75,シフト記号表!$C$6:$L$47,10,FALSE))</f>
        <v/>
      </c>
      <c r="AO76" s="1070" t="str">
        <f>IF(AO75="","",VLOOKUP(AO75,シフト記号表!$C$6:$L$47,10,FALSE))</f>
        <v/>
      </c>
      <c r="AP76" s="1070" t="str">
        <f>IF(AP75="","",VLOOKUP(AP75,シフト記号表!$C$6:$L$47,10,FALSE))</f>
        <v/>
      </c>
      <c r="AQ76" s="1071" t="str">
        <f>IF(AQ75="","",VLOOKUP(AQ75,シフト記号表!$C$6:$L$47,10,FALSE))</f>
        <v/>
      </c>
      <c r="AR76" s="1069" t="str">
        <f>IF(AR75="","",VLOOKUP(AR75,シフト記号表!$C$6:$L$47,10,FALSE))</f>
        <v/>
      </c>
      <c r="AS76" s="1070" t="str">
        <f>IF(AS75="","",VLOOKUP(AS75,シフト記号表!$C$6:$L$47,10,FALSE))</f>
        <v/>
      </c>
      <c r="AT76" s="1070" t="str">
        <f>IF(AT75="","",VLOOKUP(AT75,シフト記号表!$C$6:$L$47,10,FALSE))</f>
        <v/>
      </c>
      <c r="AU76" s="1070" t="str">
        <f>IF(AU75="","",VLOOKUP(AU75,シフト記号表!$C$6:$L$47,10,FALSE))</f>
        <v/>
      </c>
      <c r="AV76" s="1070" t="str">
        <f>IF(AV75="","",VLOOKUP(AV75,シフト記号表!$C$6:$L$47,10,FALSE))</f>
        <v/>
      </c>
      <c r="AW76" s="1070" t="str">
        <f>IF(AW75="","",VLOOKUP(AW75,シフト記号表!$C$6:$L$47,10,FALSE))</f>
        <v/>
      </c>
      <c r="AX76" s="1071" t="str">
        <f>IF(AX75="","",VLOOKUP(AX75,シフト記号表!$C$6:$L$47,10,FALSE))</f>
        <v/>
      </c>
      <c r="AY76" s="1069" t="str">
        <f>IF(AY75="","",VLOOKUP(AY75,シフト記号表!$C$6:$L$47,10,FALSE))</f>
        <v/>
      </c>
      <c r="AZ76" s="1070" t="str">
        <f>IF(AZ75="","",VLOOKUP(AZ75,シフト記号表!$C$6:$L$47,10,FALSE))</f>
        <v/>
      </c>
      <c r="BA76" s="1070" t="str">
        <f>IF(BA75="","",VLOOKUP(BA75,シフト記号表!$C$6:$L$47,10,FALSE))</f>
        <v/>
      </c>
      <c r="BB76" s="1114">
        <f>IF($BE$3="４週",SUM(W76:AX76),IF($BE$3="暦月",SUM(W76:BA76),""))</f>
        <v>0</v>
      </c>
      <c r="BC76" s="1115"/>
      <c r="BD76" s="1116">
        <f>IF($BE$3="４週",BB76/4,IF($BE$3="暦月",(BB76/($BE$8/7)),""))</f>
        <v>0</v>
      </c>
      <c r="BE76" s="1115"/>
      <c r="BF76" s="1117"/>
      <c r="BG76" s="1118"/>
      <c r="BH76" s="1118"/>
      <c r="BI76" s="1118"/>
      <c r="BJ76" s="1119"/>
    </row>
    <row r="77" spans="2:62" ht="20.25" customHeight="1">
      <c r="B77" s="1029">
        <f>B75+1</f>
        <v>31</v>
      </c>
      <c r="C77" s="1078"/>
      <c r="D77" s="1079"/>
      <c r="E77" s="1057"/>
      <c r="F77" s="1058"/>
      <c r="G77" s="1057"/>
      <c r="H77" s="1058"/>
      <c r="I77" s="1082"/>
      <c r="J77" s="1083"/>
      <c r="K77" s="1084"/>
      <c r="L77" s="1085"/>
      <c r="M77" s="1085"/>
      <c r="N77" s="1079"/>
      <c r="O77" s="1063"/>
      <c r="P77" s="1064"/>
      <c r="Q77" s="1064"/>
      <c r="R77" s="1064"/>
      <c r="S77" s="1065"/>
      <c r="T77" s="1103" t="s">
        <v>921</v>
      </c>
      <c r="U77" s="1104"/>
      <c r="V77" s="1105"/>
      <c r="W77" s="1089"/>
      <c r="X77" s="1090"/>
      <c r="Y77" s="1090"/>
      <c r="Z77" s="1090"/>
      <c r="AA77" s="1090"/>
      <c r="AB77" s="1090"/>
      <c r="AC77" s="1091"/>
      <c r="AD77" s="1089"/>
      <c r="AE77" s="1090"/>
      <c r="AF77" s="1090"/>
      <c r="AG77" s="1090"/>
      <c r="AH77" s="1090"/>
      <c r="AI77" s="1090"/>
      <c r="AJ77" s="1091"/>
      <c r="AK77" s="1089"/>
      <c r="AL77" s="1090"/>
      <c r="AM77" s="1090"/>
      <c r="AN77" s="1090"/>
      <c r="AO77" s="1090"/>
      <c r="AP77" s="1090"/>
      <c r="AQ77" s="1091"/>
      <c r="AR77" s="1089"/>
      <c r="AS77" s="1090"/>
      <c r="AT77" s="1090"/>
      <c r="AU77" s="1090"/>
      <c r="AV77" s="1090"/>
      <c r="AW77" s="1090"/>
      <c r="AX77" s="1091"/>
      <c r="AY77" s="1089"/>
      <c r="AZ77" s="1090"/>
      <c r="BA77" s="1092"/>
      <c r="BB77" s="1093"/>
      <c r="BC77" s="1094"/>
      <c r="BD77" s="1095"/>
      <c r="BE77" s="1096"/>
      <c r="BF77" s="1097"/>
      <c r="BG77" s="1098"/>
      <c r="BH77" s="1098"/>
      <c r="BI77" s="1098"/>
      <c r="BJ77" s="1099"/>
    </row>
    <row r="78" spans="2:62" ht="20.25" customHeight="1">
      <c r="B78" s="1054"/>
      <c r="C78" s="1106"/>
      <c r="D78" s="1107"/>
      <c r="E78" s="1108"/>
      <c r="F78" s="1109">
        <f>C77</f>
        <v>0</v>
      </c>
      <c r="G78" s="1108"/>
      <c r="H78" s="1109">
        <f>I77</f>
        <v>0</v>
      </c>
      <c r="I78" s="1110"/>
      <c r="J78" s="1111"/>
      <c r="K78" s="1112"/>
      <c r="L78" s="1113"/>
      <c r="M78" s="1113"/>
      <c r="N78" s="1107"/>
      <c r="O78" s="1063"/>
      <c r="P78" s="1064"/>
      <c r="Q78" s="1064"/>
      <c r="R78" s="1064"/>
      <c r="S78" s="1065"/>
      <c r="T78" s="1100" t="s">
        <v>922</v>
      </c>
      <c r="U78" s="1101"/>
      <c r="V78" s="1102"/>
      <c r="W78" s="1069" t="str">
        <f>IF(W77="","",VLOOKUP(W77,シフト記号表!$C$6:$L$47,10,FALSE))</f>
        <v/>
      </c>
      <c r="X78" s="1070" t="str">
        <f>IF(X77="","",VLOOKUP(X77,シフト記号表!$C$6:$L$47,10,FALSE))</f>
        <v/>
      </c>
      <c r="Y78" s="1070" t="str">
        <f>IF(Y77="","",VLOOKUP(Y77,シフト記号表!$C$6:$L$47,10,FALSE))</f>
        <v/>
      </c>
      <c r="Z78" s="1070" t="str">
        <f>IF(Z77="","",VLOOKUP(Z77,シフト記号表!$C$6:$L$47,10,FALSE))</f>
        <v/>
      </c>
      <c r="AA78" s="1070" t="str">
        <f>IF(AA77="","",VLOOKUP(AA77,シフト記号表!$C$6:$L$47,10,FALSE))</f>
        <v/>
      </c>
      <c r="AB78" s="1070" t="str">
        <f>IF(AB77="","",VLOOKUP(AB77,シフト記号表!$C$6:$L$47,10,FALSE))</f>
        <v/>
      </c>
      <c r="AC78" s="1071" t="str">
        <f>IF(AC77="","",VLOOKUP(AC77,シフト記号表!$C$6:$L$47,10,FALSE))</f>
        <v/>
      </c>
      <c r="AD78" s="1069" t="str">
        <f>IF(AD77="","",VLOOKUP(AD77,シフト記号表!$C$6:$L$47,10,FALSE))</f>
        <v/>
      </c>
      <c r="AE78" s="1070" t="str">
        <f>IF(AE77="","",VLOOKUP(AE77,シフト記号表!$C$6:$L$47,10,FALSE))</f>
        <v/>
      </c>
      <c r="AF78" s="1070" t="str">
        <f>IF(AF77="","",VLOOKUP(AF77,シフト記号表!$C$6:$L$47,10,FALSE))</f>
        <v/>
      </c>
      <c r="AG78" s="1070" t="str">
        <f>IF(AG77="","",VLOOKUP(AG77,シフト記号表!$C$6:$L$47,10,FALSE))</f>
        <v/>
      </c>
      <c r="AH78" s="1070" t="str">
        <f>IF(AH77="","",VLOOKUP(AH77,シフト記号表!$C$6:$L$47,10,FALSE))</f>
        <v/>
      </c>
      <c r="AI78" s="1070" t="str">
        <f>IF(AI77="","",VLOOKUP(AI77,シフト記号表!$C$6:$L$47,10,FALSE))</f>
        <v/>
      </c>
      <c r="AJ78" s="1071" t="str">
        <f>IF(AJ77="","",VLOOKUP(AJ77,シフト記号表!$C$6:$L$47,10,FALSE))</f>
        <v/>
      </c>
      <c r="AK78" s="1069" t="str">
        <f>IF(AK77="","",VLOOKUP(AK77,シフト記号表!$C$6:$L$47,10,FALSE))</f>
        <v/>
      </c>
      <c r="AL78" s="1070" t="str">
        <f>IF(AL77="","",VLOOKUP(AL77,シフト記号表!$C$6:$L$47,10,FALSE))</f>
        <v/>
      </c>
      <c r="AM78" s="1070" t="str">
        <f>IF(AM77="","",VLOOKUP(AM77,シフト記号表!$C$6:$L$47,10,FALSE))</f>
        <v/>
      </c>
      <c r="AN78" s="1070" t="str">
        <f>IF(AN77="","",VLOOKUP(AN77,シフト記号表!$C$6:$L$47,10,FALSE))</f>
        <v/>
      </c>
      <c r="AO78" s="1070" t="str">
        <f>IF(AO77="","",VLOOKUP(AO77,シフト記号表!$C$6:$L$47,10,FALSE))</f>
        <v/>
      </c>
      <c r="AP78" s="1070" t="str">
        <f>IF(AP77="","",VLOOKUP(AP77,シフト記号表!$C$6:$L$47,10,FALSE))</f>
        <v/>
      </c>
      <c r="AQ78" s="1071" t="str">
        <f>IF(AQ77="","",VLOOKUP(AQ77,シフト記号表!$C$6:$L$47,10,FALSE))</f>
        <v/>
      </c>
      <c r="AR78" s="1069" t="str">
        <f>IF(AR77="","",VLOOKUP(AR77,シフト記号表!$C$6:$L$47,10,FALSE))</f>
        <v/>
      </c>
      <c r="AS78" s="1070" t="str">
        <f>IF(AS77="","",VLOOKUP(AS77,シフト記号表!$C$6:$L$47,10,FALSE))</f>
        <v/>
      </c>
      <c r="AT78" s="1070" t="str">
        <f>IF(AT77="","",VLOOKUP(AT77,シフト記号表!$C$6:$L$47,10,FALSE))</f>
        <v/>
      </c>
      <c r="AU78" s="1070" t="str">
        <f>IF(AU77="","",VLOOKUP(AU77,シフト記号表!$C$6:$L$47,10,FALSE))</f>
        <v/>
      </c>
      <c r="AV78" s="1070" t="str">
        <f>IF(AV77="","",VLOOKUP(AV77,シフト記号表!$C$6:$L$47,10,FALSE))</f>
        <v/>
      </c>
      <c r="AW78" s="1070" t="str">
        <f>IF(AW77="","",VLOOKUP(AW77,シフト記号表!$C$6:$L$47,10,FALSE))</f>
        <v/>
      </c>
      <c r="AX78" s="1071" t="str">
        <f>IF(AX77="","",VLOOKUP(AX77,シフト記号表!$C$6:$L$47,10,FALSE))</f>
        <v/>
      </c>
      <c r="AY78" s="1069" t="str">
        <f>IF(AY77="","",VLOOKUP(AY77,シフト記号表!$C$6:$L$47,10,FALSE))</f>
        <v/>
      </c>
      <c r="AZ78" s="1070" t="str">
        <f>IF(AZ77="","",VLOOKUP(AZ77,シフト記号表!$C$6:$L$47,10,FALSE))</f>
        <v/>
      </c>
      <c r="BA78" s="1070" t="str">
        <f>IF(BA77="","",VLOOKUP(BA77,シフト記号表!$C$6:$L$47,10,FALSE))</f>
        <v/>
      </c>
      <c r="BB78" s="1114">
        <f>IF($BE$3="４週",SUM(W78:AX78),IF($BE$3="暦月",SUM(W78:BA78),""))</f>
        <v>0</v>
      </c>
      <c r="BC78" s="1115"/>
      <c r="BD78" s="1116">
        <f>IF($BE$3="４週",BB78/4,IF($BE$3="暦月",(BB78/($BE$8/7)),""))</f>
        <v>0</v>
      </c>
      <c r="BE78" s="1115"/>
      <c r="BF78" s="1117"/>
      <c r="BG78" s="1118"/>
      <c r="BH78" s="1118"/>
      <c r="BI78" s="1118"/>
      <c r="BJ78" s="1119"/>
    </row>
    <row r="79" spans="2:62" ht="20.25" customHeight="1">
      <c r="B79" s="1029">
        <f>B77+1</f>
        <v>32</v>
      </c>
      <c r="C79" s="1078"/>
      <c r="D79" s="1079"/>
      <c r="E79" s="1057"/>
      <c r="F79" s="1058"/>
      <c r="G79" s="1057"/>
      <c r="H79" s="1058"/>
      <c r="I79" s="1082"/>
      <c r="J79" s="1083"/>
      <c r="K79" s="1084"/>
      <c r="L79" s="1085"/>
      <c r="M79" s="1085"/>
      <c r="N79" s="1079"/>
      <c r="O79" s="1063"/>
      <c r="P79" s="1064"/>
      <c r="Q79" s="1064"/>
      <c r="R79" s="1064"/>
      <c r="S79" s="1065"/>
      <c r="T79" s="1103" t="s">
        <v>921</v>
      </c>
      <c r="U79" s="1104"/>
      <c r="V79" s="1105"/>
      <c r="W79" s="1089"/>
      <c r="X79" s="1090"/>
      <c r="Y79" s="1090"/>
      <c r="Z79" s="1090"/>
      <c r="AA79" s="1090"/>
      <c r="AB79" s="1090"/>
      <c r="AC79" s="1091"/>
      <c r="AD79" s="1089"/>
      <c r="AE79" s="1090"/>
      <c r="AF79" s="1090"/>
      <c r="AG79" s="1090"/>
      <c r="AH79" s="1090"/>
      <c r="AI79" s="1090"/>
      <c r="AJ79" s="1091"/>
      <c r="AK79" s="1089"/>
      <c r="AL79" s="1090"/>
      <c r="AM79" s="1090"/>
      <c r="AN79" s="1090"/>
      <c r="AO79" s="1090"/>
      <c r="AP79" s="1090"/>
      <c r="AQ79" s="1091"/>
      <c r="AR79" s="1089"/>
      <c r="AS79" s="1090"/>
      <c r="AT79" s="1090"/>
      <c r="AU79" s="1090"/>
      <c r="AV79" s="1090"/>
      <c r="AW79" s="1090"/>
      <c r="AX79" s="1091"/>
      <c r="AY79" s="1089"/>
      <c r="AZ79" s="1090"/>
      <c r="BA79" s="1092"/>
      <c r="BB79" s="1093"/>
      <c r="BC79" s="1094"/>
      <c r="BD79" s="1095"/>
      <c r="BE79" s="1096"/>
      <c r="BF79" s="1097"/>
      <c r="BG79" s="1098"/>
      <c r="BH79" s="1098"/>
      <c r="BI79" s="1098"/>
      <c r="BJ79" s="1099"/>
    </row>
    <row r="80" spans="2:62" ht="20.25" customHeight="1">
      <c r="B80" s="1054"/>
      <c r="C80" s="1106"/>
      <c r="D80" s="1107"/>
      <c r="E80" s="1108"/>
      <c r="F80" s="1109">
        <f>C79</f>
        <v>0</v>
      </c>
      <c r="G80" s="1108"/>
      <c r="H80" s="1109">
        <f>I79</f>
        <v>0</v>
      </c>
      <c r="I80" s="1110"/>
      <c r="J80" s="1111"/>
      <c r="K80" s="1112"/>
      <c r="L80" s="1113"/>
      <c r="M80" s="1113"/>
      <c r="N80" s="1107"/>
      <c r="O80" s="1063"/>
      <c r="P80" s="1064"/>
      <c r="Q80" s="1064"/>
      <c r="R80" s="1064"/>
      <c r="S80" s="1065"/>
      <c r="T80" s="1100" t="s">
        <v>922</v>
      </c>
      <c r="U80" s="1101"/>
      <c r="V80" s="1102"/>
      <c r="W80" s="1069" t="str">
        <f>IF(W79="","",VLOOKUP(W79,シフト記号表!$C$6:$L$47,10,FALSE))</f>
        <v/>
      </c>
      <c r="X80" s="1070" t="str">
        <f>IF(X79="","",VLOOKUP(X79,シフト記号表!$C$6:$L$47,10,FALSE))</f>
        <v/>
      </c>
      <c r="Y80" s="1070" t="str">
        <f>IF(Y79="","",VLOOKUP(Y79,シフト記号表!$C$6:$L$47,10,FALSE))</f>
        <v/>
      </c>
      <c r="Z80" s="1070" t="str">
        <f>IF(Z79="","",VLOOKUP(Z79,シフト記号表!$C$6:$L$47,10,FALSE))</f>
        <v/>
      </c>
      <c r="AA80" s="1070" t="str">
        <f>IF(AA79="","",VLOOKUP(AA79,シフト記号表!$C$6:$L$47,10,FALSE))</f>
        <v/>
      </c>
      <c r="AB80" s="1070" t="str">
        <f>IF(AB79="","",VLOOKUP(AB79,シフト記号表!$C$6:$L$47,10,FALSE))</f>
        <v/>
      </c>
      <c r="AC80" s="1071" t="str">
        <f>IF(AC79="","",VLOOKUP(AC79,シフト記号表!$C$6:$L$47,10,FALSE))</f>
        <v/>
      </c>
      <c r="AD80" s="1069" t="str">
        <f>IF(AD79="","",VLOOKUP(AD79,シフト記号表!$C$6:$L$47,10,FALSE))</f>
        <v/>
      </c>
      <c r="AE80" s="1070" t="str">
        <f>IF(AE79="","",VLOOKUP(AE79,シフト記号表!$C$6:$L$47,10,FALSE))</f>
        <v/>
      </c>
      <c r="AF80" s="1070" t="str">
        <f>IF(AF79="","",VLOOKUP(AF79,シフト記号表!$C$6:$L$47,10,FALSE))</f>
        <v/>
      </c>
      <c r="AG80" s="1070" t="str">
        <f>IF(AG79="","",VLOOKUP(AG79,シフト記号表!$C$6:$L$47,10,FALSE))</f>
        <v/>
      </c>
      <c r="AH80" s="1070" t="str">
        <f>IF(AH79="","",VLOOKUP(AH79,シフト記号表!$C$6:$L$47,10,FALSE))</f>
        <v/>
      </c>
      <c r="AI80" s="1070" t="str">
        <f>IF(AI79="","",VLOOKUP(AI79,シフト記号表!$C$6:$L$47,10,FALSE))</f>
        <v/>
      </c>
      <c r="AJ80" s="1071" t="str">
        <f>IF(AJ79="","",VLOOKUP(AJ79,シフト記号表!$C$6:$L$47,10,FALSE))</f>
        <v/>
      </c>
      <c r="AK80" s="1069" t="str">
        <f>IF(AK79="","",VLOOKUP(AK79,シフト記号表!$C$6:$L$47,10,FALSE))</f>
        <v/>
      </c>
      <c r="AL80" s="1070" t="str">
        <f>IF(AL79="","",VLOOKUP(AL79,シフト記号表!$C$6:$L$47,10,FALSE))</f>
        <v/>
      </c>
      <c r="AM80" s="1070" t="str">
        <f>IF(AM79="","",VLOOKUP(AM79,シフト記号表!$C$6:$L$47,10,FALSE))</f>
        <v/>
      </c>
      <c r="AN80" s="1070" t="str">
        <f>IF(AN79="","",VLOOKUP(AN79,シフト記号表!$C$6:$L$47,10,FALSE))</f>
        <v/>
      </c>
      <c r="AO80" s="1070" t="str">
        <f>IF(AO79="","",VLOOKUP(AO79,シフト記号表!$C$6:$L$47,10,FALSE))</f>
        <v/>
      </c>
      <c r="AP80" s="1070" t="str">
        <f>IF(AP79="","",VLOOKUP(AP79,シフト記号表!$C$6:$L$47,10,FALSE))</f>
        <v/>
      </c>
      <c r="AQ80" s="1071" t="str">
        <f>IF(AQ79="","",VLOOKUP(AQ79,シフト記号表!$C$6:$L$47,10,FALSE))</f>
        <v/>
      </c>
      <c r="AR80" s="1069" t="str">
        <f>IF(AR79="","",VLOOKUP(AR79,シフト記号表!$C$6:$L$47,10,FALSE))</f>
        <v/>
      </c>
      <c r="AS80" s="1070" t="str">
        <f>IF(AS79="","",VLOOKUP(AS79,シフト記号表!$C$6:$L$47,10,FALSE))</f>
        <v/>
      </c>
      <c r="AT80" s="1070" t="str">
        <f>IF(AT79="","",VLOOKUP(AT79,シフト記号表!$C$6:$L$47,10,FALSE))</f>
        <v/>
      </c>
      <c r="AU80" s="1070" t="str">
        <f>IF(AU79="","",VLOOKUP(AU79,シフト記号表!$C$6:$L$47,10,FALSE))</f>
        <v/>
      </c>
      <c r="AV80" s="1070" t="str">
        <f>IF(AV79="","",VLOOKUP(AV79,シフト記号表!$C$6:$L$47,10,FALSE))</f>
        <v/>
      </c>
      <c r="AW80" s="1070" t="str">
        <f>IF(AW79="","",VLOOKUP(AW79,シフト記号表!$C$6:$L$47,10,FALSE))</f>
        <v/>
      </c>
      <c r="AX80" s="1071" t="str">
        <f>IF(AX79="","",VLOOKUP(AX79,シフト記号表!$C$6:$L$47,10,FALSE))</f>
        <v/>
      </c>
      <c r="AY80" s="1069" t="str">
        <f>IF(AY79="","",VLOOKUP(AY79,シフト記号表!$C$6:$L$47,10,FALSE))</f>
        <v/>
      </c>
      <c r="AZ80" s="1070" t="str">
        <f>IF(AZ79="","",VLOOKUP(AZ79,シフト記号表!$C$6:$L$47,10,FALSE))</f>
        <v/>
      </c>
      <c r="BA80" s="1070" t="str">
        <f>IF(BA79="","",VLOOKUP(BA79,シフト記号表!$C$6:$L$47,10,FALSE))</f>
        <v/>
      </c>
      <c r="BB80" s="1114">
        <f>IF($BE$3="４週",SUM(W80:AX80),IF($BE$3="暦月",SUM(W80:BA80),""))</f>
        <v>0</v>
      </c>
      <c r="BC80" s="1115"/>
      <c r="BD80" s="1116">
        <f>IF($BE$3="４週",BB80/4,IF($BE$3="暦月",(BB80/($BE$8/7)),""))</f>
        <v>0</v>
      </c>
      <c r="BE80" s="1115"/>
      <c r="BF80" s="1117"/>
      <c r="BG80" s="1118"/>
      <c r="BH80" s="1118"/>
      <c r="BI80" s="1118"/>
      <c r="BJ80" s="1119"/>
    </row>
    <row r="81" spans="2:62" ht="20.25" customHeight="1">
      <c r="B81" s="1029">
        <f>B79+1</f>
        <v>33</v>
      </c>
      <c r="C81" s="1078"/>
      <c r="D81" s="1079"/>
      <c r="E81" s="1057"/>
      <c r="F81" s="1058"/>
      <c r="G81" s="1057"/>
      <c r="H81" s="1058"/>
      <c r="I81" s="1082"/>
      <c r="J81" s="1083"/>
      <c r="K81" s="1084"/>
      <c r="L81" s="1085"/>
      <c r="M81" s="1085"/>
      <c r="N81" s="1079"/>
      <c r="O81" s="1063"/>
      <c r="P81" s="1064"/>
      <c r="Q81" s="1064"/>
      <c r="R81" s="1064"/>
      <c r="S81" s="1065"/>
      <c r="T81" s="1103" t="s">
        <v>921</v>
      </c>
      <c r="U81" s="1104"/>
      <c r="V81" s="1105"/>
      <c r="W81" s="1089"/>
      <c r="X81" s="1090"/>
      <c r="Y81" s="1090"/>
      <c r="Z81" s="1090"/>
      <c r="AA81" s="1090"/>
      <c r="AB81" s="1090"/>
      <c r="AC81" s="1091"/>
      <c r="AD81" s="1089"/>
      <c r="AE81" s="1090"/>
      <c r="AF81" s="1090"/>
      <c r="AG81" s="1090"/>
      <c r="AH81" s="1090"/>
      <c r="AI81" s="1090"/>
      <c r="AJ81" s="1091"/>
      <c r="AK81" s="1089"/>
      <c r="AL81" s="1090"/>
      <c r="AM81" s="1090"/>
      <c r="AN81" s="1090"/>
      <c r="AO81" s="1090"/>
      <c r="AP81" s="1090"/>
      <c r="AQ81" s="1091"/>
      <c r="AR81" s="1089"/>
      <c r="AS81" s="1090"/>
      <c r="AT81" s="1090"/>
      <c r="AU81" s="1090"/>
      <c r="AV81" s="1090"/>
      <c r="AW81" s="1090"/>
      <c r="AX81" s="1091"/>
      <c r="AY81" s="1089"/>
      <c r="AZ81" s="1090"/>
      <c r="BA81" s="1092"/>
      <c r="BB81" s="1093"/>
      <c r="BC81" s="1094"/>
      <c r="BD81" s="1095"/>
      <c r="BE81" s="1096"/>
      <c r="BF81" s="1097"/>
      <c r="BG81" s="1098"/>
      <c r="BH81" s="1098"/>
      <c r="BI81" s="1098"/>
      <c r="BJ81" s="1099"/>
    </row>
    <row r="82" spans="2:62" ht="20.25" customHeight="1">
      <c r="B82" s="1054"/>
      <c r="C82" s="1106"/>
      <c r="D82" s="1107"/>
      <c r="E82" s="1108"/>
      <c r="F82" s="1109">
        <f>C81</f>
        <v>0</v>
      </c>
      <c r="G82" s="1108"/>
      <c r="H82" s="1109">
        <f>I81</f>
        <v>0</v>
      </c>
      <c r="I82" s="1110"/>
      <c r="J82" s="1111"/>
      <c r="K82" s="1112"/>
      <c r="L82" s="1113"/>
      <c r="M82" s="1113"/>
      <c r="N82" s="1107"/>
      <c r="O82" s="1063"/>
      <c r="P82" s="1064"/>
      <c r="Q82" s="1064"/>
      <c r="R82" s="1064"/>
      <c r="S82" s="1065"/>
      <c r="T82" s="1100" t="s">
        <v>922</v>
      </c>
      <c r="U82" s="1101"/>
      <c r="V82" s="1102"/>
      <c r="W82" s="1069" t="str">
        <f>IF(W81="","",VLOOKUP(W81,シフト記号表!$C$6:$L$47,10,FALSE))</f>
        <v/>
      </c>
      <c r="X82" s="1070" t="str">
        <f>IF(X81="","",VLOOKUP(X81,シフト記号表!$C$6:$L$47,10,FALSE))</f>
        <v/>
      </c>
      <c r="Y82" s="1070" t="str">
        <f>IF(Y81="","",VLOOKUP(Y81,シフト記号表!$C$6:$L$47,10,FALSE))</f>
        <v/>
      </c>
      <c r="Z82" s="1070" t="str">
        <f>IF(Z81="","",VLOOKUP(Z81,シフト記号表!$C$6:$L$47,10,FALSE))</f>
        <v/>
      </c>
      <c r="AA82" s="1070" t="str">
        <f>IF(AA81="","",VLOOKUP(AA81,シフト記号表!$C$6:$L$47,10,FALSE))</f>
        <v/>
      </c>
      <c r="AB82" s="1070" t="str">
        <f>IF(AB81="","",VLOOKUP(AB81,シフト記号表!$C$6:$L$47,10,FALSE))</f>
        <v/>
      </c>
      <c r="AC82" s="1071" t="str">
        <f>IF(AC81="","",VLOOKUP(AC81,シフト記号表!$C$6:$L$47,10,FALSE))</f>
        <v/>
      </c>
      <c r="AD82" s="1069" t="str">
        <f>IF(AD81="","",VLOOKUP(AD81,シフト記号表!$C$6:$L$47,10,FALSE))</f>
        <v/>
      </c>
      <c r="AE82" s="1070" t="str">
        <f>IF(AE81="","",VLOOKUP(AE81,シフト記号表!$C$6:$L$47,10,FALSE))</f>
        <v/>
      </c>
      <c r="AF82" s="1070" t="str">
        <f>IF(AF81="","",VLOOKUP(AF81,シフト記号表!$C$6:$L$47,10,FALSE))</f>
        <v/>
      </c>
      <c r="AG82" s="1070" t="str">
        <f>IF(AG81="","",VLOOKUP(AG81,シフト記号表!$C$6:$L$47,10,FALSE))</f>
        <v/>
      </c>
      <c r="AH82" s="1070" t="str">
        <f>IF(AH81="","",VLOOKUP(AH81,シフト記号表!$C$6:$L$47,10,FALSE))</f>
        <v/>
      </c>
      <c r="AI82" s="1070" t="str">
        <f>IF(AI81="","",VLOOKUP(AI81,シフト記号表!$C$6:$L$47,10,FALSE))</f>
        <v/>
      </c>
      <c r="AJ82" s="1071" t="str">
        <f>IF(AJ81="","",VLOOKUP(AJ81,シフト記号表!$C$6:$L$47,10,FALSE))</f>
        <v/>
      </c>
      <c r="AK82" s="1069" t="str">
        <f>IF(AK81="","",VLOOKUP(AK81,シフト記号表!$C$6:$L$47,10,FALSE))</f>
        <v/>
      </c>
      <c r="AL82" s="1070" t="str">
        <f>IF(AL81="","",VLOOKUP(AL81,シフト記号表!$C$6:$L$47,10,FALSE))</f>
        <v/>
      </c>
      <c r="AM82" s="1070" t="str">
        <f>IF(AM81="","",VLOOKUP(AM81,シフト記号表!$C$6:$L$47,10,FALSE))</f>
        <v/>
      </c>
      <c r="AN82" s="1070" t="str">
        <f>IF(AN81="","",VLOOKUP(AN81,シフト記号表!$C$6:$L$47,10,FALSE))</f>
        <v/>
      </c>
      <c r="AO82" s="1070" t="str">
        <f>IF(AO81="","",VLOOKUP(AO81,シフト記号表!$C$6:$L$47,10,FALSE))</f>
        <v/>
      </c>
      <c r="AP82" s="1070" t="str">
        <f>IF(AP81="","",VLOOKUP(AP81,シフト記号表!$C$6:$L$47,10,FALSE))</f>
        <v/>
      </c>
      <c r="AQ82" s="1071" t="str">
        <f>IF(AQ81="","",VLOOKUP(AQ81,シフト記号表!$C$6:$L$47,10,FALSE))</f>
        <v/>
      </c>
      <c r="AR82" s="1069" t="str">
        <f>IF(AR81="","",VLOOKUP(AR81,シフト記号表!$C$6:$L$47,10,FALSE))</f>
        <v/>
      </c>
      <c r="AS82" s="1070" t="str">
        <f>IF(AS81="","",VLOOKUP(AS81,シフト記号表!$C$6:$L$47,10,FALSE))</f>
        <v/>
      </c>
      <c r="AT82" s="1070" t="str">
        <f>IF(AT81="","",VLOOKUP(AT81,シフト記号表!$C$6:$L$47,10,FALSE))</f>
        <v/>
      </c>
      <c r="AU82" s="1070" t="str">
        <f>IF(AU81="","",VLOOKUP(AU81,シフト記号表!$C$6:$L$47,10,FALSE))</f>
        <v/>
      </c>
      <c r="AV82" s="1070" t="str">
        <f>IF(AV81="","",VLOOKUP(AV81,シフト記号表!$C$6:$L$47,10,FALSE))</f>
        <v/>
      </c>
      <c r="AW82" s="1070" t="str">
        <f>IF(AW81="","",VLOOKUP(AW81,シフト記号表!$C$6:$L$47,10,FALSE))</f>
        <v/>
      </c>
      <c r="AX82" s="1071" t="str">
        <f>IF(AX81="","",VLOOKUP(AX81,シフト記号表!$C$6:$L$47,10,FALSE))</f>
        <v/>
      </c>
      <c r="AY82" s="1069" t="str">
        <f>IF(AY81="","",VLOOKUP(AY81,シフト記号表!$C$6:$L$47,10,FALSE))</f>
        <v/>
      </c>
      <c r="AZ82" s="1070" t="str">
        <f>IF(AZ81="","",VLOOKUP(AZ81,シフト記号表!$C$6:$L$47,10,FALSE))</f>
        <v/>
      </c>
      <c r="BA82" s="1070" t="str">
        <f>IF(BA81="","",VLOOKUP(BA81,シフト記号表!$C$6:$L$47,10,FALSE))</f>
        <v/>
      </c>
      <c r="BB82" s="1114">
        <f>IF($BE$3="４週",SUM(W82:AX82),IF($BE$3="暦月",SUM(W82:BA82),""))</f>
        <v>0</v>
      </c>
      <c r="BC82" s="1115"/>
      <c r="BD82" s="1116">
        <f>IF($BE$3="４週",BB82/4,IF($BE$3="暦月",(BB82/($BE$8/7)),""))</f>
        <v>0</v>
      </c>
      <c r="BE82" s="1115"/>
      <c r="BF82" s="1117"/>
      <c r="BG82" s="1118"/>
      <c r="BH82" s="1118"/>
      <c r="BI82" s="1118"/>
      <c r="BJ82" s="1119"/>
    </row>
    <row r="83" spans="2:62" ht="20.25" customHeight="1">
      <c r="B83" s="1029">
        <f>B81+1</f>
        <v>34</v>
      </c>
      <c r="C83" s="1078"/>
      <c r="D83" s="1079"/>
      <c r="E83" s="1057"/>
      <c r="F83" s="1058"/>
      <c r="G83" s="1057"/>
      <c r="H83" s="1058"/>
      <c r="I83" s="1082"/>
      <c r="J83" s="1083"/>
      <c r="K83" s="1084"/>
      <c r="L83" s="1085"/>
      <c r="M83" s="1085"/>
      <c r="N83" s="1079"/>
      <c r="O83" s="1063"/>
      <c r="P83" s="1064"/>
      <c r="Q83" s="1064"/>
      <c r="R83" s="1064"/>
      <c r="S83" s="1065"/>
      <c r="T83" s="1103" t="s">
        <v>921</v>
      </c>
      <c r="U83" s="1104"/>
      <c r="V83" s="1105"/>
      <c r="W83" s="1089"/>
      <c r="X83" s="1090"/>
      <c r="Y83" s="1090"/>
      <c r="Z83" s="1090"/>
      <c r="AA83" s="1090"/>
      <c r="AB83" s="1090"/>
      <c r="AC83" s="1091"/>
      <c r="AD83" s="1089"/>
      <c r="AE83" s="1090"/>
      <c r="AF83" s="1090"/>
      <c r="AG83" s="1090"/>
      <c r="AH83" s="1090"/>
      <c r="AI83" s="1090"/>
      <c r="AJ83" s="1091"/>
      <c r="AK83" s="1089"/>
      <c r="AL83" s="1090"/>
      <c r="AM83" s="1090"/>
      <c r="AN83" s="1090"/>
      <c r="AO83" s="1090"/>
      <c r="AP83" s="1090"/>
      <c r="AQ83" s="1091"/>
      <c r="AR83" s="1089"/>
      <c r="AS83" s="1090"/>
      <c r="AT83" s="1090"/>
      <c r="AU83" s="1090"/>
      <c r="AV83" s="1090"/>
      <c r="AW83" s="1090"/>
      <c r="AX83" s="1091"/>
      <c r="AY83" s="1089"/>
      <c r="AZ83" s="1090"/>
      <c r="BA83" s="1092"/>
      <c r="BB83" s="1093"/>
      <c r="BC83" s="1094"/>
      <c r="BD83" s="1095"/>
      <c r="BE83" s="1096"/>
      <c r="BF83" s="1097"/>
      <c r="BG83" s="1098"/>
      <c r="BH83" s="1098"/>
      <c r="BI83" s="1098"/>
      <c r="BJ83" s="1099"/>
    </row>
    <row r="84" spans="2:62" ht="20.25" customHeight="1">
      <c r="B84" s="1054"/>
      <c r="C84" s="1106"/>
      <c r="D84" s="1107"/>
      <c r="E84" s="1108"/>
      <c r="F84" s="1109">
        <f>C83</f>
        <v>0</v>
      </c>
      <c r="G84" s="1108"/>
      <c r="H84" s="1109">
        <f>I83</f>
        <v>0</v>
      </c>
      <c r="I84" s="1110"/>
      <c r="J84" s="1111"/>
      <c r="K84" s="1112"/>
      <c r="L84" s="1113"/>
      <c r="M84" s="1113"/>
      <c r="N84" s="1107"/>
      <c r="O84" s="1063"/>
      <c r="P84" s="1064"/>
      <c r="Q84" s="1064"/>
      <c r="R84" s="1064"/>
      <c r="S84" s="1065"/>
      <c r="T84" s="1100" t="s">
        <v>922</v>
      </c>
      <c r="U84" s="1101"/>
      <c r="V84" s="1102"/>
      <c r="W84" s="1069" t="str">
        <f>IF(W83="","",VLOOKUP(W83,シフト記号表!$C$6:$L$47,10,FALSE))</f>
        <v/>
      </c>
      <c r="X84" s="1070" t="str">
        <f>IF(X83="","",VLOOKUP(X83,シフト記号表!$C$6:$L$47,10,FALSE))</f>
        <v/>
      </c>
      <c r="Y84" s="1070" t="str">
        <f>IF(Y83="","",VLOOKUP(Y83,シフト記号表!$C$6:$L$47,10,FALSE))</f>
        <v/>
      </c>
      <c r="Z84" s="1070" t="str">
        <f>IF(Z83="","",VLOOKUP(Z83,シフト記号表!$C$6:$L$47,10,FALSE))</f>
        <v/>
      </c>
      <c r="AA84" s="1070" t="str">
        <f>IF(AA83="","",VLOOKUP(AA83,シフト記号表!$C$6:$L$47,10,FALSE))</f>
        <v/>
      </c>
      <c r="AB84" s="1070" t="str">
        <f>IF(AB83="","",VLOOKUP(AB83,シフト記号表!$C$6:$L$47,10,FALSE))</f>
        <v/>
      </c>
      <c r="AC84" s="1071" t="str">
        <f>IF(AC83="","",VLOOKUP(AC83,シフト記号表!$C$6:$L$47,10,FALSE))</f>
        <v/>
      </c>
      <c r="AD84" s="1069" t="str">
        <f>IF(AD83="","",VLOOKUP(AD83,シフト記号表!$C$6:$L$47,10,FALSE))</f>
        <v/>
      </c>
      <c r="AE84" s="1070" t="str">
        <f>IF(AE83="","",VLOOKUP(AE83,シフト記号表!$C$6:$L$47,10,FALSE))</f>
        <v/>
      </c>
      <c r="AF84" s="1070" t="str">
        <f>IF(AF83="","",VLOOKUP(AF83,シフト記号表!$C$6:$L$47,10,FALSE))</f>
        <v/>
      </c>
      <c r="AG84" s="1070" t="str">
        <f>IF(AG83="","",VLOOKUP(AG83,シフト記号表!$C$6:$L$47,10,FALSE))</f>
        <v/>
      </c>
      <c r="AH84" s="1070" t="str">
        <f>IF(AH83="","",VLOOKUP(AH83,シフト記号表!$C$6:$L$47,10,FALSE))</f>
        <v/>
      </c>
      <c r="AI84" s="1070" t="str">
        <f>IF(AI83="","",VLOOKUP(AI83,シフト記号表!$C$6:$L$47,10,FALSE))</f>
        <v/>
      </c>
      <c r="AJ84" s="1071" t="str">
        <f>IF(AJ83="","",VLOOKUP(AJ83,シフト記号表!$C$6:$L$47,10,FALSE))</f>
        <v/>
      </c>
      <c r="AK84" s="1069" t="str">
        <f>IF(AK83="","",VLOOKUP(AK83,シフト記号表!$C$6:$L$47,10,FALSE))</f>
        <v/>
      </c>
      <c r="AL84" s="1070" t="str">
        <f>IF(AL83="","",VLOOKUP(AL83,シフト記号表!$C$6:$L$47,10,FALSE))</f>
        <v/>
      </c>
      <c r="AM84" s="1070" t="str">
        <f>IF(AM83="","",VLOOKUP(AM83,シフト記号表!$C$6:$L$47,10,FALSE))</f>
        <v/>
      </c>
      <c r="AN84" s="1070" t="str">
        <f>IF(AN83="","",VLOOKUP(AN83,シフト記号表!$C$6:$L$47,10,FALSE))</f>
        <v/>
      </c>
      <c r="AO84" s="1070" t="str">
        <f>IF(AO83="","",VLOOKUP(AO83,シフト記号表!$C$6:$L$47,10,FALSE))</f>
        <v/>
      </c>
      <c r="AP84" s="1070" t="str">
        <f>IF(AP83="","",VLOOKUP(AP83,シフト記号表!$C$6:$L$47,10,FALSE))</f>
        <v/>
      </c>
      <c r="AQ84" s="1071" t="str">
        <f>IF(AQ83="","",VLOOKUP(AQ83,シフト記号表!$C$6:$L$47,10,FALSE))</f>
        <v/>
      </c>
      <c r="AR84" s="1069" t="str">
        <f>IF(AR83="","",VLOOKUP(AR83,シフト記号表!$C$6:$L$47,10,FALSE))</f>
        <v/>
      </c>
      <c r="AS84" s="1070" t="str">
        <f>IF(AS83="","",VLOOKUP(AS83,シフト記号表!$C$6:$L$47,10,FALSE))</f>
        <v/>
      </c>
      <c r="AT84" s="1070" t="str">
        <f>IF(AT83="","",VLOOKUP(AT83,シフト記号表!$C$6:$L$47,10,FALSE))</f>
        <v/>
      </c>
      <c r="AU84" s="1070" t="str">
        <f>IF(AU83="","",VLOOKUP(AU83,シフト記号表!$C$6:$L$47,10,FALSE))</f>
        <v/>
      </c>
      <c r="AV84" s="1070" t="str">
        <f>IF(AV83="","",VLOOKUP(AV83,シフト記号表!$C$6:$L$47,10,FALSE))</f>
        <v/>
      </c>
      <c r="AW84" s="1070" t="str">
        <f>IF(AW83="","",VLOOKUP(AW83,シフト記号表!$C$6:$L$47,10,FALSE))</f>
        <v/>
      </c>
      <c r="AX84" s="1071" t="str">
        <f>IF(AX83="","",VLOOKUP(AX83,シフト記号表!$C$6:$L$47,10,FALSE))</f>
        <v/>
      </c>
      <c r="AY84" s="1069" t="str">
        <f>IF(AY83="","",VLOOKUP(AY83,シフト記号表!$C$6:$L$47,10,FALSE))</f>
        <v/>
      </c>
      <c r="AZ84" s="1070" t="str">
        <f>IF(AZ83="","",VLOOKUP(AZ83,シフト記号表!$C$6:$L$47,10,FALSE))</f>
        <v/>
      </c>
      <c r="BA84" s="1070" t="str">
        <f>IF(BA83="","",VLOOKUP(BA83,シフト記号表!$C$6:$L$47,10,FALSE))</f>
        <v/>
      </c>
      <c r="BB84" s="1114">
        <f>IF($BE$3="４週",SUM(W84:AX84),IF($BE$3="暦月",SUM(W84:BA84),""))</f>
        <v>0</v>
      </c>
      <c r="BC84" s="1115"/>
      <c r="BD84" s="1116">
        <f>IF($BE$3="４週",BB84/4,IF($BE$3="暦月",(BB84/($BE$8/7)),""))</f>
        <v>0</v>
      </c>
      <c r="BE84" s="1115"/>
      <c r="BF84" s="1117"/>
      <c r="BG84" s="1118"/>
      <c r="BH84" s="1118"/>
      <c r="BI84" s="1118"/>
      <c r="BJ84" s="1119"/>
    </row>
    <row r="85" spans="2:62" ht="20.25" customHeight="1">
      <c r="B85" s="1029">
        <f>B83+1</f>
        <v>35</v>
      </c>
      <c r="C85" s="1078"/>
      <c r="D85" s="1079"/>
      <c r="E85" s="1057"/>
      <c r="F85" s="1058"/>
      <c r="G85" s="1057"/>
      <c r="H85" s="1058"/>
      <c r="I85" s="1082"/>
      <c r="J85" s="1083"/>
      <c r="K85" s="1084"/>
      <c r="L85" s="1085"/>
      <c r="M85" s="1085"/>
      <c r="N85" s="1079"/>
      <c r="O85" s="1063"/>
      <c r="P85" s="1064"/>
      <c r="Q85" s="1064"/>
      <c r="R85" s="1064"/>
      <c r="S85" s="1065"/>
      <c r="T85" s="1103" t="s">
        <v>921</v>
      </c>
      <c r="U85" s="1104"/>
      <c r="V85" s="1105"/>
      <c r="W85" s="1089"/>
      <c r="X85" s="1090"/>
      <c r="Y85" s="1090"/>
      <c r="Z85" s="1090"/>
      <c r="AA85" s="1090"/>
      <c r="AB85" s="1090"/>
      <c r="AC85" s="1091"/>
      <c r="AD85" s="1089"/>
      <c r="AE85" s="1090"/>
      <c r="AF85" s="1090"/>
      <c r="AG85" s="1090"/>
      <c r="AH85" s="1090"/>
      <c r="AI85" s="1090"/>
      <c r="AJ85" s="1091"/>
      <c r="AK85" s="1089"/>
      <c r="AL85" s="1090"/>
      <c r="AM85" s="1090"/>
      <c r="AN85" s="1090"/>
      <c r="AO85" s="1090"/>
      <c r="AP85" s="1090"/>
      <c r="AQ85" s="1091"/>
      <c r="AR85" s="1089"/>
      <c r="AS85" s="1090"/>
      <c r="AT85" s="1090"/>
      <c r="AU85" s="1090"/>
      <c r="AV85" s="1090"/>
      <c r="AW85" s="1090"/>
      <c r="AX85" s="1091"/>
      <c r="AY85" s="1089"/>
      <c r="AZ85" s="1090"/>
      <c r="BA85" s="1092"/>
      <c r="BB85" s="1093"/>
      <c r="BC85" s="1094"/>
      <c r="BD85" s="1095"/>
      <c r="BE85" s="1096"/>
      <c r="BF85" s="1097"/>
      <c r="BG85" s="1098"/>
      <c r="BH85" s="1098"/>
      <c r="BI85" s="1098"/>
      <c r="BJ85" s="1099"/>
    </row>
    <row r="86" spans="2:62" ht="20.25" customHeight="1">
      <c r="B86" s="1054"/>
      <c r="C86" s="1106"/>
      <c r="D86" s="1107"/>
      <c r="E86" s="1108"/>
      <c r="F86" s="1109">
        <f>C85</f>
        <v>0</v>
      </c>
      <c r="G86" s="1108"/>
      <c r="H86" s="1109">
        <f>I85</f>
        <v>0</v>
      </c>
      <c r="I86" s="1110"/>
      <c r="J86" s="1111"/>
      <c r="K86" s="1112"/>
      <c r="L86" s="1113"/>
      <c r="M86" s="1113"/>
      <c r="N86" s="1107"/>
      <c r="O86" s="1063"/>
      <c r="P86" s="1064"/>
      <c r="Q86" s="1064"/>
      <c r="R86" s="1064"/>
      <c r="S86" s="1065"/>
      <c r="T86" s="1100" t="s">
        <v>922</v>
      </c>
      <c r="U86" s="1101"/>
      <c r="V86" s="1102"/>
      <c r="W86" s="1069" t="str">
        <f>IF(W85="","",VLOOKUP(W85,シフト記号表!$C$6:$L$47,10,FALSE))</f>
        <v/>
      </c>
      <c r="X86" s="1070" t="str">
        <f>IF(X85="","",VLOOKUP(X85,シフト記号表!$C$6:$L$47,10,FALSE))</f>
        <v/>
      </c>
      <c r="Y86" s="1070" t="str">
        <f>IF(Y85="","",VLOOKUP(Y85,シフト記号表!$C$6:$L$47,10,FALSE))</f>
        <v/>
      </c>
      <c r="Z86" s="1070" t="str">
        <f>IF(Z85="","",VLOOKUP(Z85,シフト記号表!$C$6:$L$47,10,FALSE))</f>
        <v/>
      </c>
      <c r="AA86" s="1070" t="str">
        <f>IF(AA85="","",VLOOKUP(AA85,シフト記号表!$C$6:$L$47,10,FALSE))</f>
        <v/>
      </c>
      <c r="AB86" s="1070" t="str">
        <f>IF(AB85="","",VLOOKUP(AB85,シフト記号表!$C$6:$L$47,10,FALSE))</f>
        <v/>
      </c>
      <c r="AC86" s="1071" t="str">
        <f>IF(AC85="","",VLOOKUP(AC85,シフト記号表!$C$6:$L$47,10,FALSE))</f>
        <v/>
      </c>
      <c r="AD86" s="1069" t="str">
        <f>IF(AD85="","",VLOOKUP(AD85,シフト記号表!$C$6:$L$47,10,FALSE))</f>
        <v/>
      </c>
      <c r="AE86" s="1070" t="str">
        <f>IF(AE85="","",VLOOKUP(AE85,シフト記号表!$C$6:$L$47,10,FALSE))</f>
        <v/>
      </c>
      <c r="AF86" s="1070" t="str">
        <f>IF(AF85="","",VLOOKUP(AF85,シフト記号表!$C$6:$L$47,10,FALSE))</f>
        <v/>
      </c>
      <c r="AG86" s="1070" t="str">
        <f>IF(AG85="","",VLOOKUP(AG85,シフト記号表!$C$6:$L$47,10,FALSE))</f>
        <v/>
      </c>
      <c r="AH86" s="1070" t="str">
        <f>IF(AH85="","",VLOOKUP(AH85,シフト記号表!$C$6:$L$47,10,FALSE))</f>
        <v/>
      </c>
      <c r="AI86" s="1070" t="str">
        <f>IF(AI85="","",VLOOKUP(AI85,シフト記号表!$C$6:$L$47,10,FALSE))</f>
        <v/>
      </c>
      <c r="AJ86" s="1071" t="str">
        <f>IF(AJ85="","",VLOOKUP(AJ85,シフト記号表!$C$6:$L$47,10,FALSE))</f>
        <v/>
      </c>
      <c r="AK86" s="1069" t="str">
        <f>IF(AK85="","",VLOOKUP(AK85,シフト記号表!$C$6:$L$47,10,FALSE))</f>
        <v/>
      </c>
      <c r="AL86" s="1070" t="str">
        <f>IF(AL85="","",VLOOKUP(AL85,シフト記号表!$C$6:$L$47,10,FALSE))</f>
        <v/>
      </c>
      <c r="AM86" s="1070" t="str">
        <f>IF(AM85="","",VLOOKUP(AM85,シフト記号表!$C$6:$L$47,10,FALSE))</f>
        <v/>
      </c>
      <c r="AN86" s="1070" t="str">
        <f>IF(AN85="","",VLOOKUP(AN85,シフト記号表!$C$6:$L$47,10,FALSE))</f>
        <v/>
      </c>
      <c r="AO86" s="1070" t="str">
        <f>IF(AO85="","",VLOOKUP(AO85,シフト記号表!$C$6:$L$47,10,FALSE))</f>
        <v/>
      </c>
      <c r="AP86" s="1070" t="str">
        <f>IF(AP85="","",VLOOKUP(AP85,シフト記号表!$C$6:$L$47,10,FALSE))</f>
        <v/>
      </c>
      <c r="AQ86" s="1071" t="str">
        <f>IF(AQ85="","",VLOOKUP(AQ85,シフト記号表!$C$6:$L$47,10,FALSE))</f>
        <v/>
      </c>
      <c r="AR86" s="1069" t="str">
        <f>IF(AR85="","",VLOOKUP(AR85,シフト記号表!$C$6:$L$47,10,FALSE))</f>
        <v/>
      </c>
      <c r="AS86" s="1070" t="str">
        <f>IF(AS85="","",VLOOKUP(AS85,シフト記号表!$C$6:$L$47,10,FALSE))</f>
        <v/>
      </c>
      <c r="AT86" s="1070" t="str">
        <f>IF(AT85="","",VLOOKUP(AT85,シフト記号表!$C$6:$L$47,10,FALSE))</f>
        <v/>
      </c>
      <c r="AU86" s="1070" t="str">
        <f>IF(AU85="","",VLOOKUP(AU85,シフト記号表!$C$6:$L$47,10,FALSE))</f>
        <v/>
      </c>
      <c r="AV86" s="1070" t="str">
        <f>IF(AV85="","",VLOOKUP(AV85,シフト記号表!$C$6:$L$47,10,FALSE))</f>
        <v/>
      </c>
      <c r="AW86" s="1070" t="str">
        <f>IF(AW85="","",VLOOKUP(AW85,シフト記号表!$C$6:$L$47,10,FALSE))</f>
        <v/>
      </c>
      <c r="AX86" s="1071" t="str">
        <f>IF(AX85="","",VLOOKUP(AX85,シフト記号表!$C$6:$L$47,10,FALSE))</f>
        <v/>
      </c>
      <c r="AY86" s="1069" t="str">
        <f>IF(AY85="","",VLOOKUP(AY85,シフト記号表!$C$6:$L$47,10,FALSE))</f>
        <v/>
      </c>
      <c r="AZ86" s="1070" t="str">
        <f>IF(AZ85="","",VLOOKUP(AZ85,シフト記号表!$C$6:$L$47,10,FALSE))</f>
        <v/>
      </c>
      <c r="BA86" s="1070" t="str">
        <f>IF(BA85="","",VLOOKUP(BA85,シフト記号表!$C$6:$L$47,10,FALSE))</f>
        <v/>
      </c>
      <c r="BB86" s="1114">
        <f>IF($BE$3="４週",SUM(W86:AX86),IF($BE$3="暦月",SUM(W86:BA86),""))</f>
        <v>0</v>
      </c>
      <c r="BC86" s="1115"/>
      <c r="BD86" s="1116">
        <f>IF($BE$3="４週",BB86/4,IF($BE$3="暦月",(BB86/($BE$8/7)),""))</f>
        <v>0</v>
      </c>
      <c r="BE86" s="1115"/>
      <c r="BF86" s="1117"/>
      <c r="BG86" s="1118"/>
      <c r="BH86" s="1118"/>
      <c r="BI86" s="1118"/>
      <c r="BJ86" s="1119"/>
    </row>
    <row r="87" spans="2:62" ht="20.25" customHeight="1">
      <c r="B87" s="1029">
        <f>B85+1</f>
        <v>36</v>
      </c>
      <c r="C87" s="1078"/>
      <c r="D87" s="1079"/>
      <c r="E87" s="1057"/>
      <c r="F87" s="1058"/>
      <c r="G87" s="1057"/>
      <c r="H87" s="1058"/>
      <c r="I87" s="1082"/>
      <c r="J87" s="1083"/>
      <c r="K87" s="1084"/>
      <c r="L87" s="1085"/>
      <c r="M87" s="1085"/>
      <c r="N87" s="1079"/>
      <c r="O87" s="1063"/>
      <c r="P87" s="1064"/>
      <c r="Q87" s="1064"/>
      <c r="R87" s="1064"/>
      <c r="S87" s="1065"/>
      <c r="T87" s="1103" t="s">
        <v>921</v>
      </c>
      <c r="U87" s="1104"/>
      <c r="V87" s="1105"/>
      <c r="W87" s="1089"/>
      <c r="X87" s="1090"/>
      <c r="Y87" s="1090"/>
      <c r="Z87" s="1090"/>
      <c r="AA87" s="1090"/>
      <c r="AB87" s="1090"/>
      <c r="AC87" s="1091"/>
      <c r="AD87" s="1089"/>
      <c r="AE87" s="1090"/>
      <c r="AF87" s="1090"/>
      <c r="AG87" s="1090"/>
      <c r="AH87" s="1090"/>
      <c r="AI87" s="1090"/>
      <c r="AJ87" s="1091"/>
      <c r="AK87" s="1089"/>
      <c r="AL87" s="1090"/>
      <c r="AM87" s="1090"/>
      <c r="AN87" s="1090"/>
      <c r="AO87" s="1090"/>
      <c r="AP87" s="1090"/>
      <c r="AQ87" s="1091"/>
      <c r="AR87" s="1089"/>
      <c r="AS87" s="1090"/>
      <c r="AT87" s="1090"/>
      <c r="AU87" s="1090"/>
      <c r="AV87" s="1090"/>
      <c r="AW87" s="1090"/>
      <c r="AX87" s="1091"/>
      <c r="AY87" s="1089"/>
      <c r="AZ87" s="1090"/>
      <c r="BA87" s="1092"/>
      <c r="BB87" s="1093"/>
      <c r="BC87" s="1094"/>
      <c r="BD87" s="1095"/>
      <c r="BE87" s="1096"/>
      <c r="BF87" s="1097"/>
      <c r="BG87" s="1098"/>
      <c r="BH87" s="1098"/>
      <c r="BI87" s="1098"/>
      <c r="BJ87" s="1099"/>
    </row>
    <row r="88" spans="2:62" ht="20.25" customHeight="1">
      <c r="B88" s="1054"/>
      <c r="C88" s="1106"/>
      <c r="D88" s="1107"/>
      <c r="E88" s="1108"/>
      <c r="F88" s="1109">
        <f>C87</f>
        <v>0</v>
      </c>
      <c r="G88" s="1108"/>
      <c r="H88" s="1109">
        <f>I87</f>
        <v>0</v>
      </c>
      <c r="I88" s="1110"/>
      <c r="J88" s="1111"/>
      <c r="K88" s="1112"/>
      <c r="L88" s="1113"/>
      <c r="M88" s="1113"/>
      <c r="N88" s="1107"/>
      <c r="O88" s="1063"/>
      <c r="P88" s="1064"/>
      <c r="Q88" s="1064"/>
      <c r="R88" s="1064"/>
      <c r="S88" s="1065"/>
      <c r="T88" s="1100" t="s">
        <v>922</v>
      </c>
      <c r="U88" s="1101"/>
      <c r="V88" s="1102"/>
      <c r="W88" s="1069" t="str">
        <f>IF(W87="","",VLOOKUP(W87,シフト記号表!$C$6:$L$47,10,FALSE))</f>
        <v/>
      </c>
      <c r="X88" s="1070" t="str">
        <f>IF(X87="","",VLOOKUP(X87,シフト記号表!$C$6:$L$47,10,FALSE))</f>
        <v/>
      </c>
      <c r="Y88" s="1070" t="str">
        <f>IF(Y87="","",VLOOKUP(Y87,シフト記号表!$C$6:$L$47,10,FALSE))</f>
        <v/>
      </c>
      <c r="Z88" s="1070" t="str">
        <f>IF(Z87="","",VLOOKUP(Z87,シフト記号表!$C$6:$L$47,10,FALSE))</f>
        <v/>
      </c>
      <c r="AA88" s="1070" t="str">
        <f>IF(AA87="","",VLOOKUP(AA87,シフト記号表!$C$6:$L$47,10,FALSE))</f>
        <v/>
      </c>
      <c r="AB88" s="1070" t="str">
        <f>IF(AB87="","",VLOOKUP(AB87,シフト記号表!$C$6:$L$47,10,FALSE))</f>
        <v/>
      </c>
      <c r="AC88" s="1071" t="str">
        <f>IF(AC87="","",VLOOKUP(AC87,シフト記号表!$C$6:$L$47,10,FALSE))</f>
        <v/>
      </c>
      <c r="AD88" s="1069" t="str">
        <f>IF(AD87="","",VLOOKUP(AD87,シフト記号表!$C$6:$L$47,10,FALSE))</f>
        <v/>
      </c>
      <c r="AE88" s="1070" t="str">
        <f>IF(AE87="","",VLOOKUP(AE87,シフト記号表!$C$6:$L$47,10,FALSE))</f>
        <v/>
      </c>
      <c r="AF88" s="1070" t="str">
        <f>IF(AF87="","",VLOOKUP(AF87,シフト記号表!$C$6:$L$47,10,FALSE))</f>
        <v/>
      </c>
      <c r="AG88" s="1070" t="str">
        <f>IF(AG87="","",VLOOKUP(AG87,シフト記号表!$C$6:$L$47,10,FALSE))</f>
        <v/>
      </c>
      <c r="AH88" s="1070" t="str">
        <f>IF(AH87="","",VLOOKUP(AH87,シフト記号表!$C$6:$L$47,10,FALSE))</f>
        <v/>
      </c>
      <c r="AI88" s="1070" t="str">
        <f>IF(AI87="","",VLOOKUP(AI87,シフト記号表!$C$6:$L$47,10,FALSE))</f>
        <v/>
      </c>
      <c r="AJ88" s="1071" t="str">
        <f>IF(AJ87="","",VLOOKUP(AJ87,シフト記号表!$C$6:$L$47,10,FALSE))</f>
        <v/>
      </c>
      <c r="AK88" s="1069" t="str">
        <f>IF(AK87="","",VLOOKUP(AK87,シフト記号表!$C$6:$L$47,10,FALSE))</f>
        <v/>
      </c>
      <c r="AL88" s="1070" t="str">
        <f>IF(AL87="","",VLOOKUP(AL87,シフト記号表!$C$6:$L$47,10,FALSE))</f>
        <v/>
      </c>
      <c r="AM88" s="1070" t="str">
        <f>IF(AM87="","",VLOOKUP(AM87,シフト記号表!$C$6:$L$47,10,FALSE))</f>
        <v/>
      </c>
      <c r="AN88" s="1070" t="str">
        <f>IF(AN87="","",VLOOKUP(AN87,シフト記号表!$C$6:$L$47,10,FALSE))</f>
        <v/>
      </c>
      <c r="AO88" s="1070" t="str">
        <f>IF(AO87="","",VLOOKUP(AO87,シフト記号表!$C$6:$L$47,10,FALSE))</f>
        <v/>
      </c>
      <c r="AP88" s="1070" t="str">
        <f>IF(AP87="","",VLOOKUP(AP87,シフト記号表!$C$6:$L$47,10,FALSE))</f>
        <v/>
      </c>
      <c r="AQ88" s="1071" t="str">
        <f>IF(AQ87="","",VLOOKUP(AQ87,シフト記号表!$C$6:$L$47,10,FALSE))</f>
        <v/>
      </c>
      <c r="AR88" s="1069" t="str">
        <f>IF(AR87="","",VLOOKUP(AR87,シフト記号表!$C$6:$L$47,10,FALSE))</f>
        <v/>
      </c>
      <c r="AS88" s="1070" t="str">
        <f>IF(AS87="","",VLOOKUP(AS87,シフト記号表!$C$6:$L$47,10,FALSE))</f>
        <v/>
      </c>
      <c r="AT88" s="1070" t="str">
        <f>IF(AT87="","",VLOOKUP(AT87,シフト記号表!$C$6:$L$47,10,FALSE))</f>
        <v/>
      </c>
      <c r="AU88" s="1070" t="str">
        <f>IF(AU87="","",VLOOKUP(AU87,シフト記号表!$C$6:$L$47,10,FALSE))</f>
        <v/>
      </c>
      <c r="AV88" s="1070" t="str">
        <f>IF(AV87="","",VLOOKUP(AV87,シフト記号表!$C$6:$L$47,10,FALSE))</f>
        <v/>
      </c>
      <c r="AW88" s="1070" t="str">
        <f>IF(AW87="","",VLOOKUP(AW87,シフト記号表!$C$6:$L$47,10,FALSE))</f>
        <v/>
      </c>
      <c r="AX88" s="1071" t="str">
        <f>IF(AX87="","",VLOOKUP(AX87,シフト記号表!$C$6:$L$47,10,FALSE))</f>
        <v/>
      </c>
      <c r="AY88" s="1069" t="str">
        <f>IF(AY87="","",VLOOKUP(AY87,シフト記号表!$C$6:$L$47,10,FALSE))</f>
        <v/>
      </c>
      <c r="AZ88" s="1070" t="str">
        <f>IF(AZ87="","",VLOOKUP(AZ87,シフト記号表!$C$6:$L$47,10,FALSE))</f>
        <v/>
      </c>
      <c r="BA88" s="1070" t="str">
        <f>IF(BA87="","",VLOOKUP(BA87,シフト記号表!$C$6:$L$47,10,FALSE))</f>
        <v/>
      </c>
      <c r="BB88" s="1114">
        <f>IF($BE$3="４週",SUM(W88:AX88),IF($BE$3="暦月",SUM(W88:BA88),""))</f>
        <v>0</v>
      </c>
      <c r="BC88" s="1115"/>
      <c r="BD88" s="1116">
        <f>IF($BE$3="４週",BB88/4,IF($BE$3="暦月",(BB88/($BE$8/7)),""))</f>
        <v>0</v>
      </c>
      <c r="BE88" s="1115"/>
      <c r="BF88" s="1117"/>
      <c r="BG88" s="1118"/>
      <c r="BH88" s="1118"/>
      <c r="BI88" s="1118"/>
      <c r="BJ88" s="1119"/>
    </row>
    <row r="89" spans="2:62" ht="20.25" customHeight="1">
      <c r="B89" s="1029">
        <f>B87+1</f>
        <v>37</v>
      </c>
      <c r="C89" s="1078"/>
      <c r="D89" s="1079"/>
      <c r="E89" s="1057"/>
      <c r="F89" s="1058"/>
      <c r="G89" s="1057"/>
      <c r="H89" s="1058"/>
      <c r="I89" s="1082"/>
      <c r="J89" s="1083"/>
      <c r="K89" s="1084"/>
      <c r="L89" s="1085"/>
      <c r="M89" s="1085"/>
      <c r="N89" s="1079"/>
      <c r="O89" s="1063"/>
      <c r="P89" s="1064"/>
      <c r="Q89" s="1064"/>
      <c r="R89" s="1064"/>
      <c r="S89" s="1065"/>
      <c r="T89" s="1103" t="s">
        <v>921</v>
      </c>
      <c r="U89" s="1104"/>
      <c r="V89" s="1105"/>
      <c r="W89" s="1089"/>
      <c r="X89" s="1090"/>
      <c r="Y89" s="1090"/>
      <c r="Z89" s="1090"/>
      <c r="AA89" s="1090"/>
      <c r="AB89" s="1090"/>
      <c r="AC89" s="1091"/>
      <c r="AD89" s="1089"/>
      <c r="AE89" s="1090"/>
      <c r="AF89" s="1090"/>
      <c r="AG89" s="1090"/>
      <c r="AH89" s="1090"/>
      <c r="AI89" s="1090"/>
      <c r="AJ89" s="1091"/>
      <c r="AK89" s="1089"/>
      <c r="AL89" s="1090"/>
      <c r="AM89" s="1090"/>
      <c r="AN89" s="1090"/>
      <c r="AO89" s="1090"/>
      <c r="AP89" s="1090"/>
      <c r="AQ89" s="1091"/>
      <c r="AR89" s="1089"/>
      <c r="AS89" s="1090"/>
      <c r="AT89" s="1090"/>
      <c r="AU89" s="1090"/>
      <c r="AV89" s="1090"/>
      <c r="AW89" s="1090"/>
      <c r="AX89" s="1091"/>
      <c r="AY89" s="1089"/>
      <c r="AZ89" s="1090"/>
      <c r="BA89" s="1092"/>
      <c r="BB89" s="1093"/>
      <c r="BC89" s="1094"/>
      <c r="BD89" s="1095"/>
      <c r="BE89" s="1096"/>
      <c r="BF89" s="1097"/>
      <c r="BG89" s="1098"/>
      <c r="BH89" s="1098"/>
      <c r="BI89" s="1098"/>
      <c r="BJ89" s="1099"/>
    </row>
    <row r="90" spans="2:62" ht="20.25" customHeight="1">
      <c r="B90" s="1054"/>
      <c r="C90" s="1106"/>
      <c r="D90" s="1107"/>
      <c r="E90" s="1108"/>
      <c r="F90" s="1109">
        <f>C89</f>
        <v>0</v>
      </c>
      <c r="G90" s="1108"/>
      <c r="H90" s="1109">
        <f>I89</f>
        <v>0</v>
      </c>
      <c r="I90" s="1110"/>
      <c r="J90" s="1111"/>
      <c r="K90" s="1112"/>
      <c r="L90" s="1113"/>
      <c r="M90" s="1113"/>
      <c r="N90" s="1107"/>
      <c r="O90" s="1063"/>
      <c r="P90" s="1064"/>
      <c r="Q90" s="1064"/>
      <c r="R90" s="1064"/>
      <c r="S90" s="1065"/>
      <c r="T90" s="1100" t="s">
        <v>922</v>
      </c>
      <c r="U90" s="1101"/>
      <c r="V90" s="1102"/>
      <c r="W90" s="1069" t="str">
        <f>IF(W89="","",VLOOKUP(W89,シフト記号表!$C$6:$L$47,10,FALSE))</f>
        <v/>
      </c>
      <c r="X90" s="1070" t="str">
        <f>IF(X89="","",VLOOKUP(X89,シフト記号表!$C$6:$L$47,10,FALSE))</f>
        <v/>
      </c>
      <c r="Y90" s="1070" t="str">
        <f>IF(Y89="","",VLOOKUP(Y89,シフト記号表!$C$6:$L$47,10,FALSE))</f>
        <v/>
      </c>
      <c r="Z90" s="1070" t="str">
        <f>IF(Z89="","",VLOOKUP(Z89,シフト記号表!$C$6:$L$47,10,FALSE))</f>
        <v/>
      </c>
      <c r="AA90" s="1070" t="str">
        <f>IF(AA89="","",VLOOKUP(AA89,シフト記号表!$C$6:$L$47,10,FALSE))</f>
        <v/>
      </c>
      <c r="AB90" s="1070" t="str">
        <f>IF(AB89="","",VLOOKUP(AB89,シフト記号表!$C$6:$L$47,10,FALSE))</f>
        <v/>
      </c>
      <c r="AC90" s="1071" t="str">
        <f>IF(AC89="","",VLOOKUP(AC89,シフト記号表!$C$6:$L$47,10,FALSE))</f>
        <v/>
      </c>
      <c r="AD90" s="1069" t="str">
        <f>IF(AD89="","",VLOOKUP(AD89,シフト記号表!$C$6:$L$47,10,FALSE))</f>
        <v/>
      </c>
      <c r="AE90" s="1070" t="str">
        <f>IF(AE89="","",VLOOKUP(AE89,シフト記号表!$C$6:$L$47,10,FALSE))</f>
        <v/>
      </c>
      <c r="AF90" s="1070" t="str">
        <f>IF(AF89="","",VLOOKUP(AF89,シフト記号表!$C$6:$L$47,10,FALSE))</f>
        <v/>
      </c>
      <c r="AG90" s="1070" t="str">
        <f>IF(AG89="","",VLOOKUP(AG89,シフト記号表!$C$6:$L$47,10,FALSE))</f>
        <v/>
      </c>
      <c r="AH90" s="1070" t="str">
        <f>IF(AH89="","",VLOOKUP(AH89,シフト記号表!$C$6:$L$47,10,FALSE))</f>
        <v/>
      </c>
      <c r="AI90" s="1070" t="str">
        <f>IF(AI89="","",VLOOKUP(AI89,シフト記号表!$C$6:$L$47,10,FALSE))</f>
        <v/>
      </c>
      <c r="AJ90" s="1071" t="str">
        <f>IF(AJ89="","",VLOOKUP(AJ89,シフト記号表!$C$6:$L$47,10,FALSE))</f>
        <v/>
      </c>
      <c r="AK90" s="1069" t="str">
        <f>IF(AK89="","",VLOOKUP(AK89,シフト記号表!$C$6:$L$47,10,FALSE))</f>
        <v/>
      </c>
      <c r="AL90" s="1070" t="str">
        <f>IF(AL89="","",VLOOKUP(AL89,シフト記号表!$C$6:$L$47,10,FALSE))</f>
        <v/>
      </c>
      <c r="AM90" s="1070" t="str">
        <f>IF(AM89="","",VLOOKUP(AM89,シフト記号表!$C$6:$L$47,10,FALSE))</f>
        <v/>
      </c>
      <c r="AN90" s="1070" t="str">
        <f>IF(AN89="","",VLOOKUP(AN89,シフト記号表!$C$6:$L$47,10,FALSE))</f>
        <v/>
      </c>
      <c r="AO90" s="1070" t="str">
        <f>IF(AO89="","",VLOOKUP(AO89,シフト記号表!$C$6:$L$47,10,FALSE))</f>
        <v/>
      </c>
      <c r="AP90" s="1070" t="str">
        <f>IF(AP89="","",VLOOKUP(AP89,シフト記号表!$C$6:$L$47,10,FALSE))</f>
        <v/>
      </c>
      <c r="AQ90" s="1071" t="str">
        <f>IF(AQ89="","",VLOOKUP(AQ89,シフト記号表!$C$6:$L$47,10,FALSE))</f>
        <v/>
      </c>
      <c r="AR90" s="1069" t="str">
        <f>IF(AR89="","",VLOOKUP(AR89,シフト記号表!$C$6:$L$47,10,FALSE))</f>
        <v/>
      </c>
      <c r="AS90" s="1070" t="str">
        <f>IF(AS89="","",VLOOKUP(AS89,シフト記号表!$C$6:$L$47,10,FALSE))</f>
        <v/>
      </c>
      <c r="AT90" s="1070" t="str">
        <f>IF(AT89="","",VLOOKUP(AT89,シフト記号表!$C$6:$L$47,10,FALSE))</f>
        <v/>
      </c>
      <c r="AU90" s="1070" t="str">
        <f>IF(AU89="","",VLOOKUP(AU89,シフト記号表!$C$6:$L$47,10,FALSE))</f>
        <v/>
      </c>
      <c r="AV90" s="1070" t="str">
        <f>IF(AV89="","",VLOOKUP(AV89,シフト記号表!$C$6:$L$47,10,FALSE))</f>
        <v/>
      </c>
      <c r="AW90" s="1070" t="str">
        <f>IF(AW89="","",VLOOKUP(AW89,シフト記号表!$C$6:$L$47,10,FALSE))</f>
        <v/>
      </c>
      <c r="AX90" s="1071" t="str">
        <f>IF(AX89="","",VLOOKUP(AX89,シフト記号表!$C$6:$L$47,10,FALSE))</f>
        <v/>
      </c>
      <c r="AY90" s="1069" t="str">
        <f>IF(AY89="","",VLOOKUP(AY89,シフト記号表!$C$6:$L$47,10,FALSE))</f>
        <v/>
      </c>
      <c r="AZ90" s="1070" t="str">
        <f>IF(AZ89="","",VLOOKUP(AZ89,シフト記号表!$C$6:$L$47,10,FALSE))</f>
        <v/>
      </c>
      <c r="BA90" s="1070" t="str">
        <f>IF(BA89="","",VLOOKUP(BA89,シフト記号表!$C$6:$L$47,10,FALSE))</f>
        <v/>
      </c>
      <c r="BB90" s="1114">
        <f>IF($BE$3="４週",SUM(W90:AX90),IF($BE$3="暦月",SUM(W90:BA90),""))</f>
        <v>0</v>
      </c>
      <c r="BC90" s="1115"/>
      <c r="BD90" s="1116">
        <f>IF($BE$3="４週",BB90/4,IF($BE$3="暦月",(BB90/($BE$8/7)),""))</f>
        <v>0</v>
      </c>
      <c r="BE90" s="1115"/>
      <c r="BF90" s="1117"/>
      <c r="BG90" s="1118"/>
      <c r="BH90" s="1118"/>
      <c r="BI90" s="1118"/>
      <c r="BJ90" s="1119"/>
    </row>
    <row r="91" spans="2:62" ht="20.25" customHeight="1">
      <c r="B91" s="1029">
        <f>B89+1</f>
        <v>38</v>
      </c>
      <c r="C91" s="1078"/>
      <c r="D91" s="1079"/>
      <c r="E91" s="1057"/>
      <c r="F91" s="1058"/>
      <c r="G91" s="1057"/>
      <c r="H91" s="1058"/>
      <c r="I91" s="1082"/>
      <c r="J91" s="1083"/>
      <c r="K91" s="1084"/>
      <c r="L91" s="1085"/>
      <c r="M91" s="1085"/>
      <c r="N91" s="1079"/>
      <c r="O91" s="1063"/>
      <c r="P91" s="1064"/>
      <c r="Q91" s="1064"/>
      <c r="R91" s="1064"/>
      <c r="S91" s="1065"/>
      <c r="T91" s="1103" t="s">
        <v>921</v>
      </c>
      <c r="U91" s="1104"/>
      <c r="V91" s="1105"/>
      <c r="W91" s="1089"/>
      <c r="X91" s="1090"/>
      <c r="Y91" s="1090"/>
      <c r="Z91" s="1090"/>
      <c r="AA91" s="1090"/>
      <c r="AB91" s="1090"/>
      <c r="AC91" s="1091"/>
      <c r="AD91" s="1089"/>
      <c r="AE91" s="1090"/>
      <c r="AF91" s="1090"/>
      <c r="AG91" s="1090"/>
      <c r="AH91" s="1090"/>
      <c r="AI91" s="1090"/>
      <c r="AJ91" s="1091"/>
      <c r="AK91" s="1089"/>
      <c r="AL91" s="1090"/>
      <c r="AM91" s="1090"/>
      <c r="AN91" s="1090"/>
      <c r="AO91" s="1090"/>
      <c r="AP91" s="1090"/>
      <c r="AQ91" s="1091"/>
      <c r="AR91" s="1089"/>
      <c r="AS91" s="1090"/>
      <c r="AT91" s="1090"/>
      <c r="AU91" s="1090"/>
      <c r="AV91" s="1090"/>
      <c r="AW91" s="1090"/>
      <c r="AX91" s="1091"/>
      <c r="AY91" s="1089"/>
      <c r="AZ91" s="1090"/>
      <c r="BA91" s="1092"/>
      <c r="BB91" s="1093"/>
      <c r="BC91" s="1094"/>
      <c r="BD91" s="1095"/>
      <c r="BE91" s="1096"/>
      <c r="BF91" s="1097"/>
      <c r="BG91" s="1098"/>
      <c r="BH91" s="1098"/>
      <c r="BI91" s="1098"/>
      <c r="BJ91" s="1099"/>
    </row>
    <row r="92" spans="2:62" ht="20.25" customHeight="1">
      <c r="B92" s="1054"/>
      <c r="C92" s="1106"/>
      <c r="D92" s="1107"/>
      <c r="E92" s="1108"/>
      <c r="F92" s="1109">
        <f>C91</f>
        <v>0</v>
      </c>
      <c r="G92" s="1108"/>
      <c r="H92" s="1109">
        <f>I91</f>
        <v>0</v>
      </c>
      <c r="I92" s="1110"/>
      <c r="J92" s="1111"/>
      <c r="K92" s="1112"/>
      <c r="L92" s="1113"/>
      <c r="M92" s="1113"/>
      <c r="N92" s="1107"/>
      <c r="O92" s="1063"/>
      <c r="P92" s="1064"/>
      <c r="Q92" s="1064"/>
      <c r="R92" s="1064"/>
      <c r="S92" s="1065"/>
      <c r="T92" s="1100" t="s">
        <v>922</v>
      </c>
      <c r="U92" s="1101"/>
      <c r="V92" s="1102"/>
      <c r="W92" s="1069" t="str">
        <f>IF(W91="","",VLOOKUP(W91,シフト記号表!$C$6:$L$47,10,FALSE))</f>
        <v/>
      </c>
      <c r="X92" s="1070" t="str">
        <f>IF(X91="","",VLOOKUP(X91,シフト記号表!$C$6:$L$47,10,FALSE))</f>
        <v/>
      </c>
      <c r="Y92" s="1070" t="str">
        <f>IF(Y91="","",VLOOKUP(Y91,シフト記号表!$C$6:$L$47,10,FALSE))</f>
        <v/>
      </c>
      <c r="Z92" s="1070" t="str">
        <f>IF(Z91="","",VLOOKUP(Z91,シフト記号表!$C$6:$L$47,10,FALSE))</f>
        <v/>
      </c>
      <c r="AA92" s="1070" t="str">
        <f>IF(AA91="","",VLOOKUP(AA91,シフト記号表!$C$6:$L$47,10,FALSE))</f>
        <v/>
      </c>
      <c r="AB92" s="1070" t="str">
        <f>IF(AB91="","",VLOOKUP(AB91,シフト記号表!$C$6:$L$47,10,FALSE))</f>
        <v/>
      </c>
      <c r="AC92" s="1071" t="str">
        <f>IF(AC91="","",VLOOKUP(AC91,シフト記号表!$C$6:$L$47,10,FALSE))</f>
        <v/>
      </c>
      <c r="AD92" s="1069" t="str">
        <f>IF(AD91="","",VLOOKUP(AD91,シフト記号表!$C$6:$L$47,10,FALSE))</f>
        <v/>
      </c>
      <c r="AE92" s="1070" t="str">
        <f>IF(AE91="","",VLOOKUP(AE91,シフト記号表!$C$6:$L$47,10,FALSE))</f>
        <v/>
      </c>
      <c r="AF92" s="1070" t="str">
        <f>IF(AF91="","",VLOOKUP(AF91,シフト記号表!$C$6:$L$47,10,FALSE))</f>
        <v/>
      </c>
      <c r="AG92" s="1070" t="str">
        <f>IF(AG91="","",VLOOKUP(AG91,シフト記号表!$C$6:$L$47,10,FALSE))</f>
        <v/>
      </c>
      <c r="AH92" s="1070" t="str">
        <f>IF(AH91="","",VLOOKUP(AH91,シフト記号表!$C$6:$L$47,10,FALSE))</f>
        <v/>
      </c>
      <c r="AI92" s="1070" t="str">
        <f>IF(AI91="","",VLOOKUP(AI91,シフト記号表!$C$6:$L$47,10,FALSE))</f>
        <v/>
      </c>
      <c r="AJ92" s="1071" t="str">
        <f>IF(AJ91="","",VLOOKUP(AJ91,シフト記号表!$C$6:$L$47,10,FALSE))</f>
        <v/>
      </c>
      <c r="AK92" s="1069" t="str">
        <f>IF(AK91="","",VLOOKUP(AK91,シフト記号表!$C$6:$L$47,10,FALSE))</f>
        <v/>
      </c>
      <c r="AL92" s="1070" t="str">
        <f>IF(AL91="","",VLOOKUP(AL91,シフト記号表!$C$6:$L$47,10,FALSE))</f>
        <v/>
      </c>
      <c r="AM92" s="1070" t="str">
        <f>IF(AM91="","",VLOOKUP(AM91,シフト記号表!$C$6:$L$47,10,FALSE))</f>
        <v/>
      </c>
      <c r="AN92" s="1070" t="str">
        <f>IF(AN91="","",VLOOKUP(AN91,シフト記号表!$C$6:$L$47,10,FALSE))</f>
        <v/>
      </c>
      <c r="AO92" s="1070" t="str">
        <f>IF(AO91="","",VLOOKUP(AO91,シフト記号表!$C$6:$L$47,10,FALSE))</f>
        <v/>
      </c>
      <c r="AP92" s="1070" t="str">
        <f>IF(AP91="","",VLOOKUP(AP91,シフト記号表!$C$6:$L$47,10,FALSE))</f>
        <v/>
      </c>
      <c r="AQ92" s="1071" t="str">
        <f>IF(AQ91="","",VLOOKUP(AQ91,シフト記号表!$C$6:$L$47,10,FALSE))</f>
        <v/>
      </c>
      <c r="AR92" s="1069" t="str">
        <f>IF(AR91="","",VLOOKUP(AR91,シフト記号表!$C$6:$L$47,10,FALSE))</f>
        <v/>
      </c>
      <c r="AS92" s="1070" t="str">
        <f>IF(AS91="","",VLOOKUP(AS91,シフト記号表!$C$6:$L$47,10,FALSE))</f>
        <v/>
      </c>
      <c r="AT92" s="1070" t="str">
        <f>IF(AT91="","",VLOOKUP(AT91,シフト記号表!$C$6:$L$47,10,FALSE))</f>
        <v/>
      </c>
      <c r="AU92" s="1070" t="str">
        <f>IF(AU91="","",VLOOKUP(AU91,シフト記号表!$C$6:$L$47,10,FALSE))</f>
        <v/>
      </c>
      <c r="AV92" s="1070" t="str">
        <f>IF(AV91="","",VLOOKUP(AV91,シフト記号表!$C$6:$L$47,10,FALSE))</f>
        <v/>
      </c>
      <c r="AW92" s="1070" t="str">
        <f>IF(AW91="","",VLOOKUP(AW91,シフト記号表!$C$6:$L$47,10,FALSE))</f>
        <v/>
      </c>
      <c r="AX92" s="1071" t="str">
        <f>IF(AX91="","",VLOOKUP(AX91,シフト記号表!$C$6:$L$47,10,FALSE))</f>
        <v/>
      </c>
      <c r="AY92" s="1069" t="str">
        <f>IF(AY91="","",VLOOKUP(AY91,シフト記号表!$C$6:$L$47,10,FALSE))</f>
        <v/>
      </c>
      <c r="AZ92" s="1070" t="str">
        <f>IF(AZ91="","",VLOOKUP(AZ91,シフト記号表!$C$6:$L$47,10,FALSE))</f>
        <v/>
      </c>
      <c r="BA92" s="1070" t="str">
        <f>IF(BA91="","",VLOOKUP(BA91,シフト記号表!$C$6:$L$47,10,FALSE))</f>
        <v/>
      </c>
      <c r="BB92" s="1114">
        <f>IF($BE$3="４週",SUM(W92:AX92),IF($BE$3="暦月",SUM(W92:BA92),""))</f>
        <v>0</v>
      </c>
      <c r="BC92" s="1115"/>
      <c r="BD92" s="1116">
        <f>IF($BE$3="４週",BB92/4,IF($BE$3="暦月",(BB92/($BE$8/7)),""))</f>
        <v>0</v>
      </c>
      <c r="BE92" s="1115"/>
      <c r="BF92" s="1117"/>
      <c r="BG92" s="1118"/>
      <c r="BH92" s="1118"/>
      <c r="BI92" s="1118"/>
      <c r="BJ92" s="1119"/>
    </row>
    <row r="93" spans="2:62" ht="20.25" customHeight="1">
      <c r="B93" s="1029">
        <f>B91+1</f>
        <v>39</v>
      </c>
      <c r="C93" s="1078"/>
      <c r="D93" s="1079"/>
      <c r="E93" s="1057"/>
      <c r="F93" s="1058"/>
      <c r="G93" s="1057"/>
      <c r="H93" s="1058"/>
      <c r="I93" s="1082"/>
      <c r="J93" s="1083"/>
      <c r="K93" s="1084"/>
      <c r="L93" s="1085"/>
      <c r="M93" s="1085"/>
      <c r="N93" s="1079"/>
      <c r="O93" s="1063"/>
      <c r="P93" s="1064"/>
      <c r="Q93" s="1064"/>
      <c r="R93" s="1064"/>
      <c r="S93" s="1065"/>
      <c r="T93" s="1103" t="s">
        <v>921</v>
      </c>
      <c r="U93" s="1104"/>
      <c r="V93" s="1105"/>
      <c r="W93" s="1089"/>
      <c r="X93" s="1090"/>
      <c r="Y93" s="1090"/>
      <c r="Z93" s="1090"/>
      <c r="AA93" s="1090"/>
      <c r="AB93" s="1090"/>
      <c r="AC93" s="1091"/>
      <c r="AD93" s="1089"/>
      <c r="AE93" s="1090"/>
      <c r="AF93" s="1090"/>
      <c r="AG93" s="1090"/>
      <c r="AH93" s="1090"/>
      <c r="AI93" s="1090"/>
      <c r="AJ93" s="1091"/>
      <c r="AK93" s="1089"/>
      <c r="AL93" s="1090"/>
      <c r="AM93" s="1090"/>
      <c r="AN93" s="1090"/>
      <c r="AO93" s="1090"/>
      <c r="AP93" s="1090"/>
      <c r="AQ93" s="1091"/>
      <c r="AR93" s="1089"/>
      <c r="AS93" s="1090"/>
      <c r="AT93" s="1090"/>
      <c r="AU93" s="1090"/>
      <c r="AV93" s="1090"/>
      <c r="AW93" s="1090"/>
      <c r="AX93" s="1091"/>
      <c r="AY93" s="1089"/>
      <c r="AZ93" s="1090"/>
      <c r="BA93" s="1092"/>
      <c r="BB93" s="1093"/>
      <c r="BC93" s="1094"/>
      <c r="BD93" s="1095"/>
      <c r="BE93" s="1096"/>
      <c r="BF93" s="1097"/>
      <c r="BG93" s="1098"/>
      <c r="BH93" s="1098"/>
      <c r="BI93" s="1098"/>
      <c r="BJ93" s="1099"/>
    </row>
    <row r="94" spans="2:62" ht="20.25" customHeight="1">
      <c r="B94" s="1054"/>
      <c r="C94" s="1106"/>
      <c r="D94" s="1107"/>
      <c r="E94" s="1108"/>
      <c r="F94" s="1109">
        <f>C93</f>
        <v>0</v>
      </c>
      <c r="G94" s="1108"/>
      <c r="H94" s="1109">
        <f>I93</f>
        <v>0</v>
      </c>
      <c r="I94" s="1110"/>
      <c r="J94" s="1111"/>
      <c r="K94" s="1112"/>
      <c r="L94" s="1113"/>
      <c r="M94" s="1113"/>
      <c r="N94" s="1107"/>
      <c r="O94" s="1063"/>
      <c r="P94" s="1064"/>
      <c r="Q94" s="1064"/>
      <c r="R94" s="1064"/>
      <c r="S94" s="1065"/>
      <c r="T94" s="1100" t="s">
        <v>922</v>
      </c>
      <c r="U94" s="1101"/>
      <c r="V94" s="1102"/>
      <c r="W94" s="1069" t="str">
        <f>IF(W93="","",VLOOKUP(W93,シフト記号表!$C$6:$L$47,10,FALSE))</f>
        <v/>
      </c>
      <c r="X94" s="1070" t="str">
        <f>IF(X93="","",VLOOKUP(X93,シフト記号表!$C$6:$L$47,10,FALSE))</f>
        <v/>
      </c>
      <c r="Y94" s="1070" t="str">
        <f>IF(Y93="","",VLOOKUP(Y93,シフト記号表!$C$6:$L$47,10,FALSE))</f>
        <v/>
      </c>
      <c r="Z94" s="1070" t="str">
        <f>IF(Z93="","",VLOOKUP(Z93,シフト記号表!$C$6:$L$47,10,FALSE))</f>
        <v/>
      </c>
      <c r="AA94" s="1070" t="str">
        <f>IF(AA93="","",VLOOKUP(AA93,シフト記号表!$C$6:$L$47,10,FALSE))</f>
        <v/>
      </c>
      <c r="AB94" s="1070" t="str">
        <f>IF(AB93="","",VLOOKUP(AB93,シフト記号表!$C$6:$L$47,10,FALSE))</f>
        <v/>
      </c>
      <c r="AC94" s="1071" t="str">
        <f>IF(AC93="","",VLOOKUP(AC93,シフト記号表!$C$6:$L$47,10,FALSE))</f>
        <v/>
      </c>
      <c r="AD94" s="1069" t="str">
        <f>IF(AD93="","",VLOOKUP(AD93,シフト記号表!$C$6:$L$47,10,FALSE))</f>
        <v/>
      </c>
      <c r="AE94" s="1070" t="str">
        <f>IF(AE93="","",VLOOKUP(AE93,シフト記号表!$C$6:$L$47,10,FALSE))</f>
        <v/>
      </c>
      <c r="AF94" s="1070" t="str">
        <f>IF(AF93="","",VLOOKUP(AF93,シフト記号表!$C$6:$L$47,10,FALSE))</f>
        <v/>
      </c>
      <c r="AG94" s="1070" t="str">
        <f>IF(AG93="","",VLOOKUP(AG93,シフト記号表!$C$6:$L$47,10,FALSE))</f>
        <v/>
      </c>
      <c r="AH94" s="1070" t="str">
        <f>IF(AH93="","",VLOOKUP(AH93,シフト記号表!$C$6:$L$47,10,FALSE))</f>
        <v/>
      </c>
      <c r="AI94" s="1070" t="str">
        <f>IF(AI93="","",VLOOKUP(AI93,シフト記号表!$C$6:$L$47,10,FALSE))</f>
        <v/>
      </c>
      <c r="AJ94" s="1071" t="str">
        <f>IF(AJ93="","",VLOOKUP(AJ93,シフト記号表!$C$6:$L$47,10,FALSE))</f>
        <v/>
      </c>
      <c r="AK94" s="1069" t="str">
        <f>IF(AK93="","",VLOOKUP(AK93,シフト記号表!$C$6:$L$47,10,FALSE))</f>
        <v/>
      </c>
      <c r="AL94" s="1070" t="str">
        <f>IF(AL93="","",VLOOKUP(AL93,シフト記号表!$C$6:$L$47,10,FALSE))</f>
        <v/>
      </c>
      <c r="AM94" s="1070" t="str">
        <f>IF(AM93="","",VLOOKUP(AM93,シフト記号表!$C$6:$L$47,10,FALSE))</f>
        <v/>
      </c>
      <c r="AN94" s="1070" t="str">
        <f>IF(AN93="","",VLOOKUP(AN93,シフト記号表!$C$6:$L$47,10,FALSE))</f>
        <v/>
      </c>
      <c r="AO94" s="1070" t="str">
        <f>IF(AO93="","",VLOOKUP(AO93,シフト記号表!$C$6:$L$47,10,FALSE))</f>
        <v/>
      </c>
      <c r="AP94" s="1070" t="str">
        <f>IF(AP93="","",VLOOKUP(AP93,シフト記号表!$C$6:$L$47,10,FALSE))</f>
        <v/>
      </c>
      <c r="AQ94" s="1071" t="str">
        <f>IF(AQ93="","",VLOOKUP(AQ93,シフト記号表!$C$6:$L$47,10,FALSE))</f>
        <v/>
      </c>
      <c r="AR94" s="1069" t="str">
        <f>IF(AR93="","",VLOOKUP(AR93,シフト記号表!$C$6:$L$47,10,FALSE))</f>
        <v/>
      </c>
      <c r="AS94" s="1070" t="str">
        <f>IF(AS93="","",VLOOKUP(AS93,シフト記号表!$C$6:$L$47,10,FALSE))</f>
        <v/>
      </c>
      <c r="AT94" s="1070" t="str">
        <f>IF(AT93="","",VLOOKUP(AT93,シフト記号表!$C$6:$L$47,10,FALSE))</f>
        <v/>
      </c>
      <c r="AU94" s="1070" t="str">
        <f>IF(AU93="","",VLOOKUP(AU93,シフト記号表!$C$6:$L$47,10,FALSE))</f>
        <v/>
      </c>
      <c r="AV94" s="1070" t="str">
        <f>IF(AV93="","",VLOOKUP(AV93,シフト記号表!$C$6:$L$47,10,FALSE))</f>
        <v/>
      </c>
      <c r="AW94" s="1070" t="str">
        <f>IF(AW93="","",VLOOKUP(AW93,シフト記号表!$C$6:$L$47,10,FALSE))</f>
        <v/>
      </c>
      <c r="AX94" s="1071" t="str">
        <f>IF(AX93="","",VLOOKUP(AX93,シフト記号表!$C$6:$L$47,10,FALSE))</f>
        <v/>
      </c>
      <c r="AY94" s="1069" t="str">
        <f>IF(AY93="","",VLOOKUP(AY93,シフト記号表!$C$6:$L$47,10,FALSE))</f>
        <v/>
      </c>
      <c r="AZ94" s="1070" t="str">
        <f>IF(AZ93="","",VLOOKUP(AZ93,シフト記号表!$C$6:$L$47,10,FALSE))</f>
        <v/>
      </c>
      <c r="BA94" s="1070" t="str">
        <f>IF(BA93="","",VLOOKUP(BA93,シフト記号表!$C$6:$L$47,10,FALSE))</f>
        <v/>
      </c>
      <c r="BB94" s="1114">
        <f>IF($BE$3="４週",SUM(W94:AX94),IF($BE$3="暦月",SUM(W94:BA94),""))</f>
        <v>0</v>
      </c>
      <c r="BC94" s="1115"/>
      <c r="BD94" s="1116">
        <f>IF($BE$3="４週",BB94/4,IF($BE$3="暦月",(BB94/($BE$8/7)),""))</f>
        <v>0</v>
      </c>
      <c r="BE94" s="1115"/>
      <c r="BF94" s="1117"/>
      <c r="BG94" s="1118"/>
      <c r="BH94" s="1118"/>
      <c r="BI94" s="1118"/>
      <c r="BJ94" s="1119"/>
    </row>
    <row r="95" spans="2:62" ht="20.25" customHeight="1">
      <c r="B95" s="1029">
        <f>B93+1</f>
        <v>40</v>
      </c>
      <c r="C95" s="1078"/>
      <c r="D95" s="1079"/>
      <c r="E95" s="1080"/>
      <c r="F95" s="1081"/>
      <c r="G95" s="1080"/>
      <c r="H95" s="1081"/>
      <c r="I95" s="1082"/>
      <c r="J95" s="1083"/>
      <c r="K95" s="1084"/>
      <c r="L95" s="1085"/>
      <c r="M95" s="1085"/>
      <c r="N95" s="1079"/>
      <c r="O95" s="1063"/>
      <c r="P95" s="1064"/>
      <c r="Q95" s="1064"/>
      <c r="R95" s="1064"/>
      <c r="S95" s="1065"/>
      <c r="T95" s="1086" t="s">
        <v>921</v>
      </c>
      <c r="U95" s="1087"/>
      <c r="V95" s="1088"/>
      <c r="W95" s="1089"/>
      <c r="X95" s="1090"/>
      <c r="Y95" s="1090"/>
      <c r="Z95" s="1090"/>
      <c r="AA95" s="1090"/>
      <c r="AB95" s="1090"/>
      <c r="AC95" s="1091"/>
      <c r="AD95" s="1089"/>
      <c r="AE95" s="1090"/>
      <c r="AF95" s="1090"/>
      <c r="AG95" s="1090"/>
      <c r="AH95" s="1090"/>
      <c r="AI95" s="1090"/>
      <c r="AJ95" s="1091"/>
      <c r="AK95" s="1089"/>
      <c r="AL95" s="1090"/>
      <c r="AM95" s="1090"/>
      <c r="AN95" s="1090"/>
      <c r="AO95" s="1090"/>
      <c r="AP95" s="1090"/>
      <c r="AQ95" s="1091"/>
      <c r="AR95" s="1089"/>
      <c r="AS95" s="1090"/>
      <c r="AT95" s="1090"/>
      <c r="AU95" s="1090"/>
      <c r="AV95" s="1090"/>
      <c r="AW95" s="1090"/>
      <c r="AX95" s="1091"/>
      <c r="AY95" s="1089"/>
      <c r="AZ95" s="1090"/>
      <c r="BA95" s="1092"/>
      <c r="BB95" s="1093"/>
      <c r="BC95" s="1094"/>
      <c r="BD95" s="1095"/>
      <c r="BE95" s="1096"/>
      <c r="BF95" s="1097"/>
      <c r="BG95" s="1098"/>
      <c r="BH95" s="1098"/>
      <c r="BI95" s="1098"/>
      <c r="BJ95" s="1099"/>
    </row>
    <row r="96" spans="2:62" ht="20.25" customHeight="1" thickBot="1">
      <c r="B96" s="1120"/>
      <c r="C96" s="1121"/>
      <c r="D96" s="1122"/>
      <c r="E96" s="1123"/>
      <c r="F96" s="1124">
        <f>C95</f>
        <v>0</v>
      </c>
      <c r="G96" s="1123"/>
      <c r="H96" s="1124">
        <f>I95</f>
        <v>0</v>
      </c>
      <c r="I96" s="1125"/>
      <c r="J96" s="1126"/>
      <c r="K96" s="1127"/>
      <c r="L96" s="1128"/>
      <c r="M96" s="1128"/>
      <c r="N96" s="1122"/>
      <c r="O96" s="1129"/>
      <c r="P96" s="1130"/>
      <c r="Q96" s="1130"/>
      <c r="R96" s="1130"/>
      <c r="S96" s="1131"/>
      <c r="T96" s="1132" t="s">
        <v>922</v>
      </c>
      <c r="U96" s="1133"/>
      <c r="V96" s="1134"/>
      <c r="W96" s="1135" t="str">
        <f>IF(W95="","",VLOOKUP(W95,シフト記号表!$C$6:$L$47,10,FALSE))</f>
        <v/>
      </c>
      <c r="X96" s="1136" t="str">
        <f>IF(X95="","",VLOOKUP(X95,シフト記号表!$C$6:$L$47,10,FALSE))</f>
        <v/>
      </c>
      <c r="Y96" s="1136" t="str">
        <f>IF(Y95="","",VLOOKUP(Y95,シフト記号表!$C$6:$L$47,10,FALSE))</f>
        <v/>
      </c>
      <c r="Z96" s="1136" t="str">
        <f>IF(Z95="","",VLOOKUP(Z95,シフト記号表!$C$6:$L$47,10,FALSE))</f>
        <v/>
      </c>
      <c r="AA96" s="1136" t="str">
        <f>IF(AA95="","",VLOOKUP(AA95,シフト記号表!$C$6:$L$47,10,FALSE))</f>
        <v/>
      </c>
      <c r="AB96" s="1136" t="str">
        <f>IF(AB95="","",VLOOKUP(AB95,シフト記号表!$C$6:$L$47,10,FALSE))</f>
        <v/>
      </c>
      <c r="AC96" s="1137" t="str">
        <f>IF(AC95="","",VLOOKUP(AC95,シフト記号表!$C$6:$L$47,10,FALSE))</f>
        <v/>
      </c>
      <c r="AD96" s="1135" t="str">
        <f>IF(AD95="","",VLOOKUP(AD95,シフト記号表!$C$6:$L$47,10,FALSE))</f>
        <v/>
      </c>
      <c r="AE96" s="1136" t="str">
        <f>IF(AE95="","",VLOOKUP(AE95,シフト記号表!$C$6:$L$47,10,FALSE))</f>
        <v/>
      </c>
      <c r="AF96" s="1136" t="str">
        <f>IF(AF95="","",VLOOKUP(AF95,シフト記号表!$C$6:$L$47,10,FALSE))</f>
        <v/>
      </c>
      <c r="AG96" s="1136" t="str">
        <f>IF(AG95="","",VLOOKUP(AG95,シフト記号表!$C$6:$L$47,10,FALSE))</f>
        <v/>
      </c>
      <c r="AH96" s="1136" t="str">
        <f>IF(AH95="","",VLOOKUP(AH95,シフト記号表!$C$6:$L$47,10,FALSE))</f>
        <v/>
      </c>
      <c r="AI96" s="1136" t="str">
        <f>IF(AI95="","",VLOOKUP(AI95,シフト記号表!$C$6:$L$47,10,FALSE))</f>
        <v/>
      </c>
      <c r="AJ96" s="1137" t="str">
        <f>IF(AJ95="","",VLOOKUP(AJ95,シフト記号表!$C$6:$L$47,10,FALSE))</f>
        <v/>
      </c>
      <c r="AK96" s="1135" t="str">
        <f>IF(AK95="","",VLOOKUP(AK95,シフト記号表!$C$6:$L$47,10,FALSE))</f>
        <v/>
      </c>
      <c r="AL96" s="1136" t="str">
        <f>IF(AL95="","",VLOOKUP(AL95,シフト記号表!$C$6:$L$47,10,FALSE))</f>
        <v/>
      </c>
      <c r="AM96" s="1136" t="str">
        <f>IF(AM95="","",VLOOKUP(AM95,シフト記号表!$C$6:$L$47,10,FALSE))</f>
        <v/>
      </c>
      <c r="AN96" s="1136" t="str">
        <f>IF(AN95="","",VLOOKUP(AN95,シフト記号表!$C$6:$L$47,10,FALSE))</f>
        <v/>
      </c>
      <c r="AO96" s="1136" t="str">
        <f>IF(AO95="","",VLOOKUP(AO95,シフト記号表!$C$6:$L$47,10,FALSE))</f>
        <v/>
      </c>
      <c r="AP96" s="1136" t="str">
        <f>IF(AP95="","",VLOOKUP(AP95,シフト記号表!$C$6:$L$47,10,FALSE))</f>
        <v/>
      </c>
      <c r="AQ96" s="1137" t="str">
        <f>IF(AQ95="","",VLOOKUP(AQ95,シフト記号表!$C$6:$L$47,10,FALSE))</f>
        <v/>
      </c>
      <c r="AR96" s="1135" t="str">
        <f>IF(AR95="","",VLOOKUP(AR95,シフト記号表!$C$6:$L$47,10,FALSE))</f>
        <v/>
      </c>
      <c r="AS96" s="1136" t="str">
        <f>IF(AS95="","",VLOOKUP(AS95,シフト記号表!$C$6:$L$47,10,FALSE))</f>
        <v/>
      </c>
      <c r="AT96" s="1136" t="str">
        <f>IF(AT95="","",VLOOKUP(AT95,シフト記号表!$C$6:$L$47,10,FALSE))</f>
        <v/>
      </c>
      <c r="AU96" s="1136" t="str">
        <f>IF(AU95="","",VLOOKUP(AU95,シフト記号表!$C$6:$L$47,10,FALSE))</f>
        <v/>
      </c>
      <c r="AV96" s="1136" t="str">
        <f>IF(AV95="","",VLOOKUP(AV95,シフト記号表!$C$6:$L$47,10,FALSE))</f>
        <v/>
      </c>
      <c r="AW96" s="1136" t="str">
        <f>IF(AW95="","",VLOOKUP(AW95,シフト記号表!$C$6:$L$47,10,FALSE))</f>
        <v/>
      </c>
      <c r="AX96" s="1137" t="str">
        <f>IF(AX95="","",VLOOKUP(AX95,シフト記号表!$C$6:$L$47,10,FALSE))</f>
        <v/>
      </c>
      <c r="AY96" s="1135" t="str">
        <f>IF(AY95="","",VLOOKUP(AY95,シフト記号表!$C$6:$L$47,10,FALSE))</f>
        <v/>
      </c>
      <c r="AZ96" s="1136" t="str">
        <f>IF(AZ95="","",VLOOKUP(AZ95,シフト記号表!$C$6:$L$47,10,FALSE))</f>
        <v/>
      </c>
      <c r="BA96" s="1136" t="str">
        <f>IF(BA95="","",VLOOKUP(BA95,シフト記号表!$C$6:$L$47,10,FALSE))</f>
        <v/>
      </c>
      <c r="BB96" s="1138">
        <f>IF($BE$3="４週",SUM(W96:AX96),IF($BE$3="暦月",SUM(W96:BA96),""))</f>
        <v>0</v>
      </c>
      <c r="BC96" s="1139"/>
      <c r="BD96" s="1140">
        <f>IF($BE$3="４週",BB96/4,IF($BE$3="暦月",(BB96/($BE$8/7)),""))</f>
        <v>0</v>
      </c>
      <c r="BE96" s="1139"/>
      <c r="BF96" s="1141"/>
      <c r="BG96" s="1142"/>
      <c r="BH96" s="1142"/>
      <c r="BI96" s="1142"/>
      <c r="BJ96" s="1143"/>
    </row>
    <row r="97" spans="2:62" ht="20.25" hidden="1" customHeight="1">
      <c r="B97" s="1144">
        <f>B95+1</f>
        <v>41</v>
      </c>
      <c r="C97" s="1055"/>
      <c r="D97" s="1056"/>
      <c r="E97" s="1057"/>
      <c r="F97" s="1058"/>
      <c r="G97" s="1057"/>
      <c r="H97" s="1058"/>
      <c r="I97" s="1059"/>
      <c r="J97" s="1060"/>
      <c r="K97" s="1061"/>
      <c r="L97" s="1062"/>
      <c r="M97" s="1062"/>
      <c r="N97" s="1056"/>
      <c r="O97" s="1145"/>
      <c r="P97" s="1146"/>
      <c r="Q97" s="1146"/>
      <c r="R97" s="1146"/>
      <c r="S97" s="1147"/>
      <c r="T97" s="1103" t="s">
        <v>921</v>
      </c>
      <c r="U97" s="1104"/>
      <c r="V97" s="1105"/>
      <c r="W97" s="1148"/>
      <c r="X97" s="1149"/>
      <c r="Y97" s="1149"/>
      <c r="Z97" s="1149"/>
      <c r="AA97" s="1149"/>
      <c r="AB97" s="1149"/>
      <c r="AC97" s="1150"/>
      <c r="AD97" s="1148"/>
      <c r="AE97" s="1149"/>
      <c r="AF97" s="1149"/>
      <c r="AG97" s="1149"/>
      <c r="AH97" s="1149"/>
      <c r="AI97" s="1149"/>
      <c r="AJ97" s="1150"/>
      <c r="AK97" s="1148"/>
      <c r="AL97" s="1149"/>
      <c r="AM97" s="1149"/>
      <c r="AN97" s="1149"/>
      <c r="AO97" s="1149"/>
      <c r="AP97" s="1149"/>
      <c r="AQ97" s="1150"/>
      <c r="AR97" s="1148"/>
      <c r="AS97" s="1149"/>
      <c r="AT97" s="1149"/>
      <c r="AU97" s="1149"/>
      <c r="AV97" s="1149"/>
      <c r="AW97" s="1149"/>
      <c r="AX97" s="1150"/>
      <c r="AY97" s="1148"/>
      <c r="AZ97" s="1149"/>
      <c r="BA97" s="1151"/>
      <c r="BB97" s="1152"/>
      <c r="BC97" s="1153"/>
      <c r="BD97" s="1154"/>
      <c r="BE97" s="1155"/>
      <c r="BF97" s="1075"/>
      <c r="BG97" s="1076"/>
      <c r="BH97" s="1076"/>
      <c r="BI97" s="1076"/>
      <c r="BJ97" s="1077"/>
    </row>
    <row r="98" spans="2:62" ht="20.25" hidden="1" customHeight="1">
      <c r="B98" s="1054"/>
      <c r="C98" s="1106"/>
      <c r="D98" s="1107"/>
      <c r="E98" s="1108"/>
      <c r="F98" s="1109">
        <f>C97</f>
        <v>0</v>
      </c>
      <c r="G98" s="1108"/>
      <c r="H98" s="1109">
        <f>I97</f>
        <v>0</v>
      </c>
      <c r="I98" s="1110"/>
      <c r="J98" s="1111"/>
      <c r="K98" s="1112"/>
      <c r="L98" s="1113"/>
      <c r="M98" s="1113"/>
      <c r="N98" s="1107"/>
      <c r="O98" s="1063"/>
      <c r="P98" s="1064"/>
      <c r="Q98" s="1064"/>
      <c r="R98" s="1064"/>
      <c r="S98" s="1065"/>
      <c r="T98" s="1100" t="s">
        <v>922</v>
      </c>
      <c r="U98" s="1101"/>
      <c r="V98" s="1102"/>
      <c r="W98" s="1069" t="str">
        <f>IF(W97="","",VLOOKUP(W97,シフト記号表!$C$6:$L$47,10,FALSE))</f>
        <v/>
      </c>
      <c r="X98" s="1070" t="str">
        <f>IF(X97="","",VLOOKUP(X97,シフト記号表!$C$6:$L$47,10,FALSE))</f>
        <v/>
      </c>
      <c r="Y98" s="1070" t="str">
        <f>IF(Y97="","",VLOOKUP(Y97,シフト記号表!$C$6:$L$47,10,FALSE))</f>
        <v/>
      </c>
      <c r="Z98" s="1070" t="str">
        <f>IF(Z97="","",VLOOKUP(Z97,シフト記号表!$C$6:$L$47,10,FALSE))</f>
        <v/>
      </c>
      <c r="AA98" s="1070" t="str">
        <f>IF(AA97="","",VLOOKUP(AA97,シフト記号表!$C$6:$L$47,10,FALSE))</f>
        <v/>
      </c>
      <c r="AB98" s="1070" t="str">
        <f>IF(AB97="","",VLOOKUP(AB97,シフト記号表!$C$6:$L$47,10,FALSE))</f>
        <v/>
      </c>
      <c r="AC98" s="1071" t="str">
        <f>IF(AC97="","",VLOOKUP(AC97,シフト記号表!$C$6:$L$47,10,FALSE))</f>
        <v/>
      </c>
      <c r="AD98" s="1069" t="str">
        <f>IF(AD97="","",VLOOKUP(AD97,シフト記号表!$C$6:$L$47,10,FALSE))</f>
        <v/>
      </c>
      <c r="AE98" s="1070" t="str">
        <f>IF(AE97="","",VLOOKUP(AE97,シフト記号表!$C$6:$L$47,10,FALSE))</f>
        <v/>
      </c>
      <c r="AF98" s="1070" t="str">
        <f>IF(AF97="","",VLOOKUP(AF97,シフト記号表!$C$6:$L$47,10,FALSE))</f>
        <v/>
      </c>
      <c r="AG98" s="1070" t="str">
        <f>IF(AG97="","",VLOOKUP(AG97,シフト記号表!$C$6:$L$47,10,FALSE))</f>
        <v/>
      </c>
      <c r="AH98" s="1070" t="str">
        <f>IF(AH97="","",VLOOKUP(AH97,シフト記号表!$C$6:$L$47,10,FALSE))</f>
        <v/>
      </c>
      <c r="AI98" s="1070" t="str">
        <f>IF(AI97="","",VLOOKUP(AI97,シフト記号表!$C$6:$L$47,10,FALSE))</f>
        <v/>
      </c>
      <c r="AJ98" s="1071" t="str">
        <f>IF(AJ97="","",VLOOKUP(AJ97,シフト記号表!$C$6:$L$47,10,FALSE))</f>
        <v/>
      </c>
      <c r="AK98" s="1069" t="str">
        <f>IF(AK97="","",VLOOKUP(AK97,シフト記号表!$C$6:$L$47,10,FALSE))</f>
        <v/>
      </c>
      <c r="AL98" s="1070" t="str">
        <f>IF(AL97="","",VLOOKUP(AL97,シフト記号表!$C$6:$L$47,10,FALSE))</f>
        <v/>
      </c>
      <c r="AM98" s="1070" t="str">
        <f>IF(AM97="","",VLOOKUP(AM97,シフト記号表!$C$6:$L$47,10,FALSE))</f>
        <v/>
      </c>
      <c r="AN98" s="1070" t="str">
        <f>IF(AN97="","",VLOOKUP(AN97,シフト記号表!$C$6:$L$47,10,FALSE))</f>
        <v/>
      </c>
      <c r="AO98" s="1070" t="str">
        <f>IF(AO97="","",VLOOKUP(AO97,シフト記号表!$C$6:$L$47,10,FALSE))</f>
        <v/>
      </c>
      <c r="AP98" s="1070" t="str">
        <f>IF(AP97="","",VLOOKUP(AP97,シフト記号表!$C$6:$L$47,10,FALSE))</f>
        <v/>
      </c>
      <c r="AQ98" s="1071" t="str">
        <f>IF(AQ97="","",VLOOKUP(AQ97,シフト記号表!$C$6:$L$47,10,FALSE))</f>
        <v/>
      </c>
      <c r="AR98" s="1069" t="str">
        <f>IF(AR97="","",VLOOKUP(AR97,シフト記号表!$C$6:$L$47,10,FALSE))</f>
        <v/>
      </c>
      <c r="AS98" s="1070" t="str">
        <f>IF(AS97="","",VLOOKUP(AS97,シフト記号表!$C$6:$L$47,10,FALSE))</f>
        <v/>
      </c>
      <c r="AT98" s="1070" t="str">
        <f>IF(AT97="","",VLOOKUP(AT97,シフト記号表!$C$6:$L$47,10,FALSE))</f>
        <v/>
      </c>
      <c r="AU98" s="1070" t="str">
        <f>IF(AU97="","",VLOOKUP(AU97,シフト記号表!$C$6:$L$47,10,FALSE))</f>
        <v/>
      </c>
      <c r="AV98" s="1070" t="str">
        <f>IF(AV97="","",VLOOKUP(AV97,シフト記号表!$C$6:$L$47,10,FALSE))</f>
        <v/>
      </c>
      <c r="AW98" s="1070" t="str">
        <f>IF(AW97="","",VLOOKUP(AW97,シフト記号表!$C$6:$L$47,10,FALSE))</f>
        <v/>
      </c>
      <c r="AX98" s="1071" t="str">
        <f>IF(AX97="","",VLOOKUP(AX97,シフト記号表!$C$6:$L$47,10,FALSE))</f>
        <v/>
      </c>
      <c r="AY98" s="1069" t="str">
        <f>IF(AY97="","",VLOOKUP(AY97,シフト記号表!$C$6:$L$47,10,FALSE))</f>
        <v/>
      </c>
      <c r="AZ98" s="1070" t="str">
        <f>IF(AZ97="","",VLOOKUP(AZ97,シフト記号表!$C$6:$L$47,10,FALSE))</f>
        <v/>
      </c>
      <c r="BA98" s="1070" t="str">
        <f>IF(BA97="","",VLOOKUP(BA97,シフト記号表!$C$6:$L$47,10,FALSE))</f>
        <v/>
      </c>
      <c r="BB98" s="1114">
        <f>IF($BE$3="４週",SUM(W98:AX98),IF($BE$3="暦月",SUM(W98:BA98),""))</f>
        <v>0</v>
      </c>
      <c r="BC98" s="1115"/>
      <c r="BD98" s="1116">
        <f>IF($BE$3="４週",BB98/4,IF($BE$3="暦月",(BB98/($BE$8/7)),""))</f>
        <v>0</v>
      </c>
      <c r="BE98" s="1115"/>
      <c r="BF98" s="1117"/>
      <c r="BG98" s="1118"/>
      <c r="BH98" s="1118"/>
      <c r="BI98" s="1118"/>
      <c r="BJ98" s="1119"/>
    </row>
    <row r="99" spans="2:62" ht="20.25" hidden="1" customHeight="1">
      <c r="B99" s="1029">
        <f>B97+1</f>
        <v>42</v>
      </c>
      <c r="C99" s="1078"/>
      <c r="D99" s="1079"/>
      <c r="E99" s="1057"/>
      <c r="F99" s="1058"/>
      <c r="G99" s="1057"/>
      <c r="H99" s="1058"/>
      <c r="I99" s="1082"/>
      <c r="J99" s="1083"/>
      <c r="K99" s="1084"/>
      <c r="L99" s="1085"/>
      <c r="M99" s="1085"/>
      <c r="N99" s="1079"/>
      <c r="O99" s="1063"/>
      <c r="P99" s="1064"/>
      <c r="Q99" s="1064"/>
      <c r="R99" s="1064"/>
      <c r="S99" s="1065"/>
      <c r="T99" s="1103" t="s">
        <v>921</v>
      </c>
      <c r="U99" s="1104"/>
      <c r="V99" s="1105"/>
      <c r="W99" s="1089"/>
      <c r="X99" s="1090"/>
      <c r="Y99" s="1090"/>
      <c r="Z99" s="1090"/>
      <c r="AA99" s="1090"/>
      <c r="AB99" s="1090"/>
      <c r="AC99" s="1091"/>
      <c r="AD99" s="1089"/>
      <c r="AE99" s="1090"/>
      <c r="AF99" s="1090"/>
      <c r="AG99" s="1090"/>
      <c r="AH99" s="1090"/>
      <c r="AI99" s="1090"/>
      <c r="AJ99" s="1091"/>
      <c r="AK99" s="1089"/>
      <c r="AL99" s="1090"/>
      <c r="AM99" s="1090"/>
      <c r="AN99" s="1090"/>
      <c r="AO99" s="1090"/>
      <c r="AP99" s="1090"/>
      <c r="AQ99" s="1091"/>
      <c r="AR99" s="1089"/>
      <c r="AS99" s="1090"/>
      <c r="AT99" s="1090"/>
      <c r="AU99" s="1090"/>
      <c r="AV99" s="1090"/>
      <c r="AW99" s="1090"/>
      <c r="AX99" s="1091"/>
      <c r="AY99" s="1089"/>
      <c r="AZ99" s="1090"/>
      <c r="BA99" s="1092"/>
      <c r="BB99" s="1093"/>
      <c r="BC99" s="1094"/>
      <c r="BD99" s="1095"/>
      <c r="BE99" s="1096"/>
      <c r="BF99" s="1097"/>
      <c r="BG99" s="1098"/>
      <c r="BH99" s="1098"/>
      <c r="BI99" s="1098"/>
      <c r="BJ99" s="1099"/>
    </row>
    <row r="100" spans="2:62" ht="20.25" hidden="1" customHeight="1">
      <c r="B100" s="1054"/>
      <c r="C100" s="1106"/>
      <c r="D100" s="1107"/>
      <c r="E100" s="1108"/>
      <c r="F100" s="1109">
        <f>C99</f>
        <v>0</v>
      </c>
      <c r="G100" s="1108"/>
      <c r="H100" s="1109">
        <f>I99</f>
        <v>0</v>
      </c>
      <c r="I100" s="1110"/>
      <c r="J100" s="1111"/>
      <c r="K100" s="1112"/>
      <c r="L100" s="1113"/>
      <c r="M100" s="1113"/>
      <c r="N100" s="1107"/>
      <c r="O100" s="1063"/>
      <c r="P100" s="1064"/>
      <c r="Q100" s="1064"/>
      <c r="R100" s="1064"/>
      <c r="S100" s="1065"/>
      <c r="T100" s="1100" t="s">
        <v>922</v>
      </c>
      <c r="U100" s="1101"/>
      <c r="V100" s="1102"/>
      <c r="W100" s="1069" t="str">
        <f>IF(W99="","",VLOOKUP(W99,シフト記号表!$C$6:$L$47,10,FALSE))</f>
        <v/>
      </c>
      <c r="X100" s="1070" t="str">
        <f>IF(X99="","",VLOOKUP(X99,シフト記号表!$C$6:$L$47,10,FALSE))</f>
        <v/>
      </c>
      <c r="Y100" s="1070" t="str">
        <f>IF(Y99="","",VLOOKUP(Y99,シフト記号表!$C$6:$L$47,10,FALSE))</f>
        <v/>
      </c>
      <c r="Z100" s="1070" t="str">
        <f>IF(Z99="","",VLOOKUP(Z99,シフト記号表!$C$6:$L$47,10,FALSE))</f>
        <v/>
      </c>
      <c r="AA100" s="1070" t="str">
        <f>IF(AA99="","",VLOOKUP(AA99,シフト記号表!$C$6:$L$47,10,FALSE))</f>
        <v/>
      </c>
      <c r="AB100" s="1070" t="str">
        <f>IF(AB99="","",VLOOKUP(AB99,シフト記号表!$C$6:$L$47,10,FALSE))</f>
        <v/>
      </c>
      <c r="AC100" s="1071" t="str">
        <f>IF(AC99="","",VLOOKUP(AC99,シフト記号表!$C$6:$L$47,10,FALSE))</f>
        <v/>
      </c>
      <c r="AD100" s="1069" t="str">
        <f>IF(AD99="","",VLOOKUP(AD99,シフト記号表!$C$6:$L$47,10,FALSE))</f>
        <v/>
      </c>
      <c r="AE100" s="1070" t="str">
        <f>IF(AE99="","",VLOOKUP(AE99,シフト記号表!$C$6:$L$47,10,FALSE))</f>
        <v/>
      </c>
      <c r="AF100" s="1070" t="str">
        <f>IF(AF99="","",VLOOKUP(AF99,シフト記号表!$C$6:$L$47,10,FALSE))</f>
        <v/>
      </c>
      <c r="AG100" s="1070" t="str">
        <f>IF(AG99="","",VLOOKUP(AG99,シフト記号表!$C$6:$L$47,10,FALSE))</f>
        <v/>
      </c>
      <c r="AH100" s="1070" t="str">
        <f>IF(AH99="","",VLOOKUP(AH99,シフト記号表!$C$6:$L$47,10,FALSE))</f>
        <v/>
      </c>
      <c r="AI100" s="1070" t="str">
        <f>IF(AI99="","",VLOOKUP(AI99,シフト記号表!$C$6:$L$47,10,FALSE))</f>
        <v/>
      </c>
      <c r="AJ100" s="1071" t="str">
        <f>IF(AJ99="","",VLOOKUP(AJ99,シフト記号表!$C$6:$L$47,10,FALSE))</f>
        <v/>
      </c>
      <c r="AK100" s="1069" t="str">
        <f>IF(AK99="","",VLOOKUP(AK99,シフト記号表!$C$6:$L$47,10,FALSE))</f>
        <v/>
      </c>
      <c r="AL100" s="1070" t="str">
        <f>IF(AL99="","",VLOOKUP(AL99,シフト記号表!$C$6:$L$47,10,FALSE))</f>
        <v/>
      </c>
      <c r="AM100" s="1070" t="str">
        <f>IF(AM99="","",VLOOKUP(AM99,シフト記号表!$C$6:$L$47,10,FALSE))</f>
        <v/>
      </c>
      <c r="AN100" s="1070" t="str">
        <f>IF(AN99="","",VLOOKUP(AN99,シフト記号表!$C$6:$L$47,10,FALSE))</f>
        <v/>
      </c>
      <c r="AO100" s="1070" t="str">
        <f>IF(AO99="","",VLOOKUP(AO99,シフト記号表!$C$6:$L$47,10,FALSE))</f>
        <v/>
      </c>
      <c r="AP100" s="1070" t="str">
        <f>IF(AP99="","",VLOOKUP(AP99,シフト記号表!$C$6:$L$47,10,FALSE))</f>
        <v/>
      </c>
      <c r="AQ100" s="1071" t="str">
        <f>IF(AQ99="","",VLOOKUP(AQ99,シフト記号表!$C$6:$L$47,10,FALSE))</f>
        <v/>
      </c>
      <c r="AR100" s="1069" t="str">
        <f>IF(AR99="","",VLOOKUP(AR99,シフト記号表!$C$6:$L$47,10,FALSE))</f>
        <v/>
      </c>
      <c r="AS100" s="1070" t="str">
        <f>IF(AS99="","",VLOOKUP(AS99,シフト記号表!$C$6:$L$47,10,FALSE))</f>
        <v/>
      </c>
      <c r="AT100" s="1070" t="str">
        <f>IF(AT99="","",VLOOKUP(AT99,シフト記号表!$C$6:$L$47,10,FALSE))</f>
        <v/>
      </c>
      <c r="AU100" s="1070" t="str">
        <f>IF(AU99="","",VLOOKUP(AU99,シフト記号表!$C$6:$L$47,10,FALSE))</f>
        <v/>
      </c>
      <c r="AV100" s="1070" t="str">
        <f>IF(AV99="","",VLOOKUP(AV99,シフト記号表!$C$6:$L$47,10,FALSE))</f>
        <v/>
      </c>
      <c r="AW100" s="1070" t="str">
        <f>IF(AW99="","",VLOOKUP(AW99,シフト記号表!$C$6:$L$47,10,FALSE))</f>
        <v/>
      </c>
      <c r="AX100" s="1071" t="str">
        <f>IF(AX99="","",VLOOKUP(AX99,シフト記号表!$C$6:$L$47,10,FALSE))</f>
        <v/>
      </c>
      <c r="AY100" s="1069" t="str">
        <f>IF(AY99="","",VLOOKUP(AY99,シフト記号表!$C$6:$L$47,10,FALSE))</f>
        <v/>
      </c>
      <c r="AZ100" s="1070" t="str">
        <f>IF(AZ99="","",VLOOKUP(AZ99,シフト記号表!$C$6:$L$47,10,FALSE))</f>
        <v/>
      </c>
      <c r="BA100" s="1070" t="str">
        <f>IF(BA99="","",VLOOKUP(BA99,シフト記号表!$C$6:$L$47,10,FALSE))</f>
        <v/>
      </c>
      <c r="BB100" s="1114">
        <f>IF($BE$3="４週",SUM(W100:AX100),IF($BE$3="暦月",SUM(W100:BA100),""))</f>
        <v>0</v>
      </c>
      <c r="BC100" s="1115"/>
      <c r="BD100" s="1116">
        <f>IF($BE$3="４週",BB100/4,IF($BE$3="暦月",(BB100/($BE$8/7)),""))</f>
        <v>0</v>
      </c>
      <c r="BE100" s="1115"/>
      <c r="BF100" s="1117"/>
      <c r="BG100" s="1118"/>
      <c r="BH100" s="1118"/>
      <c r="BI100" s="1118"/>
      <c r="BJ100" s="1119"/>
    </row>
    <row r="101" spans="2:62" ht="20.25" hidden="1" customHeight="1">
      <c r="B101" s="1029">
        <f>B99+1</f>
        <v>43</v>
      </c>
      <c r="C101" s="1078"/>
      <c r="D101" s="1079"/>
      <c r="E101" s="1057"/>
      <c r="F101" s="1058"/>
      <c r="G101" s="1057"/>
      <c r="H101" s="1058"/>
      <c r="I101" s="1082"/>
      <c r="J101" s="1083"/>
      <c r="K101" s="1084"/>
      <c r="L101" s="1085"/>
      <c r="M101" s="1085"/>
      <c r="N101" s="1079"/>
      <c r="O101" s="1063"/>
      <c r="P101" s="1064"/>
      <c r="Q101" s="1064"/>
      <c r="R101" s="1064"/>
      <c r="S101" s="1065"/>
      <c r="T101" s="1103" t="s">
        <v>921</v>
      </c>
      <c r="U101" s="1104"/>
      <c r="V101" s="1105"/>
      <c r="W101" s="1089"/>
      <c r="X101" s="1090"/>
      <c r="Y101" s="1090"/>
      <c r="Z101" s="1090"/>
      <c r="AA101" s="1090"/>
      <c r="AB101" s="1090"/>
      <c r="AC101" s="1091"/>
      <c r="AD101" s="1089"/>
      <c r="AE101" s="1090"/>
      <c r="AF101" s="1090"/>
      <c r="AG101" s="1090"/>
      <c r="AH101" s="1090"/>
      <c r="AI101" s="1090"/>
      <c r="AJ101" s="1091"/>
      <c r="AK101" s="1089"/>
      <c r="AL101" s="1090"/>
      <c r="AM101" s="1090"/>
      <c r="AN101" s="1090"/>
      <c r="AO101" s="1090"/>
      <c r="AP101" s="1090"/>
      <c r="AQ101" s="1091"/>
      <c r="AR101" s="1089"/>
      <c r="AS101" s="1090"/>
      <c r="AT101" s="1090"/>
      <c r="AU101" s="1090"/>
      <c r="AV101" s="1090"/>
      <c r="AW101" s="1090"/>
      <c r="AX101" s="1091"/>
      <c r="AY101" s="1089"/>
      <c r="AZ101" s="1090"/>
      <c r="BA101" s="1092"/>
      <c r="BB101" s="1093"/>
      <c r="BC101" s="1094"/>
      <c r="BD101" s="1095"/>
      <c r="BE101" s="1096"/>
      <c r="BF101" s="1097"/>
      <c r="BG101" s="1098"/>
      <c r="BH101" s="1098"/>
      <c r="BI101" s="1098"/>
      <c r="BJ101" s="1099"/>
    </row>
    <row r="102" spans="2:62" ht="20.25" hidden="1" customHeight="1">
      <c r="B102" s="1054"/>
      <c r="C102" s="1106"/>
      <c r="D102" s="1107"/>
      <c r="E102" s="1108"/>
      <c r="F102" s="1109">
        <f>C101</f>
        <v>0</v>
      </c>
      <c r="G102" s="1108"/>
      <c r="H102" s="1109">
        <f>I101</f>
        <v>0</v>
      </c>
      <c r="I102" s="1110"/>
      <c r="J102" s="1111"/>
      <c r="K102" s="1112"/>
      <c r="L102" s="1113"/>
      <c r="M102" s="1113"/>
      <c r="N102" s="1107"/>
      <c r="O102" s="1063"/>
      <c r="P102" s="1064"/>
      <c r="Q102" s="1064"/>
      <c r="R102" s="1064"/>
      <c r="S102" s="1065"/>
      <c r="T102" s="1100" t="s">
        <v>922</v>
      </c>
      <c r="U102" s="1101"/>
      <c r="V102" s="1102"/>
      <c r="W102" s="1069" t="str">
        <f>IF(W101="","",VLOOKUP(W101,シフト記号表!$C$6:$L$47,10,FALSE))</f>
        <v/>
      </c>
      <c r="X102" s="1070" t="str">
        <f>IF(X101="","",VLOOKUP(X101,シフト記号表!$C$6:$L$47,10,FALSE))</f>
        <v/>
      </c>
      <c r="Y102" s="1070" t="str">
        <f>IF(Y101="","",VLOOKUP(Y101,シフト記号表!$C$6:$L$47,10,FALSE))</f>
        <v/>
      </c>
      <c r="Z102" s="1070" t="str">
        <f>IF(Z101="","",VLOOKUP(Z101,シフト記号表!$C$6:$L$47,10,FALSE))</f>
        <v/>
      </c>
      <c r="AA102" s="1070" t="str">
        <f>IF(AA101="","",VLOOKUP(AA101,シフト記号表!$C$6:$L$47,10,FALSE))</f>
        <v/>
      </c>
      <c r="AB102" s="1070" t="str">
        <f>IF(AB101="","",VLOOKUP(AB101,シフト記号表!$C$6:$L$47,10,FALSE))</f>
        <v/>
      </c>
      <c r="AC102" s="1071" t="str">
        <f>IF(AC101="","",VLOOKUP(AC101,シフト記号表!$C$6:$L$47,10,FALSE))</f>
        <v/>
      </c>
      <c r="AD102" s="1069" t="str">
        <f>IF(AD101="","",VLOOKUP(AD101,シフト記号表!$C$6:$L$47,10,FALSE))</f>
        <v/>
      </c>
      <c r="AE102" s="1070" t="str">
        <f>IF(AE101="","",VLOOKUP(AE101,シフト記号表!$C$6:$L$47,10,FALSE))</f>
        <v/>
      </c>
      <c r="AF102" s="1070" t="str">
        <f>IF(AF101="","",VLOOKUP(AF101,シフト記号表!$C$6:$L$47,10,FALSE))</f>
        <v/>
      </c>
      <c r="AG102" s="1070" t="str">
        <f>IF(AG101="","",VLOOKUP(AG101,シフト記号表!$C$6:$L$47,10,FALSE))</f>
        <v/>
      </c>
      <c r="AH102" s="1070" t="str">
        <f>IF(AH101="","",VLOOKUP(AH101,シフト記号表!$C$6:$L$47,10,FALSE))</f>
        <v/>
      </c>
      <c r="AI102" s="1070" t="str">
        <f>IF(AI101="","",VLOOKUP(AI101,シフト記号表!$C$6:$L$47,10,FALSE))</f>
        <v/>
      </c>
      <c r="AJ102" s="1071" t="str">
        <f>IF(AJ101="","",VLOOKUP(AJ101,シフト記号表!$C$6:$L$47,10,FALSE))</f>
        <v/>
      </c>
      <c r="AK102" s="1069" t="str">
        <f>IF(AK101="","",VLOOKUP(AK101,シフト記号表!$C$6:$L$47,10,FALSE))</f>
        <v/>
      </c>
      <c r="AL102" s="1070" t="str">
        <f>IF(AL101="","",VLOOKUP(AL101,シフト記号表!$C$6:$L$47,10,FALSE))</f>
        <v/>
      </c>
      <c r="AM102" s="1070" t="str">
        <f>IF(AM101="","",VLOOKUP(AM101,シフト記号表!$C$6:$L$47,10,FALSE))</f>
        <v/>
      </c>
      <c r="AN102" s="1070" t="str">
        <f>IF(AN101="","",VLOOKUP(AN101,シフト記号表!$C$6:$L$47,10,FALSE))</f>
        <v/>
      </c>
      <c r="AO102" s="1070" t="str">
        <f>IF(AO101="","",VLOOKUP(AO101,シフト記号表!$C$6:$L$47,10,FALSE))</f>
        <v/>
      </c>
      <c r="AP102" s="1070" t="str">
        <f>IF(AP101="","",VLOOKUP(AP101,シフト記号表!$C$6:$L$47,10,FALSE))</f>
        <v/>
      </c>
      <c r="AQ102" s="1071" t="str">
        <f>IF(AQ101="","",VLOOKUP(AQ101,シフト記号表!$C$6:$L$47,10,FALSE))</f>
        <v/>
      </c>
      <c r="AR102" s="1069" t="str">
        <f>IF(AR101="","",VLOOKUP(AR101,シフト記号表!$C$6:$L$47,10,FALSE))</f>
        <v/>
      </c>
      <c r="AS102" s="1070" t="str">
        <f>IF(AS101="","",VLOOKUP(AS101,シフト記号表!$C$6:$L$47,10,FALSE))</f>
        <v/>
      </c>
      <c r="AT102" s="1070" t="str">
        <f>IF(AT101="","",VLOOKUP(AT101,シフト記号表!$C$6:$L$47,10,FALSE))</f>
        <v/>
      </c>
      <c r="AU102" s="1070" t="str">
        <f>IF(AU101="","",VLOOKUP(AU101,シフト記号表!$C$6:$L$47,10,FALSE))</f>
        <v/>
      </c>
      <c r="AV102" s="1070" t="str">
        <f>IF(AV101="","",VLOOKUP(AV101,シフト記号表!$C$6:$L$47,10,FALSE))</f>
        <v/>
      </c>
      <c r="AW102" s="1070" t="str">
        <f>IF(AW101="","",VLOOKUP(AW101,シフト記号表!$C$6:$L$47,10,FALSE))</f>
        <v/>
      </c>
      <c r="AX102" s="1071" t="str">
        <f>IF(AX101="","",VLOOKUP(AX101,シフト記号表!$C$6:$L$47,10,FALSE))</f>
        <v/>
      </c>
      <c r="AY102" s="1069" t="str">
        <f>IF(AY101="","",VLOOKUP(AY101,シフト記号表!$C$6:$L$47,10,FALSE))</f>
        <v/>
      </c>
      <c r="AZ102" s="1070" t="str">
        <f>IF(AZ101="","",VLOOKUP(AZ101,シフト記号表!$C$6:$L$47,10,FALSE))</f>
        <v/>
      </c>
      <c r="BA102" s="1070" t="str">
        <f>IF(BA101="","",VLOOKUP(BA101,シフト記号表!$C$6:$L$47,10,FALSE))</f>
        <v/>
      </c>
      <c r="BB102" s="1114">
        <f>IF($BE$3="４週",SUM(W102:AX102),IF($BE$3="暦月",SUM(W102:BA102),""))</f>
        <v>0</v>
      </c>
      <c r="BC102" s="1115"/>
      <c r="BD102" s="1116">
        <f>IF($BE$3="４週",BB102/4,IF($BE$3="暦月",(BB102/($BE$8/7)),""))</f>
        <v>0</v>
      </c>
      <c r="BE102" s="1115"/>
      <c r="BF102" s="1117"/>
      <c r="BG102" s="1118"/>
      <c r="BH102" s="1118"/>
      <c r="BI102" s="1118"/>
      <c r="BJ102" s="1119"/>
    </row>
    <row r="103" spans="2:62" ht="20.25" hidden="1" customHeight="1">
      <c r="B103" s="1029">
        <f>B101+1</f>
        <v>44</v>
      </c>
      <c r="C103" s="1078"/>
      <c r="D103" s="1079"/>
      <c r="E103" s="1057"/>
      <c r="F103" s="1058"/>
      <c r="G103" s="1057"/>
      <c r="H103" s="1058"/>
      <c r="I103" s="1082"/>
      <c r="J103" s="1083"/>
      <c r="K103" s="1084"/>
      <c r="L103" s="1085"/>
      <c r="M103" s="1085"/>
      <c r="N103" s="1079"/>
      <c r="O103" s="1063"/>
      <c r="P103" s="1064"/>
      <c r="Q103" s="1064"/>
      <c r="R103" s="1064"/>
      <c r="S103" s="1065"/>
      <c r="T103" s="1103" t="s">
        <v>921</v>
      </c>
      <c r="U103" s="1104"/>
      <c r="V103" s="1105"/>
      <c r="W103" s="1089"/>
      <c r="X103" s="1090"/>
      <c r="Y103" s="1090"/>
      <c r="Z103" s="1090"/>
      <c r="AA103" s="1090"/>
      <c r="AB103" s="1090"/>
      <c r="AC103" s="1091"/>
      <c r="AD103" s="1089"/>
      <c r="AE103" s="1090"/>
      <c r="AF103" s="1090"/>
      <c r="AG103" s="1090"/>
      <c r="AH103" s="1090"/>
      <c r="AI103" s="1090"/>
      <c r="AJ103" s="1091"/>
      <c r="AK103" s="1089"/>
      <c r="AL103" s="1090"/>
      <c r="AM103" s="1090"/>
      <c r="AN103" s="1090"/>
      <c r="AO103" s="1090"/>
      <c r="AP103" s="1090"/>
      <c r="AQ103" s="1091"/>
      <c r="AR103" s="1089"/>
      <c r="AS103" s="1090"/>
      <c r="AT103" s="1090"/>
      <c r="AU103" s="1090"/>
      <c r="AV103" s="1090"/>
      <c r="AW103" s="1090"/>
      <c r="AX103" s="1091"/>
      <c r="AY103" s="1089"/>
      <c r="AZ103" s="1090"/>
      <c r="BA103" s="1092"/>
      <c r="BB103" s="1093"/>
      <c r="BC103" s="1094"/>
      <c r="BD103" s="1095"/>
      <c r="BE103" s="1096"/>
      <c r="BF103" s="1097"/>
      <c r="BG103" s="1098"/>
      <c r="BH103" s="1098"/>
      <c r="BI103" s="1098"/>
      <c r="BJ103" s="1099"/>
    </row>
    <row r="104" spans="2:62" ht="20.25" hidden="1" customHeight="1">
      <c r="B104" s="1054"/>
      <c r="C104" s="1106"/>
      <c r="D104" s="1107"/>
      <c r="E104" s="1108"/>
      <c r="F104" s="1109">
        <f>C103</f>
        <v>0</v>
      </c>
      <c r="G104" s="1108"/>
      <c r="H104" s="1109">
        <f>I103</f>
        <v>0</v>
      </c>
      <c r="I104" s="1110"/>
      <c r="J104" s="1111"/>
      <c r="K104" s="1112"/>
      <c r="L104" s="1113"/>
      <c r="M104" s="1113"/>
      <c r="N104" s="1107"/>
      <c r="O104" s="1063"/>
      <c r="P104" s="1064"/>
      <c r="Q104" s="1064"/>
      <c r="R104" s="1064"/>
      <c r="S104" s="1065"/>
      <c r="T104" s="1100" t="s">
        <v>922</v>
      </c>
      <c r="U104" s="1101"/>
      <c r="V104" s="1102"/>
      <c r="W104" s="1069" t="str">
        <f>IF(W103="","",VLOOKUP(W103,シフト記号表!$C$6:$L$47,10,FALSE))</f>
        <v/>
      </c>
      <c r="X104" s="1070" t="str">
        <f>IF(X103="","",VLOOKUP(X103,シフト記号表!$C$6:$L$47,10,FALSE))</f>
        <v/>
      </c>
      <c r="Y104" s="1070" t="str">
        <f>IF(Y103="","",VLOOKUP(Y103,シフト記号表!$C$6:$L$47,10,FALSE))</f>
        <v/>
      </c>
      <c r="Z104" s="1070" t="str">
        <f>IF(Z103="","",VLOOKUP(Z103,シフト記号表!$C$6:$L$47,10,FALSE))</f>
        <v/>
      </c>
      <c r="AA104" s="1070" t="str">
        <f>IF(AA103="","",VLOOKUP(AA103,シフト記号表!$C$6:$L$47,10,FALSE))</f>
        <v/>
      </c>
      <c r="AB104" s="1070" t="str">
        <f>IF(AB103="","",VLOOKUP(AB103,シフト記号表!$C$6:$L$47,10,FALSE))</f>
        <v/>
      </c>
      <c r="AC104" s="1071" t="str">
        <f>IF(AC103="","",VLOOKUP(AC103,シフト記号表!$C$6:$L$47,10,FALSE))</f>
        <v/>
      </c>
      <c r="AD104" s="1069" t="str">
        <f>IF(AD103="","",VLOOKUP(AD103,シフト記号表!$C$6:$L$47,10,FALSE))</f>
        <v/>
      </c>
      <c r="AE104" s="1070" t="str">
        <f>IF(AE103="","",VLOOKUP(AE103,シフト記号表!$C$6:$L$47,10,FALSE))</f>
        <v/>
      </c>
      <c r="AF104" s="1070" t="str">
        <f>IF(AF103="","",VLOOKUP(AF103,シフト記号表!$C$6:$L$47,10,FALSE))</f>
        <v/>
      </c>
      <c r="AG104" s="1070" t="str">
        <f>IF(AG103="","",VLOOKUP(AG103,シフト記号表!$C$6:$L$47,10,FALSE))</f>
        <v/>
      </c>
      <c r="AH104" s="1070" t="str">
        <f>IF(AH103="","",VLOOKUP(AH103,シフト記号表!$C$6:$L$47,10,FALSE))</f>
        <v/>
      </c>
      <c r="AI104" s="1070" t="str">
        <f>IF(AI103="","",VLOOKUP(AI103,シフト記号表!$C$6:$L$47,10,FALSE))</f>
        <v/>
      </c>
      <c r="AJ104" s="1071" t="str">
        <f>IF(AJ103="","",VLOOKUP(AJ103,シフト記号表!$C$6:$L$47,10,FALSE))</f>
        <v/>
      </c>
      <c r="AK104" s="1069" t="str">
        <f>IF(AK103="","",VLOOKUP(AK103,シフト記号表!$C$6:$L$47,10,FALSE))</f>
        <v/>
      </c>
      <c r="AL104" s="1070" t="str">
        <f>IF(AL103="","",VLOOKUP(AL103,シフト記号表!$C$6:$L$47,10,FALSE))</f>
        <v/>
      </c>
      <c r="AM104" s="1070" t="str">
        <f>IF(AM103="","",VLOOKUP(AM103,シフト記号表!$C$6:$L$47,10,FALSE))</f>
        <v/>
      </c>
      <c r="AN104" s="1070" t="str">
        <f>IF(AN103="","",VLOOKUP(AN103,シフト記号表!$C$6:$L$47,10,FALSE))</f>
        <v/>
      </c>
      <c r="AO104" s="1070" t="str">
        <f>IF(AO103="","",VLOOKUP(AO103,シフト記号表!$C$6:$L$47,10,FALSE))</f>
        <v/>
      </c>
      <c r="AP104" s="1070" t="str">
        <f>IF(AP103="","",VLOOKUP(AP103,シフト記号表!$C$6:$L$47,10,FALSE))</f>
        <v/>
      </c>
      <c r="AQ104" s="1071" t="str">
        <f>IF(AQ103="","",VLOOKUP(AQ103,シフト記号表!$C$6:$L$47,10,FALSE))</f>
        <v/>
      </c>
      <c r="AR104" s="1069" t="str">
        <f>IF(AR103="","",VLOOKUP(AR103,シフト記号表!$C$6:$L$47,10,FALSE))</f>
        <v/>
      </c>
      <c r="AS104" s="1070" t="str">
        <f>IF(AS103="","",VLOOKUP(AS103,シフト記号表!$C$6:$L$47,10,FALSE))</f>
        <v/>
      </c>
      <c r="AT104" s="1070" t="str">
        <f>IF(AT103="","",VLOOKUP(AT103,シフト記号表!$C$6:$L$47,10,FALSE))</f>
        <v/>
      </c>
      <c r="AU104" s="1070" t="str">
        <f>IF(AU103="","",VLOOKUP(AU103,シフト記号表!$C$6:$L$47,10,FALSE))</f>
        <v/>
      </c>
      <c r="AV104" s="1070" t="str">
        <f>IF(AV103="","",VLOOKUP(AV103,シフト記号表!$C$6:$L$47,10,FALSE))</f>
        <v/>
      </c>
      <c r="AW104" s="1070" t="str">
        <f>IF(AW103="","",VLOOKUP(AW103,シフト記号表!$C$6:$L$47,10,FALSE))</f>
        <v/>
      </c>
      <c r="AX104" s="1071" t="str">
        <f>IF(AX103="","",VLOOKUP(AX103,シフト記号表!$C$6:$L$47,10,FALSE))</f>
        <v/>
      </c>
      <c r="AY104" s="1069" t="str">
        <f>IF(AY103="","",VLOOKUP(AY103,シフト記号表!$C$6:$L$47,10,FALSE))</f>
        <v/>
      </c>
      <c r="AZ104" s="1070" t="str">
        <f>IF(AZ103="","",VLOOKUP(AZ103,シフト記号表!$C$6:$L$47,10,FALSE))</f>
        <v/>
      </c>
      <c r="BA104" s="1070" t="str">
        <f>IF(BA103="","",VLOOKUP(BA103,シフト記号表!$C$6:$L$47,10,FALSE))</f>
        <v/>
      </c>
      <c r="BB104" s="1114">
        <f>IF($BE$3="４週",SUM(W104:AX104),IF($BE$3="暦月",SUM(W104:BA104),""))</f>
        <v>0</v>
      </c>
      <c r="BC104" s="1115"/>
      <c r="BD104" s="1116">
        <f>IF($BE$3="４週",BB104/4,IF($BE$3="暦月",(BB104/($BE$8/7)),""))</f>
        <v>0</v>
      </c>
      <c r="BE104" s="1115"/>
      <c r="BF104" s="1117"/>
      <c r="BG104" s="1118"/>
      <c r="BH104" s="1118"/>
      <c r="BI104" s="1118"/>
      <c r="BJ104" s="1119"/>
    </row>
    <row r="105" spans="2:62" ht="20.25" hidden="1" customHeight="1">
      <c r="B105" s="1029">
        <f>B103+1</f>
        <v>45</v>
      </c>
      <c r="C105" s="1078"/>
      <c r="D105" s="1079"/>
      <c r="E105" s="1057"/>
      <c r="F105" s="1058"/>
      <c r="G105" s="1057"/>
      <c r="H105" s="1058"/>
      <c r="I105" s="1082"/>
      <c r="J105" s="1083"/>
      <c r="K105" s="1084"/>
      <c r="L105" s="1085"/>
      <c r="M105" s="1085"/>
      <c r="N105" s="1079"/>
      <c r="O105" s="1063"/>
      <c r="P105" s="1064"/>
      <c r="Q105" s="1064"/>
      <c r="R105" s="1064"/>
      <c r="S105" s="1065"/>
      <c r="T105" s="1103" t="s">
        <v>921</v>
      </c>
      <c r="U105" s="1104"/>
      <c r="V105" s="1105"/>
      <c r="W105" s="1089"/>
      <c r="X105" s="1090"/>
      <c r="Y105" s="1090"/>
      <c r="Z105" s="1090"/>
      <c r="AA105" s="1090"/>
      <c r="AB105" s="1090"/>
      <c r="AC105" s="1091"/>
      <c r="AD105" s="1089"/>
      <c r="AE105" s="1090"/>
      <c r="AF105" s="1090"/>
      <c r="AG105" s="1090"/>
      <c r="AH105" s="1090"/>
      <c r="AI105" s="1090"/>
      <c r="AJ105" s="1091"/>
      <c r="AK105" s="1089"/>
      <c r="AL105" s="1090"/>
      <c r="AM105" s="1090"/>
      <c r="AN105" s="1090"/>
      <c r="AO105" s="1090"/>
      <c r="AP105" s="1090"/>
      <c r="AQ105" s="1091"/>
      <c r="AR105" s="1089"/>
      <c r="AS105" s="1090"/>
      <c r="AT105" s="1090"/>
      <c r="AU105" s="1090"/>
      <c r="AV105" s="1090"/>
      <c r="AW105" s="1090"/>
      <c r="AX105" s="1091"/>
      <c r="AY105" s="1089"/>
      <c r="AZ105" s="1090"/>
      <c r="BA105" s="1092"/>
      <c r="BB105" s="1093"/>
      <c r="BC105" s="1094"/>
      <c r="BD105" s="1095"/>
      <c r="BE105" s="1096"/>
      <c r="BF105" s="1097"/>
      <c r="BG105" s="1098"/>
      <c r="BH105" s="1098"/>
      <c r="BI105" s="1098"/>
      <c r="BJ105" s="1099"/>
    </row>
    <row r="106" spans="2:62" ht="20.25" hidden="1" customHeight="1">
      <c r="B106" s="1054"/>
      <c r="C106" s="1106"/>
      <c r="D106" s="1107"/>
      <c r="E106" s="1108"/>
      <c r="F106" s="1109">
        <f>C105</f>
        <v>0</v>
      </c>
      <c r="G106" s="1108"/>
      <c r="H106" s="1109">
        <f>I105</f>
        <v>0</v>
      </c>
      <c r="I106" s="1110"/>
      <c r="J106" s="1111"/>
      <c r="K106" s="1112"/>
      <c r="L106" s="1113"/>
      <c r="M106" s="1113"/>
      <c r="N106" s="1107"/>
      <c r="O106" s="1063"/>
      <c r="P106" s="1064"/>
      <c r="Q106" s="1064"/>
      <c r="R106" s="1064"/>
      <c r="S106" s="1065"/>
      <c r="T106" s="1100" t="s">
        <v>922</v>
      </c>
      <c r="U106" s="1101"/>
      <c r="V106" s="1102"/>
      <c r="W106" s="1069" t="str">
        <f>IF(W105="","",VLOOKUP(W105,シフト記号表!$C$6:$L$47,10,FALSE))</f>
        <v/>
      </c>
      <c r="X106" s="1070" t="str">
        <f>IF(X105="","",VLOOKUP(X105,シフト記号表!$C$6:$L$47,10,FALSE))</f>
        <v/>
      </c>
      <c r="Y106" s="1070" t="str">
        <f>IF(Y105="","",VLOOKUP(Y105,シフト記号表!$C$6:$L$47,10,FALSE))</f>
        <v/>
      </c>
      <c r="Z106" s="1070" t="str">
        <f>IF(Z105="","",VLOOKUP(Z105,シフト記号表!$C$6:$L$47,10,FALSE))</f>
        <v/>
      </c>
      <c r="AA106" s="1070" t="str">
        <f>IF(AA105="","",VLOOKUP(AA105,シフト記号表!$C$6:$L$47,10,FALSE))</f>
        <v/>
      </c>
      <c r="AB106" s="1070" t="str">
        <f>IF(AB105="","",VLOOKUP(AB105,シフト記号表!$C$6:$L$47,10,FALSE))</f>
        <v/>
      </c>
      <c r="AC106" s="1071" t="str">
        <f>IF(AC105="","",VLOOKUP(AC105,シフト記号表!$C$6:$L$47,10,FALSE))</f>
        <v/>
      </c>
      <c r="AD106" s="1069" t="str">
        <f>IF(AD105="","",VLOOKUP(AD105,シフト記号表!$C$6:$L$47,10,FALSE))</f>
        <v/>
      </c>
      <c r="AE106" s="1070" t="str">
        <f>IF(AE105="","",VLOOKUP(AE105,シフト記号表!$C$6:$L$47,10,FALSE))</f>
        <v/>
      </c>
      <c r="AF106" s="1070" t="str">
        <f>IF(AF105="","",VLOOKUP(AF105,シフト記号表!$C$6:$L$47,10,FALSE))</f>
        <v/>
      </c>
      <c r="AG106" s="1070" t="str">
        <f>IF(AG105="","",VLOOKUP(AG105,シフト記号表!$C$6:$L$47,10,FALSE))</f>
        <v/>
      </c>
      <c r="AH106" s="1070" t="str">
        <f>IF(AH105="","",VLOOKUP(AH105,シフト記号表!$C$6:$L$47,10,FALSE))</f>
        <v/>
      </c>
      <c r="AI106" s="1070" t="str">
        <f>IF(AI105="","",VLOOKUP(AI105,シフト記号表!$C$6:$L$47,10,FALSE))</f>
        <v/>
      </c>
      <c r="AJ106" s="1071" t="str">
        <f>IF(AJ105="","",VLOOKUP(AJ105,シフト記号表!$C$6:$L$47,10,FALSE))</f>
        <v/>
      </c>
      <c r="AK106" s="1069" t="str">
        <f>IF(AK105="","",VLOOKUP(AK105,シフト記号表!$C$6:$L$47,10,FALSE))</f>
        <v/>
      </c>
      <c r="AL106" s="1070" t="str">
        <f>IF(AL105="","",VLOOKUP(AL105,シフト記号表!$C$6:$L$47,10,FALSE))</f>
        <v/>
      </c>
      <c r="AM106" s="1070" t="str">
        <f>IF(AM105="","",VLOOKUP(AM105,シフト記号表!$C$6:$L$47,10,FALSE))</f>
        <v/>
      </c>
      <c r="AN106" s="1070" t="str">
        <f>IF(AN105="","",VLOOKUP(AN105,シフト記号表!$C$6:$L$47,10,FALSE))</f>
        <v/>
      </c>
      <c r="AO106" s="1070" t="str">
        <f>IF(AO105="","",VLOOKUP(AO105,シフト記号表!$C$6:$L$47,10,FALSE))</f>
        <v/>
      </c>
      <c r="AP106" s="1070" t="str">
        <f>IF(AP105="","",VLOOKUP(AP105,シフト記号表!$C$6:$L$47,10,FALSE))</f>
        <v/>
      </c>
      <c r="AQ106" s="1071" t="str">
        <f>IF(AQ105="","",VLOOKUP(AQ105,シフト記号表!$C$6:$L$47,10,FALSE))</f>
        <v/>
      </c>
      <c r="AR106" s="1069" t="str">
        <f>IF(AR105="","",VLOOKUP(AR105,シフト記号表!$C$6:$L$47,10,FALSE))</f>
        <v/>
      </c>
      <c r="AS106" s="1070" t="str">
        <f>IF(AS105="","",VLOOKUP(AS105,シフト記号表!$C$6:$L$47,10,FALSE))</f>
        <v/>
      </c>
      <c r="AT106" s="1070" t="str">
        <f>IF(AT105="","",VLOOKUP(AT105,シフト記号表!$C$6:$L$47,10,FALSE))</f>
        <v/>
      </c>
      <c r="AU106" s="1070" t="str">
        <f>IF(AU105="","",VLOOKUP(AU105,シフト記号表!$C$6:$L$47,10,FALSE))</f>
        <v/>
      </c>
      <c r="AV106" s="1070" t="str">
        <f>IF(AV105="","",VLOOKUP(AV105,シフト記号表!$C$6:$L$47,10,FALSE))</f>
        <v/>
      </c>
      <c r="AW106" s="1070" t="str">
        <f>IF(AW105="","",VLOOKUP(AW105,シフト記号表!$C$6:$L$47,10,FALSE))</f>
        <v/>
      </c>
      <c r="AX106" s="1071" t="str">
        <f>IF(AX105="","",VLOOKUP(AX105,シフト記号表!$C$6:$L$47,10,FALSE))</f>
        <v/>
      </c>
      <c r="AY106" s="1069" t="str">
        <f>IF(AY105="","",VLOOKUP(AY105,シフト記号表!$C$6:$L$47,10,FALSE))</f>
        <v/>
      </c>
      <c r="AZ106" s="1070" t="str">
        <f>IF(AZ105="","",VLOOKUP(AZ105,シフト記号表!$C$6:$L$47,10,FALSE))</f>
        <v/>
      </c>
      <c r="BA106" s="1070" t="str">
        <f>IF(BA105="","",VLOOKUP(BA105,シフト記号表!$C$6:$L$47,10,FALSE))</f>
        <v/>
      </c>
      <c r="BB106" s="1114">
        <f>IF($BE$3="４週",SUM(W106:AX106),IF($BE$3="暦月",SUM(W106:BA106),""))</f>
        <v>0</v>
      </c>
      <c r="BC106" s="1115"/>
      <c r="BD106" s="1116">
        <f>IF($BE$3="４週",BB106/4,IF($BE$3="暦月",(BB106/($BE$8/7)),""))</f>
        <v>0</v>
      </c>
      <c r="BE106" s="1115"/>
      <c r="BF106" s="1117"/>
      <c r="BG106" s="1118"/>
      <c r="BH106" s="1118"/>
      <c r="BI106" s="1118"/>
      <c r="BJ106" s="1119"/>
    </row>
    <row r="107" spans="2:62" ht="20.25" hidden="1" customHeight="1">
      <c r="B107" s="1029">
        <f>B105+1</f>
        <v>46</v>
      </c>
      <c r="C107" s="1078"/>
      <c r="D107" s="1079"/>
      <c r="E107" s="1057"/>
      <c r="F107" s="1058"/>
      <c r="G107" s="1057"/>
      <c r="H107" s="1058"/>
      <c r="I107" s="1082"/>
      <c r="J107" s="1083"/>
      <c r="K107" s="1084"/>
      <c r="L107" s="1085"/>
      <c r="M107" s="1085"/>
      <c r="N107" s="1079"/>
      <c r="O107" s="1063"/>
      <c r="P107" s="1064"/>
      <c r="Q107" s="1064"/>
      <c r="R107" s="1064"/>
      <c r="S107" s="1065"/>
      <c r="T107" s="1103" t="s">
        <v>921</v>
      </c>
      <c r="U107" s="1104"/>
      <c r="V107" s="1105"/>
      <c r="W107" s="1089"/>
      <c r="X107" s="1090"/>
      <c r="Y107" s="1090"/>
      <c r="Z107" s="1090"/>
      <c r="AA107" s="1090"/>
      <c r="AB107" s="1090"/>
      <c r="AC107" s="1091"/>
      <c r="AD107" s="1089"/>
      <c r="AE107" s="1090"/>
      <c r="AF107" s="1090"/>
      <c r="AG107" s="1090"/>
      <c r="AH107" s="1090"/>
      <c r="AI107" s="1090"/>
      <c r="AJ107" s="1091"/>
      <c r="AK107" s="1089"/>
      <c r="AL107" s="1090"/>
      <c r="AM107" s="1090"/>
      <c r="AN107" s="1090"/>
      <c r="AO107" s="1090"/>
      <c r="AP107" s="1090"/>
      <c r="AQ107" s="1091"/>
      <c r="AR107" s="1089"/>
      <c r="AS107" s="1090"/>
      <c r="AT107" s="1090"/>
      <c r="AU107" s="1090"/>
      <c r="AV107" s="1090"/>
      <c r="AW107" s="1090"/>
      <c r="AX107" s="1091"/>
      <c r="AY107" s="1089"/>
      <c r="AZ107" s="1090"/>
      <c r="BA107" s="1092"/>
      <c r="BB107" s="1093"/>
      <c r="BC107" s="1094"/>
      <c r="BD107" s="1095"/>
      <c r="BE107" s="1096"/>
      <c r="BF107" s="1097"/>
      <c r="BG107" s="1098"/>
      <c r="BH107" s="1098"/>
      <c r="BI107" s="1098"/>
      <c r="BJ107" s="1099"/>
    </row>
    <row r="108" spans="2:62" ht="20.25" hidden="1" customHeight="1">
      <c r="B108" s="1054"/>
      <c r="C108" s="1106"/>
      <c r="D108" s="1107"/>
      <c r="E108" s="1108"/>
      <c r="F108" s="1109">
        <f>C107</f>
        <v>0</v>
      </c>
      <c r="G108" s="1108"/>
      <c r="H108" s="1109">
        <f>I107</f>
        <v>0</v>
      </c>
      <c r="I108" s="1110"/>
      <c r="J108" s="1111"/>
      <c r="K108" s="1112"/>
      <c r="L108" s="1113"/>
      <c r="M108" s="1113"/>
      <c r="N108" s="1107"/>
      <c r="O108" s="1063"/>
      <c r="P108" s="1064"/>
      <c r="Q108" s="1064"/>
      <c r="R108" s="1064"/>
      <c r="S108" s="1065"/>
      <c r="T108" s="1100" t="s">
        <v>922</v>
      </c>
      <c r="U108" s="1101"/>
      <c r="V108" s="1102"/>
      <c r="W108" s="1069" t="str">
        <f>IF(W107="","",VLOOKUP(W107,シフト記号表!$C$6:$L$47,10,FALSE))</f>
        <v/>
      </c>
      <c r="X108" s="1070" t="str">
        <f>IF(X107="","",VLOOKUP(X107,シフト記号表!$C$6:$L$47,10,FALSE))</f>
        <v/>
      </c>
      <c r="Y108" s="1070" t="str">
        <f>IF(Y107="","",VLOOKUP(Y107,シフト記号表!$C$6:$L$47,10,FALSE))</f>
        <v/>
      </c>
      <c r="Z108" s="1070" t="str">
        <f>IF(Z107="","",VLOOKUP(Z107,シフト記号表!$C$6:$L$47,10,FALSE))</f>
        <v/>
      </c>
      <c r="AA108" s="1070" t="str">
        <f>IF(AA107="","",VLOOKUP(AA107,シフト記号表!$C$6:$L$47,10,FALSE))</f>
        <v/>
      </c>
      <c r="AB108" s="1070" t="str">
        <f>IF(AB107="","",VLOOKUP(AB107,シフト記号表!$C$6:$L$47,10,FALSE))</f>
        <v/>
      </c>
      <c r="AC108" s="1071" t="str">
        <f>IF(AC107="","",VLOOKUP(AC107,シフト記号表!$C$6:$L$47,10,FALSE))</f>
        <v/>
      </c>
      <c r="AD108" s="1069" t="str">
        <f>IF(AD107="","",VLOOKUP(AD107,シフト記号表!$C$6:$L$47,10,FALSE))</f>
        <v/>
      </c>
      <c r="AE108" s="1070" t="str">
        <f>IF(AE107="","",VLOOKUP(AE107,シフト記号表!$C$6:$L$47,10,FALSE))</f>
        <v/>
      </c>
      <c r="AF108" s="1070" t="str">
        <f>IF(AF107="","",VLOOKUP(AF107,シフト記号表!$C$6:$L$47,10,FALSE))</f>
        <v/>
      </c>
      <c r="AG108" s="1070" t="str">
        <f>IF(AG107="","",VLOOKUP(AG107,シフト記号表!$C$6:$L$47,10,FALSE))</f>
        <v/>
      </c>
      <c r="AH108" s="1070" t="str">
        <f>IF(AH107="","",VLOOKUP(AH107,シフト記号表!$C$6:$L$47,10,FALSE))</f>
        <v/>
      </c>
      <c r="AI108" s="1070" t="str">
        <f>IF(AI107="","",VLOOKUP(AI107,シフト記号表!$C$6:$L$47,10,FALSE))</f>
        <v/>
      </c>
      <c r="AJ108" s="1071" t="str">
        <f>IF(AJ107="","",VLOOKUP(AJ107,シフト記号表!$C$6:$L$47,10,FALSE))</f>
        <v/>
      </c>
      <c r="AK108" s="1069" t="str">
        <f>IF(AK107="","",VLOOKUP(AK107,シフト記号表!$C$6:$L$47,10,FALSE))</f>
        <v/>
      </c>
      <c r="AL108" s="1070" t="str">
        <f>IF(AL107="","",VLOOKUP(AL107,シフト記号表!$C$6:$L$47,10,FALSE))</f>
        <v/>
      </c>
      <c r="AM108" s="1070" t="str">
        <f>IF(AM107="","",VLOOKUP(AM107,シフト記号表!$C$6:$L$47,10,FALSE))</f>
        <v/>
      </c>
      <c r="AN108" s="1070" t="str">
        <f>IF(AN107="","",VLOOKUP(AN107,シフト記号表!$C$6:$L$47,10,FALSE))</f>
        <v/>
      </c>
      <c r="AO108" s="1070" t="str">
        <f>IF(AO107="","",VLOOKUP(AO107,シフト記号表!$C$6:$L$47,10,FALSE))</f>
        <v/>
      </c>
      <c r="AP108" s="1070" t="str">
        <f>IF(AP107="","",VLOOKUP(AP107,シフト記号表!$C$6:$L$47,10,FALSE))</f>
        <v/>
      </c>
      <c r="AQ108" s="1071" t="str">
        <f>IF(AQ107="","",VLOOKUP(AQ107,シフト記号表!$C$6:$L$47,10,FALSE))</f>
        <v/>
      </c>
      <c r="AR108" s="1069" t="str">
        <f>IF(AR107="","",VLOOKUP(AR107,シフト記号表!$C$6:$L$47,10,FALSE))</f>
        <v/>
      </c>
      <c r="AS108" s="1070" t="str">
        <f>IF(AS107="","",VLOOKUP(AS107,シフト記号表!$C$6:$L$47,10,FALSE))</f>
        <v/>
      </c>
      <c r="AT108" s="1070" t="str">
        <f>IF(AT107="","",VLOOKUP(AT107,シフト記号表!$C$6:$L$47,10,FALSE))</f>
        <v/>
      </c>
      <c r="AU108" s="1070" t="str">
        <f>IF(AU107="","",VLOOKUP(AU107,シフト記号表!$C$6:$L$47,10,FALSE))</f>
        <v/>
      </c>
      <c r="AV108" s="1070" t="str">
        <f>IF(AV107="","",VLOOKUP(AV107,シフト記号表!$C$6:$L$47,10,FALSE))</f>
        <v/>
      </c>
      <c r="AW108" s="1070" t="str">
        <f>IF(AW107="","",VLOOKUP(AW107,シフト記号表!$C$6:$L$47,10,FALSE))</f>
        <v/>
      </c>
      <c r="AX108" s="1071" t="str">
        <f>IF(AX107="","",VLOOKUP(AX107,シフト記号表!$C$6:$L$47,10,FALSE))</f>
        <v/>
      </c>
      <c r="AY108" s="1069" t="str">
        <f>IF(AY107="","",VLOOKUP(AY107,シフト記号表!$C$6:$L$47,10,FALSE))</f>
        <v/>
      </c>
      <c r="AZ108" s="1070" t="str">
        <f>IF(AZ107="","",VLOOKUP(AZ107,シフト記号表!$C$6:$L$47,10,FALSE))</f>
        <v/>
      </c>
      <c r="BA108" s="1070" t="str">
        <f>IF(BA107="","",VLOOKUP(BA107,シフト記号表!$C$6:$L$47,10,FALSE))</f>
        <v/>
      </c>
      <c r="BB108" s="1114">
        <f>IF($BE$3="４週",SUM(W108:AX108),IF($BE$3="暦月",SUM(W108:BA108),""))</f>
        <v>0</v>
      </c>
      <c r="BC108" s="1115"/>
      <c r="BD108" s="1116">
        <f>IF($BE$3="４週",BB108/4,IF($BE$3="暦月",(BB108/($BE$8/7)),""))</f>
        <v>0</v>
      </c>
      <c r="BE108" s="1115"/>
      <c r="BF108" s="1117"/>
      <c r="BG108" s="1118"/>
      <c r="BH108" s="1118"/>
      <c r="BI108" s="1118"/>
      <c r="BJ108" s="1119"/>
    </row>
    <row r="109" spans="2:62" ht="20.25" hidden="1" customHeight="1">
      <c r="B109" s="1029">
        <f>B107+1</f>
        <v>47</v>
      </c>
      <c r="C109" s="1078"/>
      <c r="D109" s="1079"/>
      <c r="E109" s="1057"/>
      <c r="F109" s="1058"/>
      <c r="G109" s="1057"/>
      <c r="H109" s="1058"/>
      <c r="I109" s="1082"/>
      <c r="J109" s="1083"/>
      <c r="K109" s="1084"/>
      <c r="L109" s="1085"/>
      <c r="M109" s="1085"/>
      <c r="N109" s="1079"/>
      <c r="O109" s="1063"/>
      <c r="P109" s="1064"/>
      <c r="Q109" s="1064"/>
      <c r="R109" s="1064"/>
      <c r="S109" s="1065"/>
      <c r="T109" s="1103" t="s">
        <v>921</v>
      </c>
      <c r="U109" s="1104"/>
      <c r="V109" s="1105"/>
      <c r="W109" s="1089"/>
      <c r="X109" s="1090"/>
      <c r="Y109" s="1090"/>
      <c r="Z109" s="1090"/>
      <c r="AA109" s="1090"/>
      <c r="AB109" s="1090"/>
      <c r="AC109" s="1091"/>
      <c r="AD109" s="1089"/>
      <c r="AE109" s="1090"/>
      <c r="AF109" s="1090"/>
      <c r="AG109" s="1090"/>
      <c r="AH109" s="1090"/>
      <c r="AI109" s="1090"/>
      <c r="AJ109" s="1091"/>
      <c r="AK109" s="1089"/>
      <c r="AL109" s="1090"/>
      <c r="AM109" s="1090"/>
      <c r="AN109" s="1090"/>
      <c r="AO109" s="1090"/>
      <c r="AP109" s="1090"/>
      <c r="AQ109" s="1091"/>
      <c r="AR109" s="1089"/>
      <c r="AS109" s="1090"/>
      <c r="AT109" s="1090"/>
      <c r="AU109" s="1090"/>
      <c r="AV109" s="1090"/>
      <c r="AW109" s="1090"/>
      <c r="AX109" s="1091"/>
      <c r="AY109" s="1089"/>
      <c r="AZ109" s="1090"/>
      <c r="BA109" s="1092"/>
      <c r="BB109" s="1093"/>
      <c r="BC109" s="1094"/>
      <c r="BD109" s="1095"/>
      <c r="BE109" s="1096"/>
      <c r="BF109" s="1097"/>
      <c r="BG109" s="1098"/>
      <c r="BH109" s="1098"/>
      <c r="BI109" s="1098"/>
      <c r="BJ109" s="1099"/>
    </row>
    <row r="110" spans="2:62" ht="20.25" hidden="1" customHeight="1">
      <c r="B110" s="1054"/>
      <c r="C110" s="1106"/>
      <c r="D110" s="1107"/>
      <c r="E110" s="1108"/>
      <c r="F110" s="1109">
        <f>C109</f>
        <v>0</v>
      </c>
      <c r="G110" s="1108"/>
      <c r="H110" s="1109">
        <f>I109</f>
        <v>0</v>
      </c>
      <c r="I110" s="1110"/>
      <c r="J110" s="1111"/>
      <c r="K110" s="1112"/>
      <c r="L110" s="1113"/>
      <c r="M110" s="1113"/>
      <c r="N110" s="1107"/>
      <c r="O110" s="1063"/>
      <c r="P110" s="1064"/>
      <c r="Q110" s="1064"/>
      <c r="R110" s="1064"/>
      <c r="S110" s="1065"/>
      <c r="T110" s="1100" t="s">
        <v>922</v>
      </c>
      <c r="U110" s="1101"/>
      <c r="V110" s="1102"/>
      <c r="W110" s="1069" t="str">
        <f>IF(W109="","",VLOOKUP(W109,シフト記号表!$C$6:$L$47,10,FALSE))</f>
        <v/>
      </c>
      <c r="X110" s="1070" t="str">
        <f>IF(X109="","",VLOOKUP(X109,シフト記号表!$C$6:$L$47,10,FALSE))</f>
        <v/>
      </c>
      <c r="Y110" s="1070" t="str">
        <f>IF(Y109="","",VLOOKUP(Y109,シフト記号表!$C$6:$L$47,10,FALSE))</f>
        <v/>
      </c>
      <c r="Z110" s="1070" t="str">
        <f>IF(Z109="","",VLOOKUP(Z109,シフト記号表!$C$6:$L$47,10,FALSE))</f>
        <v/>
      </c>
      <c r="AA110" s="1070" t="str">
        <f>IF(AA109="","",VLOOKUP(AA109,シフト記号表!$C$6:$L$47,10,FALSE))</f>
        <v/>
      </c>
      <c r="AB110" s="1070" t="str">
        <f>IF(AB109="","",VLOOKUP(AB109,シフト記号表!$C$6:$L$47,10,FALSE))</f>
        <v/>
      </c>
      <c r="AC110" s="1071" t="str">
        <f>IF(AC109="","",VLOOKUP(AC109,シフト記号表!$C$6:$L$47,10,FALSE))</f>
        <v/>
      </c>
      <c r="AD110" s="1069" t="str">
        <f>IF(AD109="","",VLOOKUP(AD109,シフト記号表!$C$6:$L$47,10,FALSE))</f>
        <v/>
      </c>
      <c r="AE110" s="1070" t="str">
        <f>IF(AE109="","",VLOOKUP(AE109,シフト記号表!$C$6:$L$47,10,FALSE))</f>
        <v/>
      </c>
      <c r="AF110" s="1070" t="str">
        <f>IF(AF109="","",VLOOKUP(AF109,シフト記号表!$C$6:$L$47,10,FALSE))</f>
        <v/>
      </c>
      <c r="AG110" s="1070" t="str">
        <f>IF(AG109="","",VLOOKUP(AG109,シフト記号表!$C$6:$L$47,10,FALSE))</f>
        <v/>
      </c>
      <c r="AH110" s="1070" t="str">
        <f>IF(AH109="","",VLOOKUP(AH109,シフト記号表!$C$6:$L$47,10,FALSE))</f>
        <v/>
      </c>
      <c r="AI110" s="1070" t="str">
        <f>IF(AI109="","",VLOOKUP(AI109,シフト記号表!$C$6:$L$47,10,FALSE))</f>
        <v/>
      </c>
      <c r="AJ110" s="1071" t="str">
        <f>IF(AJ109="","",VLOOKUP(AJ109,シフト記号表!$C$6:$L$47,10,FALSE))</f>
        <v/>
      </c>
      <c r="AK110" s="1069" t="str">
        <f>IF(AK109="","",VLOOKUP(AK109,シフト記号表!$C$6:$L$47,10,FALSE))</f>
        <v/>
      </c>
      <c r="AL110" s="1070" t="str">
        <f>IF(AL109="","",VLOOKUP(AL109,シフト記号表!$C$6:$L$47,10,FALSE))</f>
        <v/>
      </c>
      <c r="AM110" s="1070" t="str">
        <f>IF(AM109="","",VLOOKUP(AM109,シフト記号表!$C$6:$L$47,10,FALSE))</f>
        <v/>
      </c>
      <c r="AN110" s="1070" t="str">
        <f>IF(AN109="","",VLOOKUP(AN109,シフト記号表!$C$6:$L$47,10,FALSE))</f>
        <v/>
      </c>
      <c r="AO110" s="1070" t="str">
        <f>IF(AO109="","",VLOOKUP(AO109,シフト記号表!$C$6:$L$47,10,FALSE))</f>
        <v/>
      </c>
      <c r="AP110" s="1070" t="str">
        <f>IF(AP109="","",VLOOKUP(AP109,シフト記号表!$C$6:$L$47,10,FALSE))</f>
        <v/>
      </c>
      <c r="AQ110" s="1071" t="str">
        <f>IF(AQ109="","",VLOOKUP(AQ109,シフト記号表!$C$6:$L$47,10,FALSE))</f>
        <v/>
      </c>
      <c r="AR110" s="1069" t="str">
        <f>IF(AR109="","",VLOOKUP(AR109,シフト記号表!$C$6:$L$47,10,FALSE))</f>
        <v/>
      </c>
      <c r="AS110" s="1070" t="str">
        <f>IF(AS109="","",VLOOKUP(AS109,シフト記号表!$C$6:$L$47,10,FALSE))</f>
        <v/>
      </c>
      <c r="AT110" s="1070" t="str">
        <f>IF(AT109="","",VLOOKUP(AT109,シフト記号表!$C$6:$L$47,10,FALSE))</f>
        <v/>
      </c>
      <c r="AU110" s="1070" t="str">
        <f>IF(AU109="","",VLOOKUP(AU109,シフト記号表!$C$6:$L$47,10,FALSE))</f>
        <v/>
      </c>
      <c r="AV110" s="1070" t="str">
        <f>IF(AV109="","",VLOOKUP(AV109,シフト記号表!$C$6:$L$47,10,FALSE))</f>
        <v/>
      </c>
      <c r="AW110" s="1070" t="str">
        <f>IF(AW109="","",VLOOKUP(AW109,シフト記号表!$C$6:$L$47,10,FALSE))</f>
        <v/>
      </c>
      <c r="AX110" s="1071" t="str">
        <f>IF(AX109="","",VLOOKUP(AX109,シフト記号表!$C$6:$L$47,10,FALSE))</f>
        <v/>
      </c>
      <c r="AY110" s="1069" t="str">
        <f>IF(AY109="","",VLOOKUP(AY109,シフト記号表!$C$6:$L$47,10,FALSE))</f>
        <v/>
      </c>
      <c r="AZ110" s="1070" t="str">
        <f>IF(AZ109="","",VLOOKUP(AZ109,シフト記号表!$C$6:$L$47,10,FALSE))</f>
        <v/>
      </c>
      <c r="BA110" s="1070" t="str">
        <f>IF(BA109="","",VLOOKUP(BA109,シフト記号表!$C$6:$L$47,10,FALSE))</f>
        <v/>
      </c>
      <c r="BB110" s="1114">
        <f>IF($BE$3="４週",SUM(W110:AX110),IF($BE$3="暦月",SUM(W110:BA110),""))</f>
        <v>0</v>
      </c>
      <c r="BC110" s="1115"/>
      <c r="BD110" s="1116">
        <f>IF($BE$3="４週",BB110/4,IF($BE$3="暦月",(BB110/($BE$8/7)),""))</f>
        <v>0</v>
      </c>
      <c r="BE110" s="1115"/>
      <c r="BF110" s="1117"/>
      <c r="BG110" s="1118"/>
      <c r="BH110" s="1118"/>
      <c r="BI110" s="1118"/>
      <c r="BJ110" s="1119"/>
    </row>
    <row r="111" spans="2:62" ht="20.25" hidden="1" customHeight="1">
      <c r="B111" s="1029">
        <f>B109+1</f>
        <v>48</v>
      </c>
      <c r="C111" s="1078"/>
      <c r="D111" s="1079"/>
      <c r="E111" s="1057"/>
      <c r="F111" s="1058"/>
      <c r="G111" s="1057"/>
      <c r="H111" s="1058"/>
      <c r="I111" s="1082"/>
      <c r="J111" s="1083"/>
      <c r="K111" s="1084"/>
      <c r="L111" s="1085"/>
      <c r="M111" s="1085"/>
      <c r="N111" s="1079"/>
      <c r="O111" s="1063"/>
      <c r="P111" s="1064"/>
      <c r="Q111" s="1064"/>
      <c r="R111" s="1064"/>
      <c r="S111" s="1065"/>
      <c r="T111" s="1103" t="s">
        <v>921</v>
      </c>
      <c r="U111" s="1104"/>
      <c r="V111" s="1105"/>
      <c r="W111" s="1089"/>
      <c r="X111" s="1090"/>
      <c r="Y111" s="1090"/>
      <c r="Z111" s="1090"/>
      <c r="AA111" s="1090"/>
      <c r="AB111" s="1090"/>
      <c r="AC111" s="1091"/>
      <c r="AD111" s="1089"/>
      <c r="AE111" s="1090"/>
      <c r="AF111" s="1090"/>
      <c r="AG111" s="1090"/>
      <c r="AH111" s="1090"/>
      <c r="AI111" s="1090"/>
      <c r="AJ111" s="1091"/>
      <c r="AK111" s="1089"/>
      <c r="AL111" s="1090"/>
      <c r="AM111" s="1090"/>
      <c r="AN111" s="1090"/>
      <c r="AO111" s="1090"/>
      <c r="AP111" s="1090"/>
      <c r="AQ111" s="1091"/>
      <c r="AR111" s="1089"/>
      <c r="AS111" s="1090"/>
      <c r="AT111" s="1090"/>
      <c r="AU111" s="1090"/>
      <c r="AV111" s="1090"/>
      <c r="AW111" s="1090"/>
      <c r="AX111" s="1091"/>
      <c r="AY111" s="1089"/>
      <c r="AZ111" s="1090"/>
      <c r="BA111" s="1092"/>
      <c r="BB111" s="1093"/>
      <c r="BC111" s="1094"/>
      <c r="BD111" s="1095"/>
      <c r="BE111" s="1096"/>
      <c r="BF111" s="1097"/>
      <c r="BG111" s="1098"/>
      <c r="BH111" s="1098"/>
      <c r="BI111" s="1098"/>
      <c r="BJ111" s="1099"/>
    </row>
    <row r="112" spans="2:62" ht="20.25" hidden="1" customHeight="1">
      <c r="B112" s="1054"/>
      <c r="C112" s="1106"/>
      <c r="D112" s="1107"/>
      <c r="E112" s="1108"/>
      <c r="F112" s="1109">
        <f>C111</f>
        <v>0</v>
      </c>
      <c r="G112" s="1108"/>
      <c r="H112" s="1109">
        <f>I111</f>
        <v>0</v>
      </c>
      <c r="I112" s="1110"/>
      <c r="J112" s="1111"/>
      <c r="K112" s="1112"/>
      <c r="L112" s="1113"/>
      <c r="M112" s="1113"/>
      <c r="N112" s="1107"/>
      <c r="O112" s="1063"/>
      <c r="P112" s="1064"/>
      <c r="Q112" s="1064"/>
      <c r="R112" s="1064"/>
      <c r="S112" s="1065"/>
      <c r="T112" s="1100" t="s">
        <v>922</v>
      </c>
      <c r="U112" s="1101"/>
      <c r="V112" s="1102"/>
      <c r="W112" s="1069" t="str">
        <f>IF(W111="","",VLOOKUP(W111,シフト記号表!$C$6:$L$47,10,FALSE))</f>
        <v/>
      </c>
      <c r="X112" s="1070" t="str">
        <f>IF(X111="","",VLOOKUP(X111,シフト記号表!$C$6:$L$47,10,FALSE))</f>
        <v/>
      </c>
      <c r="Y112" s="1070" t="str">
        <f>IF(Y111="","",VLOOKUP(Y111,シフト記号表!$C$6:$L$47,10,FALSE))</f>
        <v/>
      </c>
      <c r="Z112" s="1070" t="str">
        <f>IF(Z111="","",VLOOKUP(Z111,シフト記号表!$C$6:$L$47,10,FALSE))</f>
        <v/>
      </c>
      <c r="AA112" s="1070" t="str">
        <f>IF(AA111="","",VLOOKUP(AA111,シフト記号表!$C$6:$L$47,10,FALSE))</f>
        <v/>
      </c>
      <c r="AB112" s="1070" t="str">
        <f>IF(AB111="","",VLOOKUP(AB111,シフト記号表!$C$6:$L$47,10,FALSE))</f>
        <v/>
      </c>
      <c r="AC112" s="1071" t="str">
        <f>IF(AC111="","",VLOOKUP(AC111,シフト記号表!$C$6:$L$47,10,FALSE))</f>
        <v/>
      </c>
      <c r="AD112" s="1069" t="str">
        <f>IF(AD111="","",VLOOKUP(AD111,シフト記号表!$C$6:$L$47,10,FALSE))</f>
        <v/>
      </c>
      <c r="AE112" s="1070" t="str">
        <f>IF(AE111="","",VLOOKUP(AE111,シフト記号表!$C$6:$L$47,10,FALSE))</f>
        <v/>
      </c>
      <c r="AF112" s="1070" t="str">
        <f>IF(AF111="","",VLOOKUP(AF111,シフト記号表!$C$6:$L$47,10,FALSE))</f>
        <v/>
      </c>
      <c r="AG112" s="1070" t="str">
        <f>IF(AG111="","",VLOOKUP(AG111,シフト記号表!$C$6:$L$47,10,FALSE))</f>
        <v/>
      </c>
      <c r="AH112" s="1070" t="str">
        <f>IF(AH111="","",VLOOKUP(AH111,シフト記号表!$C$6:$L$47,10,FALSE))</f>
        <v/>
      </c>
      <c r="AI112" s="1070" t="str">
        <f>IF(AI111="","",VLOOKUP(AI111,シフト記号表!$C$6:$L$47,10,FALSE))</f>
        <v/>
      </c>
      <c r="AJ112" s="1071" t="str">
        <f>IF(AJ111="","",VLOOKUP(AJ111,シフト記号表!$C$6:$L$47,10,FALSE))</f>
        <v/>
      </c>
      <c r="AK112" s="1069" t="str">
        <f>IF(AK111="","",VLOOKUP(AK111,シフト記号表!$C$6:$L$47,10,FALSE))</f>
        <v/>
      </c>
      <c r="AL112" s="1070" t="str">
        <f>IF(AL111="","",VLOOKUP(AL111,シフト記号表!$C$6:$L$47,10,FALSE))</f>
        <v/>
      </c>
      <c r="AM112" s="1070" t="str">
        <f>IF(AM111="","",VLOOKUP(AM111,シフト記号表!$C$6:$L$47,10,FALSE))</f>
        <v/>
      </c>
      <c r="AN112" s="1070" t="str">
        <f>IF(AN111="","",VLOOKUP(AN111,シフト記号表!$C$6:$L$47,10,FALSE))</f>
        <v/>
      </c>
      <c r="AO112" s="1070" t="str">
        <f>IF(AO111="","",VLOOKUP(AO111,シフト記号表!$C$6:$L$47,10,FALSE))</f>
        <v/>
      </c>
      <c r="AP112" s="1070" t="str">
        <f>IF(AP111="","",VLOOKUP(AP111,シフト記号表!$C$6:$L$47,10,FALSE))</f>
        <v/>
      </c>
      <c r="AQ112" s="1071" t="str">
        <f>IF(AQ111="","",VLOOKUP(AQ111,シフト記号表!$C$6:$L$47,10,FALSE))</f>
        <v/>
      </c>
      <c r="AR112" s="1069" t="str">
        <f>IF(AR111="","",VLOOKUP(AR111,シフト記号表!$C$6:$L$47,10,FALSE))</f>
        <v/>
      </c>
      <c r="AS112" s="1070" t="str">
        <f>IF(AS111="","",VLOOKUP(AS111,シフト記号表!$C$6:$L$47,10,FALSE))</f>
        <v/>
      </c>
      <c r="AT112" s="1070" t="str">
        <f>IF(AT111="","",VLOOKUP(AT111,シフト記号表!$C$6:$L$47,10,FALSE))</f>
        <v/>
      </c>
      <c r="AU112" s="1070" t="str">
        <f>IF(AU111="","",VLOOKUP(AU111,シフト記号表!$C$6:$L$47,10,FALSE))</f>
        <v/>
      </c>
      <c r="AV112" s="1070" t="str">
        <f>IF(AV111="","",VLOOKUP(AV111,シフト記号表!$C$6:$L$47,10,FALSE))</f>
        <v/>
      </c>
      <c r="AW112" s="1070" t="str">
        <f>IF(AW111="","",VLOOKUP(AW111,シフト記号表!$C$6:$L$47,10,FALSE))</f>
        <v/>
      </c>
      <c r="AX112" s="1071" t="str">
        <f>IF(AX111="","",VLOOKUP(AX111,シフト記号表!$C$6:$L$47,10,FALSE))</f>
        <v/>
      </c>
      <c r="AY112" s="1069" t="str">
        <f>IF(AY111="","",VLOOKUP(AY111,シフト記号表!$C$6:$L$47,10,FALSE))</f>
        <v/>
      </c>
      <c r="AZ112" s="1070" t="str">
        <f>IF(AZ111="","",VLOOKUP(AZ111,シフト記号表!$C$6:$L$47,10,FALSE))</f>
        <v/>
      </c>
      <c r="BA112" s="1070" t="str">
        <f>IF(BA111="","",VLOOKUP(BA111,シフト記号表!$C$6:$L$47,10,FALSE))</f>
        <v/>
      </c>
      <c r="BB112" s="1114">
        <f>IF($BE$3="４週",SUM(W112:AX112),IF($BE$3="暦月",SUM(W112:BA112),""))</f>
        <v>0</v>
      </c>
      <c r="BC112" s="1115"/>
      <c r="BD112" s="1116">
        <f>IF($BE$3="４週",BB112/4,IF($BE$3="暦月",(BB112/($BE$8/7)),""))</f>
        <v>0</v>
      </c>
      <c r="BE112" s="1115"/>
      <c r="BF112" s="1117"/>
      <c r="BG112" s="1118"/>
      <c r="BH112" s="1118"/>
      <c r="BI112" s="1118"/>
      <c r="BJ112" s="1119"/>
    </row>
    <row r="113" spans="2:62" ht="20.25" hidden="1" customHeight="1">
      <c r="B113" s="1029">
        <f>B111+1</f>
        <v>49</v>
      </c>
      <c r="C113" s="1078"/>
      <c r="D113" s="1079"/>
      <c r="E113" s="1057"/>
      <c r="F113" s="1058"/>
      <c r="G113" s="1057"/>
      <c r="H113" s="1058"/>
      <c r="I113" s="1082"/>
      <c r="J113" s="1083"/>
      <c r="K113" s="1084"/>
      <c r="L113" s="1085"/>
      <c r="M113" s="1085"/>
      <c r="N113" s="1079"/>
      <c r="O113" s="1063"/>
      <c r="P113" s="1064"/>
      <c r="Q113" s="1064"/>
      <c r="R113" s="1064"/>
      <c r="S113" s="1065"/>
      <c r="T113" s="1103" t="s">
        <v>921</v>
      </c>
      <c r="U113" s="1104"/>
      <c r="V113" s="1105"/>
      <c r="W113" s="1089"/>
      <c r="X113" s="1090"/>
      <c r="Y113" s="1090"/>
      <c r="Z113" s="1090"/>
      <c r="AA113" s="1090"/>
      <c r="AB113" s="1090"/>
      <c r="AC113" s="1091"/>
      <c r="AD113" s="1089"/>
      <c r="AE113" s="1090"/>
      <c r="AF113" s="1090"/>
      <c r="AG113" s="1090"/>
      <c r="AH113" s="1090"/>
      <c r="AI113" s="1090"/>
      <c r="AJ113" s="1091"/>
      <c r="AK113" s="1089"/>
      <c r="AL113" s="1090"/>
      <c r="AM113" s="1090"/>
      <c r="AN113" s="1090"/>
      <c r="AO113" s="1090"/>
      <c r="AP113" s="1090"/>
      <c r="AQ113" s="1091"/>
      <c r="AR113" s="1089"/>
      <c r="AS113" s="1090"/>
      <c r="AT113" s="1090"/>
      <c r="AU113" s="1090"/>
      <c r="AV113" s="1090"/>
      <c r="AW113" s="1090"/>
      <c r="AX113" s="1091"/>
      <c r="AY113" s="1089"/>
      <c r="AZ113" s="1090"/>
      <c r="BA113" s="1092"/>
      <c r="BB113" s="1093"/>
      <c r="BC113" s="1094"/>
      <c r="BD113" s="1095"/>
      <c r="BE113" s="1096"/>
      <c r="BF113" s="1097"/>
      <c r="BG113" s="1098"/>
      <c r="BH113" s="1098"/>
      <c r="BI113" s="1098"/>
      <c r="BJ113" s="1099"/>
    </row>
    <row r="114" spans="2:62" ht="20.25" hidden="1" customHeight="1">
      <c r="B114" s="1054"/>
      <c r="C114" s="1106"/>
      <c r="D114" s="1107"/>
      <c r="E114" s="1108"/>
      <c r="F114" s="1109">
        <f>C113</f>
        <v>0</v>
      </c>
      <c r="G114" s="1108"/>
      <c r="H114" s="1109">
        <f>I113</f>
        <v>0</v>
      </c>
      <c r="I114" s="1110"/>
      <c r="J114" s="1111"/>
      <c r="K114" s="1112"/>
      <c r="L114" s="1113"/>
      <c r="M114" s="1113"/>
      <c r="N114" s="1107"/>
      <c r="O114" s="1063"/>
      <c r="P114" s="1064"/>
      <c r="Q114" s="1064"/>
      <c r="R114" s="1064"/>
      <c r="S114" s="1065"/>
      <c r="T114" s="1100" t="s">
        <v>922</v>
      </c>
      <c r="U114" s="1101"/>
      <c r="V114" s="1102"/>
      <c r="W114" s="1069" t="str">
        <f>IF(W113="","",VLOOKUP(W113,シフト記号表!$C$6:$L$47,10,FALSE))</f>
        <v/>
      </c>
      <c r="X114" s="1070" t="str">
        <f>IF(X113="","",VLOOKUP(X113,シフト記号表!$C$6:$L$47,10,FALSE))</f>
        <v/>
      </c>
      <c r="Y114" s="1070" t="str">
        <f>IF(Y113="","",VLOOKUP(Y113,シフト記号表!$C$6:$L$47,10,FALSE))</f>
        <v/>
      </c>
      <c r="Z114" s="1070" t="str">
        <f>IF(Z113="","",VLOOKUP(Z113,シフト記号表!$C$6:$L$47,10,FALSE))</f>
        <v/>
      </c>
      <c r="AA114" s="1070" t="str">
        <f>IF(AA113="","",VLOOKUP(AA113,シフト記号表!$C$6:$L$47,10,FALSE))</f>
        <v/>
      </c>
      <c r="AB114" s="1070" t="str">
        <f>IF(AB113="","",VLOOKUP(AB113,シフト記号表!$C$6:$L$47,10,FALSE))</f>
        <v/>
      </c>
      <c r="AC114" s="1071" t="str">
        <f>IF(AC113="","",VLOOKUP(AC113,シフト記号表!$C$6:$L$47,10,FALSE))</f>
        <v/>
      </c>
      <c r="AD114" s="1069" t="str">
        <f>IF(AD113="","",VLOOKUP(AD113,シフト記号表!$C$6:$L$47,10,FALSE))</f>
        <v/>
      </c>
      <c r="AE114" s="1070" t="str">
        <f>IF(AE113="","",VLOOKUP(AE113,シフト記号表!$C$6:$L$47,10,FALSE))</f>
        <v/>
      </c>
      <c r="AF114" s="1070" t="str">
        <f>IF(AF113="","",VLOOKUP(AF113,シフト記号表!$C$6:$L$47,10,FALSE))</f>
        <v/>
      </c>
      <c r="AG114" s="1070" t="str">
        <f>IF(AG113="","",VLOOKUP(AG113,シフト記号表!$C$6:$L$47,10,FALSE))</f>
        <v/>
      </c>
      <c r="AH114" s="1070" t="str">
        <f>IF(AH113="","",VLOOKUP(AH113,シフト記号表!$C$6:$L$47,10,FALSE))</f>
        <v/>
      </c>
      <c r="AI114" s="1070" t="str">
        <f>IF(AI113="","",VLOOKUP(AI113,シフト記号表!$C$6:$L$47,10,FALSE))</f>
        <v/>
      </c>
      <c r="AJ114" s="1071" t="str">
        <f>IF(AJ113="","",VLOOKUP(AJ113,シフト記号表!$C$6:$L$47,10,FALSE))</f>
        <v/>
      </c>
      <c r="AK114" s="1069" t="str">
        <f>IF(AK113="","",VLOOKUP(AK113,シフト記号表!$C$6:$L$47,10,FALSE))</f>
        <v/>
      </c>
      <c r="AL114" s="1070" t="str">
        <f>IF(AL113="","",VLOOKUP(AL113,シフト記号表!$C$6:$L$47,10,FALSE))</f>
        <v/>
      </c>
      <c r="AM114" s="1070" t="str">
        <f>IF(AM113="","",VLOOKUP(AM113,シフト記号表!$C$6:$L$47,10,FALSE))</f>
        <v/>
      </c>
      <c r="AN114" s="1070" t="str">
        <f>IF(AN113="","",VLOOKUP(AN113,シフト記号表!$C$6:$L$47,10,FALSE))</f>
        <v/>
      </c>
      <c r="AO114" s="1070" t="str">
        <f>IF(AO113="","",VLOOKUP(AO113,シフト記号表!$C$6:$L$47,10,FALSE))</f>
        <v/>
      </c>
      <c r="AP114" s="1070" t="str">
        <f>IF(AP113="","",VLOOKUP(AP113,シフト記号表!$C$6:$L$47,10,FALSE))</f>
        <v/>
      </c>
      <c r="AQ114" s="1071" t="str">
        <f>IF(AQ113="","",VLOOKUP(AQ113,シフト記号表!$C$6:$L$47,10,FALSE))</f>
        <v/>
      </c>
      <c r="AR114" s="1069" t="str">
        <f>IF(AR113="","",VLOOKUP(AR113,シフト記号表!$C$6:$L$47,10,FALSE))</f>
        <v/>
      </c>
      <c r="AS114" s="1070" t="str">
        <f>IF(AS113="","",VLOOKUP(AS113,シフト記号表!$C$6:$L$47,10,FALSE))</f>
        <v/>
      </c>
      <c r="AT114" s="1070" t="str">
        <f>IF(AT113="","",VLOOKUP(AT113,シフト記号表!$C$6:$L$47,10,FALSE))</f>
        <v/>
      </c>
      <c r="AU114" s="1070" t="str">
        <f>IF(AU113="","",VLOOKUP(AU113,シフト記号表!$C$6:$L$47,10,FALSE))</f>
        <v/>
      </c>
      <c r="AV114" s="1070" t="str">
        <f>IF(AV113="","",VLOOKUP(AV113,シフト記号表!$C$6:$L$47,10,FALSE))</f>
        <v/>
      </c>
      <c r="AW114" s="1070" t="str">
        <f>IF(AW113="","",VLOOKUP(AW113,シフト記号表!$C$6:$L$47,10,FALSE))</f>
        <v/>
      </c>
      <c r="AX114" s="1071" t="str">
        <f>IF(AX113="","",VLOOKUP(AX113,シフト記号表!$C$6:$L$47,10,FALSE))</f>
        <v/>
      </c>
      <c r="AY114" s="1069" t="str">
        <f>IF(AY113="","",VLOOKUP(AY113,シフト記号表!$C$6:$L$47,10,FALSE))</f>
        <v/>
      </c>
      <c r="AZ114" s="1070" t="str">
        <f>IF(AZ113="","",VLOOKUP(AZ113,シフト記号表!$C$6:$L$47,10,FALSE))</f>
        <v/>
      </c>
      <c r="BA114" s="1070" t="str">
        <f>IF(BA113="","",VLOOKUP(BA113,シフト記号表!$C$6:$L$47,10,FALSE))</f>
        <v/>
      </c>
      <c r="BB114" s="1114">
        <f>IF($BE$3="４週",SUM(W114:AX114),IF($BE$3="暦月",SUM(W114:BA114),""))</f>
        <v>0</v>
      </c>
      <c r="BC114" s="1115"/>
      <c r="BD114" s="1116">
        <f>IF($BE$3="４週",BB114/4,IF($BE$3="暦月",(BB114/($BE$8/7)),""))</f>
        <v>0</v>
      </c>
      <c r="BE114" s="1115"/>
      <c r="BF114" s="1117"/>
      <c r="BG114" s="1118"/>
      <c r="BH114" s="1118"/>
      <c r="BI114" s="1118"/>
      <c r="BJ114" s="1119"/>
    </row>
    <row r="115" spans="2:62" ht="20.25" hidden="1" customHeight="1">
      <c r="B115" s="1029">
        <f>B113+1</f>
        <v>50</v>
      </c>
      <c r="C115" s="1078"/>
      <c r="D115" s="1079"/>
      <c r="E115" s="1057"/>
      <c r="F115" s="1058"/>
      <c r="G115" s="1057"/>
      <c r="H115" s="1058"/>
      <c r="I115" s="1082"/>
      <c r="J115" s="1083"/>
      <c r="K115" s="1084"/>
      <c r="L115" s="1085"/>
      <c r="M115" s="1085"/>
      <c r="N115" s="1079"/>
      <c r="O115" s="1063"/>
      <c r="P115" s="1064"/>
      <c r="Q115" s="1064"/>
      <c r="R115" s="1064"/>
      <c r="S115" s="1065"/>
      <c r="T115" s="1103" t="s">
        <v>921</v>
      </c>
      <c r="U115" s="1104"/>
      <c r="V115" s="1105"/>
      <c r="W115" s="1089"/>
      <c r="X115" s="1090"/>
      <c r="Y115" s="1090"/>
      <c r="Z115" s="1090"/>
      <c r="AA115" s="1090"/>
      <c r="AB115" s="1090"/>
      <c r="AC115" s="1091"/>
      <c r="AD115" s="1089"/>
      <c r="AE115" s="1090"/>
      <c r="AF115" s="1090"/>
      <c r="AG115" s="1090"/>
      <c r="AH115" s="1090"/>
      <c r="AI115" s="1090"/>
      <c r="AJ115" s="1091"/>
      <c r="AK115" s="1089"/>
      <c r="AL115" s="1090"/>
      <c r="AM115" s="1090"/>
      <c r="AN115" s="1090"/>
      <c r="AO115" s="1090"/>
      <c r="AP115" s="1090"/>
      <c r="AQ115" s="1091"/>
      <c r="AR115" s="1089"/>
      <c r="AS115" s="1090"/>
      <c r="AT115" s="1090"/>
      <c r="AU115" s="1090"/>
      <c r="AV115" s="1090"/>
      <c r="AW115" s="1090"/>
      <c r="AX115" s="1091"/>
      <c r="AY115" s="1089"/>
      <c r="AZ115" s="1090"/>
      <c r="BA115" s="1092"/>
      <c r="BB115" s="1093"/>
      <c r="BC115" s="1094"/>
      <c r="BD115" s="1095"/>
      <c r="BE115" s="1096"/>
      <c r="BF115" s="1097"/>
      <c r="BG115" s="1098"/>
      <c r="BH115" s="1098"/>
      <c r="BI115" s="1098"/>
      <c r="BJ115" s="1099"/>
    </row>
    <row r="116" spans="2:62" ht="20.25" hidden="1" customHeight="1">
      <c r="B116" s="1054"/>
      <c r="C116" s="1106"/>
      <c r="D116" s="1107"/>
      <c r="E116" s="1108"/>
      <c r="F116" s="1109">
        <f>C115</f>
        <v>0</v>
      </c>
      <c r="G116" s="1108"/>
      <c r="H116" s="1109">
        <f>I115</f>
        <v>0</v>
      </c>
      <c r="I116" s="1110"/>
      <c r="J116" s="1111"/>
      <c r="K116" s="1112"/>
      <c r="L116" s="1113"/>
      <c r="M116" s="1113"/>
      <c r="N116" s="1107"/>
      <c r="O116" s="1063"/>
      <c r="P116" s="1064"/>
      <c r="Q116" s="1064"/>
      <c r="R116" s="1064"/>
      <c r="S116" s="1065"/>
      <c r="T116" s="1100" t="s">
        <v>922</v>
      </c>
      <c r="U116" s="1101"/>
      <c r="V116" s="1102"/>
      <c r="W116" s="1069" t="str">
        <f>IF(W115="","",VLOOKUP(W115,シフト記号表!$C$6:$L$47,10,FALSE))</f>
        <v/>
      </c>
      <c r="X116" s="1070" t="str">
        <f>IF(X115="","",VLOOKUP(X115,シフト記号表!$C$6:$L$47,10,FALSE))</f>
        <v/>
      </c>
      <c r="Y116" s="1070" t="str">
        <f>IF(Y115="","",VLOOKUP(Y115,シフト記号表!$C$6:$L$47,10,FALSE))</f>
        <v/>
      </c>
      <c r="Z116" s="1070" t="str">
        <f>IF(Z115="","",VLOOKUP(Z115,シフト記号表!$C$6:$L$47,10,FALSE))</f>
        <v/>
      </c>
      <c r="AA116" s="1070" t="str">
        <f>IF(AA115="","",VLOOKUP(AA115,シフト記号表!$C$6:$L$47,10,FALSE))</f>
        <v/>
      </c>
      <c r="AB116" s="1070" t="str">
        <f>IF(AB115="","",VLOOKUP(AB115,シフト記号表!$C$6:$L$47,10,FALSE))</f>
        <v/>
      </c>
      <c r="AC116" s="1071" t="str">
        <f>IF(AC115="","",VLOOKUP(AC115,シフト記号表!$C$6:$L$47,10,FALSE))</f>
        <v/>
      </c>
      <c r="AD116" s="1069" t="str">
        <f>IF(AD115="","",VLOOKUP(AD115,シフト記号表!$C$6:$L$47,10,FALSE))</f>
        <v/>
      </c>
      <c r="AE116" s="1070" t="str">
        <f>IF(AE115="","",VLOOKUP(AE115,シフト記号表!$C$6:$L$47,10,FALSE))</f>
        <v/>
      </c>
      <c r="AF116" s="1070" t="str">
        <f>IF(AF115="","",VLOOKUP(AF115,シフト記号表!$C$6:$L$47,10,FALSE))</f>
        <v/>
      </c>
      <c r="AG116" s="1070" t="str">
        <f>IF(AG115="","",VLOOKUP(AG115,シフト記号表!$C$6:$L$47,10,FALSE))</f>
        <v/>
      </c>
      <c r="AH116" s="1070" t="str">
        <f>IF(AH115="","",VLOOKUP(AH115,シフト記号表!$C$6:$L$47,10,FALSE))</f>
        <v/>
      </c>
      <c r="AI116" s="1070" t="str">
        <f>IF(AI115="","",VLOOKUP(AI115,シフト記号表!$C$6:$L$47,10,FALSE))</f>
        <v/>
      </c>
      <c r="AJ116" s="1071" t="str">
        <f>IF(AJ115="","",VLOOKUP(AJ115,シフト記号表!$C$6:$L$47,10,FALSE))</f>
        <v/>
      </c>
      <c r="AK116" s="1069" t="str">
        <f>IF(AK115="","",VLOOKUP(AK115,シフト記号表!$C$6:$L$47,10,FALSE))</f>
        <v/>
      </c>
      <c r="AL116" s="1070" t="str">
        <f>IF(AL115="","",VLOOKUP(AL115,シフト記号表!$C$6:$L$47,10,FALSE))</f>
        <v/>
      </c>
      <c r="AM116" s="1070" t="str">
        <f>IF(AM115="","",VLOOKUP(AM115,シフト記号表!$C$6:$L$47,10,FALSE))</f>
        <v/>
      </c>
      <c r="AN116" s="1070" t="str">
        <f>IF(AN115="","",VLOOKUP(AN115,シフト記号表!$C$6:$L$47,10,FALSE))</f>
        <v/>
      </c>
      <c r="AO116" s="1070" t="str">
        <f>IF(AO115="","",VLOOKUP(AO115,シフト記号表!$C$6:$L$47,10,FALSE))</f>
        <v/>
      </c>
      <c r="AP116" s="1070" t="str">
        <f>IF(AP115="","",VLOOKUP(AP115,シフト記号表!$C$6:$L$47,10,FALSE))</f>
        <v/>
      </c>
      <c r="AQ116" s="1071" t="str">
        <f>IF(AQ115="","",VLOOKUP(AQ115,シフト記号表!$C$6:$L$47,10,FALSE))</f>
        <v/>
      </c>
      <c r="AR116" s="1069" t="str">
        <f>IF(AR115="","",VLOOKUP(AR115,シフト記号表!$C$6:$L$47,10,FALSE))</f>
        <v/>
      </c>
      <c r="AS116" s="1070" t="str">
        <f>IF(AS115="","",VLOOKUP(AS115,シフト記号表!$C$6:$L$47,10,FALSE))</f>
        <v/>
      </c>
      <c r="AT116" s="1070" t="str">
        <f>IF(AT115="","",VLOOKUP(AT115,シフト記号表!$C$6:$L$47,10,FALSE))</f>
        <v/>
      </c>
      <c r="AU116" s="1070" t="str">
        <f>IF(AU115="","",VLOOKUP(AU115,シフト記号表!$C$6:$L$47,10,FALSE))</f>
        <v/>
      </c>
      <c r="AV116" s="1070" t="str">
        <f>IF(AV115="","",VLOOKUP(AV115,シフト記号表!$C$6:$L$47,10,FALSE))</f>
        <v/>
      </c>
      <c r="AW116" s="1070" t="str">
        <f>IF(AW115="","",VLOOKUP(AW115,シフト記号表!$C$6:$L$47,10,FALSE))</f>
        <v/>
      </c>
      <c r="AX116" s="1071" t="str">
        <f>IF(AX115="","",VLOOKUP(AX115,シフト記号表!$C$6:$L$47,10,FALSE))</f>
        <v/>
      </c>
      <c r="AY116" s="1069" t="str">
        <f>IF(AY115="","",VLOOKUP(AY115,シフト記号表!$C$6:$L$47,10,FALSE))</f>
        <v/>
      </c>
      <c r="AZ116" s="1070" t="str">
        <f>IF(AZ115="","",VLOOKUP(AZ115,シフト記号表!$C$6:$L$47,10,FALSE))</f>
        <v/>
      </c>
      <c r="BA116" s="1070" t="str">
        <f>IF(BA115="","",VLOOKUP(BA115,シフト記号表!$C$6:$L$47,10,FALSE))</f>
        <v/>
      </c>
      <c r="BB116" s="1114">
        <f>IF($BE$3="４週",SUM(W116:AX116),IF($BE$3="暦月",SUM(W116:BA116),""))</f>
        <v>0</v>
      </c>
      <c r="BC116" s="1115"/>
      <c r="BD116" s="1116">
        <f>IF($BE$3="４週",BB116/4,IF($BE$3="暦月",(BB116/($BE$8/7)),""))</f>
        <v>0</v>
      </c>
      <c r="BE116" s="1115"/>
      <c r="BF116" s="1117"/>
      <c r="BG116" s="1118"/>
      <c r="BH116" s="1118"/>
      <c r="BI116" s="1118"/>
      <c r="BJ116" s="1119"/>
    </row>
    <row r="117" spans="2:62" ht="20.25" hidden="1" customHeight="1">
      <c r="B117" s="1029">
        <f>B115+1</f>
        <v>51</v>
      </c>
      <c r="C117" s="1078"/>
      <c r="D117" s="1079"/>
      <c r="E117" s="1057"/>
      <c r="F117" s="1058"/>
      <c r="G117" s="1057"/>
      <c r="H117" s="1058"/>
      <c r="I117" s="1082"/>
      <c r="J117" s="1083"/>
      <c r="K117" s="1084"/>
      <c r="L117" s="1085"/>
      <c r="M117" s="1085"/>
      <c r="N117" s="1079"/>
      <c r="O117" s="1063"/>
      <c r="P117" s="1064"/>
      <c r="Q117" s="1064"/>
      <c r="R117" s="1064"/>
      <c r="S117" s="1065"/>
      <c r="T117" s="1103" t="s">
        <v>921</v>
      </c>
      <c r="U117" s="1104"/>
      <c r="V117" s="1105"/>
      <c r="W117" s="1089"/>
      <c r="X117" s="1090"/>
      <c r="Y117" s="1090"/>
      <c r="Z117" s="1090"/>
      <c r="AA117" s="1090"/>
      <c r="AB117" s="1090"/>
      <c r="AC117" s="1091"/>
      <c r="AD117" s="1089"/>
      <c r="AE117" s="1090"/>
      <c r="AF117" s="1090"/>
      <c r="AG117" s="1090"/>
      <c r="AH117" s="1090"/>
      <c r="AI117" s="1090"/>
      <c r="AJ117" s="1091"/>
      <c r="AK117" s="1089"/>
      <c r="AL117" s="1090"/>
      <c r="AM117" s="1090"/>
      <c r="AN117" s="1090"/>
      <c r="AO117" s="1090"/>
      <c r="AP117" s="1090"/>
      <c r="AQ117" s="1091"/>
      <c r="AR117" s="1089"/>
      <c r="AS117" s="1090"/>
      <c r="AT117" s="1090"/>
      <c r="AU117" s="1090"/>
      <c r="AV117" s="1090"/>
      <c r="AW117" s="1090"/>
      <c r="AX117" s="1091"/>
      <c r="AY117" s="1089"/>
      <c r="AZ117" s="1090"/>
      <c r="BA117" s="1092"/>
      <c r="BB117" s="1093"/>
      <c r="BC117" s="1094"/>
      <c r="BD117" s="1095"/>
      <c r="BE117" s="1096"/>
      <c r="BF117" s="1097"/>
      <c r="BG117" s="1098"/>
      <c r="BH117" s="1098"/>
      <c r="BI117" s="1098"/>
      <c r="BJ117" s="1099"/>
    </row>
    <row r="118" spans="2:62" ht="20.25" hidden="1" customHeight="1">
      <c r="B118" s="1054"/>
      <c r="C118" s="1106"/>
      <c r="D118" s="1107"/>
      <c r="E118" s="1108"/>
      <c r="F118" s="1109">
        <f>C117</f>
        <v>0</v>
      </c>
      <c r="G118" s="1108"/>
      <c r="H118" s="1109">
        <f>I117</f>
        <v>0</v>
      </c>
      <c r="I118" s="1110"/>
      <c r="J118" s="1111"/>
      <c r="K118" s="1112"/>
      <c r="L118" s="1113"/>
      <c r="M118" s="1113"/>
      <c r="N118" s="1107"/>
      <c r="O118" s="1063"/>
      <c r="P118" s="1064"/>
      <c r="Q118" s="1064"/>
      <c r="R118" s="1064"/>
      <c r="S118" s="1065"/>
      <c r="T118" s="1100" t="s">
        <v>922</v>
      </c>
      <c r="U118" s="1101"/>
      <c r="V118" s="1102"/>
      <c r="W118" s="1069" t="str">
        <f>IF(W117="","",VLOOKUP(W117,シフト記号表!$C$6:$L$47,10,FALSE))</f>
        <v/>
      </c>
      <c r="X118" s="1070" t="str">
        <f>IF(X117="","",VLOOKUP(X117,シフト記号表!$C$6:$L$47,10,FALSE))</f>
        <v/>
      </c>
      <c r="Y118" s="1070" t="str">
        <f>IF(Y117="","",VLOOKUP(Y117,シフト記号表!$C$6:$L$47,10,FALSE))</f>
        <v/>
      </c>
      <c r="Z118" s="1070" t="str">
        <f>IF(Z117="","",VLOOKUP(Z117,シフト記号表!$C$6:$L$47,10,FALSE))</f>
        <v/>
      </c>
      <c r="AA118" s="1070" t="str">
        <f>IF(AA117="","",VLOOKUP(AA117,シフト記号表!$C$6:$L$47,10,FALSE))</f>
        <v/>
      </c>
      <c r="AB118" s="1070" t="str">
        <f>IF(AB117="","",VLOOKUP(AB117,シフト記号表!$C$6:$L$47,10,FALSE))</f>
        <v/>
      </c>
      <c r="AC118" s="1071" t="str">
        <f>IF(AC117="","",VLOOKUP(AC117,シフト記号表!$C$6:$L$47,10,FALSE))</f>
        <v/>
      </c>
      <c r="AD118" s="1069" t="str">
        <f>IF(AD117="","",VLOOKUP(AD117,シフト記号表!$C$6:$L$47,10,FALSE))</f>
        <v/>
      </c>
      <c r="AE118" s="1070" t="str">
        <f>IF(AE117="","",VLOOKUP(AE117,シフト記号表!$C$6:$L$47,10,FALSE))</f>
        <v/>
      </c>
      <c r="AF118" s="1070" t="str">
        <f>IF(AF117="","",VLOOKUP(AF117,シフト記号表!$C$6:$L$47,10,FALSE))</f>
        <v/>
      </c>
      <c r="AG118" s="1070" t="str">
        <f>IF(AG117="","",VLOOKUP(AG117,シフト記号表!$C$6:$L$47,10,FALSE))</f>
        <v/>
      </c>
      <c r="AH118" s="1070" t="str">
        <f>IF(AH117="","",VLOOKUP(AH117,シフト記号表!$C$6:$L$47,10,FALSE))</f>
        <v/>
      </c>
      <c r="AI118" s="1070" t="str">
        <f>IF(AI117="","",VLOOKUP(AI117,シフト記号表!$C$6:$L$47,10,FALSE))</f>
        <v/>
      </c>
      <c r="AJ118" s="1071" t="str">
        <f>IF(AJ117="","",VLOOKUP(AJ117,シフト記号表!$C$6:$L$47,10,FALSE))</f>
        <v/>
      </c>
      <c r="AK118" s="1069" t="str">
        <f>IF(AK117="","",VLOOKUP(AK117,シフト記号表!$C$6:$L$47,10,FALSE))</f>
        <v/>
      </c>
      <c r="AL118" s="1070" t="str">
        <f>IF(AL117="","",VLOOKUP(AL117,シフト記号表!$C$6:$L$47,10,FALSE))</f>
        <v/>
      </c>
      <c r="AM118" s="1070" t="str">
        <f>IF(AM117="","",VLOOKUP(AM117,シフト記号表!$C$6:$L$47,10,FALSE))</f>
        <v/>
      </c>
      <c r="AN118" s="1070" t="str">
        <f>IF(AN117="","",VLOOKUP(AN117,シフト記号表!$C$6:$L$47,10,FALSE))</f>
        <v/>
      </c>
      <c r="AO118" s="1070" t="str">
        <f>IF(AO117="","",VLOOKUP(AO117,シフト記号表!$C$6:$L$47,10,FALSE))</f>
        <v/>
      </c>
      <c r="AP118" s="1070" t="str">
        <f>IF(AP117="","",VLOOKUP(AP117,シフト記号表!$C$6:$L$47,10,FALSE))</f>
        <v/>
      </c>
      <c r="AQ118" s="1071" t="str">
        <f>IF(AQ117="","",VLOOKUP(AQ117,シフト記号表!$C$6:$L$47,10,FALSE))</f>
        <v/>
      </c>
      <c r="AR118" s="1069" t="str">
        <f>IF(AR117="","",VLOOKUP(AR117,シフト記号表!$C$6:$L$47,10,FALSE))</f>
        <v/>
      </c>
      <c r="AS118" s="1070" t="str">
        <f>IF(AS117="","",VLOOKUP(AS117,シフト記号表!$C$6:$L$47,10,FALSE))</f>
        <v/>
      </c>
      <c r="AT118" s="1070" t="str">
        <f>IF(AT117="","",VLOOKUP(AT117,シフト記号表!$C$6:$L$47,10,FALSE))</f>
        <v/>
      </c>
      <c r="AU118" s="1070" t="str">
        <f>IF(AU117="","",VLOOKUP(AU117,シフト記号表!$C$6:$L$47,10,FALSE))</f>
        <v/>
      </c>
      <c r="AV118" s="1070" t="str">
        <f>IF(AV117="","",VLOOKUP(AV117,シフト記号表!$C$6:$L$47,10,FALSE))</f>
        <v/>
      </c>
      <c r="AW118" s="1070" t="str">
        <f>IF(AW117="","",VLOOKUP(AW117,シフト記号表!$C$6:$L$47,10,FALSE))</f>
        <v/>
      </c>
      <c r="AX118" s="1071" t="str">
        <f>IF(AX117="","",VLOOKUP(AX117,シフト記号表!$C$6:$L$47,10,FALSE))</f>
        <v/>
      </c>
      <c r="AY118" s="1069" t="str">
        <f>IF(AY117="","",VLOOKUP(AY117,シフト記号表!$C$6:$L$47,10,FALSE))</f>
        <v/>
      </c>
      <c r="AZ118" s="1070" t="str">
        <f>IF(AZ117="","",VLOOKUP(AZ117,シフト記号表!$C$6:$L$47,10,FALSE))</f>
        <v/>
      </c>
      <c r="BA118" s="1070" t="str">
        <f>IF(BA117="","",VLOOKUP(BA117,シフト記号表!$C$6:$L$47,10,FALSE))</f>
        <v/>
      </c>
      <c r="BB118" s="1114">
        <f>IF($BE$3="４週",SUM(W118:AX118),IF($BE$3="暦月",SUM(W118:BA118),""))</f>
        <v>0</v>
      </c>
      <c r="BC118" s="1115"/>
      <c r="BD118" s="1116">
        <f>IF($BE$3="４週",BB118/4,IF($BE$3="暦月",(BB118/($BE$8/7)),""))</f>
        <v>0</v>
      </c>
      <c r="BE118" s="1115"/>
      <c r="BF118" s="1117"/>
      <c r="BG118" s="1118"/>
      <c r="BH118" s="1118"/>
      <c r="BI118" s="1118"/>
      <c r="BJ118" s="1119"/>
    </row>
    <row r="119" spans="2:62" ht="20.25" hidden="1" customHeight="1">
      <c r="B119" s="1029">
        <f>B117+1</f>
        <v>52</v>
      </c>
      <c r="C119" s="1078"/>
      <c r="D119" s="1079"/>
      <c r="E119" s="1057"/>
      <c r="F119" s="1058"/>
      <c r="G119" s="1057"/>
      <c r="H119" s="1058"/>
      <c r="I119" s="1082"/>
      <c r="J119" s="1083"/>
      <c r="K119" s="1084"/>
      <c r="L119" s="1085"/>
      <c r="M119" s="1085"/>
      <c r="N119" s="1079"/>
      <c r="O119" s="1063"/>
      <c r="P119" s="1064"/>
      <c r="Q119" s="1064"/>
      <c r="R119" s="1064"/>
      <c r="S119" s="1065"/>
      <c r="T119" s="1103" t="s">
        <v>921</v>
      </c>
      <c r="U119" s="1104"/>
      <c r="V119" s="1105"/>
      <c r="W119" s="1089"/>
      <c r="X119" s="1090"/>
      <c r="Y119" s="1090"/>
      <c r="Z119" s="1090"/>
      <c r="AA119" s="1090"/>
      <c r="AB119" s="1090"/>
      <c r="AC119" s="1091"/>
      <c r="AD119" s="1089"/>
      <c r="AE119" s="1090"/>
      <c r="AF119" s="1090"/>
      <c r="AG119" s="1090"/>
      <c r="AH119" s="1090"/>
      <c r="AI119" s="1090"/>
      <c r="AJ119" s="1091"/>
      <c r="AK119" s="1089"/>
      <c r="AL119" s="1090"/>
      <c r="AM119" s="1090"/>
      <c r="AN119" s="1090"/>
      <c r="AO119" s="1090"/>
      <c r="AP119" s="1090"/>
      <c r="AQ119" s="1091"/>
      <c r="AR119" s="1089"/>
      <c r="AS119" s="1090"/>
      <c r="AT119" s="1090"/>
      <c r="AU119" s="1090"/>
      <c r="AV119" s="1090"/>
      <c r="AW119" s="1090"/>
      <c r="AX119" s="1091"/>
      <c r="AY119" s="1089"/>
      <c r="AZ119" s="1090"/>
      <c r="BA119" s="1092"/>
      <c r="BB119" s="1093"/>
      <c r="BC119" s="1094"/>
      <c r="BD119" s="1095"/>
      <c r="BE119" s="1096"/>
      <c r="BF119" s="1097"/>
      <c r="BG119" s="1098"/>
      <c r="BH119" s="1098"/>
      <c r="BI119" s="1098"/>
      <c r="BJ119" s="1099"/>
    </row>
    <row r="120" spans="2:62" ht="20.25" hidden="1" customHeight="1">
      <c r="B120" s="1054"/>
      <c r="C120" s="1106"/>
      <c r="D120" s="1107"/>
      <c r="E120" s="1108"/>
      <c r="F120" s="1109">
        <f>C119</f>
        <v>0</v>
      </c>
      <c r="G120" s="1108"/>
      <c r="H120" s="1109">
        <f>I119</f>
        <v>0</v>
      </c>
      <c r="I120" s="1110"/>
      <c r="J120" s="1111"/>
      <c r="K120" s="1112"/>
      <c r="L120" s="1113"/>
      <c r="M120" s="1113"/>
      <c r="N120" s="1107"/>
      <c r="O120" s="1063"/>
      <c r="P120" s="1064"/>
      <c r="Q120" s="1064"/>
      <c r="R120" s="1064"/>
      <c r="S120" s="1065"/>
      <c r="T120" s="1100" t="s">
        <v>922</v>
      </c>
      <c r="U120" s="1101"/>
      <c r="V120" s="1102"/>
      <c r="W120" s="1069" t="str">
        <f>IF(W119="","",VLOOKUP(W119,シフト記号表!$C$6:$L$47,10,FALSE))</f>
        <v/>
      </c>
      <c r="X120" s="1070" t="str">
        <f>IF(X119="","",VLOOKUP(X119,シフト記号表!$C$6:$L$47,10,FALSE))</f>
        <v/>
      </c>
      <c r="Y120" s="1070" t="str">
        <f>IF(Y119="","",VLOOKUP(Y119,シフト記号表!$C$6:$L$47,10,FALSE))</f>
        <v/>
      </c>
      <c r="Z120" s="1070" t="str">
        <f>IF(Z119="","",VLOOKUP(Z119,シフト記号表!$C$6:$L$47,10,FALSE))</f>
        <v/>
      </c>
      <c r="AA120" s="1070" t="str">
        <f>IF(AA119="","",VLOOKUP(AA119,シフト記号表!$C$6:$L$47,10,FALSE))</f>
        <v/>
      </c>
      <c r="AB120" s="1070" t="str">
        <f>IF(AB119="","",VLOOKUP(AB119,シフト記号表!$C$6:$L$47,10,FALSE))</f>
        <v/>
      </c>
      <c r="AC120" s="1071" t="str">
        <f>IF(AC119="","",VLOOKUP(AC119,シフト記号表!$C$6:$L$47,10,FALSE))</f>
        <v/>
      </c>
      <c r="AD120" s="1069" t="str">
        <f>IF(AD119="","",VLOOKUP(AD119,シフト記号表!$C$6:$L$47,10,FALSE))</f>
        <v/>
      </c>
      <c r="AE120" s="1070" t="str">
        <f>IF(AE119="","",VLOOKUP(AE119,シフト記号表!$C$6:$L$47,10,FALSE))</f>
        <v/>
      </c>
      <c r="AF120" s="1070" t="str">
        <f>IF(AF119="","",VLOOKUP(AF119,シフト記号表!$C$6:$L$47,10,FALSE))</f>
        <v/>
      </c>
      <c r="AG120" s="1070" t="str">
        <f>IF(AG119="","",VLOOKUP(AG119,シフト記号表!$C$6:$L$47,10,FALSE))</f>
        <v/>
      </c>
      <c r="AH120" s="1070" t="str">
        <f>IF(AH119="","",VLOOKUP(AH119,シフト記号表!$C$6:$L$47,10,FALSE))</f>
        <v/>
      </c>
      <c r="AI120" s="1070" t="str">
        <f>IF(AI119="","",VLOOKUP(AI119,シフト記号表!$C$6:$L$47,10,FALSE))</f>
        <v/>
      </c>
      <c r="AJ120" s="1071" t="str">
        <f>IF(AJ119="","",VLOOKUP(AJ119,シフト記号表!$C$6:$L$47,10,FALSE))</f>
        <v/>
      </c>
      <c r="AK120" s="1069" t="str">
        <f>IF(AK119="","",VLOOKUP(AK119,シフト記号表!$C$6:$L$47,10,FALSE))</f>
        <v/>
      </c>
      <c r="AL120" s="1070" t="str">
        <f>IF(AL119="","",VLOOKUP(AL119,シフト記号表!$C$6:$L$47,10,FALSE))</f>
        <v/>
      </c>
      <c r="AM120" s="1070" t="str">
        <f>IF(AM119="","",VLOOKUP(AM119,シフト記号表!$C$6:$L$47,10,FALSE))</f>
        <v/>
      </c>
      <c r="AN120" s="1070" t="str">
        <f>IF(AN119="","",VLOOKUP(AN119,シフト記号表!$C$6:$L$47,10,FALSE))</f>
        <v/>
      </c>
      <c r="AO120" s="1070" t="str">
        <f>IF(AO119="","",VLOOKUP(AO119,シフト記号表!$C$6:$L$47,10,FALSE))</f>
        <v/>
      </c>
      <c r="AP120" s="1070" t="str">
        <f>IF(AP119="","",VLOOKUP(AP119,シフト記号表!$C$6:$L$47,10,FALSE))</f>
        <v/>
      </c>
      <c r="AQ120" s="1071" t="str">
        <f>IF(AQ119="","",VLOOKUP(AQ119,シフト記号表!$C$6:$L$47,10,FALSE))</f>
        <v/>
      </c>
      <c r="AR120" s="1069" t="str">
        <f>IF(AR119="","",VLOOKUP(AR119,シフト記号表!$C$6:$L$47,10,FALSE))</f>
        <v/>
      </c>
      <c r="AS120" s="1070" t="str">
        <f>IF(AS119="","",VLOOKUP(AS119,シフト記号表!$C$6:$L$47,10,FALSE))</f>
        <v/>
      </c>
      <c r="AT120" s="1070" t="str">
        <f>IF(AT119="","",VLOOKUP(AT119,シフト記号表!$C$6:$L$47,10,FALSE))</f>
        <v/>
      </c>
      <c r="AU120" s="1070" t="str">
        <f>IF(AU119="","",VLOOKUP(AU119,シフト記号表!$C$6:$L$47,10,FALSE))</f>
        <v/>
      </c>
      <c r="AV120" s="1070" t="str">
        <f>IF(AV119="","",VLOOKUP(AV119,シフト記号表!$C$6:$L$47,10,FALSE))</f>
        <v/>
      </c>
      <c r="AW120" s="1070" t="str">
        <f>IF(AW119="","",VLOOKUP(AW119,シフト記号表!$C$6:$L$47,10,FALSE))</f>
        <v/>
      </c>
      <c r="AX120" s="1071" t="str">
        <f>IF(AX119="","",VLOOKUP(AX119,シフト記号表!$C$6:$L$47,10,FALSE))</f>
        <v/>
      </c>
      <c r="AY120" s="1069" t="str">
        <f>IF(AY119="","",VLOOKUP(AY119,シフト記号表!$C$6:$L$47,10,FALSE))</f>
        <v/>
      </c>
      <c r="AZ120" s="1070" t="str">
        <f>IF(AZ119="","",VLOOKUP(AZ119,シフト記号表!$C$6:$L$47,10,FALSE))</f>
        <v/>
      </c>
      <c r="BA120" s="1070" t="str">
        <f>IF(BA119="","",VLOOKUP(BA119,シフト記号表!$C$6:$L$47,10,FALSE))</f>
        <v/>
      </c>
      <c r="BB120" s="1114">
        <f>IF($BE$3="４週",SUM(W120:AX120),IF($BE$3="暦月",SUM(W120:BA120),""))</f>
        <v>0</v>
      </c>
      <c r="BC120" s="1115"/>
      <c r="BD120" s="1116">
        <f>IF($BE$3="４週",BB120/4,IF($BE$3="暦月",(BB120/($BE$8/7)),""))</f>
        <v>0</v>
      </c>
      <c r="BE120" s="1115"/>
      <c r="BF120" s="1117"/>
      <c r="BG120" s="1118"/>
      <c r="BH120" s="1118"/>
      <c r="BI120" s="1118"/>
      <c r="BJ120" s="1119"/>
    </row>
    <row r="121" spans="2:62" ht="20.25" hidden="1" customHeight="1">
      <c r="B121" s="1029">
        <f>B119+1</f>
        <v>53</v>
      </c>
      <c r="C121" s="1078"/>
      <c r="D121" s="1079"/>
      <c r="E121" s="1057"/>
      <c r="F121" s="1058"/>
      <c r="G121" s="1057"/>
      <c r="H121" s="1058"/>
      <c r="I121" s="1082"/>
      <c r="J121" s="1083"/>
      <c r="K121" s="1084"/>
      <c r="L121" s="1085"/>
      <c r="M121" s="1085"/>
      <c r="N121" s="1079"/>
      <c r="O121" s="1063"/>
      <c r="P121" s="1064"/>
      <c r="Q121" s="1064"/>
      <c r="R121" s="1064"/>
      <c r="S121" s="1065"/>
      <c r="T121" s="1103" t="s">
        <v>921</v>
      </c>
      <c r="U121" s="1104"/>
      <c r="V121" s="1105"/>
      <c r="W121" s="1089"/>
      <c r="X121" s="1090"/>
      <c r="Y121" s="1090"/>
      <c r="Z121" s="1090"/>
      <c r="AA121" s="1090"/>
      <c r="AB121" s="1090"/>
      <c r="AC121" s="1091"/>
      <c r="AD121" s="1089"/>
      <c r="AE121" s="1090"/>
      <c r="AF121" s="1090"/>
      <c r="AG121" s="1090"/>
      <c r="AH121" s="1090"/>
      <c r="AI121" s="1090"/>
      <c r="AJ121" s="1091"/>
      <c r="AK121" s="1089"/>
      <c r="AL121" s="1090"/>
      <c r="AM121" s="1090"/>
      <c r="AN121" s="1090"/>
      <c r="AO121" s="1090"/>
      <c r="AP121" s="1090"/>
      <c r="AQ121" s="1091"/>
      <c r="AR121" s="1089"/>
      <c r="AS121" s="1090"/>
      <c r="AT121" s="1090"/>
      <c r="AU121" s="1090"/>
      <c r="AV121" s="1090"/>
      <c r="AW121" s="1090"/>
      <c r="AX121" s="1091"/>
      <c r="AY121" s="1089"/>
      <c r="AZ121" s="1090"/>
      <c r="BA121" s="1092"/>
      <c r="BB121" s="1093"/>
      <c r="BC121" s="1094"/>
      <c r="BD121" s="1095"/>
      <c r="BE121" s="1096"/>
      <c r="BF121" s="1097"/>
      <c r="BG121" s="1098"/>
      <c r="BH121" s="1098"/>
      <c r="BI121" s="1098"/>
      <c r="BJ121" s="1099"/>
    </row>
    <row r="122" spans="2:62" ht="20.25" hidden="1" customHeight="1">
      <c r="B122" s="1054"/>
      <c r="C122" s="1106"/>
      <c r="D122" s="1107"/>
      <c r="E122" s="1108"/>
      <c r="F122" s="1109">
        <f>C121</f>
        <v>0</v>
      </c>
      <c r="G122" s="1108"/>
      <c r="H122" s="1109">
        <f>I121</f>
        <v>0</v>
      </c>
      <c r="I122" s="1110"/>
      <c r="J122" s="1111"/>
      <c r="K122" s="1112"/>
      <c r="L122" s="1113"/>
      <c r="M122" s="1113"/>
      <c r="N122" s="1107"/>
      <c r="O122" s="1063"/>
      <c r="P122" s="1064"/>
      <c r="Q122" s="1064"/>
      <c r="R122" s="1064"/>
      <c r="S122" s="1065"/>
      <c r="T122" s="1100" t="s">
        <v>922</v>
      </c>
      <c r="U122" s="1101"/>
      <c r="V122" s="1102"/>
      <c r="W122" s="1069" t="str">
        <f>IF(W121="","",VLOOKUP(W121,シフト記号表!$C$6:$L$47,10,FALSE))</f>
        <v/>
      </c>
      <c r="X122" s="1070" t="str">
        <f>IF(X121="","",VLOOKUP(X121,シフト記号表!$C$6:$L$47,10,FALSE))</f>
        <v/>
      </c>
      <c r="Y122" s="1070" t="str">
        <f>IF(Y121="","",VLOOKUP(Y121,シフト記号表!$C$6:$L$47,10,FALSE))</f>
        <v/>
      </c>
      <c r="Z122" s="1070" t="str">
        <f>IF(Z121="","",VLOOKUP(Z121,シフト記号表!$C$6:$L$47,10,FALSE))</f>
        <v/>
      </c>
      <c r="AA122" s="1070" t="str">
        <f>IF(AA121="","",VLOOKUP(AA121,シフト記号表!$C$6:$L$47,10,FALSE))</f>
        <v/>
      </c>
      <c r="AB122" s="1070" t="str">
        <f>IF(AB121="","",VLOOKUP(AB121,シフト記号表!$C$6:$L$47,10,FALSE))</f>
        <v/>
      </c>
      <c r="AC122" s="1071" t="str">
        <f>IF(AC121="","",VLOOKUP(AC121,シフト記号表!$C$6:$L$47,10,FALSE))</f>
        <v/>
      </c>
      <c r="AD122" s="1069" t="str">
        <f>IF(AD121="","",VLOOKUP(AD121,シフト記号表!$C$6:$L$47,10,FALSE))</f>
        <v/>
      </c>
      <c r="AE122" s="1070" t="str">
        <f>IF(AE121="","",VLOOKUP(AE121,シフト記号表!$C$6:$L$47,10,FALSE))</f>
        <v/>
      </c>
      <c r="AF122" s="1070" t="str">
        <f>IF(AF121="","",VLOOKUP(AF121,シフト記号表!$C$6:$L$47,10,FALSE))</f>
        <v/>
      </c>
      <c r="AG122" s="1070" t="str">
        <f>IF(AG121="","",VLOOKUP(AG121,シフト記号表!$C$6:$L$47,10,FALSE))</f>
        <v/>
      </c>
      <c r="AH122" s="1070" t="str">
        <f>IF(AH121="","",VLOOKUP(AH121,シフト記号表!$C$6:$L$47,10,FALSE))</f>
        <v/>
      </c>
      <c r="AI122" s="1070" t="str">
        <f>IF(AI121="","",VLOOKUP(AI121,シフト記号表!$C$6:$L$47,10,FALSE))</f>
        <v/>
      </c>
      <c r="AJ122" s="1071" t="str">
        <f>IF(AJ121="","",VLOOKUP(AJ121,シフト記号表!$C$6:$L$47,10,FALSE))</f>
        <v/>
      </c>
      <c r="AK122" s="1069" t="str">
        <f>IF(AK121="","",VLOOKUP(AK121,シフト記号表!$C$6:$L$47,10,FALSE))</f>
        <v/>
      </c>
      <c r="AL122" s="1070" t="str">
        <f>IF(AL121="","",VLOOKUP(AL121,シフト記号表!$C$6:$L$47,10,FALSE))</f>
        <v/>
      </c>
      <c r="AM122" s="1070" t="str">
        <f>IF(AM121="","",VLOOKUP(AM121,シフト記号表!$C$6:$L$47,10,FALSE))</f>
        <v/>
      </c>
      <c r="AN122" s="1070" t="str">
        <f>IF(AN121="","",VLOOKUP(AN121,シフト記号表!$C$6:$L$47,10,FALSE))</f>
        <v/>
      </c>
      <c r="AO122" s="1070" t="str">
        <f>IF(AO121="","",VLOOKUP(AO121,シフト記号表!$C$6:$L$47,10,FALSE))</f>
        <v/>
      </c>
      <c r="AP122" s="1070" t="str">
        <f>IF(AP121="","",VLOOKUP(AP121,シフト記号表!$C$6:$L$47,10,FALSE))</f>
        <v/>
      </c>
      <c r="AQ122" s="1071" t="str">
        <f>IF(AQ121="","",VLOOKUP(AQ121,シフト記号表!$C$6:$L$47,10,FALSE))</f>
        <v/>
      </c>
      <c r="AR122" s="1069" t="str">
        <f>IF(AR121="","",VLOOKUP(AR121,シフト記号表!$C$6:$L$47,10,FALSE))</f>
        <v/>
      </c>
      <c r="AS122" s="1070" t="str">
        <f>IF(AS121="","",VLOOKUP(AS121,シフト記号表!$C$6:$L$47,10,FALSE))</f>
        <v/>
      </c>
      <c r="AT122" s="1070" t="str">
        <f>IF(AT121="","",VLOOKUP(AT121,シフト記号表!$C$6:$L$47,10,FALSE))</f>
        <v/>
      </c>
      <c r="AU122" s="1070" t="str">
        <f>IF(AU121="","",VLOOKUP(AU121,シフト記号表!$C$6:$L$47,10,FALSE))</f>
        <v/>
      </c>
      <c r="AV122" s="1070" t="str">
        <f>IF(AV121="","",VLOOKUP(AV121,シフト記号表!$C$6:$L$47,10,FALSE))</f>
        <v/>
      </c>
      <c r="AW122" s="1070" t="str">
        <f>IF(AW121="","",VLOOKUP(AW121,シフト記号表!$C$6:$L$47,10,FALSE))</f>
        <v/>
      </c>
      <c r="AX122" s="1071" t="str">
        <f>IF(AX121="","",VLOOKUP(AX121,シフト記号表!$C$6:$L$47,10,FALSE))</f>
        <v/>
      </c>
      <c r="AY122" s="1069" t="str">
        <f>IF(AY121="","",VLOOKUP(AY121,シフト記号表!$C$6:$L$47,10,FALSE))</f>
        <v/>
      </c>
      <c r="AZ122" s="1070" t="str">
        <f>IF(AZ121="","",VLOOKUP(AZ121,シフト記号表!$C$6:$L$47,10,FALSE))</f>
        <v/>
      </c>
      <c r="BA122" s="1070" t="str">
        <f>IF(BA121="","",VLOOKUP(BA121,シフト記号表!$C$6:$L$47,10,FALSE))</f>
        <v/>
      </c>
      <c r="BB122" s="1114">
        <f>IF($BE$3="４週",SUM(W122:AX122),IF($BE$3="暦月",SUM(W122:BA122),""))</f>
        <v>0</v>
      </c>
      <c r="BC122" s="1115"/>
      <c r="BD122" s="1116">
        <f>IF($BE$3="４週",BB122/4,IF($BE$3="暦月",(BB122/($BE$8/7)),""))</f>
        <v>0</v>
      </c>
      <c r="BE122" s="1115"/>
      <c r="BF122" s="1117"/>
      <c r="BG122" s="1118"/>
      <c r="BH122" s="1118"/>
      <c r="BI122" s="1118"/>
      <c r="BJ122" s="1119"/>
    </row>
    <row r="123" spans="2:62" ht="20.25" hidden="1" customHeight="1">
      <c r="B123" s="1029">
        <f>B121+1</f>
        <v>54</v>
      </c>
      <c r="C123" s="1078"/>
      <c r="D123" s="1079"/>
      <c r="E123" s="1057"/>
      <c r="F123" s="1058"/>
      <c r="G123" s="1057"/>
      <c r="H123" s="1058"/>
      <c r="I123" s="1082"/>
      <c r="J123" s="1083"/>
      <c r="K123" s="1084"/>
      <c r="L123" s="1085"/>
      <c r="M123" s="1085"/>
      <c r="N123" s="1079"/>
      <c r="O123" s="1063"/>
      <c r="P123" s="1064"/>
      <c r="Q123" s="1064"/>
      <c r="R123" s="1064"/>
      <c r="S123" s="1065"/>
      <c r="T123" s="1103" t="s">
        <v>921</v>
      </c>
      <c r="U123" s="1104"/>
      <c r="V123" s="1105"/>
      <c r="W123" s="1089"/>
      <c r="X123" s="1090"/>
      <c r="Y123" s="1090"/>
      <c r="Z123" s="1090"/>
      <c r="AA123" s="1090"/>
      <c r="AB123" s="1090"/>
      <c r="AC123" s="1091"/>
      <c r="AD123" s="1089"/>
      <c r="AE123" s="1090"/>
      <c r="AF123" s="1090"/>
      <c r="AG123" s="1090"/>
      <c r="AH123" s="1090"/>
      <c r="AI123" s="1090"/>
      <c r="AJ123" s="1091"/>
      <c r="AK123" s="1089"/>
      <c r="AL123" s="1090"/>
      <c r="AM123" s="1090"/>
      <c r="AN123" s="1090"/>
      <c r="AO123" s="1090"/>
      <c r="AP123" s="1090"/>
      <c r="AQ123" s="1091"/>
      <c r="AR123" s="1089"/>
      <c r="AS123" s="1090"/>
      <c r="AT123" s="1090"/>
      <c r="AU123" s="1090"/>
      <c r="AV123" s="1090"/>
      <c r="AW123" s="1090"/>
      <c r="AX123" s="1091"/>
      <c r="AY123" s="1089"/>
      <c r="AZ123" s="1090"/>
      <c r="BA123" s="1092"/>
      <c r="BB123" s="1093"/>
      <c r="BC123" s="1094"/>
      <c r="BD123" s="1095"/>
      <c r="BE123" s="1096"/>
      <c r="BF123" s="1097"/>
      <c r="BG123" s="1098"/>
      <c r="BH123" s="1098"/>
      <c r="BI123" s="1098"/>
      <c r="BJ123" s="1099"/>
    </row>
    <row r="124" spans="2:62" ht="20.25" hidden="1" customHeight="1">
      <c r="B124" s="1054"/>
      <c r="C124" s="1106"/>
      <c r="D124" s="1107"/>
      <c r="E124" s="1108"/>
      <c r="F124" s="1109">
        <f>C123</f>
        <v>0</v>
      </c>
      <c r="G124" s="1108"/>
      <c r="H124" s="1109">
        <f>I123</f>
        <v>0</v>
      </c>
      <c r="I124" s="1110"/>
      <c r="J124" s="1111"/>
      <c r="K124" s="1112"/>
      <c r="L124" s="1113"/>
      <c r="M124" s="1113"/>
      <c r="N124" s="1107"/>
      <c r="O124" s="1063"/>
      <c r="P124" s="1064"/>
      <c r="Q124" s="1064"/>
      <c r="R124" s="1064"/>
      <c r="S124" s="1065"/>
      <c r="T124" s="1100" t="s">
        <v>922</v>
      </c>
      <c r="U124" s="1101"/>
      <c r="V124" s="1102"/>
      <c r="W124" s="1069" t="str">
        <f>IF(W123="","",VLOOKUP(W123,シフト記号表!$C$6:$L$47,10,FALSE))</f>
        <v/>
      </c>
      <c r="X124" s="1070" t="str">
        <f>IF(X123="","",VLOOKUP(X123,シフト記号表!$C$6:$L$47,10,FALSE))</f>
        <v/>
      </c>
      <c r="Y124" s="1070" t="str">
        <f>IF(Y123="","",VLOOKUP(Y123,シフト記号表!$C$6:$L$47,10,FALSE))</f>
        <v/>
      </c>
      <c r="Z124" s="1070" t="str">
        <f>IF(Z123="","",VLOOKUP(Z123,シフト記号表!$C$6:$L$47,10,FALSE))</f>
        <v/>
      </c>
      <c r="AA124" s="1070" t="str">
        <f>IF(AA123="","",VLOOKUP(AA123,シフト記号表!$C$6:$L$47,10,FALSE))</f>
        <v/>
      </c>
      <c r="AB124" s="1070" t="str">
        <f>IF(AB123="","",VLOOKUP(AB123,シフト記号表!$C$6:$L$47,10,FALSE))</f>
        <v/>
      </c>
      <c r="AC124" s="1071" t="str">
        <f>IF(AC123="","",VLOOKUP(AC123,シフト記号表!$C$6:$L$47,10,FALSE))</f>
        <v/>
      </c>
      <c r="AD124" s="1069" t="str">
        <f>IF(AD123="","",VLOOKUP(AD123,シフト記号表!$C$6:$L$47,10,FALSE))</f>
        <v/>
      </c>
      <c r="AE124" s="1070" t="str">
        <f>IF(AE123="","",VLOOKUP(AE123,シフト記号表!$C$6:$L$47,10,FALSE))</f>
        <v/>
      </c>
      <c r="AF124" s="1070" t="str">
        <f>IF(AF123="","",VLOOKUP(AF123,シフト記号表!$C$6:$L$47,10,FALSE))</f>
        <v/>
      </c>
      <c r="AG124" s="1070" t="str">
        <f>IF(AG123="","",VLOOKUP(AG123,シフト記号表!$C$6:$L$47,10,FALSE))</f>
        <v/>
      </c>
      <c r="AH124" s="1070" t="str">
        <f>IF(AH123="","",VLOOKUP(AH123,シフト記号表!$C$6:$L$47,10,FALSE))</f>
        <v/>
      </c>
      <c r="AI124" s="1070" t="str">
        <f>IF(AI123="","",VLOOKUP(AI123,シフト記号表!$C$6:$L$47,10,FALSE))</f>
        <v/>
      </c>
      <c r="AJ124" s="1071" t="str">
        <f>IF(AJ123="","",VLOOKUP(AJ123,シフト記号表!$C$6:$L$47,10,FALSE))</f>
        <v/>
      </c>
      <c r="AK124" s="1069" t="str">
        <f>IF(AK123="","",VLOOKUP(AK123,シフト記号表!$C$6:$L$47,10,FALSE))</f>
        <v/>
      </c>
      <c r="AL124" s="1070" t="str">
        <f>IF(AL123="","",VLOOKUP(AL123,シフト記号表!$C$6:$L$47,10,FALSE))</f>
        <v/>
      </c>
      <c r="AM124" s="1070" t="str">
        <f>IF(AM123="","",VLOOKUP(AM123,シフト記号表!$C$6:$L$47,10,FALSE))</f>
        <v/>
      </c>
      <c r="AN124" s="1070" t="str">
        <f>IF(AN123="","",VLOOKUP(AN123,シフト記号表!$C$6:$L$47,10,FALSE))</f>
        <v/>
      </c>
      <c r="AO124" s="1070" t="str">
        <f>IF(AO123="","",VLOOKUP(AO123,シフト記号表!$C$6:$L$47,10,FALSE))</f>
        <v/>
      </c>
      <c r="AP124" s="1070" t="str">
        <f>IF(AP123="","",VLOOKUP(AP123,シフト記号表!$C$6:$L$47,10,FALSE))</f>
        <v/>
      </c>
      <c r="AQ124" s="1071" t="str">
        <f>IF(AQ123="","",VLOOKUP(AQ123,シフト記号表!$C$6:$L$47,10,FALSE))</f>
        <v/>
      </c>
      <c r="AR124" s="1069" t="str">
        <f>IF(AR123="","",VLOOKUP(AR123,シフト記号表!$C$6:$L$47,10,FALSE))</f>
        <v/>
      </c>
      <c r="AS124" s="1070" t="str">
        <f>IF(AS123="","",VLOOKUP(AS123,シフト記号表!$C$6:$L$47,10,FALSE))</f>
        <v/>
      </c>
      <c r="AT124" s="1070" t="str">
        <f>IF(AT123="","",VLOOKUP(AT123,シフト記号表!$C$6:$L$47,10,FALSE))</f>
        <v/>
      </c>
      <c r="AU124" s="1070" t="str">
        <f>IF(AU123="","",VLOOKUP(AU123,シフト記号表!$C$6:$L$47,10,FALSE))</f>
        <v/>
      </c>
      <c r="AV124" s="1070" t="str">
        <f>IF(AV123="","",VLOOKUP(AV123,シフト記号表!$C$6:$L$47,10,FALSE))</f>
        <v/>
      </c>
      <c r="AW124" s="1070" t="str">
        <f>IF(AW123="","",VLOOKUP(AW123,シフト記号表!$C$6:$L$47,10,FALSE))</f>
        <v/>
      </c>
      <c r="AX124" s="1071" t="str">
        <f>IF(AX123="","",VLOOKUP(AX123,シフト記号表!$C$6:$L$47,10,FALSE))</f>
        <v/>
      </c>
      <c r="AY124" s="1069" t="str">
        <f>IF(AY123="","",VLOOKUP(AY123,シフト記号表!$C$6:$L$47,10,FALSE))</f>
        <v/>
      </c>
      <c r="AZ124" s="1070" t="str">
        <f>IF(AZ123="","",VLOOKUP(AZ123,シフト記号表!$C$6:$L$47,10,FALSE))</f>
        <v/>
      </c>
      <c r="BA124" s="1070" t="str">
        <f>IF(BA123="","",VLOOKUP(BA123,シフト記号表!$C$6:$L$47,10,FALSE))</f>
        <v/>
      </c>
      <c r="BB124" s="1114">
        <f>IF($BE$3="４週",SUM(W124:AX124),IF($BE$3="暦月",SUM(W124:BA124),""))</f>
        <v>0</v>
      </c>
      <c r="BC124" s="1115"/>
      <c r="BD124" s="1116">
        <f>IF($BE$3="４週",BB124/4,IF($BE$3="暦月",(BB124/($BE$8/7)),""))</f>
        <v>0</v>
      </c>
      <c r="BE124" s="1115"/>
      <c r="BF124" s="1117"/>
      <c r="BG124" s="1118"/>
      <c r="BH124" s="1118"/>
      <c r="BI124" s="1118"/>
      <c r="BJ124" s="1119"/>
    </row>
    <row r="125" spans="2:62" ht="20.25" hidden="1" customHeight="1">
      <c r="B125" s="1029">
        <f>B123+1</f>
        <v>55</v>
      </c>
      <c r="C125" s="1078"/>
      <c r="D125" s="1079"/>
      <c r="E125" s="1057"/>
      <c r="F125" s="1058"/>
      <c r="G125" s="1057"/>
      <c r="H125" s="1058"/>
      <c r="I125" s="1082"/>
      <c r="J125" s="1083"/>
      <c r="K125" s="1084"/>
      <c r="L125" s="1085"/>
      <c r="M125" s="1085"/>
      <c r="N125" s="1079"/>
      <c r="O125" s="1063"/>
      <c r="P125" s="1064"/>
      <c r="Q125" s="1064"/>
      <c r="R125" s="1064"/>
      <c r="S125" s="1065"/>
      <c r="T125" s="1103" t="s">
        <v>921</v>
      </c>
      <c r="U125" s="1104"/>
      <c r="V125" s="1105"/>
      <c r="W125" s="1089"/>
      <c r="X125" s="1090"/>
      <c r="Y125" s="1090"/>
      <c r="Z125" s="1090"/>
      <c r="AA125" s="1090"/>
      <c r="AB125" s="1090"/>
      <c r="AC125" s="1091"/>
      <c r="AD125" s="1089"/>
      <c r="AE125" s="1090"/>
      <c r="AF125" s="1090"/>
      <c r="AG125" s="1090"/>
      <c r="AH125" s="1090"/>
      <c r="AI125" s="1090"/>
      <c r="AJ125" s="1091"/>
      <c r="AK125" s="1089"/>
      <c r="AL125" s="1090"/>
      <c r="AM125" s="1090"/>
      <c r="AN125" s="1090"/>
      <c r="AO125" s="1090"/>
      <c r="AP125" s="1090"/>
      <c r="AQ125" s="1091"/>
      <c r="AR125" s="1089"/>
      <c r="AS125" s="1090"/>
      <c r="AT125" s="1090"/>
      <c r="AU125" s="1090"/>
      <c r="AV125" s="1090"/>
      <c r="AW125" s="1090"/>
      <c r="AX125" s="1091"/>
      <c r="AY125" s="1089"/>
      <c r="AZ125" s="1090"/>
      <c r="BA125" s="1092"/>
      <c r="BB125" s="1093"/>
      <c r="BC125" s="1094"/>
      <c r="BD125" s="1095"/>
      <c r="BE125" s="1096"/>
      <c r="BF125" s="1097"/>
      <c r="BG125" s="1098"/>
      <c r="BH125" s="1098"/>
      <c r="BI125" s="1098"/>
      <c r="BJ125" s="1099"/>
    </row>
    <row r="126" spans="2:62" ht="20.25" hidden="1" customHeight="1">
      <c r="B126" s="1054"/>
      <c r="C126" s="1106"/>
      <c r="D126" s="1107"/>
      <c r="E126" s="1108"/>
      <c r="F126" s="1109">
        <f>C125</f>
        <v>0</v>
      </c>
      <c r="G126" s="1108"/>
      <c r="H126" s="1109">
        <f>I125</f>
        <v>0</v>
      </c>
      <c r="I126" s="1110"/>
      <c r="J126" s="1111"/>
      <c r="K126" s="1112"/>
      <c r="L126" s="1113"/>
      <c r="M126" s="1113"/>
      <c r="N126" s="1107"/>
      <c r="O126" s="1063"/>
      <c r="P126" s="1064"/>
      <c r="Q126" s="1064"/>
      <c r="R126" s="1064"/>
      <c r="S126" s="1065"/>
      <c r="T126" s="1100" t="s">
        <v>922</v>
      </c>
      <c r="U126" s="1101"/>
      <c r="V126" s="1102"/>
      <c r="W126" s="1069" t="str">
        <f>IF(W125="","",VLOOKUP(W125,シフト記号表!$C$6:$L$47,10,FALSE))</f>
        <v/>
      </c>
      <c r="X126" s="1070" t="str">
        <f>IF(X125="","",VLOOKUP(X125,シフト記号表!$C$6:$L$47,10,FALSE))</f>
        <v/>
      </c>
      <c r="Y126" s="1070" t="str">
        <f>IF(Y125="","",VLOOKUP(Y125,シフト記号表!$C$6:$L$47,10,FALSE))</f>
        <v/>
      </c>
      <c r="Z126" s="1070" t="str">
        <f>IF(Z125="","",VLOOKUP(Z125,シフト記号表!$C$6:$L$47,10,FALSE))</f>
        <v/>
      </c>
      <c r="AA126" s="1070" t="str">
        <f>IF(AA125="","",VLOOKUP(AA125,シフト記号表!$C$6:$L$47,10,FALSE))</f>
        <v/>
      </c>
      <c r="AB126" s="1070" t="str">
        <f>IF(AB125="","",VLOOKUP(AB125,シフト記号表!$C$6:$L$47,10,FALSE))</f>
        <v/>
      </c>
      <c r="AC126" s="1071" t="str">
        <f>IF(AC125="","",VLOOKUP(AC125,シフト記号表!$C$6:$L$47,10,FALSE))</f>
        <v/>
      </c>
      <c r="AD126" s="1069" t="str">
        <f>IF(AD125="","",VLOOKUP(AD125,シフト記号表!$C$6:$L$47,10,FALSE))</f>
        <v/>
      </c>
      <c r="AE126" s="1070" t="str">
        <f>IF(AE125="","",VLOOKUP(AE125,シフト記号表!$C$6:$L$47,10,FALSE))</f>
        <v/>
      </c>
      <c r="AF126" s="1070" t="str">
        <f>IF(AF125="","",VLOOKUP(AF125,シフト記号表!$C$6:$L$47,10,FALSE))</f>
        <v/>
      </c>
      <c r="AG126" s="1070" t="str">
        <f>IF(AG125="","",VLOOKUP(AG125,シフト記号表!$C$6:$L$47,10,FALSE))</f>
        <v/>
      </c>
      <c r="AH126" s="1070" t="str">
        <f>IF(AH125="","",VLOOKUP(AH125,シフト記号表!$C$6:$L$47,10,FALSE))</f>
        <v/>
      </c>
      <c r="AI126" s="1070" t="str">
        <f>IF(AI125="","",VLOOKUP(AI125,シフト記号表!$C$6:$L$47,10,FALSE))</f>
        <v/>
      </c>
      <c r="AJ126" s="1071" t="str">
        <f>IF(AJ125="","",VLOOKUP(AJ125,シフト記号表!$C$6:$L$47,10,FALSE))</f>
        <v/>
      </c>
      <c r="AK126" s="1069" t="str">
        <f>IF(AK125="","",VLOOKUP(AK125,シフト記号表!$C$6:$L$47,10,FALSE))</f>
        <v/>
      </c>
      <c r="AL126" s="1070" t="str">
        <f>IF(AL125="","",VLOOKUP(AL125,シフト記号表!$C$6:$L$47,10,FALSE))</f>
        <v/>
      </c>
      <c r="AM126" s="1070" t="str">
        <f>IF(AM125="","",VLOOKUP(AM125,シフト記号表!$C$6:$L$47,10,FALSE))</f>
        <v/>
      </c>
      <c r="AN126" s="1070" t="str">
        <f>IF(AN125="","",VLOOKUP(AN125,シフト記号表!$C$6:$L$47,10,FALSE))</f>
        <v/>
      </c>
      <c r="AO126" s="1070" t="str">
        <f>IF(AO125="","",VLOOKUP(AO125,シフト記号表!$C$6:$L$47,10,FALSE))</f>
        <v/>
      </c>
      <c r="AP126" s="1070" t="str">
        <f>IF(AP125="","",VLOOKUP(AP125,シフト記号表!$C$6:$L$47,10,FALSE))</f>
        <v/>
      </c>
      <c r="AQ126" s="1071" t="str">
        <f>IF(AQ125="","",VLOOKUP(AQ125,シフト記号表!$C$6:$L$47,10,FALSE))</f>
        <v/>
      </c>
      <c r="AR126" s="1069" t="str">
        <f>IF(AR125="","",VLOOKUP(AR125,シフト記号表!$C$6:$L$47,10,FALSE))</f>
        <v/>
      </c>
      <c r="AS126" s="1070" t="str">
        <f>IF(AS125="","",VLOOKUP(AS125,シフト記号表!$C$6:$L$47,10,FALSE))</f>
        <v/>
      </c>
      <c r="AT126" s="1070" t="str">
        <f>IF(AT125="","",VLOOKUP(AT125,シフト記号表!$C$6:$L$47,10,FALSE))</f>
        <v/>
      </c>
      <c r="AU126" s="1070" t="str">
        <f>IF(AU125="","",VLOOKUP(AU125,シフト記号表!$C$6:$L$47,10,FALSE))</f>
        <v/>
      </c>
      <c r="AV126" s="1070" t="str">
        <f>IF(AV125="","",VLOOKUP(AV125,シフト記号表!$C$6:$L$47,10,FALSE))</f>
        <v/>
      </c>
      <c r="AW126" s="1070" t="str">
        <f>IF(AW125="","",VLOOKUP(AW125,シフト記号表!$C$6:$L$47,10,FALSE))</f>
        <v/>
      </c>
      <c r="AX126" s="1071" t="str">
        <f>IF(AX125="","",VLOOKUP(AX125,シフト記号表!$C$6:$L$47,10,FALSE))</f>
        <v/>
      </c>
      <c r="AY126" s="1069" t="str">
        <f>IF(AY125="","",VLOOKUP(AY125,シフト記号表!$C$6:$L$47,10,FALSE))</f>
        <v/>
      </c>
      <c r="AZ126" s="1070" t="str">
        <f>IF(AZ125="","",VLOOKUP(AZ125,シフト記号表!$C$6:$L$47,10,FALSE))</f>
        <v/>
      </c>
      <c r="BA126" s="1070" t="str">
        <f>IF(BA125="","",VLOOKUP(BA125,シフト記号表!$C$6:$L$47,10,FALSE))</f>
        <v/>
      </c>
      <c r="BB126" s="1114">
        <f>IF($BE$3="４週",SUM(W126:AX126),IF($BE$3="暦月",SUM(W126:BA126),""))</f>
        <v>0</v>
      </c>
      <c r="BC126" s="1115"/>
      <c r="BD126" s="1116">
        <f>IF($BE$3="４週",BB126/4,IF($BE$3="暦月",(BB126/($BE$8/7)),""))</f>
        <v>0</v>
      </c>
      <c r="BE126" s="1115"/>
      <c r="BF126" s="1117"/>
      <c r="BG126" s="1118"/>
      <c r="BH126" s="1118"/>
      <c r="BI126" s="1118"/>
      <c r="BJ126" s="1119"/>
    </row>
    <row r="127" spans="2:62" ht="20.25" hidden="1" customHeight="1">
      <c r="B127" s="1029">
        <f>B125+1</f>
        <v>56</v>
      </c>
      <c r="C127" s="1078"/>
      <c r="D127" s="1079"/>
      <c r="E127" s="1057"/>
      <c r="F127" s="1058"/>
      <c r="G127" s="1057"/>
      <c r="H127" s="1058"/>
      <c r="I127" s="1082"/>
      <c r="J127" s="1083"/>
      <c r="K127" s="1084"/>
      <c r="L127" s="1085"/>
      <c r="M127" s="1085"/>
      <c r="N127" s="1079"/>
      <c r="O127" s="1063"/>
      <c r="P127" s="1064"/>
      <c r="Q127" s="1064"/>
      <c r="R127" s="1064"/>
      <c r="S127" s="1065"/>
      <c r="T127" s="1103" t="s">
        <v>921</v>
      </c>
      <c r="U127" s="1104"/>
      <c r="V127" s="1105"/>
      <c r="W127" s="1089"/>
      <c r="X127" s="1090"/>
      <c r="Y127" s="1090"/>
      <c r="Z127" s="1090"/>
      <c r="AA127" s="1090"/>
      <c r="AB127" s="1090"/>
      <c r="AC127" s="1091"/>
      <c r="AD127" s="1089"/>
      <c r="AE127" s="1090"/>
      <c r="AF127" s="1090"/>
      <c r="AG127" s="1090"/>
      <c r="AH127" s="1090"/>
      <c r="AI127" s="1090"/>
      <c r="AJ127" s="1091"/>
      <c r="AK127" s="1089"/>
      <c r="AL127" s="1090"/>
      <c r="AM127" s="1090"/>
      <c r="AN127" s="1090"/>
      <c r="AO127" s="1090"/>
      <c r="AP127" s="1090"/>
      <c r="AQ127" s="1091"/>
      <c r="AR127" s="1089"/>
      <c r="AS127" s="1090"/>
      <c r="AT127" s="1090"/>
      <c r="AU127" s="1090"/>
      <c r="AV127" s="1090"/>
      <c r="AW127" s="1090"/>
      <c r="AX127" s="1091"/>
      <c r="AY127" s="1089"/>
      <c r="AZ127" s="1090"/>
      <c r="BA127" s="1092"/>
      <c r="BB127" s="1093"/>
      <c r="BC127" s="1094"/>
      <c r="BD127" s="1095"/>
      <c r="BE127" s="1096"/>
      <c r="BF127" s="1097"/>
      <c r="BG127" s="1098"/>
      <c r="BH127" s="1098"/>
      <c r="BI127" s="1098"/>
      <c r="BJ127" s="1099"/>
    </row>
    <row r="128" spans="2:62" ht="20.25" hidden="1" customHeight="1">
      <c r="B128" s="1054"/>
      <c r="C128" s="1106"/>
      <c r="D128" s="1107"/>
      <c r="E128" s="1108"/>
      <c r="F128" s="1109">
        <f>C127</f>
        <v>0</v>
      </c>
      <c r="G128" s="1108"/>
      <c r="H128" s="1109">
        <f>I127</f>
        <v>0</v>
      </c>
      <c r="I128" s="1110"/>
      <c r="J128" s="1111"/>
      <c r="K128" s="1112"/>
      <c r="L128" s="1113"/>
      <c r="M128" s="1113"/>
      <c r="N128" s="1107"/>
      <c r="O128" s="1063"/>
      <c r="P128" s="1064"/>
      <c r="Q128" s="1064"/>
      <c r="R128" s="1064"/>
      <c r="S128" s="1065"/>
      <c r="T128" s="1100" t="s">
        <v>922</v>
      </c>
      <c r="U128" s="1101"/>
      <c r="V128" s="1102"/>
      <c r="W128" s="1069" t="str">
        <f>IF(W127="","",VLOOKUP(W127,シフト記号表!$C$6:$L$47,10,FALSE))</f>
        <v/>
      </c>
      <c r="X128" s="1070" t="str">
        <f>IF(X127="","",VLOOKUP(X127,シフト記号表!$C$6:$L$47,10,FALSE))</f>
        <v/>
      </c>
      <c r="Y128" s="1070" t="str">
        <f>IF(Y127="","",VLOOKUP(Y127,シフト記号表!$C$6:$L$47,10,FALSE))</f>
        <v/>
      </c>
      <c r="Z128" s="1070" t="str">
        <f>IF(Z127="","",VLOOKUP(Z127,シフト記号表!$C$6:$L$47,10,FALSE))</f>
        <v/>
      </c>
      <c r="AA128" s="1070" t="str">
        <f>IF(AA127="","",VLOOKUP(AA127,シフト記号表!$C$6:$L$47,10,FALSE))</f>
        <v/>
      </c>
      <c r="AB128" s="1070" t="str">
        <f>IF(AB127="","",VLOOKUP(AB127,シフト記号表!$C$6:$L$47,10,FALSE))</f>
        <v/>
      </c>
      <c r="AC128" s="1071" t="str">
        <f>IF(AC127="","",VLOOKUP(AC127,シフト記号表!$C$6:$L$47,10,FALSE))</f>
        <v/>
      </c>
      <c r="AD128" s="1069" t="str">
        <f>IF(AD127="","",VLOOKUP(AD127,シフト記号表!$C$6:$L$47,10,FALSE))</f>
        <v/>
      </c>
      <c r="AE128" s="1070" t="str">
        <f>IF(AE127="","",VLOOKUP(AE127,シフト記号表!$C$6:$L$47,10,FALSE))</f>
        <v/>
      </c>
      <c r="AF128" s="1070" t="str">
        <f>IF(AF127="","",VLOOKUP(AF127,シフト記号表!$C$6:$L$47,10,FALSE))</f>
        <v/>
      </c>
      <c r="AG128" s="1070" t="str">
        <f>IF(AG127="","",VLOOKUP(AG127,シフト記号表!$C$6:$L$47,10,FALSE))</f>
        <v/>
      </c>
      <c r="AH128" s="1070" t="str">
        <f>IF(AH127="","",VLOOKUP(AH127,シフト記号表!$C$6:$L$47,10,FALSE))</f>
        <v/>
      </c>
      <c r="AI128" s="1070" t="str">
        <f>IF(AI127="","",VLOOKUP(AI127,シフト記号表!$C$6:$L$47,10,FALSE))</f>
        <v/>
      </c>
      <c r="AJ128" s="1071" t="str">
        <f>IF(AJ127="","",VLOOKUP(AJ127,シフト記号表!$C$6:$L$47,10,FALSE))</f>
        <v/>
      </c>
      <c r="AK128" s="1069" t="str">
        <f>IF(AK127="","",VLOOKUP(AK127,シフト記号表!$C$6:$L$47,10,FALSE))</f>
        <v/>
      </c>
      <c r="AL128" s="1070" t="str">
        <f>IF(AL127="","",VLOOKUP(AL127,シフト記号表!$C$6:$L$47,10,FALSE))</f>
        <v/>
      </c>
      <c r="AM128" s="1070" t="str">
        <f>IF(AM127="","",VLOOKUP(AM127,シフト記号表!$C$6:$L$47,10,FALSE))</f>
        <v/>
      </c>
      <c r="AN128" s="1070" t="str">
        <f>IF(AN127="","",VLOOKUP(AN127,シフト記号表!$C$6:$L$47,10,FALSE))</f>
        <v/>
      </c>
      <c r="AO128" s="1070" t="str">
        <f>IF(AO127="","",VLOOKUP(AO127,シフト記号表!$C$6:$L$47,10,FALSE))</f>
        <v/>
      </c>
      <c r="AP128" s="1070" t="str">
        <f>IF(AP127="","",VLOOKUP(AP127,シフト記号表!$C$6:$L$47,10,FALSE))</f>
        <v/>
      </c>
      <c r="AQ128" s="1071" t="str">
        <f>IF(AQ127="","",VLOOKUP(AQ127,シフト記号表!$C$6:$L$47,10,FALSE))</f>
        <v/>
      </c>
      <c r="AR128" s="1069" t="str">
        <f>IF(AR127="","",VLOOKUP(AR127,シフト記号表!$C$6:$L$47,10,FALSE))</f>
        <v/>
      </c>
      <c r="AS128" s="1070" t="str">
        <f>IF(AS127="","",VLOOKUP(AS127,シフト記号表!$C$6:$L$47,10,FALSE))</f>
        <v/>
      </c>
      <c r="AT128" s="1070" t="str">
        <f>IF(AT127="","",VLOOKUP(AT127,シフト記号表!$C$6:$L$47,10,FALSE))</f>
        <v/>
      </c>
      <c r="AU128" s="1070" t="str">
        <f>IF(AU127="","",VLOOKUP(AU127,シフト記号表!$C$6:$L$47,10,FALSE))</f>
        <v/>
      </c>
      <c r="AV128" s="1070" t="str">
        <f>IF(AV127="","",VLOOKUP(AV127,シフト記号表!$C$6:$L$47,10,FALSE))</f>
        <v/>
      </c>
      <c r="AW128" s="1070" t="str">
        <f>IF(AW127="","",VLOOKUP(AW127,シフト記号表!$C$6:$L$47,10,FALSE))</f>
        <v/>
      </c>
      <c r="AX128" s="1071" t="str">
        <f>IF(AX127="","",VLOOKUP(AX127,シフト記号表!$C$6:$L$47,10,FALSE))</f>
        <v/>
      </c>
      <c r="AY128" s="1069" t="str">
        <f>IF(AY127="","",VLOOKUP(AY127,シフト記号表!$C$6:$L$47,10,FALSE))</f>
        <v/>
      </c>
      <c r="AZ128" s="1070" t="str">
        <f>IF(AZ127="","",VLOOKUP(AZ127,シフト記号表!$C$6:$L$47,10,FALSE))</f>
        <v/>
      </c>
      <c r="BA128" s="1070" t="str">
        <f>IF(BA127="","",VLOOKUP(BA127,シフト記号表!$C$6:$L$47,10,FALSE))</f>
        <v/>
      </c>
      <c r="BB128" s="1114">
        <f>IF($BE$3="４週",SUM(W128:AX128),IF($BE$3="暦月",SUM(W128:BA128),""))</f>
        <v>0</v>
      </c>
      <c r="BC128" s="1115"/>
      <c r="BD128" s="1116">
        <f>IF($BE$3="４週",BB128/4,IF($BE$3="暦月",(BB128/($BE$8/7)),""))</f>
        <v>0</v>
      </c>
      <c r="BE128" s="1115"/>
      <c r="BF128" s="1117"/>
      <c r="BG128" s="1118"/>
      <c r="BH128" s="1118"/>
      <c r="BI128" s="1118"/>
      <c r="BJ128" s="1119"/>
    </row>
    <row r="129" spans="2:62" ht="20.25" hidden="1" customHeight="1">
      <c r="B129" s="1029">
        <f>B127+1</f>
        <v>57</v>
      </c>
      <c r="C129" s="1078"/>
      <c r="D129" s="1079"/>
      <c r="E129" s="1057"/>
      <c r="F129" s="1058"/>
      <c r="G129" s="1057"/>
      <c r="H129" s="1058"/>
      <c r="I129" s="1082"/>
      <c r="J129" s="1083"/>
      <c r="K129" s="1084"/>
      <c r="L129" s="1085"/>
      <c r="M129" s="1085"/>
      <c r="N129" s="1079"/>
      <c r="O129" s="1063"/>
      <c r="P129" s="1064"/>
      <c r="Q129" s="1064"/>
      <c r="R129" s="1064"/>
      <c r="S129" s="1065"/>
      <c r="T129" s="1103" t="s">
        <v>921</v>
      </c>
      <c r="U129" s="1104"/>
      <c r="V129" s="1105"/>
      <c r="W129" s="1089"/>
      <c r="X129" s="1090"/>
      <c r="Y129" s="1090"/>
      <c r="Z129" s="1090"/>
      <c r="AA129" s="1090"/>
      <c r="AB129" s="1090"/>
      <c r="AC129" s="1091"/>
      <c r="AD129" s="1089"/>
      <c r="AE129" s="1090"/>
      <c r="AF129" s="1090"/>
      <c r="AG129" s="1090"/>
      <c r="AH129" s="1090"/>
      <c r="AI129" s="1090"/>
      <c r="AJ129" s="1091"/>
      <c r="AK129" s="1089"/>
      <c r="AL129" s="1090"/>
      <c r="AM129" s="1090"/>
      <c r="AN129" s="1090"/>
      <c r="AO129" s="1090"/>
      <c r="AP129" s="1090"/>
      <c r="AQ129" s="1091"/>
      <c r="AR129" s="1089"/>
      <c r="AS129" s="1090"/>
      <c r="AT129" s="1090"/>
      <c r="AU129" s="1090"/>
      <c r="AV129" s="1090"/>
      <c r="AW129" s="1090"/>
      <c r="AX129" s="1091"/>
      <c r="AY129" s="1089"/>
      <c r="AZ129" s="1090"/>
      <c r="BA129" s="1092"/>
      <c r="BB129" s="1093"/>
      <c r="BC129" s="1094"/>
      <c r="BD129" s="1095"/>
      <c r="BE129" s="1096"/>
      <c r="BF129" s="1097"/>
      <c r="BG129" s="1098"/>
      <c r="BH129" s="1098"/>
      <c r="BI129" s="1098"/>
      <c r="BJ129" s="1099"/>
    </row>
    <row r="130" spans="2:62" ht="20.25" hidden="1" customHeight="1">
      <c r="B130" s="1054"/>
      <c r="C130" s="1106"/>
      <c r="D130" s="1107"/>
      <c r="E130" s="1108"/>
      <c r="F130" s="1109">
        <f>C129</f>
        <v>0</v>
      </c>
      <c r="G130" s="1108"/>
      <c r="H130" s="1109">
        <f>I129</f>
        <v>0</v>
      </c>
      <c r="I130" s="1110"/>
      <c r="J130" s="1111"/>
      <c r="K130" s="1112"/>
      <c r="L130" s="1113"/>
      <c r="M130" s="1113"/>
      <c r="N130" s="1107"/>
      <c r="O130" s="1063"/>
      <c r="P130" s="1064"/>
      <c r="Q130" s="1064"/>
      <c r="R130" s="1064"/>
      <c r="S130" s="1065"/>
      <c r="T130" s="1100" t="s">
        <v>922</v>
      </c>
      <c r="U130" s="1101"/>
      <c r="V130" s="1102"/>
      <c r="W130" s="1069" t="str">
        <f>IF(W129="","",VLOOKUP(W129,シフト記号表!$C$6:$L$47,10,FALSE))</f>
        <v/>
      </c>
      <c r="X130" s="1070" t="str">
        <f>IF(X129="","",VLOOKUP(X129,シフト記号表!$C$6:$L$47,10,FALSE))</f>
        <v/>
      </c>
      <c r="Y130" s="1070" t="str">
        <f>IF(Y129="","",VLOOKUP(Y129,シフト記号表!$C$6:$L$47,10,FALSE))</f>
        <v/>
      </c>
      <c r="Z130" s="1070" t="str">
        <f>IF(Z129="","",VLOOKUP(Z129,シフト記号表!$C$6:$L$47,10,FALSE))</f>
        <v/>
      </c>
      <c r="AA130" s="1070" t="str">
        <f>IF(AA129="","",VLOOKUP(AA129,シフト記号表!$C$6:$L$47,10,FALSE))</f>
        <v/>
      </c>
      <c r="AB130" s="1070" t="str">
        <f>IF(AB129="","",VLOOKUP(AB129,シフト記号表!$C$6:$L$47,10,FALSE))</f>
        <v/>
      </c>
      <c r="AC130" s="1071" t="str">
        <f>IF(AC129="","",VLOOKUP(AC129,シフト記号表!$C$6:$L$47,10,FALSE))</f>
        <v/>
      </c>
      <c r="AD130" s="1069" t="str">
        <f>IF(AD129="","",VLOOKUP(AD129,シフト記号表!$C$6:$L$47,10,FALSE))</f>
        <v/>
      </c>
      <c r="AE130" s="1070" t="str">
        <f>IF(AE129="","",VLOOKUP(AE129,シフト記号表!$C$6:$L$47,10,FALSE))</f>
        <v/>
      </c>
      <c r="AF130" s="1070" t="str">
        <f>IF(AF129="","",VLOOKUP(AF129,シフト記号表!$C$6:$L$47,10,FALSE))</f>
        <v/>
      </c>
      <c r="AG130" s="1070" t="str">
        <f>IF(AG129="","",VLOOKUP(AG129,シフト記号表!$C$6:$L$47,10,FALSE))</f>
        <v/>
      </c>
      <c r="AH130" s="1070" t="str">
        <f>IF(AH129="","",VLOOKUP(AH129,シフト記号表!$C$6:$L$47,10,FALSE))</f>
        <v/>
      </c>
      <c r="AI130" s="1070" t="str">
        <f>IF(AI129="","",VLOOKUP(AI129,シフト記号表!$C$6:$L$47,10,FALSE))</f>
        <v/>
      </c>
      <c r="AJ130" s="1071" t="str">
        <f>IF(AJ129="","",VLOOKUP(AJ129,シフト記号表!$C$6:$L$47,10,FALSE))</f>
        <v/>
      </c>
      <c r="AK130" s="1069" t="str">
        <f>IF(AK129="","",VLOOKUP(AK129,シフト記号表!$C$6:$L$47,10,FALSE))</f>
        <v/>
      </c>
      <c r="AL130" s="1070" t="str">
        <f>IF(AL129="","",VLOOKUP(AL129,シフト記号表!$C$6:$L$47,10,FALSE))</f>
        <v/>
      </c>
      <c r="AM130" s="1070" t="str">
        <f>IF(AM129="","",VLOOKUP(AM129,シフト記号表!$C$6:$L$47,10,FALSE))</f>
        <v/>
      </c>
      <c r="AN130" s="1070" t="str">
        <f>IF(AN129="","",VLOOKUP(AN129,シフト記号表!$C$6:$L$47,10,FALSE))</f>
        <v/>
      </c>
      <c r="AO130" s="1070" t="str">
        <f>IF(AO129="","",VLOOKUP(AO129,シフト記号表!$C$6:$L$47,10,FALSE))</f>
        <v/>
      </c>
      <c r="AP130" s="1070" t="str">
        <f>IF(AP129="","",VLOOKUP(AP129,シフト記号表!$C$6:$L$47,10,FALSE))</f>
        <v/>
      </c>
      <c r="AQ130" s="1071" t="str">
        <f>IF(AQ129="","",VLOOKUP(AQ129,シフト記号表!$C$6:$L$47,10,FALSE))</f>
        <v/>
      </c>
      <c r="AR130" s="1069" t="str">
        <f>IF(AR129="","",VLOOKUP(AR129,シフト記号表!$C$6:$L$47,10,FALSE))</f>
        <v/>
      </c>
      <c r="AS130" s="1070" t="str">
        <f>IF(AS129="","",VLOOKUP(AS129,シフト記号表!$C$6:$L$47,10,FALSE))</f>
        <v/>
      </c>
      <c r="AT130" s="1070" t="str">
        <f>IF(AT129="","",VLOOKUP(AT129,シフト記号表!$C$6:$L$47,10,FALSE))</f>
        <v/>
      </c>
      <c r="AU130" s="1070" t="str">
        <f>IF(AU129="","",VLOOKUP(AU129,シフト記号表!$C$6:$L$47,10,FALSE))</f>
        <v/>
      </c>
      <c r="AV130" s="1070" t="str">
        <f>IF(AV129="","",VLOOKUP(AV129,シフト記号表!$C$6:$L$47,10,FALSE))</f>
        <v/>
      </c>
      <c r="AW130" s="1070" t="str">
        <f>IF(AW129="","",VLOOKUP(AW129,シフト記号表!$C$6:$L$47,10,FALSE))</f>
        <v/>
      </c>
      <c r="AX130" s="1071" t="str">
        <f>IF(AX129="","",VLOOKUP(AX129,シフト記号表!$C$6:$L$47,10,FALSE))</f>
        <v/>
      </c>
      <c r="AY130" s="1069" t="str">
        <f>IF(AY129="","",VLOOKUP(AY129,シフト記号表!$C$6:$L$47,10,FALSE))</f>
        <v/>
      </c>
      <c r="AZ130" s="1070" t="str">
        <f>IF(AZ129="","",VLOOKUP(AZ129,シフト記号表!$C$6:$L$47,10,FALSE))</f>
        <v/>
      </c>
      <c r="BA130" s="1070" t="str">
        <f>IF(BA129="","",VLOOKUP(BA129,シフト記号表!$C$6:$L$47,10,FALSE))</f>
        <v/>
      </c>
      <c r="BB130" s="1114">
        <f>IF($BE$3="４週",SUM(W130:AX130),IF($BE$3="暦月",SUM(W130:BA130),""))</f>
        <v>0</v>
      </c>
      <c r="BC130" s="1115"/>
      <c r="BD130" s="1116">
        <f>IF($BE$3="４週",BB130/4,IF($BE$3="暦月",(BB130/($BE$8/7)),""))</f>
        <v>0</v>
      </c>
      <c r="BE130" s="1115"/>
      <c r="BF130" s="1117"/>
      <c r="BG130" s="1118"/>
      <c r="BH130" s="1118"/>
      <c r="BI130" s="1118"/>
      <c r="BJ130" s="1119"/>
    </row>
    <row r="131" spans="2:62" ht="20.25" hidden="1" customHeight="1">
      <c r="B131" s="1029">
        <f>B129+1</f>
        <v>58</v>
      </c>
      <c r="C131" s="1078"/>
      <c r="D131" s="1079"/>
      <c r="E131" s="1057"/>
      <c r="F131" s="1058"/>
      <c r="G131" s="1057"/>
      <c r="H131" s="1058"/>
      <c r="I131" s="1082"/>
      <c r="J131" s="1083"/>
      <c r="K131" s="1084"/>
      <c r="L131" s="1085"/>
      <c r="M131" s="1085"/>
      <c r="N131" s="1079"/>
      <c r="O131" s="1063"/>
      <c r="P131" s="1064"/>
      <c r="Q131" s="1064"/>
      <c r="R131" s="1064"/>
      <c r="S131" s="1065"/>
      <c r="T131" s="1103" t="s">
        <v>921</v>
      </c>
      <c r="U131" s="1104"/>
      <c r="V131" s="1105"/>
      <c r="W131" s="1089"/>
      <c r="X131" s="1090"/>
      <c r="Y131" s="1090"/>
      <c r="Z131" s="1090"/>
      <c r="AA131" s="1090"/>
      <c r="AB131" s="1090"/>
      <c r="AC131" s="1091"/>
      <c r="AD131" s="1089"/>
      <c r="AE131" s="1090"/>
      <c r="AF131" s="1090"/>
      <c r="AG131" s="1090"/>
      <c r="AH131" s="1090"/>
      <c r="AI131" s="1090"/>
      <c r="AJ131" s="1091"/>
      <c r="AK131" s="1089"/>
      <c r="AL131" s="1090"/>
      <c r="AM131" s="1090"/>
      <c r="AN131" s="1090"/>
      <c r="AO131" s="1090"/>
      <c r="AP131" s="1090"/>
      <c r="AQ131" s="1091"/>
      <c r="AR131" s="1089"/>
      <c r="AS131" s="1090"/>
      <c r="AT131" s="1090"/>
      <c r="AU131" s="1090"/>
      <c r="AV131" s="1090"/>
      <c r="AW131" s="1090"/>
      <c r="AX131" s="1091"/>
      <c r="AY131" s="1089"/>
      <c r="AZ131" s="1090"/>
      <c r="BA131" s="1092"/>
      <c r="BB131" s="1093"/>
      <c r="BC131" s="1094"/>
      <c r="BD131" s="1095"/>
      <c r="BE131" s="1096"/>
      <c r="BF131" s="1097"/>
      <c r="BG131" s="1098"/>
      <c r="BH131" s="1098"/>
      <c r="BI131" s="1098"/>
      <c r="BJ131" s="1099"/>
    </row>
    <row r="132" spans="2:62" ht="20.25" hidden="1" customHeight="1">
      <c r="B132" s="1054"/>
      <c r="C132" s="1106"/>
      <c r="D132" s="1107"/>
      <c r="E132" s="1108"/>
      <c r="F132" s="1109">
        <f>C131</f>
        <v>0</v>
      </c>
      <c r="G132" s="1108"/>
      <c r="H132" s="1109">
        <f>I131</f>
        <v>0</v>
      </c>
      <c r="I132" s="1110"/>
      <c r="J132" s="1111"/>
      <c r="K132" s="1112"/>
      <c r="L132" s="1113"/>
      <c r="M132" s="1113"/>
      <c r="N132" s="1107"/>
      <c r="O132" s="1063"/>
      <c r="P132" s="1064"/>
      <c r="Q132" s="1064"/>
      <c r="R132" s="1064"/>
      <c r="S132" s="1065"/>
      <c r="T132" s="1100" t="s">
        <v>922</v>
      </c>
      <c r="U132" s="1101"/>
      <c r="V132" s="1102"/>
      <c r="W132" s="1069" t="str">
        <f>IF(W131="","",VLOOKUP(W131,シフト記号表!$C$6:$L$47,10,FALSE))</f>
        <v/>
      </c>
      <c r="X132" s="1070" t="str">
        <f>IF(X131="","",VLOOKUP(X131,シフト記号表!$C$6:$L$47,10,FALSE))</f>
        <v/>
      </c>
      <c r="Y132" s="1070" t="str">
        <f>IF(Y131="","",VLOOKUP(Y131,シフト記号表!$C$6:$L$47,10,FALSE))</f>
        <v/>
      </c>
      <c r="Z132" s="1070" t="str">
        <f>IF(Z131="","",VLOOKUP(Z131,シフト記号表!$C$6:$L$47,10,FALSE))</f>
        <v/>
      </c>
      <c r="AA132" s="1070" t="str">
        <f>IF(AA131="","",VLOOKUP(AA131,シフト記号表!$C$6:$L$47,10,FALSE))</f>
        <v/>
      </c>
      <c r="AB132" s="1070" t="str">
        <f>IF(AB131="","",VLOOKUP(AB131,シフト記号表!$C$6:$L$47,10,FALSE))</f>
        <v/>
      </c>
      <c r="AC132" s="1071" t="str">
        <f>IF(AC131="","",VLOOKUP(AC131,シフト記号表!$C$6:$L$47,10,FALSE))</f>
        <v/>
      </c>
      <c r="AD132" s="1069" t="str">
        <f>IF(AD131="","",VLOOKUP(AD131,シフト記号表!$C$6:$L$47,10,FALSE))</f>
        <v/>
      </c>
      <c r="AE132" s="1070" t="str">
        <f>IF(AE131="","",VLOOKUP(AE131,シフト記号表!$C$6:$L$47,10,FALSE))</f>
        <v/>
      </c>
      <c r="AF132" s="1070" t="str">
        <f>IF(AF131="","",VLOOKUP(AF131,シフト記号表!$C$6:$L$47,10,FALSE))</f>
        <v/>
      </c>
      <c r="AG132" s="1070" t="str">
        <f>IF(AG131="","",VLOOKUP(AG131,シフト記号表!$C$6:$L$47,10,FALSE))</f>
        <v/>
      </c>
      <c r="AH132" s="1070" t="str">
        <f>IF(AH131="","",VLOOKUP(AH131,シフト記号表!$C$6:$L$47,10,FALSE))</f>
        <v/>
      </c>
      <c r="AI132" s="1070" t="str">
        <f>IF(AI131="","",VLOOKUP(AI131,シフト記号表!$C$6:$L$47,10,FALSE))</f>
        <v/>
      </c>
      <c r="AJ132" s="1071" t="str">
        <f>IF(AJ131="","",VLOOKUP(AJ131,シフト記号表!$C$6:$L$47,10,FALSE))</f>
        <v/>
      </c>
      <c r="AK132" s="1069" t="str">
        <f>IF(AK131="","",VLOOKUP(AK131,シフト記号表!$C$6:$L$47,10,FALSE))</f>
        <v/>
      </c>
      <c r="AL132" s="1070" t="str">
        <f>IF(AL131="","",VLOOKUP(AL131,シフト記号表!$C$6:$L$47,10,FALSE))</f>
        <v/>
      </c>
      <c r="AM132" s="1070" t="str">
        <f>IF(AM131="","",VLOOKUP(AM131,シフト記号表!$C$6:$L$47,10,FALSE))</f>
        <v/>
      </c>
      <c r="AN132" s="1070" t="str">
        <f>IF(AN131="","",VLOOKUP(AN131,シフト記号表!$C$6:$L$47,10,FALSE))</f>
        <v/>
      </c>
      <c r="AO132" s="1070" t="str">
        <f>IF(AO131="","",VLOOKUP(AO131,シフト記号表!$C$6:$L$47,10,FALSE))</f>
        <v/>
      </c>
      <c r="AP132" s="1070" t="str">
        <f>IF(AP131="","",VLOOKUP(AP131,シフト記号表!$C$6:$L$47,10,FALSE))</f>
        <v/>
      </c>
      <c r="AQ132" s="1071" t="str">
        <f>IF(AQ131="","",VLOOKUP(AQ131,シフト記号表!$C$6:$L$47,10,FALSE))</f>
        <v/>
      </c>
      <c r="AR132" s="1069" t="str">
        <f>IF(AR131="","",VLOOKUP(AR131,シフト記号表!$C$6:$L$47,10,FALSE))</f>
        <v/>
      </c>
      <c r="AS132" s="1070" t="str">
        <f>IF(AS131="","",VLOOKUP(AS131,シフト記号表!$C$6:$L$47,10,FALSE))</f>
        <v/>
      </c>
      <c r="AT132" s="1070" t="str">
        <f>IF(AT131="","",VLOOKUP(AT131,シフト記号表!$C$6:$L$47,10,FALSE))</f>
        <v/>
      </c>
      <c r="AU132" s="1070" t="str">
        <f>IF(AU131="","",VLOOKUP(AU131,シフト記号表!$C$6:$L$47,10,FALSE))</f>
        <v/>
      </c>
      <c r="AV132" s="1070" t="str">
        <f>IF(AV131="","",VLOOKUP(AV131,シフト記号表!$C$6:$L$47,10,FALSE))</f>
        <v/>
      </c>
      <c r="AW132" s="1070" t="str">
        <f>IF(AW131="","",VLOOKUP(AW131,シフト記号表!$C$6:$L$47,10,FALSE))</f>
        <v/>
      </c>
      <c r="AX132" s="1071" t="str">
        <f>IF(AX131="","",VLOOKUP(AX131,シフト記号表!$C$6:$L$47,10,FALSE))</f>
        <v/>
      </c>
      <c r="AY132" s="1069" t="str">
        <f>IF(AY131="","",VLOOKUP(AY131,シフト記号表!$C$6:$L$47,10,FALSE))</f>
        <v/>
      </c>
      <c r="AZ132" s="1070" t="str">
        <f>IF(AZ131="","",VLOOKUP(AZ131,シフト記号表!$C$6:$L$47,10,FALSE))</f>
        <v/>
      </c>
      <c r="BA132" s="1070" t="str">
        <f>IF(BA131="","",VLOOKUP(BA131,シフト記号表!$C$6:$L$47,10,FALSE))</f>
        <v/>
      </c>
      <c r="BB132" s="1114">
        <f>IF($BE$3="４週",SUM(W132:AX132),IF($BE$3="暦月",SUM(W132:BA132),""))</f>
        <v>0</v>
      </c>
      <c r="BC132" s="1115"/>
      <c r="BD132" s="1116">
        <f>IF($BE$3="４週",BB132/4,IF($BE$3="暦月",(BB132/($BE$8/7)),""))</f>
        <v>0</v>
      </c>
      <c r="BE132" s="1115"/>
      <c r="BF132" s="1117"/>
      <c r="BG132" s="1118"/>
      <c r="BH132" s="1118"/>
      <c r="BI132" s="1118"/>
      <c r="BJ132" s="1119"/>
    </row>
    <row r="133" spans="2:62" ht="20.25" hidden="1" customHeight="1">
      <c r="B133" s="1029">
        <f>B131+1</f>
        <v>59</v>
      </c>
      <c r="C133" s="1078"/>
      <c r="D133" s="1079"/>
      <c r="E133" s="1057"/>
      <c r="F133" s="1058"/>
      <c r="G133" s="1057"/>
      <c r="H133" s="1058"/>
      <c r="I133" s="1082"/>
      <c r="J133" s="1083"/>
      <c r="K133" s="1084"/>
      <c r="L133" s="1085"/>
      <c r="M133" s="1085"/>
      <c r="N133" s="1079"/>
      <c r="O133" s="1063"/>
      <c r="P133" s="1064"/>
      <c r="Q133" s="1064"/>
      <c r="R133" s="1064"/>
      <c r="S133" s="1065"/>
      <c r="T133" s="1103" t="s">
        <v>921</v>
      </c>
      <c r="U133" s="1104"/>
      <c r="V133" s="1105"/>
      <c r="W133" s="1089"/>
      <c r="X133" s="1090"/>
      <c r="Y133" s="1090"/>
      <c r="Z133" s="1090"/>
      <c r="AA133" s="1090"/>
      <c r="AB133" s="1090"/>
      <c r="AC133" s="1091"/>
      <c r="AD133" s="1089"/>
      <c r="AE133" s="1090"/>
      <c r="AF133" s="1090"/>
      <c r="AG133" s="1090"/>
      <c r="AH133" s="1090"/>
      <c r="AI133" s="1090"/>
      <c r="AJ133" s="1091"/>
      <c r="AK133" s="1089"/>
      <c r="AL133" s="1090"/>
      <c r="AM133" s="1090"/>
      <c r="AN133" s="1090"/>
      <c r="AO133" s="1090"/>
      <c r="AP133" s="1090"/>
      <c r="AQ133" s="1091"/>
      <c r="AR133" s="1089"/>
      <c r="AS133" s="1090"/>
      <c r="AT133" s="1090"/>
      <c r="AU133" s="1090"/>
      <c r="AV133" s="1090"/>
      <c r="AW133" s="1090"/>
      <c r="AX133" s="1091"/>
      <c r="AY133" s="1089"/>
      <c r="AZ133" s="1090"/>
      <c r="BA133" s="1092"/>
      <c r="BB133" s="1093"/>
      <c r="BC133" s="1094"/>
      <c r="BD133" s="1095"/>
      <c r="BE133" s="1096"/>
      <c r="BF133" s="1097"/>
      <c r="BG133" s="1098"/>
      <c r="BH133" s="1098"/>
      <c r="BI133" s="1098"/>
      <c r="BJ133" s="1099"/>
    </row>
    <row r="134" spans="2:62" ht="20.25" hidden="1" customHeight="1">
      <c r="B134" s="1054"/>
      <c r="C134" s="1106"/>
      <c r="D134" s="1107"/>
      <c r="E134" s="1108"/>
      <c r="F134" s="1109">
        <f>C133</f>
        <v>0</v>
      </c>
      <c r="G134" s="1108"/>
      <c r="H134" s="1109">
        <f>I133</f>
        <v>0</v>
      </c>
      <c r="I134" s="1110"/>
      <c r="J134" s="1111"/>
      <c r="K134" s="1112"/>
      <c r="L134" s="1113"/>
      <c r="M134" s="1113"/>
      <c r="N134" s="1107"/>
      <c r="O134" s="1063"/>
      <c r="P134" s="1064"/>
      <c r="Q134" s="1064"/>
      <c r="R134" s="1064"/>
      <c r="S134" s="1065"/>
      <c r="T134" s="1100" t="s">
        <v>922</v>
      </c>
      <c r="U134" s="1101"/>
      <c r="V134" s="1102"/>
      <c r="W134" s="1069" t="str">
        <f>IF(W133="","",VLOOKUP(W133,シフト記号表!$C$6:$L$47,10,FALSE))</f>
        <v/>
      </c>
      <c r="X134" s="1070" t="str">
        <f>IF(X133="","",VLOOKUP(X133,シフト記号表!$C$6:$L$47,10,FALSE))</f>
        <v/>
      </c>
      <c r="Y134" s="1070" t="str">
        <f>IF(Y133="","",VLOOKUP(Y133,シフト記号表!$C$6:$L$47,10,FALSE))</f>
        <v/>
      </c>
      <c r="Z134" s="1070" t="str">
        <f>IF(Z133="","",VLOOKUP(Z133,シフト記号表!$C$6:$L$47,10,FALSE))</f>
        <v/>
      </c>
      <c r="AA134" s="1070" t="str">
        <f>IF(AA133="","",VLOOKUP(AA133,シフト記号表!$C$6:$L$47,10,FALSE))</f>
        <v/>
      </c>
      <c r="AB134" s="1070" t="str">
        <f>IF(AB133="","",VLOOKUP(AB133,シフト記号表!$C$6:$L$47,10,FALSE))</f>
        <v/>
      </c>
      <c r="AC134" s="1071" t="str">
        <f>IF(AC133="","",VLOOKUP(AC133,シフト記号表!$C$6:$L$47,10,FALSE))</f>
        <v/>
      </c>
      <c r="AD134" s="1069" t="str">
        <f>IF(AD133="","",VLOOKUP(AD133,シフト記号表!$C$6:$L$47,10,FALSE))</f>
        <v/>
      </c>
      <c r="AE134" s="1070" t="str">
        <f>IF(AE133="","",VLOOKUP(AE133,シフト記号表!$C$6:$L$47,10,FALSE))</f>
        <v/>
      </c>
      <c r="AF134" s="1070" t="str">
        <f>IF(AF133="","",VLOOKUP(AF133,シフト記号表!$C$6:$L$47,10,FALSE))</f>
        <v/>
      </c>
      <c r="AG134" s="1070" t="str">
        <f>IF(AG133="","",VLOOKUP(AG133,シフト記号表!$C$6:$L$47,10,FALSE))</f>
        <v/>
      </c>
      <c r="AH134" s="1070" t="str">
        <f>IF(AH133="","",VLOOKUP(AH133,シフト記号表!$C$6:$L$47,10,FALSE))</f>
        <v/>
      </c>
      <c r="AI134" s="1070" t="str">
        <f>IF(AI133="","",VLOOKUP(AI133,シフト記号表!$C$6:$L$47,10,FALSE))</f>
        <v/>
      </c>
      <c r="AJ134" s="1071" t="str">
        <f>IF(AJ133="","",VLOOKUP(AJ133,シフト記号表!$C$6:$L$47,10,FALSE))</f>
        <v/>
      </c>
      <c r="AK134" s="1069" t="str">
        <f>IF(AK133="","",VLOOKUP(AK133,シフト記号表!$C$6:$L$47,10,FALSE))</f>
        <v/>
      </c>
      <c r="AL134" s="1070" t="str">
        <f>IF(AL133="","",VLOOKUP(AL133,シフト記号表!$C$6:$L$47,10,FALSE))</f>
        <v/>
      </c>
      <c r="AM134" s="1070" t="str">
        <f>IF(AM133="","",VLOOKUP(AM133,シフト記号表!$C$6:$L$47,10,FALSE))</f>
        <v/>
      </c>
      <c r="AN134" s="1070" t="str">
        <f>IF(AN133="","",VLOOKUP(AN133,シフト記号表!$C$6:$L$47,10,FALSE))</f>
        <v/>
      </c>
      <c r="AO134" s="1070" t="str">
        <f>IF(AO133="","",VLOOKUP(AO133,シフト記号表!$C$6:$L$47,10,FALSE))</f>
        <v/>
      </c>
      <c r="AP134" s="1070" t="str">
        <f>IF(AP133="","",VLOOKUP(AP133,シフト記号表!$C$6:$L$47,10,FALSE))</f>
        <v/>
      </c>
      <c r="AQ134" s="1071" t="str">
        <f>IF(AQ133="","",VLOOKUP(AQ133,シフト記号表!$C$6:$L$47,10,FALSE))</f>
        <v/>
      </c>
      <c r="AR134" s="1069" t="str">
        <f>IF(AR133="","",VLOOKUP(AR133,シフト記号表!$C$6:$L$47,10,FALSE))</f>
        <v/>
      </c>
      <c r="AS134" s="1070" t="str">
        <f>IF(AS133="","",VLOOKUP(AS133,シフト記号表!$C$6:$L$47,10,FALSE))</f>
        <v/>
      </c>
      <c r="AT134" s="1070" t="str">
        <f>IF(AT133="","",VLOOKUP(AT133,シフト記号表!$C$6:$L$47,10,FALSE))</f>
        <v/>
      </c>
      <c r="AU134" s="1070" t="str">
        <f>IF(AU133="","",VLOOKUP(AU133,シフト記号表!$C$6:$L$47,10,FALSE))</f>
        <v/>
      </c>
      <c r="AV134" s="1070" t="str">
        <f>IF(AV133="","",VLOOKUP(AV133,シフト記号表!$C$6:$L$47,10,FALSE))</f>
        <v/>
      </c>
      <c r="AW134" s="1070" t="str">
        <f>IF(AW133="","",VLOOKUP(AW133,シフト記号表!$C$6:$L$47,10,FALSE))</f>
        <v/>
      </c>
      <c r="AX134" s="1071" t="str">
        <f>IF(AX133="","",VLOOKUP(AX133,シフト記号表!$C$6:$L$47,10,FALSE))</f>
        <v/>
      </c>
      <c r="AY134" s="1069" t="str">
        <f>IF(AY133="","",VLOOKUP(AY133,シフト記号表!$C$6:$L$47,10,FALSE))</f>
        <v/>
      </c>
      <c r="AZ134" s="1070" t="str">
        <f>IF(AZ133="","",VLOOKUP(AZ133,シフト記号表!$C$6:$L$47,10,FALSE))</f>
        <v/>
      </c>
      <c r="BA134" s="1070" t="str">
        <f>IF(BA133="","",VLOOKUP(BA133,シフト記号表!$C$6:$L$47,10,FALSE))</f>
        <v/>
      </c>
      <c r="BB134" s="1114">
        <f>IF($BE$3="４週",SUM(W134:AX134),IF($BE$3="暦月",SUM(W134:BA134),""))</f>
        <v>0</v>
      </c>
      <c r="BC134" s="1115"/>
      <c r="BD134" s="1116">
        <f>IF($BE$3="４週",BB134/4,IF($BE$3="暦月",(BB134/($BE$8/7)),""))</f>
        <v>0</v>
      </c>
      <c r="BE134" s="1115"/>
      <c r="BF134" s="1117"/>
      <c r="BG134" s="1118"/>
      <c r="BH134" s="1118"/>
      <c r="BI134" s="1118"/>
      <c r="BJ134" s="1119"/>
    </row>
    <row r="135" spans="2:62" ht="20.25" hidden="1" customHeight="1">
      <c r="B135" s="1029">
        <f>B133+1</f>
        <v>60</v>
      </c>
      <c r="C135" s="1078"/>
      <c r="D135" s="1079"/>
      <c r="E135" s="1057"/>
      <c r="F135" s="1058"/>
      <c r="G135" s="1057"/>
      <c r="H135" s="1058"/>
      <c r="I135" s="1082"/>
      <c r="J135" s="1083"/>
      <c r="K135" s="1084"/>
      <c r="L135" s="1085"/>
      <c r="M135" s="1085"/>
      <c r="N135" s="1079"/>
      <c r="O135" s="1063"/>
      <c r="P135" s="1064"/>
      <c r="Q135" s="1064"/>
      <c r="R135" s="1064"/>
      <c r="S135" s="1065"/>
      <c r="T135" s="1103" t="s">
        <v>921</v>
      </c>
      <c r="U135" s="1104"/>
      <c r="V135" s="1105"/>
      <c r="W135" s="1089"/>
      <c r="X135" s="1090"/>
      <c r="Y135" s="1090"/>
      <c r="Z135" s="1090"/>
      <c r="AA135" s="1090"/>
      <c r="AB135" s="1090"/>
      <c r="AC135" s="1091"/>
      <c r="AD135" s="1089"/>
      <c r="AE135" s="1090"/>
      <c r="AF135" s="1090"/>
      <c r="AG135" s="1090"/>
      <c r="AH135" s="1090"/>
      <c r="AI135" s="1090"/>
      <c r="AJ135" s="1091"/>
      <c r="AK135" s="1089"/>
      <c r="AL135" s="1090"/>
      <c r="AM135" s="1090"/>
      <c r="AN135" s="1090"/>
      <c r="AO135" s="1090"/>
      <c r="AP135" s="1090"/>
      <c r="AQ135" s="1091"/>
      <c r="AR135" s="1089"/>
      <c r="AS135" s="1090"/>
      <c r="AT135" s="1090"/>
      <c r="AU135" s="1090"/>
      <c r="AV135" s="1090"/>
      <c r="AW135" s="1090"/>
      <c r="AX135" s="1091"/>
      <c r="AY135" s="1089"/>
      <c r="AZ135" s="1090"/>
      <c r="BA135" s="1092"/>
      <c r="BB135" s="1093"/>
      <c r="BC135" s="1094"/>
      <c r="BD135" s="1095"/>
      <c r="BE135" s="1096"/>
      <c r="BF135" s="1097"/>
      <c r="BG135" s="1098"/>
      <c r="BH135" s="1098"/>
      <c r="BI135" s="1098"/>
      <c r="BJ135" s="1099"/>
    </row>
    <row r="136" spans="2:62" ht="20.25" hidden="1" customHeight="1">
      <c r="B136" s="1054"/>
      <c r="C136" s="1106"/>
      <c r="D136" s="1107"/>
      <c r="E136" s="1108"/>
      <c r="F136" s="1109">
        <f>C135</f>
        <v>0</v>
      </c>
      <c r="G136" s="1108"/>
      <c r="H136" s="1109">
        <f>I135</f>
        <v>0</v>
      </c>
      <c r="I136" s="1110"/>
      <c r="J136" s="1111"/>
      <c r="K136" s="1112"/>
      <c r="L136" s="1113"/>
      <c r="M136" s="1113"/>
      <c r="N136" s="1107"/>
      <c r="O136" s="1063"/>
      <c r="P136" s="1064"/>
      <c r="Q136" s="1064"/>
      <c r="R136" s="1064"/>
      <c r="S136" s="1065"/>
      <c r="T136" s="1100" t="s">
        <v>922</v>
      </c>
      <c r="U136" s="1101"/>
      <c r="V136" s="1102"/>
      <c r="W136" s="1069" t="str">
        <f>IF(W135="","",VLOOKUP(W135,シフト記号表!$C$6:$L$47,10,FALSE))</f>
        <v/>
      </c>
      <c r="X136" s="1070" t="str">
        <f>IF(X135="","",VLOOKUP(X135,シフト記号表!$C$6:$L$47,10,FALSE))</f>
        <v/>
      </c>
      <c r="Y136" s="1070" t="str">
        <f>IF(Y135="","",VLOOKUP(Y135,シフト記号表!$C$6:$L$47,10,FALSE))</f>
        <v/>
      </c>
      <c r="Z136" s="1070" t="str">
        <f>IF(Z135="","",VLOOKUP(Z135,シフト記号表!$C$6:$L$47,10,FALSE))</f>
        <v/>
      </c>
      <c r="AA136" s="1070" t="str">
        <f>IF(AA135="","",VLOOKUP(AA135,シフト記号表!$C$6:$L$47,10,FALSE))</f>
        <v/>
      </c>
      <c r="AB136" s="1070" t="str">
        <f>IF(AB135="","",VLOOKUP(AB135,シフト記号表!$C$6:$L$47,10,FALSE))</f>
        <v/>
      </c>
      <c r="AC136" s="1071" t="str">
        <f>IF(AC135="","",VLOOKUP(AC135,シフト記号表!$C$6:$L$47,10,FALSE))</f>
        <v/>
      </c>
      <c r="AD136" s="1069" t="str">
        <f>IF(AD135="","",VLOOKUP(AD135,シフト記号表!$C$6:$L$47,10,FALSE))</f>
        <v/>
      </c>
      <c r="AE136" s="1070" t="str">
        <f>IF(AE135="","",VLOOKUP(AE135,シフト記号表!$C$6:$L$47,10,FALSE))</f>
        <v/>
      </c>
      <c r="AF136" s="1070" t="str">
        <f>IF(AF135="","",VLOOKUP(AF135,シフト記号表!$C$6:$L$47,10,FALSE))</f>
        <v/>
      </c>
      <c r="AG136" s="1070" t="str">
        <f>IF(AG135="","",VLOOKUP(AG135,シフト記号表!$C$6:$L$47,10,FALSE))</f>
        <v/>
      </c>
      <c r="AH136" s="1070" t="str">
        <f>IF(AH135="","",VLOOKUP(AH135,シフト記号表!$C$6:$L$47,10,FALSE))</f>
        <v/>
      </c>
      <c r="AI136" s="1070" t="str">
        <f>IF(AI135="","",VLOOKUP(AI135,シフト記号表!$C$6:$L$47,10,FALSE))</f>
        <v/>
      </c>
      <c r="AJ136" s="1071" t="str">
        <f>IF(AJ135="","",VLOOKUP(AJ135,シフト記号表!$C$6:$L$47,10,FALSE))</f>
        <v/>
      </c>
      <c r="AK136" s="1069" t="str">
        <f>IF(AK135="","",VLOOKUP(AK135,シフト記号表!$C$6:$L$47,10,FALSE))</f>
        <v/>
      </c>
      <c r="AL136" s="1070" t="str">
        <f>IF(AL135="","",VLOOKUP(AL135,シフト記号表!$C$6:$L$47,10,FALSE))</f>
        <v/>
      </c>
      <c r="AM136" s="1070" t="str">
        <f>IF(AM135="","",VLOOKUP(AM135,シフト記号表!$C$6:$L$47,10,FALSE))</f>
        <v/>
      </c>
      <c r="AN136" s="1070" t="str">
        <f>IF(AN135="","",VLOOKUP(AN135,シフト記号表!$C$6:$L$47,10,FALSE))</f>
        <v/>
      </c>
      <c r="AO136" s="1070" t="str">
        <f>IF(AO135="","",VLOOKUP(AO135,シフト記号表!$C$6:$L$47,10,FALSE))</f>
        <v/>
      </c>
      <c r="AP136" s="1070" t="str">
        <f>IF(AP135="","",VLOOKUP(AP135,シフト記号表!$C$6:$L$47,10,FALSE))</f>
        <v/>
      </c>
      <c r="AQ136" s="1071" t="str">
        <f>IF(AQ135="","",VLOOKUP(AQ135,シフト記号表!$C$6:$L$47,10,FALSE))</f>
        <v/>
      </c>
      <c r="AR136" s="1069" t="str">
        <f>IF(AR135="","",VLOOKUP(AR135,シフト記号表!$C$6:$L$47,10,FALSE))</f>
        <v/>
      </c>
      <c r="AS136" s="1070" t="str">
        <f>IF(AS135="","",VLOOKUP(AS135,シフト記号表!$C$6:$L$47,10,FALSE))</f>
        <v/>
      </c>
      <c r="AT136" s="1070" t="str">
        <f>IF(AT135="","",VLOOKUP(AT135,シフト記号表!$C$6:$L$47,10,FALSE))</f>
        <v/>
      </c>
      <c r="AU136" s="1070" t="str">
        <f>IF(AU135="","",VLOOKUP(AU135,シフト記号表!$C$6:$L$47,10,FALSE))</f>
        <v/>
      </c>
      <c r="AV136" s="1070" t="str">
        <f>IF(AV135="","",VLOOKUP(AV135,シフト記号表!$C$6:$L$47,10,FALSE))</f>
        <v/>
      </c>
      <c r="AW136" s="1070" t="str">
        <f>IF(AW135="","",VLOOKUP(AW135,シフト記号表!$C$6:$L$47,10,FALSE))</f>
        <v/>
      </c>
      <c r="AX136" s="1071" t="str">
        <f>IF(AX135="","",VLOOKUP(AX135,シフト記号表!$C$6:$L$47,10,FALSE))</f>
        <v/>
      </c>
      <c r="AY136" s="1069" t="str">
        <f>IF(AY135="","",VLOOKUP(AY135,シフト記号表!$C$6:$L$47,10,FALSE))</f>
        <v/>
      </c>
      <c r="AZ136" s="1070" t="str">
        <f>IF(AZ135="","",VLOOKUP(AZ135,シフト記号表!$C$6:$L$47,10,FALSE))</f>
        <v/>
      </c>
      <c r="BA136" s="1070" t="str">
        <f>IF(BA135="","",VLOOKUP(BA135,シフト記号表!$C$6:$L$47,10,FALSE))</f>
        <v/>
      </c>
      <c r="BB136" s="1114">
        <f>IF($BE$3="４週",SUM(W136:AX136),IF($BE$3="暦月",SUM(W136:BA136),""))</f>
        <v>0</v>
      </c>
      <c r="BC136" s="1115"/>
      <c r="BD136" s="1116">
        <f>IF($BE$3="４週",BB136/4,IF($BE$3="暦月",(BB136/($BE$8/7)),""))</f>
        <v>0</v>
      </c>
      <c r="BE136" s="1115"/>
      <c r="BF136" s="1117"/>
      <c r="BG136" s="1118"/>
      <c r="BH136" s="1118"/>
      <c r="BI136" s="1118"/>
      <c r="BJ136" s="1119"/>
    </row>
    <row r="137" spans="2:62" ht="20.25" hidden="1" customHeight="1">
      <c r="B137" s="1029">
        <f>B135+1</f>
        <v>61</v>
      </c>
      <c r="C137" s="1078"/>
      <c r="D137" s="1079"/>
      <c r="E137" s="1057"/>
      <c r="F137" s="1058"/>
      <c r="G137" s="1057"/>
      <c r="H137" s="1058"/>
      <c r="I137" s="1082"/>
      <c r="J137" s="1083"/>
      <c r="K137" s="1084"/>
      <c r="L137" s="1085"/>
      <c r="M137" s="1085"/>
      <c r="N137" s="1079"/>
      <c r="O137" s="1063"/>
      <c r="P137" s="1064"/>
      <c r="Q137" s="1064"/>
      <c r="R137" s="1064"/>
      <c r="S137" s="1065"/>
      <c r="T137" s="1103" t="s">
        <v>921</v>
      </c>
      <c r="U137" s="1104"/>
      <c r="V137" s="1105"/>
      <c r="W137" s="1089"/>
      <c r="X137" s="1090"/>
      <c r="Y137" s="1090"/>
      <c r="Z137" s="1090"/>
      <c r="AA137" s="1090"/>
      <c r="AB137" s="1090"/>
      <c r="AC137" s="1091"/>
      <c r="AD137" s="1089"/>
      <c r="AE137" s="1090"/>
      <c r="AF137" s="1090"/>
      <c r="AG137" s="1090"/>
      <c r="AH137" s="1090"/>
      <c r="AI137" s="1090"/>
      <c r="AJ137" s="1091"/>
      <c r="AK137" s="1089"/>
      <c r="AL137" s="1090"/>
      <c r="AM137" s="1090"/>
      <c r="AN137" s="1090"/>
      <c r="AO137" s="1090"/>
      <c r="AP137" s="1090"/>
      <c r="AQ137" s="1091"/>
      <c r="AR137" s="1089"/>
      <c r="AS137" s="1090"/>
      <c r="AT137" s="1090"/>
      <c r="AU137" s="1090"/>
      <c r="AV137" s="1090"/>
      <c r="AW137" s="1090"/>
      <c r="AX137" s="1091"/>
      <c r="AY137" s="1089"/>
      <c r="AZ137" s="1090"/>
      <c r="BA137" s="1092"/>
      <c r="BB137" s="1093"/>
      <c r="BC137" s="1094"/>
      <c r="BD137" s="1095"/>
      <c r="BE137" s="1096"/>
      <c r="BF137" s="1097"/>
      <c r="BG137" s="1098"/>
      <c r="BH137" s="1098"/>
      <c r="BI137" s="1098"/>
      <c r="BJ137" s="1099"/>
    </row>
    <row r="138" spans="2:62" ht="20.25" hidden="1" customHeight="1">
      <c r="B138" s="1054"/>
      <c r="C138" s="1106"/>
      <c r="D138" s="1107"/>
      <c r="E138" s="1108"/>
      <c r="F138" s="1109">
        <f>C137</f>
        <v>0</v>
      </c>
      <c r="G138" s="1108"/>
      <c r="H138" s="1109">
        <f>I137</f>
        <v>0</v>
      </c>
      <c r="I138" s="1110"/>
      <c r="J138" s="1111"/>
      <c r="K138" s="1112"/>
      <c r="L138" s="1113"/>
      <c r="M138" s="1113"/>
      <c r="N138" s="1107"/>
      <c r="O138" s="1063"/>
      <c r="P138" s="1064"/>
      <c r="Q138" s="1064"/>
      <c r="R138" s="1064"/>
      <c r="S138" s="1065"/>
      <c r="T138" s="1100" t="s">
        <v>922</v>
      </c>
      <c r="U138" s="1101"/>
      <c r="V138" s="1102"/>
      <c r="W138" s="1069" t="str">
        <f>IF(W137="","",VLOOKUP(W137,シフト記号表!$C$6:$L$47,10,FALSE))</f>
        <v/>
      </c>
      <c r="X138" s="1070" t="str">
        <f>IF(X137="","",VLOOKUP(X137,シフト記号表!$C$6:$L$47,10,FALSE))</f>
        <v/>
      </c>
      <c r="Y138" s="1070" t="str">
        <f>IF(Y137="","",VLOOKUP(Y137,シフト記号表!$C$6:$L$47,10,FALSE))</f>
        <v/>
      </c>
      <c r="Z138" s="1070" t="str">
        <f>IF(Z137="","",VLOOKUP(Z137,シフト記号表!$C$6:$L$47,10,FALSE))</f>
        <v/>
      </c>
      <c r="AA138" s="1070" t="str">
        <f>IF(AA137="","",VLOOKUP(AA137,シフト記号表!$C$6:$L$47,10,FALSE))</f>
        <v/>
      </c>
      <c r="AB138" s="1070" t="str">
        <f>IF(AB137="","",VLOOKUP(AB137,シフト記号表!$C$6:$L$47,10,FALSE))</f>
        <v/>
      </c>
      <c r="AC138" s="1071" t="str">
        <f>IF(AC137="","",VLOOKUP(AC137,シフト記号表!$C$6:$L$47,10,FALSE))</f>
        <v/>
      </c>
      <c r="AD138" s="1069" t="str">
        <f>IF(AD137="","",VLOOKUP(AD137,シフト記号表!$C$6:$L$47,10,FALSE))</f>
        <v/>
      </c>
      <c r="AE138" s="1070" t="str">
        <f>IF(AE137="","",VLOOKUP(AE137,シフト記号表!$C$6:$L$47,10,FALSE))</f>
        <v/>
      </c>
      <c r="AF138" s="1070" t="str">
        <f>IF(AF137="","",VLOOKUP(AF137,シフト記号表!$C$6:$L$47,10,FALSE))</f>
        <v/>
      </c>
      <c r="AG138" s="1070" t="str">
        <f>IF(AG137="","",VLOOKUP(AG137,シフト記号表!$C$6:$L$47,10,FALSE))</f>
        <v/>
      </c>
      <c r="AH138" s="1070" t="str">
        <f>IF(AH137="","",VLOOKUP(AH137,シフト記号表!$C$6:$L$47,10,FALSE))</f>
        <v/>
      </c>
      <c r="AI138" s="1070" t="str">
        <f>IF(AI137="","",VLOOKUP(AI137,シフト記号表!$C$6:$L$47,10,FALSE))</f>
        <v/>
      </c>
      <c r="AJ138" s="1071" t="str">
        <f>IF(AJ137="","",VLOOKUP(AJ137,シフト記号表!$C$6:$L$47,10,FALSE))</f>
        <v/>
      </c>
      <c r="AK138" s="1069" t="str">
        <f>IF(AK137="","",VLOOKUP(AK137,シフト記号表!$C$6:$L$47,10,FALSE))</f>
        <v/>
      </c>
      <c r="AL138" s="1070" t="str">
        <f>IF(AL137="","",VLOOKUP(AL137,シフト記号表!$C$6:$L$47,10,FALSE))</f>
        <v/>
      </c>
      <c r="AM138" s="1070" t="str">
        <f>IF(AM137="","",VLOOKUP(AM137,シフト記号表!$C$6:$L$47,10,FALSE))</f>
        <v/>
      </c>
      <c r="AN138" s="1070" t="str">
        <f>IF(AN137="","",VLOOKUP(AN137,シフト記号表!$C$6:$L$47,10,FALSE))</f>
        <v/>
      </c>
      <c r="AO138" s="1070" t="str">
        <f>IF(AO137="","",VLOOKUP(AO137,シフト記号表!$C$6:$L$47,10,FALSE))</f>
        <v/>
      </c>
      <c r="AP138" s="1070" t="str">
        <f>IF(AP137="","",VLOOKUP(AP137,シフト記号表!$C$6:$L$47,10,FALSE))</f>
        <v/>
      </c>
      <c r="AQ138" s="1071" t="str">
        <f>IF(AQ137="","",VLOOKUP(AQ137,シフト記号表!$C$6:$L$47,10,FALSE))</f>
        <v/>
      </c>
      <c r="AR138" s="1069" t="str">
        <f>IF(AR137="","",VLOOKUP(AR137,シフト記号表!$C$6:$L$47,10,FALSE))</f>
        <v/>
      </c>
      <c r="AS138" s="1070" t="str">
        <f>IF(AS137="","",VLOOKUP(AS137,シフト記号表!$C$6:$L$47,10,FALSE))</f>
        <v/>
      </c>
      <c r="AT138" s="1070" t="str">
        <f>IF(AT137="","",VLOOKUP(AT137,シフト記号表!$C$6:$L$47,10,FALSE))</f>
        <v/>
      </c>
      <c r="AU138" s="1070" t="str">
        <f>IF(AU137="","",VLOOKUP(AU137,シフト記号表!$C$6:$L$47,10,FALSE))</f>
        <v/>
      </c>
      <c r="AV138" s="1070" t="str">
        <f>IF(AV137="","",VLOOKUP(AV137,シフト記号表!$C$6:$L$47,10,FALSE))</f>
        <v/>
      </c>
      <c r="AW138" s="1070" t="str">
        <f>IF(AW137="","",VLOOKUP(AW137,シフト記号表!$C$6:$L$47,10,FALSE))</f>
        <v/>
      </c>
      <c r="AX138" s="1071" t="str">
        <f>IF(AX137="","",VLOOKUP(AX137,シフト記号表!$C$6:$L$47,10,FALSE))</f>
        <v/>
      </c>
      <c r="AY138" s="1069" t="str">
        <f>IF(AY137="","",VLOOKUP(AY137,シフト記号表!$C$6:$L$47,10,FALSE))</f>
        <v/>
      </c>
      <c r="AZ138" s="1070" t="str">
        <f>IF(AZ137="","",VLOOKUP(AZ137,シフト記号表!$C$6:$L$47,10,FALSE))</f>
        <v/>
      </c>
      <c r="BA138" s="1070" t="str">
        <f>IF(BA137="","",VLOOKUP(BA137,シフト記号表!$C$6:$L$47,10,FALSE))</f>
        <v/>
      </c>
      <c r="BB138" s="1114">
        <f>IF($BE$3="４週",SUM(W138:AX138),IF($BE$3="暦月",SUM(W138:BA138),""))</f>
        <v>0</v>
      </c>
      <c r="BC138" s="1115"/>
      <c r="BD138" s="1116">
        <f>IF($BE$3="４週",BB138/4,IF($BE$3="暦月",(BB138/($BE$8/7)),""))</f>
        <v>0</v>
      </c>
      <c r="BE138" s="1115"/>
      <c r="BF138" s="1117"/>
      <c r="BG138" s="1118"/>
      <c r="BH138" s="1118"/>
      <c r="BI138" s="1118"/>
      <c r="BJ138" s="1119"/>
    </row>
    <row r="139" spans="2:62" ht="20.25" hidden="1" customHeight="1">
      <c r="B139" s="1029">
        <f>B137+1</f>
        <v>62</v>
      </c>
      <c r="C139" s="1078"/>
      <c r="D139" s="1079"/>
      <c r="E139" s="1057"/>
      <c r="F139" s="1058"/>
      <c r="G139" s="1057"/>
      <c r="H139" s="1058"/>
      <c r="I139" s="1082"/>
      <c r="J139" s="1083"/>
      <c r="K139" s="1084"/>
      <c r="L139" s="1085"/>
      <c r="M139" s="1085"/>
      <c r="N139" s="1079"/>
      <c r="O139" s="1063"/>
      <c r="P139" s="1064"/>
      <c r="Q139" s="1064"/>
      <c r="R139" s="1064"/>
      <c r="S139" s="1065"/>
      <c r="T139" s="1103" t="s">
        <v>921</v>
      </c>
      <c r="U139" s="1104"/>
      <c r="V139" s="1105"/>
      <c r="W139" s="1089"/>
      <c r="X139" s="1090"/>
      <c r="Y139" s="1090"/>
      <c r="Z139" s="1090"/>
      <c r="AA139" s="1090"/>
      <c r="AB139" s="1090"/>
      <c r="AC139" s="1091"/>
      <c r="AD139" s="1089"/>
      <c r="AE139" s="1090"/>
      <c r="AF139" s="1090"/>
      <c r="AG139" s="1090"/>
      <c r="AH139" s="1090"/>
      <c r="AI139" s="1090"/>
      <c r="AJ139" s="1091"/>
      <c r="AK139" s="1089"/>
      <c r="AL139" s="1090"/>
      <c r="AM139" s="1090"/>
      <c r="AN139" s="1090"/>
      <c r="AO139" s="1090"/>
      <c r="AP139" s="1090"/>
      <c r="AQ139" s="1091"/>
      <c r="AR139" s="1089"/>
      <c r="AS139" s="1090"/>
      <c r="AT139" s="1090"/>
      <c r="AU139" s="1090"/>
      <c r="AV139" s="1090"/>
      <c r="AW139" s="1090"/>
      <c r="AX139" s="1091"/>
      <c r="AY139" s="1089"/>
      <c r="AZ139" s="1090"/>
      <c r="BA139" s="1092"/>
      <c r="BB139" s="1093"/>
      <c r="BC139" s="1094"/>
      <c r="BD139" s="1095"/>
      <c r="BE139" s="1096"/>
      <c r="BF139" s="1097"/>
      <c r="BG139" s="1098"/>
      <c r="BH139" s="1098"/>
      <c r="BI139" s="1098"/>
      <c r="BJ139" s="1099"/>
    </row>
    <row r="140" spans="2:62" ht="20.25" hidden="1" customHeight="1">
      <c r="B140" s="1054"/>
      <c r="C140" s="1106"/>
      <c r="D140" s="1107"/>
      <c r="E140" s="1108"/>
      <c r="F140" s="1109">
        <f>C139</f>
        <v>0</v>
      </c>
      <c r="G140" s="1108"/>
      <c r="H140" s="1109">
        <f>I139</f>
        <v>0</v>
      </c>
      <c r="I140" s="1110"/>
      <c r="J140" s="1111"/>
      <c r="K140" s="1112"/>
      <c r="L140" s="1113"/>
      <c r="M140" s="1113"/>
      <c r="N140" s="1107"/>
      <c r="O140" s="1063"/>
      <c r="P140" s="1064"/>
      <c r="Q140" s="1064"/>
      <c r="R140" s="1064"/>
      <c r="S140" s="1065"/>
      <c r="T140" s="1100" t="s">
        <v>922</v>
      </c>
      <c r="U140" s="1101"/>
      <c r="V140" s="1102"/>
      <c r="W140" s="1069" t="str">
        <f>IF(W139="","",VLOOKUP(W139,シフト記号表!$C$6:$L$47,10,FALSE))</f>
        <v/>
      </c>
      <c r="X140" s="1070" t="str">
        <f>IF(X139="","",VLOOKUP(X139,シフト記号表!$C$6:$L$47,10,FALSE))</f>
        <v/>
      </c>
      <c r="Y140" s="1070" t="str">
        <f>IF(Y139="","",VLOOKUP(Y139,シフト記号表!$C$6:$L$47,10,FALSE))</f>
        <v/>
      </c>
      <c r="Z140" s="1070" t="str">
        <f>IF(Z139="","",VLOOKUP(Z139,シフト記号表!$C$6:$L$47,10,FALSE))</f>
        <v/>
      </c>
      <c r="AA140" s="1070" t="str">
        <f>IF(AA139="","",VLOOKUP(AA139,シフト記号表!$C$6:$L$47,10,FALSE))</f>
        <v/>
      </c>
      <c r="AB140" s="1070" t="str">
        <f>IF(AB139="","",VLOOKUP(AB139,シフト記号表!$C$6:$L$47,10,FALSE))</f>
        <v/>
      </c>
      <c r="AC140" s="1071" t="str">
        <f>IF(AC139="","",VLOOKUP(AC139,シフト記号表!$C$6:$L$47,10,FALSE))</f>
        <v/>
      </c>
      <c r="AD140" s="1069" t="str">
        <f>IF(AD139="","",VLOOKUP(AD139,シフト記号表!$C$6:$L$47,10,FALSE))</f>
        <v/>
      </c>
      <c r="AE140" s="1070" t="str">
        <f>IF(AE139="","",VLOOKUP(AE139,シフト記号表!$C$6:$L$47,10,FALSE))</f>
        <v/>
      </c>
      <c r="AF140" s="1070" t="str">
        <f>IF(AF139="","",VLOOKUP(AF139,シフト記号表!$C$6:$L$47,10,FALSE))</f>
        <v/>
      </c>
      <c r="AG140" s="1070" t="str">
        <f>IF(AG139="","",VLOOKUP(AG139,シフト記号表!$C$6:$L$47,10,FALSE))</f>
        <v/>
      </c>
      <c r="AH140" s="1070" t="str">
        <f>IF(AH139="","",VLOOKUP(AH139,シフト記号表!$C$6:$L$47,10,FALSE))</f>
        <v/>
      </c>
      <c r="AI140" s="1070" t="str">
        <f>IF(AI139="","",VLOOKUP(AI139,シフト記号表!$C$6:$L$47,10,FALSE))</f>
        <v/>
      </c>
      <c r="AJ140" s="1071" t="str">
        <f>IF(AJ139="","",VLOOKUP(AJ139,シフト記号表!$C$6:$L$47,10,FALSE))</f>
        <v/>
      </c>
      <c r="AK140" s="1069" t="str">
        <f>IF(AK139="","",VLOOKUP(AK139,シフト記号表!$C$6:$L$47,10,FALSE))</f>
        <v/>
      </c>
      <c r="AL140" s="1070" t="str">
        <f>IF(AL139="","",VLOOKUP(AL139,シフト記号表!$C$6:$L$47,10,FALSE))</f>
        <v/>
      </c>
      <c r="AM140" s="1070" t="str">
        <f>IF(AM139="","",VLOOKUP(AM139,シフト記号表!$C$6:$L$47,10,FALSE))</f>
        <v/>
      </c>
      <c r="AN140" s="1070" t="str">
        <f>IF(AN139="","",VLOOKUP(AN139,シフト記号表!$C$6:$L$47,10,FALSE))</f>
        <v/>
      </c>
      <c r="AO140" s="1070" t="str">
        <f>IF(AO139="","",VLOOKUP(AO139,シフト記号表!$C$6:$L$47,10,FALSE))</f>
        <v/>
      </c>
      <c r="AP140" s="1070" t="str">
        <f>IF(AP139="","",VLOOKUP(AP139,シフト記号表!$C$6:$L$47,10,FALSE))</f>
        <v/>
      </c>
      <c r="AQ140" s="1071" t="str">
        <f>IF(AQ139="","",VLOOKUP(AQ139,シフト記号表!$C$6:$L$47,10,FALSE))</f>
        <v/>
      </c>
      <c r="AR140" s="1069" t="str">
        <f>IF(AR139="","",VLOOKUP(AR139,シフト記号表!$C$6:$L$47,10,FALSE))</f>
        <v/>
      </c>
      <c r="AS140" s="1070" t="str">
        <f>IF(AS139="","",VLOOKUP(AS139,シフト記号表!$C$6:$L$47,10,FALSE))</f>
        <v/>
      </c>
      <c r="AT140" s="1070" t="str">
        <f>IF(AT139="","",VLOOKUP(AT139,シフト記号表!$C$6:$L$47,10,FALSE))</f>
        <v/>
      </c>
      <c r="AU140" s="1070" t="str">
        <f>IF(AU139="","",VLOOKUP(AU139,シフト記号表!$C$6:$L$47,10,FALSE))</f>
        <v/>
      </c>
      <c r="AV140" s="1070" t="str">
        <f>IF(AV139="","",VLOOKUP(AV139,シフト記号表!$C$6:$L$47,10,FALSE))</f>
        <v/>
      </c>
      <c r="AW140" s="1070" t="str">
        <f>IF(AW139="","",VLOOKUP(AW139,シフト記号表!$C$6:$L$47,10,FALSE))</f>
        <v/>
      </c>
      <c r="AX140" s="1071" t="str">
        <f>IF(AX139="","",VLOOKUP(AX139,シフト記号表!$C$6:$L$47,10,FALSE))</f>
        <v/>
      </c>
      <c r="AY140" s="1069" t="str">
        <f>IF(AY139="","",VLOOKUP(AY139,シフト記号表!$C$6:$L$47,10,FALSE))</f>
        <v/>
      </c>
      <c r="AZ140" s="1070" t="str">
        <f>IF(AZ139="","",VLOOKUP(AZ139,シフト記号表!$C$6:$L$47,10,FALSE))</f>
        <v/>
      </c>
      <c r="BA140" s="1070" t="str">
        <f>IF(BA139="","",VLOOKUP(BA139,シフト記号表!$C$6:$L$47,10,FALSE))</f>
        <v/>
      </c>
      <c r="BB140" s="1114">
        <f>IF($BE$3="４週",SUM(W140:AX140),IF($BE$3="暦月",SUM(W140:BA140),""))</f>
        <v>0</v>
      </c>
      <c r="BC140" s="1115"/>
      <c r="BD140" s="1116">
        <f>IF($BE$3="４週",BB140/4,IF($BE$3="暦月",(BB140/($BE$8/7)),""))</f>
        <v>0</v>
      </c>
      <c r="BE140" s="1115"/>
      <c r="BF140" s="1117"/>
      <c r="BG140" s="1118"/>
      <c r="BH140" s="1118"/>
      <c r="BI140" s="1118"/>
      <c r="BJ140" s="1119"/>
    </row>
    <row r="141" spans="2:62" ht="20.25" hidden="1" customHeight="1">
      <c r="B141" s="1029">
        <f>B139+1</f>
        <v>63</v>
      </c>
      <c r="C141" s="1078"/>
      <c r="D141" s="1079"/>
      <c r="E141" s="1057"/>
      <c r="F141" s="1058"/>
      <c r="G141" s="1057"/>
      <c r="H141" s="1058"/>
      <c r="I141" s="1082"/>
      <c r="J141" s="1083"/>
      <c r="K141" s="1084"/>
      <c r="L141" s="1085"/>
      <c r="M141" s="1085"/>
      <c r="N141" s="1079"/>
      <c r="O141" s="1063"/>
      <c r="P141" s="1064"/>
      <c r="Q141" s="1064"/>
      <c r="R141" s="1064"/>
      <c r="S141" s="1065"/>
      <c r="T141" s="1103" t="s">
        <v>921</v>
      </c>
      <c r="U141" s="1104"/>
      <c r="V141" s="1105"/>
      <c r="W141" s="1089"/>
      <c r="X141" s="1090"/>
      <c r="Y141" s="1090"/>
      <c r="Z141" s="1090"/>
      <c r="AA141" s="1090"/>
      <c r="AB141" s="1090"/>
      <c r="AC141" s="1091"/>
      <c r="AD141" s="1089"/>
      <c r="AE141" s="1090"/>
      <c r="AF141" s="1090"/>
      <c r="AG141" s="1090"/>
      <c r="AH141" s="1090"/>
      <c r="AI141" s="1090"/>
      <c r="AJ141" s="1091"/>
      <c r="AK141" s="1089"/>
      <c r="AL141" s="1090"/>
      <c r="AM141" s="1090"/>
      <c r="AN141" s="1090"/>
      <c r="AO141" s="1090"/>
      <c r="AP141" s="1090"/>
      <c r="AQ141" s="1091"/>
      <c r="AR141" s="1089"/>
      <c r="AS141" s="1090"/>
      <c r="AT141" s="1090"/>
      <c r="AU141" s="1090"/>
      <c r="AV141" s="1090"/>
      <c r="AW141" s="1090"/>
      <c r="AX141" s="1091"/>
      <c r="AY141" s="1089"/>
      <c r="AZ141" s="1090"/>
      <c r="BA141" s="1092"/>
      <c r="BB141" s="1093"/>
      <c r="BC141" s="1094"/>
      <c r="BD141" s="1095"/>
      <c r="BE141" s="1096"/>
      <c r="BF141" s="1097"/>
      <c r="BG141" s="1098"/>
      <c r="BH141" s="1098"/>
      <c r="BI141" s="1098"/>
      <c r="BJ141" s="1099"/>
    </row>
    <row r="142" spans="2:62" ht="20.25" hidden="1" customHeight="1">
      <c r="B142" s="1054"/>
      <c r="C142" s="1106"/>
      <c r="D142" s="1107"/>
      <c r="E142" s="1108"/>
      <c r="F142" s="1109">
        <f>C141</f>
        <v>0</v>
      </c>
      <c r="G142" s="1108"/>
      <c r="H142" s="1109">
        <f>I141</f>
        <v>0</v>
      </c>
      <c r="I142" s="1110"/>
      <c r="J142" s="1111"/>
      <c r="K142" s="1112"/>
      <c r="L142" s="1113"/>
      <c r="M142" s="1113"/>
      <c r="N142" s="1107"/>
      <c r="O142" s="1063"/>
      <c r="P142" s="1064"/>
      <c r="Q142" s="1064"/>
      <c r="R142" s="1064"/>
      <c r="S142" s="1065"/>
      <c r="T142" s="1100" t="s">
        <v>922</v>
      </c>
      <c r="U142" s="1101"/>
      <c r="V142" s="1102"/>
      <c r="W142" s="1069" t="str">
        <f>IF(W141="","",VLOOKUP(W141,シフト記号表!$C$6:$L$47,10,FALSE))</f>
        <v/>
      </c>
      <c r="X142" s="1070" t="str">
        <f>IF(X141="","",VLOOKUP(X141,シフト記号表!$C$6:$L$47,10,FALSE))</f>
        <v/>
      </c>
      <c r="Y142" s="1070" t="str">
        <f>IF(Y141="","",VLOOKUP(Y141,シフト記号表!$C$6:$L$47,10,FALSE))</f>
        <v/>
      </c>
      <c r="Z142" s="1070" t="str">
        <f>IF(Z141="","",VLOOKUP(Z141,シフト記号表!$C$6:$L$47,10,FALSE))</f>
        <v/>
      </c>
      <c r="AA142" s="1070" t="str">
        <f>IF(AA141="","",VLOOKUP(AA141,シフト記号表!$C$6:$L$47,10,FALSE))</f>
        <v/>
      </c>
      <c r="AB142" s="1070" t="str">
        <f>IF(AB141="","",VLOOKUP(AB141,シフト記号表!$C$6:$L$47,10,FALSE))</f>
        <v/>
      </c>
      <c r="AC142" s="1071" t="str">
        <f>IF(AC141="","",VLOOKUP(AC141,シフト記号表!$C$6:$L$47,10,FALSE))</f>
        <v/>
      </c>
      <c r="AD142" s="1069" t="str">
        <f>IF(AD141="","",VLOOKUP(AD141,シフト記号表!$C$6:$L$47,10,FALSE))</f>
        <v/>
      </c>
      <c r="AE142" s="1070" t="str">
        <f>IF(AE141="","",VLOOKUP(AE141,シフト記号表!$C$6:$L$47,10,FALSE))</f>
        <v/>
      </c>
      <c r="AF142" s="1070" t="str">
        <f>IF(AF141="","",VLOOKUP(AF141,シフト記号表!$C$6:$L$47,10,FALSE))</f>
        <v/>
      </c>
      <c r="AG142" s="1070" t="str">
        <f>IF(AG141="","",VLOOKUP(AG141,シフト記号表!$C$6:$L$47,10,FALSE))</f>
        <v/>
      </c>
      <c r="AH142" s="1070" t="str">
        <f>IF(AH141="","",VLOOKUP(AH141,シフト記号表!$C$6:$L$47,10,FALSE))</f>
        <v/>
      </c>
      <c r="AI142" s="1070" t="str">
        <f>IF(AI141="","",VLOOKUP(AI141,シフト記号表!$C$6:$L$47,10,FALSE))</f>
        <v/>
      </c>
      <c r="AJ142" s="1071" t="str">
        <f>IF(AJ141="","",VLOOKUP(AJ141,シフト記号表!$C$6:$L$47,10,FALSE))</f>
        <v/>
      </c>
      <c r="AK142" s="1069" t="str">
        <f>IF(AK141="","",VLOOKUP(AK141,シフト記号表!$C$6:$L$47,10,FALSE))</f>
        <v/>
      </c>
      <c r="AL142" s="1070" t="str">
        <f>IF(AL141="","",VLOOKUP(AL141,シフト記号表!$C$6:$L$47,10,FALSE))</f>
        <v/>
      </c>
      <c r="AM142" s="1070" t="str">
        <f>IF(AM141="","",VLOOKUP(AM141,シフト記号表!$C$6:$L$47,10,FALSE))</f>
        <v/>
      </c>
      <c r="AN142" s="1070" t="str">
        <f>IF(AN141="","",VLOOKUP(AN141,シフト記号表!$C$6:$L$47,10,FALSE))</f>
        <v/>
      </c>
      <c r="AO142" s="1070" t="str">
        <f>IF(AO141="","",VLOOKUP(AO141,シフト記号表!$C$6:$L$47,10,FALSE))</f>
        <v/>
      </c>
      <c r="AP142" s="1070" t="str">
        <f>IF(AP141="","",VLOOKUP(AP141,シフト記号表!$C$6:$L$47,10,FALSE))</f>
        <v/>
      </c>
      <c r="AQ142" s="1071" t="str">
        <f>IF(AQ141="","",VLOOKUP(AQ141,シフト記号表!$C$6:$L$47,10,FALSE))</f>
        <v/>
      </c>
      <c r="AR142" s="1069" t="str">
        <f>IF(AR141="","",VLOOKUP(AR141,シフト記号表!$C$6:$L$47,10,FALSE))</f>
        <v/>
      </c>
      <c r="AS142" s="1070" t="str">
        <f>IF(AS141="","",VLOOKUP(AS141,シフト記号表!$C$6:$L$47,10,FALSE))</f>
        <v/>
      </c>
      <c r="AT142" s="1070" t="str">
        <f>IF(AT141="","",VLOOKUP(AT141,シフト記号表!$C$6:$L$47,10,FALSE))</f>
        <v/>
      </c>
      <c r="AU142" s="1070" t="str">
        <f>IF(AU141="","",VLOOKUP(AU141,シフト記号表!$C$6:$L$47,10,FALSE))</f>
        <v/>
      </c>
      <c r="AV142" s="1070" t="str">
        <f>IF(AV141="","",VLOOKUP(AV141,シフト記号表!$C$6:$L$47,10,FALSE))</f>
        <v/>
      </c>
      <c r="AW142" s="1070" t="str">
        <f>IF(AW141="","",VLOOKUP(AW141,シフト記号表!$C$6:$L$47,10,FALSE))</f>
        <v/>
      </c>
      <c r="AX142" s="1071" t="str">
        <f>IF(AX141="","",VLOOKUP(AX141,シフト記号表!$C$6:$L$47,10,FALSE))</f>
        <v/>
      </c>
      <c r="AY142" s="1069" t="str">
        <f>IF(AY141="","",VLOOKUP(AY141,シフト記号表!$C$6:$L$47,10,FALSE))</f>
        <v/>
      </c>
      <c r="AZ142" s="1070" t="str">
        <f>IF(AZ141="","",VLOOKUP(AZ141,シフト記号表!$C$6:$L$47,10,FALSE))</f>
        <v/>
      </c>
      <c r="BA142" s="1070" t="str">
        <f>IF(BA141="","",VLOOKUP(BA141,シフト記号表!$C$6:$L$47,10,FALSE))</f>
        <v/>
      </c>
      <c r="BB142" s="1114">
        <f>IF($BE$3="４週",SUM(W142:AX142),IF($BE$3="暦月",SUM(W142:BA142),""))</f>
        <v>0</v>
      </c>
      <c r="BC142" s="1115"/>
      <c r="BD142" s="1116">
        <f>IF($BE$3="４週",BB142/4,IF($BE$3="暦月",(BB142/($BE$8/7)),""))</f>
        <v>0</v>
      </c>
      <c r="BE142" s="1115"/>
      <c r="BF142" s="1117"/>
      <c r="BG142" s="1118"/>
      <c r="BH142" s="1118"/>
      <c r="BI142" s="1118"/>
      <c r="BJ142" s="1119"/>
    </row>
    <row r="143" spans="2:62" ht="20.25" hidden="1" customHeight="1">
      <c r="B143" s="1029">
        <f>B141+1</f>
        <v>64</v>
      </c>
      <c r="C143" s="1078"/>
      <c r="D143" s="1079"/>
      <c r="E143" s="1057"/>
      <c r="F143" s="1058"/>
      <c r="G143" s="1057"/>
      <c r="H143" s="1058"/>
      <c r="I143" s="1082"/>
      <c r="J143" s="1083"/>
      <c r="K143" s="1084"/>
      <c r="L143" s="1085"/>
      <c r="M143" s="1085"/>
      <c r="N143" s="1079"/>
      <c r="O143" s="1063"/>
      <c r="P143" s="1064"/>
      <c r="Q143" s="1064"/>
      <c r="R143" s="1064"/>
      <c r="S143" s="1065"/>
      <c r="T143" s="1103" t="s">
        <v>921</v>
      </c>
      <c r="U143" s="1104"/>
      <c r="V143" s="1105"/>
      <c r="W143" s="1089"/>
      <c r="X143" s="1090"/>
      <c r="Y143" s="1090"/>
      <c r="Z143" s="1090"/>
      <c r="AA143" s="1090"/>
      <c r="AB143" s="1090"/>
      <c r="AC143" s="1091"/>
      <c r="AD143" s="1089"/>
      <c r="AE143" s="1090"/>
      <c r="AF143" s="1090"/>
      <c r="AG143" s="1090"/>
      <c r="AH143" s="1090"/>
      <c r="AI143" s="1090"/>
      <c r="AJ143" s="1091"/>
      <c r="AK143" s="1089"/>
      <c r="AL143" s="1090"/>
      <c r="AM143" s="1090"/>
      <c r="AN143" s="1090"/>
      <c r="AO143" s="1090"/>
      <c r="AP143" s="1090"/>
      <c r="AQ143" s="1091"/>
      <c r="AR143" s="1089"/>
      <c r="AS143" s="1090"/>
      <c r="AT143" s="1090"/>
      <c r="AU143" s="1090"/>
      <c r="AV143" s="1090"/>
      <c r="AW143" s="1090"/>
      <c r="AX143" s="1091"/>
      <c r="AY143" s="1089"/>
      <c r="AZ143" s="1090"/>
      <c r="BA143" s="1092"/>
      <c r="BB143" s="1093"/>
      <c r="BC143" s="1094"/>
      <c r="BD143" s="1095"/>
      <c r="BE143" s="1096"/>
      <c r="BF143" s="1097"/>
      <c r="BG143" s="1098"/>
      <c r="BH143" s="1098"/>
      <c r="BI143" s="1098"/>
      <c r="BJ143" s="1099"/>
    </row>
    <row r="144" spans="2:62" ht="20.25" hidden="1" customHeight="1">
      <c r="B144" s="1054"/>
      <c r="C144" s="1106"/>
      <c r="D144" s="1107"/>
      <c r="E144" s="1108"/>
      <c r="F144" s="1109">
        <f>C143</f>
        <v>0</v>
      </c>
      <c r="G144" s="1108"/>
      <c r="H144" s="1109">
        <f>I143</f>
        <v>0</v>
      </c>
      <c r="I144" s="1110"/>
      <c r="J144" s="1111"/>
      <c r="K144" s="1112"/>
      <c r="L144" s="1113"/>
      <c r="M144" s="1113"/>
      <c r="N144" s="1107"/>
      <c r="O144" s="1063"/>
      <c r="P144" s="1064"/>
      <c r="Q144" s="1064"/>
      <c r="R144" s="1064"/>
      <c r="S144" s="1065"/>
      <c r="T144" s="1100" t="s">
        <v>922</v>
      </c>
      <c r="U144" s="1101"/>
      <c r="V144" s="1102"/>
      <c r="W144" s="1069" t="str">
        <f>IF(W143="","",VLOOKUP(W143,シフト記号表!$C$6:$L$47,10,FALSE))</f>
        <v/>
      </c>
      <c r="X144" s="1070" t="str">
        <f>IF(X143="","",VLOOKUP(X143,シフト記号表!$C$6:$L$47,10,FALSE))</f>
        <v/>
      </c>
      <c r="Y144" s="1070" t="str">
        <f>IF(Y143="","",VLOOKUP(Y143,シフト記号表!$C$6:$L$47,10,FALSE))</f>
        <v/>
      </c>
      <c r="Z144" s="1070" t="str">
        <f>IF(Z143="","",VLOOKUP(Z143,シフト記号表!$C$6:$L$47,10,FALSE))</f>
        <v/>
      </c>
      <c r="AA144" s="1070" t="str">
        <f>IF(AA143="","",VLOOKUP(AA143,シフト記号表!$C$6:$L$47,10,FALSE))</f>
        <v/>
      </c>
      <c r="AB144" s="1070" t="str">
        <f>IF(AB143="","",VLOOKUP(AB143,シフト記号表!$C$6:$L$47,10,FALSE))</f>
        <v/>
      </c>
      <c r="AC144" s="1071" t="str">
        <f>IF(AC143="","",VLOOKUP(AC143,シフト記号表!$C$6:$L$47,10,FALSE))</f>
        <v/>
      </c>
      <c r="AD144" s="1069" t="str">
        <f>IF(AD143="","",VLOOKUP(AD143,シフト記号表!$C$6:$L$47,10,FALSE))</f>
        <v/>
      </c>
      <c r="AE144" s="1070" t="str">
        <f>IF(AE143="","",VLOOKUP(AE143,シフト記号表!$C$6:$L$47,10,FALSE))</f>
        <v/>
      </c>
      <c r="AF144" s="1070" t="str">
        <f>IF(AF143="","",VLOOKUP(AF143,シフト記号表!$C$6:$L$47,10,FALSE))</f>
        <v/>
      </c>
      <c r="AG144" s="1070" t="str">
        <f>IF(AG143="","",VLOOKUP(AG143,シフト記号表!$C$6:$L$47,10,FALSE))</f>
        <v/>
      </c>
      <c r="AH144" s="1070" t="str">
        <f>IF(AH143="","",VLOOKUP(AH143,シフト記号表!$C$6:$L$47,10,FALSE))</f>
        <v/>
      </c>
      <c r="AI144" s="1070" t="str">
        <f>IF(AI143="","",VLOOKUP(AI143,シフト記号表!$C$6:$L$47,10,FALSE))</f>
        <v/>
      </c>
      <c r="AJ144" s="1071" t="str">
        <f>IF(AJ143="","",VLOOKUP(AJ143,シフト記号表!$C$6:$L$47,10,FALSE))</f>
        <v/>
      </c>
      <c r="AK144" s="1069" t="str">
        <f>IF(AK143="","",VLOOKUP(AK143,シフト記号表!$C$6:$L$47,10,FALSE))</f>
        <v/>
      </c>
      <c r="AL144" s="1070" t="str">
        <f>IF(AL143="","",VLOOKUP(AL143,シフト記号表!$C$6:$L$47,10,FALSE))</f>
        <v/>
      </c>
      <c r="AM144" s="1070" t="str">
        <f>IF(AM143="","",VLOOKUP(AM143,シフト記号表!$C$6:$L$47,10,FALSE))</f>
        <v/>
      </c>
      <c r="AN144" s="1070" t="str">
        <f>IF(AN143="","",VLOOKUP(AN143,シフト記号表!$C$6:$L$47,10,FALSE))</f>
        <v/>
      </c>
      <c r="AO144" s="1070" t="str">
        <f>IF(AO143="","",VLOOKUP(AO143,シフト記号表!$C$6:$L$47,10,FALSE))</f>
        <v/>
      </c>
      <c r="AP144" s="1070" t="str">
        <f>IF(AP143="","",VLOOKUP(AP143,シフト記号表!$C$6:$L$47,10,FALSE))</f>
        <v/>
      </c>
      <c r="AQ144" s="1071" t="str">
        <f>IF(AQ143="","",VLOOKUP(AQ143,シフト記号表!$C$6:$L$47,10,FALSE))</f>
        <v/>
      </c>
      <c r="AR144" s="1069" t="str">
        <f>IF(AR143="","",VLOOKUP(AR143,シフト記号表!$C$6:$L$47,10,FALSE))</f>
        <v/>
      </c>
      <c r="AS144" s="1070" t="str">
        <f>IF(AS143="","",VLOOKUP(AS143,シフト記号表!$C$6:$L$47,10,FALSE))</f>
        <v/>
      </c>
      <c r="AT144" s="1070" t="str">
        <f>IF(AT143="","",VLOOKUP(AT143,シフト記号表!$C$6:$L$47,10,FALSE))</f>
        <v/>
      </c>
      <c r="AU144" s="1070" t="str">
        <f>IF(AU143="","",VLOOKUP(AU143,シフト記号表!$C$6:$L$47,10,FALSE))</f>
        <v/>
      </c>
      <c r="AV144" s="1070" t="str">
        <f>IF(AV143="","",VLOOKUP(AV143,シフト記号表!$C$6:$L$47,10,FALSE))</f>
        <v/>
      </c>
      <c r="AW144" s="1070" t="str">
        <f>IF(AW143="","",VLOOKUP(AW143,シフト記号表!$C$6:$L$47,10,FALSE))</f>
        <v/>
      </c>
      <c r="AX144" s="1071" t="str">
        <f>IF(AX143="","",VLOOKUP(AX143,シフト記号表!$C$6:$L$47,10,FALSE))</f>
        <v/>
      </c>
      <c r="AY144" s="1069" t="str">
        <f>IF(AY143="","",VLOOKUP(AY143,シフト記号表!$C$6:$L$47,10,FALSE))</f>
        <v/>
      </c>
      <c r="AZ144" s="1070" t="str">
        <f>IF(AZ143="","",VLOOKUP(AZ143,シフト記号表!$C$6:$L$47,10,FALSE))</f>
        <v/>
      </c>
      <c r="BA144" s="1070" t="str">
        <f>IF(BA143="","",VLOOKUP(BA143,シフト記号表!$C$6:$L$47,10,FALSE))</f>
        <v/>
      </c>
      <c r="BB144" s="1114">
        <f>IF($BE$3="４週",SUM(W144:AX144),IF($BE$3="暦月",SUM(W144:BA144),""))</f>
        <v>0</v>
      </c>
      <c r="BC144" s="1115"/>
      <c r="BD144" s="1116">
        <f>IF($BE$3="４週",BB144/4,IF($BE$3="暦月",(BB144/($BE$8/7)),""))</f>
        <v>0</v>
      </c>
      <c r="BE144" s="1115"/>
      <c r="BF144" s="1117"/>
      <c r="BG144" s="1118"/>
      <c r="BH144" s="1118"/>
      <c r="BI144" s="1118"/>
      <c r="BJ144" s="1119"/>
    </row>
    <row r="145" spans="2:62" ht="20.25" hidden="1" customHeight="1">
      <c r="B145" s="1029">
        <f>B143+1</f>
        <v>65</v>
      </c>
      <c r="C145" s="1078"/>
      <c r="D145" s="1079"/>
      <c r="E145" s="1057"/>
      <c r="F145" s="1058"/>
      <c r="G145" s="1057"/>
      <c r="H145" s="1058"/>
      <c r="I145" s="1082"/>
      <c r="J145" s="1083"/>
      <c r="K145" s="1084"/>
      <c r="L145" s="1085"/>
      <c r="M145" s="1085"/>
      <c r="N145" s="1079"/>
      <c r="O145" s="1063"/>
      <c r="P145" s="1064"/>
      <c r="Q145" s="1064"/>
      <c r="R145" s="1064"/>
      <c r="S145" s="1065"/>
      <c r="T145" s="1103" t="s">
        <v>921</v>
      </c>
      <c r="U145" s="1104"/>
      <c r="V145" s="1105"/>
      <c r="W145" s="1089"/>
      <c r="X145" s="1090"/>
      <c r="Y145" s="1090"/>
      <c r="Z145" s="1090"/>
      <c r="AA145" s="1090"/>
      <c r="AB145" s="1090"/>
      <c r="AC145" s="1091"/>
      <c r="AD145" s="1089"/>
      <c r="AE145" s="1090"/>
      <c r="AF145" s="1090"/>
      <c r="AG145" s="1090"/>
      <c r="AH145" s="1090"/>
      <c r="AI145" s="1090"/>
      <c r="AJ145" s="1091"/>
      <c r="AK145" s="1089"/>
      <c r="AL145" s="1090"/>
      <c r="AM145" s="1090"/>
      <c r="AN145" s="1090"/>
      <c r="AO145" s="1090"/>
      <c r="AP145" s="1090"/>
      <c r="AQ145" s="1091"/>
      <c r="AR145" s="1089"/>
      <c r="AS145" s="1090"/>
      <c r="AT145" s="1090"/>
      <c r="AU145" s="1090"/>
      <c r="AV145" s="1090"/>
      <c r="AW145" s="1090"/>
      <c r="AX145" s="1091"/>
      <c r="AY145" s="1089"/>
      <c r="AZ145" s="1090"/>
      <c r="BA145" s="1092"/>
      <c r="BB145" s="1093"/>
      <c r="BC145" s="1094"/>
      <c r="BD145" s="1095"/>
      <c r="BE145" s="1096"/>
      <c r="BF145" s="1097"/>
      <c r="BG145" s="1098"/>
      <c r="BH145" s="1098"/>
      <c r="BI145" s="1098"/>
      <c r="BJ145" s="1099"/>
    </row>
    <row r="146" spans="2:62" ht="20.25" hidden="1" customHeight="1">
      <c r="B146" s="1054"/>
      <c r="C146" s="1106"/>
      <c r="D146" s="1107"/>
      <c r="E146" s="1108"/>
      <c r="F146" s="1109">
        <f>C145</f>
        <v>0</v>
      </c>
      <c r="G146" s="1108"/>
      <c r="H146" s="1109">
        <f>I145</f>
        <v>0</v>
      </c>
      <c r="I146" s="1110"/>
      <c r="J146" s="1111"/>
      <c r="K146" s="1112"/>
      <c r="L146" s="1113"/>
      <c r="M146" s="1113"/>
      <c r="N146" s="1107"/>
      <c r="O146" s="1063"/>
      <c r="P146" s="1064"/>
      <c r="Q146" s="1064"/>
      <c r="R146" s="1064"/>
      <c r="S146" s="1065"/>
      <c r="T146" s="1100" t="s">
        <v>922</v>
      </c>
      <c r="U146" s="1101"/>
      <c r="V146" s="1102"/>
      <c r="W146" s="1069" t="str">
        <f>IF(W145="","",VLOOKUP(W145,シフト記号表!$C$6:$L$47,10,FALSE))</f>
        <v/>
      </c>
      <c r="X146" s="1070" t="str">
        <f>IF(X145="","",VLOOKUP(X145,シフト記号表!$C$6:$L$47,10,FALSE))</f>
        <v/>
      </c>
      <c r="Y146" s="1070" t="str">
        <f>IF(Y145="","",VLOOKUP(Y145,シフト記号表!$C$6:$L$47,10,FALSE))</f>
        <v/>
      </c>
      <c r="Z146" s="1070" t="str">
        <f>IF(Z145="","",VLOOKUP(Z145,シフト記号表!$C$6:$L$47,10,FALSE))</f>
        <v/>
      </c>
      <c r="AA146" s="1070" t="str">
        <f>IF(AA145="","",VLOOKUP(AA145,シフト記号表!$C$6:$L$47,10,FALSE))</f>
        <v/>
      </c>
      <c r="AB146" s="1070" t="str">
        <f>IF(AB145="","",VLOOKUP(AB145,シフト記号表!$C$6:$L$47,10,FALSE))</f>
        <v/>
      </c>
      <c r="AC146" s="1071" t="str">
        <f>IF(AC145="","",VLOOKUP(AC145,シフト記号表!$C$6:$L$47,10,FALSE))</f>
        <v/>
      </c>
      <c r="AD146" s="1069" t="str">
        <f>IF(AD145="","",VLOOKUP(AD145,シフト記号表!$C$6:$L$47,10,FALSE))</f>
        <v/>
      </c>
      <c r="AE146" s="1070" t="str">
        <f>IF(AE145="","",VLOOKUP(AE145,シフト記号表!$C$6:$L$47,10,FALSE))</f>
        <v/>
      </c>
      <c r="AF146" s="1070" t="str">
        <f>IF(AF145="","",VLOOKUP(AF145,シフト記号表!$C$6:$L$47,10,FALSE))</f>
        <v/>
      </c>
      <c r="AG146" s="1070" t="str">
        <f>IF(AG145="","",VLOOKUP(AG145,シフト記号表!$C$6:$L$47,10,FALSE))</f>
        <v/>
      </c>
      <c r="AH146" s="1070" t="str">
        <f>IF(AH145="","",VLOOKUP(AH145,シフト記号表!$C$6:$L$47,10,FALSE))</f>
        <v/>
      </c>
      <c r="AI146" s="1070" t="str">
        <f>IF(AI145="","",VLOOKUP(AI145,シフト記号表!$C$6:$L$47,10,FALSE))</f>
        <v/>
      </c>
      <c r="AJ146" s="1071" t="str">
        <f>IF(AJ145="","",VLOOKUP(AJ145,シフト記号表!$C$6:$L$47,10,FALSE))</f>
        <v/>
      </c>
      <c r="AK146" s="1069" t="str">
        <f>IF(AK145="","",VLOOKUP(AK145,シフト記号表!$C$6:$L$47,10,FALSE))</f>
        <v/>
      </c>
      <c r="AL146" s="1070" t="str">
        <f>IF(AL145="","",VLOOKUP(AL145,シフト記号表!$C$6:$L$47,10,FALSE))</f>
        <v/>
      </c>
      <c r="AM146" s="1070" t="str">
        <f>IF(AM145="","",VLOOKUP(AM145,シフト記号表!$C$6:$L$47,10,FALSE))</f>
        <v/>
      </c>
      <c r="AN146" s="1070" t="str">
        <f>IF(AN145="","",VLOOKUP(AN145,シフト記号表!$C$6:$L$47,10,FALSE))</f>
        <v/>
      </c>
      <c r="AO146" s="1070" t="str">
        <f>IF(AO145="","",VLOOKUP(AO145,シフト記号表!$C$6:$L$47,10,FALSE))</f>
        <v/>
      </c>
      <c r="AP146" s="1070" t="str">
        <f>IF(AP145="","",VLOOKUP(AP145,シフト記号表!$C$6:$L$47,10,FALSE))</f>
        <v/>
      </c>
      <c r="AQ146" s="1071" t="str">
        <f>IF(AQ145="","",VLOOKUP(AQ145,シフト記号表!$C$6:$L$47,10,FALSE))</f>
        <v/>
      </c>
      <c r="AR146" s="1069" t="str">
        <f>IF(AR145="","",VLOOKUP(AR145,シフト記号表!$C$6:$L$47,10,FALSE))</f>
        <v/>
      </c>
      <c r="AS146" s="1070" t="str">
        <f>IF(AS145="","",VLOOKUP(AS145,シフト記号表!$C$6:$L$47,10,FALSE))</f>
        <v/>
      </c>
      <c r="AT146" s="1070" t="str">
        <f>IF(AT145="","",VLOOKUP(AT145,シフト記号表!$C$6:$L$47,10,FALSE))</f>
        <v/>
      </c>
      <c r="AU146" s="1070" t="str">
        <f>IF(AU145="","",VLOOKUP(AU145,シフト記号表!$C$6:$L$47,10,FALSE))</f>
        <v/>
      </c>
      <c r="AV146" s="1070" t="str">
        <f>IF(AV145="","",VLOOKUP(AV145,シフト記号表!$C$6:$L$47,10,FALSE))</f>
        <v/>
      </c>
      <c r="AW146" s="1070" t="str">
        <f>IF(AW145="","",VLOOKUP(AW145,シフト記号表!$C$6:$L$47,10,FALSE))</f>
        <v/>
      </c>
      <c r="AX146" s="1071" t="str">
        <f>IF(AX145="","",VLOOKUP(AX145,シフト記号表!$C$6:$L$47,10,FALSE))</f>
        <v/>
      </c>
      <c r="AY146" s="1069" t="str">
        <f>IF(AY145="","",VLOOKUP(AY145,シフト記号表!$C$6:$L$47,10,FALSE))</f>
        <v/>
      </c>
      <c r="AZ146" s="1070" t="str">
        <f>IF(AZ145="","",VLOOKUP(AZ145,シフト記号表!$C$6:$L$47,10,FALSE))</f>
        <v/>
      </c>
      <c r="BA146" s="1070" t="str">
        <f>IF(BA145="","",VLOOKUP(BA145,シフト記号表!$C$6:$L$47,10,FALSE))</f>
        <v/>
      </c>
      <c r="BB146" s="1114">
        <f>IF($BE$3="４週",SUM(W146:AX146),IF($BE$3="暦月",SUM(W146:BA146),""))</f>
        <v>0</v>
      </c>
      <c r="BC146" s="1115"/>
      <c r="BD146" s="1116">
        <f>IF($BE$3="４週",BB146/4,IF($BE$3="暦月",(BB146/($BE$8/7)),""))</f>
        <v>0</v>
      </c>
      <c r="BE146" s="1115"/>
      <c r="BF146" s="1117"/>
      <c r="BG146" s="1118"/>
      <c r="BH146" s="1118"/>
      <c r="BI146" s="1118"/>
      <c r="BJ146" s="1119"/>
    </row>
    <row r="147" spans="2:62" ht="20.25" hidden="1" customHeight="1">
      <c r="B147" s="1029">
        <f>B145+1</f>
        <v>66</v>
      </c>
      <c r="C147" s="1078"/>
      <c r="D147" s="1079"/>
      <c r="E147" s="1057"/>
      <c r="F147" s="1058"/>
      <c r="G147" s="1057"/>
      <c r="H147" s="1058"/>
      <c r="I147" s="1082"/>
      <c r="J147" s="1083"/>
      <c r="K147" s="1084"/>
      <c r="L147" s="1085"/>
      <c r="M147" s="1085"/>
      <c r="N147" s="1079"/>
      <c r="O147" s="1063"/>
      <c r="P147" s="1064"/>
      <c r="Q147" s="1064"/>
      <c r="R147" s="1064"/>
      <c r="S147" s="1065"/>
      <c r="T147" s="1103" t="s">
        <v>921</v>
      </c>
      <c r="U147" s="1104"/>
      <c r="V147" s="1105"/>
      <c r="W147" s="1089"/>
      <c r="X147" s="1090"/>
      <c r="Y147" s="1090"/>
      <c r="Z147" s="1090"/>
      <c r="AA147" s="1090"/>
      <c r="AB147" s="1090"/>
      <c r="AC147" s="1091"/>
      <c r="AD147" s="1089"/>
      <c r="AE147" s="1090"/>
      <c r="AF147" s="1090"/>
      <c r="AG147" s="1090"/>
      <c r="AH147" s="1090"/>
      <c r="AI147" s="1090"/>
      <c r="AJ147" s="1091"/>
      <c r="AK147" s="1089"/>
      <c r="AL147" s="1090"/>
      <c r="AM147" s="1090"/>
      <c r="AN147" s="1090"/>
      <c r="AO147" s="1090"/>
      <c r="AP147" s="1090"/>
      <c r="AQ147" s="1091"/>
      <c r="AR147" s="1089"/>
      <c r="AS147" s="1090"/>
      <c r="AT147" s="1090"/>
      <c r="AU147" s="1090"/>
      <c r="AV147" s="1090"/>
      <c r="AW147" s="1090"/>
      <c r="AX147" s="1091"/>
      <c r="AY147" s="1089"/>
      <c r="AZ147" s="1090"/>
      <c r="BA147" s="1092"/>
      <c r="BB147" s="1093"/>
      <c r="BC147" s="1094"/>
      <c r="BD147" s="1095"/>
      <c r="BE147" s="1096"/>
      <c r="BF147" s="1097"/>
      <c r="BG147" s="1098"/>
      <c r="BH147" s="1098"/>
      <c r="BI147" s="1098"/>
      <c r="BJ147" s="1099"/>
    </row>
    <row r="148" spans="2:62" ht="20.25" hidden="1" customHeight="1">
      <c r="B148" s="1054"/>
      <c r="C148" s="1106"/>
      <c r="D148" s="1107"/>
      <c r="E148" s="1108"/>
      <c r="F148" s="1109">
        <f>C147</f>
        <v>0</v>
      </c>
      <c r="G148" s="1108"/>
      <c r="H148" s="1109">
        <f>I147</f>
        <v>0</v>
      </c>
      <c r="I148" s="1110"/>
      <c r="J148" s="1111"/>
      <c r="K148" s="1112"/>
      <c r="L148" s="1113"/>
      <c r="M148" s="1113"/>
      <c r="N148" s="1107"/>
      <c r="O148" s="1063"/>
      <c r="P148" s="1064"/>
      <c r="Q148" s="1064"/>
      <c r="R148" s="1064"/>
      <c r="S148" s="1065"/>
      <c r="T148" s="1100" t="s">
        <v>922</v>
      </c>
      <c r="U148" s="1101"/>
      <c r="V148" s="1102"/>
      <c r="W148" s="1069" t="str">
        <f>IF(W147="","",VLOOKUP(W147,シフト記号表!$C$6:$L$47,10,FALSE))</f>
        <v/>
      </c>
      <c r="X148" s="1070" t="str">
        <f>IF(X147="","",VLOOKUP(X147,シフト記号表!$C$6:$L$47,10,FALSE))</f>
        <v/>
      </c>
      <c r="Y148" s="1070" t="str">
        <f>IF(Y147="","",VLOOKUP(Y147,シフト記号表!$C$6:$L$47,10,FALSE))</f>
        <v/>
      </c>
      <c r="Z148" s="1070" t="str">
        <f>IF(Z147="","",VLOOKUP(Z147,シフト記号表!$C$6:$L$47,10,FALSE))</f>
        <v/>
      </c>
      <c r="AA148" s="1070" t="str">
        <f>IF(AA147="","",VLOOKUP(AA147,シフト記号表!$C$6:$L$47,10,FALSE))</f>
        <v/>
      </c>
      <c r="AB148" s="1070" t="str">
        <f>IF(AB147="","",VLOOKUP(AB147,シフト記号表!$C$6:$L$47,10,FALSE))</f>
        <v/>
      </c>
      <c r="AC148" s="1071" t="str">
        <f>IF(AC147="","",VLOOKUP(AC147,シフト記号表!$C$6:$L$47,10,FALSE))</f>
        <v/>
      </c>
      <c r="AD148" s="1069" t="str">
        <f>IF(AD147="","",VLOOKUP(AD147,シフト記号表!$C$6:$L$47,10,FALSE))</f>
        <v/>
      </c>
      <c r="AE148" s="1070" t="str">
        <f>IF(AE147="","",VLOOKUP(AE147,シフト記号表!$C$6:$L$47,10,FALSE))</f>
        <v/>
      </c>
      <c r="AF148" s="1070" t="str">
        <f>IF(AF147="","",VLOOKUP(AF147,シフト記号表!$C$6:$L$47,10,FALSE))</f>
        <v/>
      </c>
      <c r="AG148" s="1070" t="str">
        <f>IF(AG147="","",VLOOKUP(AG147,シフト記号表!$C$6:$L$47,10,FALSE))</f>
        <v/>
      </c>
      <c r="AH148" s="1070" t="str">
        <f>IF(AH147="","",VLOOKUP(AH147,シフト記号表!$C$6:$L$47,10,FALSE))</f>
        <v/>
      </c>
      <c r="AI148" s="1070" t="str">
        <f>IF(AI147="","",VLOOKUP(AI147,シフト記号表!$C$6:$L$47,10,FALSE))</f>
        <v/>
      </c>
      <c r="AJ148" s="1071" t="str">
        <f>IF(AJ147="","",VLOOKUP(AJ147,シフト記号表!$C$6:$L$47,10,FALSE))</f>
        <v/>
      </c>
      <c r="AK148" s="1069" t="str">
        <f>IF(AK147="","",VLOOKUP(AK147,シフト記号表!$C$6:$L$47,10,FALSE))</f>
        <v/>
      </c>
      <c r="AL148" s="1070" t="str">
        <f>IF(AL147="","",VLOOKUP(AL147,シフト記号表!$C$6:$L$47,10,FALSE))</f>
        <v/>
      </c>
      <c r="AM148" s="1070" t="str">
        <f>IF(AM147="","",VLOOKUP(AM147,シフト記号表!$C$6:$L$47,10,FALSE))</f>
        <v/>
      </c>
      <c r="AN148" s="1070" t="str">
        <f>IF(AN147="","",VLOOKUP(AN147,シフト記号表!$C$6:$L$47,10,FALSE))</f>
        <v/>
      </c>
      <c r="AO148" s="1070" t="str">
        <f>IF(AO147="","",VLOOKUP(AO147,シフト記号表!$C$6:$L$47,10,FALSE))</f>
        <v/>
      </c>
      <c r="AP148" s="1070" t="str">
        <f>IF(AP147="","",VLOOKUP(AP147,シフト記号表!$C$6:$L$47,10,FALSE))</f>
        <v/>
      </c>
      <c r="AQ148" s="1071" t="str">
        <f>IF(AQ147="","",VLOOKUP(AQ147,シフト記号表!$C$6:$L$47,10,FALSE))</f>
        <v/>
      </c>
      <c r="AR148" s="1069" t="str">
        <f>IF(AR147="","",VLOOKUP(AR147,シフト記号表!$C$6:$L$47,10,FALSE))</f>
        <v/>
      </c>
      <c r="AS148" s="1070" t="str">
        <f>IF(AS147="","",VLOOKUP(AS147,シフト記号表!$C$6:$L$47,10,FALSE))</f>
        <v/>
      </c>
      <c r="AT148" s="1070" t="str">
        <f>IF(AT147="","",VLOOKUP(AT147,シフト記号表!$C$6:$L$47,10,FALSE))</f>
        <v/>
      </c>
      <c r="AU148" s="1070" t="str">
        <f>IF(AU147="","",VLOOKUP(AU147,シフト記号表!$C$6:$L$47,10,FALSE))</f>
        <v/>
      </c>
      <c r="AV148" s="1070" t="str">
        <f>IF(AV147="","",VLOOKUP(AV147,シフト記号表!$C$6:$L$47,10,FALSE))</f>
        <v/>
      </c>
      <c r="AW148" s="1070" t="str">
        <f>IF(AW147="","",VLOOKUP(AW147,シフト記号表!$C$6:$L$47,10,FALSE))</f>
        <v/>
      </c>
      <c r="AX148" s="1071" t="str">
        <f>IF(AX147="","",VLOOKUP(AX147,シフト記号表!$C$6:$L$47,10,FALSE))</f>
        <v/>
      </c>
      <c r="AY148" s="1069" t="str">
        <f>IF(AY147="","",VLOOKUP(AY147,シフト記号表!$C$6:$L$47,10,FALSE))</f>
        <v/>
      </c>
      <c r="AZ148" s="1070" t="str">
        <f>IF(AZ147="","",VLOOKUP(AZ147,シフト記号表!$C$6:$L$47,10,FALSE))</f>
        <v/>
      </c>
      <c r="BA148" s="1070" t="str">
        <f>IF(BA147="","",VLOOKUP(BA147,シフト記号表!$C$6:$L$47,10,FALSE))</f>
        <v/>
      </c>
      <c r="BB148" s="1114">
        <f>IF($BE$3="４週",SUM(W148:AX148),IF($BE$3="暦月",SUM(W148:BA148),""))</f>
        <v>0</v>
      </c>
      <c r="BC148" s="1115"/>
      <c r="BD148" s="1116">
        <f>IF($BE$3="４週",BB148/4,IF($BE$3="暦月",(BB148/($BE$8/7)),""))</f>
        <v>0</v>
      </c>
      <c r="BE148" s="1115"/>
      <c r="BF148" s="1117"/>
      <c r="BG148" s="1118"/>
      <c r="BH148" s="1118"/>
      <c r="BI148" s="1118"/>
      <c r="BJ148" s="1119"/>
    </row>
    <row r="149" spans="2:62" ht="20.25" hidden="1" customHeight="1">
      <c r="B149" s="1029">
        <f>B147+1</f>
        <v>67</v>
      </c>
      <c r="C149" s="1078"/>
      <c r="D149" s="1079"/>
      <c r="E149" s="1057"/>
      <c r="F149" s="1058"/>
      <c r="G149" s="1057"/>
      <c r="H149" s="1058"/>
      <c r="I149" s="1082"/>
      <c r="J149" s="1083"/>
      <c r="K149" s="1084"/>
      <c r="L149" s="1085"/>
      <c r="M149" s="1085"/>
      <c r="N149" s="1079"/>
      <c r="O149" s="1063"/>
      <c r="P149" s="1064"/>
      <c r="Q149" s="1064"/>
      <c r="R149" s="1064"/>
      <c r="S149" s="1065"/>
      <c r="T149" s="1103" t="s">
        <v>921</v>
      </c>
      <c r="U149" s="1104"/>
      <c r="V149" s="1105"/>
      <c r="W149" s="1089"/>
      <c r="X149" s="1090"/>
      <c r="Y149" s="1090"/>
      <c r="Z149" s="1090"/>
      <c r="AA149" s="1090"/>
      <c r="AB149" s="1090"/>
      <c r="AC149" s="1091"/>
      <c r="AD149" s="1089"/>
      <c r="AE149" s="1090"/>
      <c r="AF149" s="1090"/>
      <c r="AG149" s="1090"/>
      <c r="AH149" s="1090"/>
      <c r="AI149" s="1090"/>
      <c r="AJ149" s="1091"/>
      <c r="AK149" s="1089"/>
      <c r="AL149" s="1090"/>
      <c r="AM149" s="1090"/>
      <c r="AN149" s="1090"/>
      <c r="AO149" s="1090"/>
      <c r="AP149" s="1090"/>
      <c r="AQ149" s="1091"/>
      <c r="AR149" s="1089"/>
      <c r="AS149" s="1090"/>
      <c r="AT149" s="1090"/>
      <c r="AU149" s="1090"/>
      <c r="AV149" s="1090"/>
      <c r="AW149" s="1090"/>
      <c r="AX149" s="1091"/>
      <c r="AY149" s="1089"/>
      <c r="AZ149" s="1090"/>
      <c r="BA149" s="1092"/>
      <c r="BB149" s="1093"/>
      <c r="BC149" s="1094"/>
      <c r="BD149" s="1095"/>
      <c r="BE149" s="1096"/>
      <c r="BF149" s="1097"/>
      <c r="BG149" s="1098"/>
      <c r="BH149" s="1098"/>
      <c r="BI149" s="1098"/>
      <c r="BJ149" s="1099"/>
    </row>
    <row r="150" spans="2:62" ht="20.25" hidden="1" customHeight="1">
      <c r="B150" s="1054"/>
      <c r="C150" s="1106"/>
      <c r="D150" s="1107"/>
      <c r="E150" s="1108"/>
      <c r="F150" s="1109">
        <f>C149</f>
        <v>0</v>
      </c>
      <c r="G150" s="1108"/>
      <c r="H150" s="1109">
        <f>I149</f>
        <v>0</v>
      </c>
      <c r="I150" s="1110"/>
      <c r="J150" s="1111"/>
      <c r="K150" s="1112"/>
      <c r="L150" s="1113"/>
      <c r="M150" s="1113"/>
      <c r="N150" s="1107"/>
      <c r="O150" s="1063"/>
      <c r="P150" s="1064"/>
      <c r="Q150" s="1064"/>
      <c r="R150" s="1064"/>
      <c r="S150" s="1065"/>
      <c r="T150" s="1100" t="s">
        <v>922</v>
      </c>
      <c r="U150" s="1101"/>
      <c r="V150" s="1102"/>
      <c r="W150" s="1069" t="str">
        <f>IF(W149="","",VLOOKUP(W149,シフト記号表!$C$6:$L$47,10,FALSE))</f>
        <v/>
      </c>
      <c r="X150" s="1070" t="str">
        <f>IF(X149="","",VLOOKUP(X149,シフト記号表!$C$6:$L$47,10,FALSE))</f>
        <v/>
      </c>
      <c r="Y150" s="1070" t="str">
        <f>IF(Y149="","",VLOOKUP(Y149,シフト記号表!$C$6:$L$47,10,FALSE))</f>
        <v/>
      </c>
      <c r="Z150" s="1070" t="str">
        <f>IF(Z149="","",VLOOKUP(Z149,シフト記号表!$C$6:$L$47,10,FALSE))</f>
        <v/>
      </c>
      <c r="AA150" s="1070" t="str">
        <f>IF(AA149="","",VLOOKUP(AA149,シフト記号表!$C$6:$L$47,10,FALSE))</f>
        <v/>
      </c>
      <c r="AB150" s="1070" t="str">
        <f>IF(AB149="","",VLOOKUP(AB149,シフト記号表!$C$6:$L$47,10,FALSE))</f>
        <v/>
      </c>
      <c r="AC150" s="1071" t="str">
        <f>IF(AC149="","",VLOOKUP(AC149,シフト記号表!$C$6:$L$47,10,FALSE))</f>
        <v/>
      </c>
      <c r="AD150" s="1069" t="str">
        <f>IF(AD149="","",VLOOKUP(AD149,シフト記号表!$C$6:$L$47,10,FALSE))</f>
        <v/>
      </c>
      <c r="AE150" s="1070" t="str">
        <f>IF(AE149="","",VLOOKUP(AE149,シフト記号表!$C$6:$L$47,10,FALSE))</f>
        <v/>
      </c>
      <c r="AF150" s="1070" t="str">
        <f>IF(AF149="","",VLOOKUP(AF149,シフト記号表!$C$6:$L$47,10,FALSE))</f>
        <v/>
      </c>
      <c r="AG150" s="1070" t="str">
        <f>IF(AG149="","",VLOOKUP(AG149,シフト記号表!$C$6:$L$47,10,FALSE))</f>
        <v/>
      </c>
      <c r="AH150" s="1070" t="str">
        <f>IF(AH149="","",VLOOKUP(AH149,シフト記号表!$C$6:$L$47,10,FALSE))</f>
        <v/>
      </c>
      <c r="AI150" s="1070" t="str">
        <f>IF(AI149="","",VLOOKUP(AI149,シフト記号表!$C$6:$L$47,10,FALSE))</f>
        <v/>
      </c>
      <c r="AJ150" s="1071" t="str">
        <f>IF(AJ149="","",VLOOKUP(AJ149,シフト記号表!$C$6:$L$47,10,FALSE))</f>
        <v/>
      </c>
      <c r="AK150" s="1069" t="str">
        <f>IF(AK149="","",VLOOKUP(AK149,シフト記号表!$C$6:$L$47,10,FALSE))</f>
        <v/>
      </c>
      <c r="AL150" s="1070" t="str">
        <f>IF(AL149="","",VLOOKUP(AL149,シフト記号表!$C$6:$L$47,10,FALSE))</f>
        <v/>
      </c>
      <c r="AM150" s="1070" t="str">
        <f>IF(AM149="","",VLOOKUP(AM149,シフト記号表!$C$6:$L$47,10,FALSE))</f>
        <v/>
      </c>
      <c r="AN150" s="1070" t="str">
        <f>IF(AN149="","",VLOOKUP(AN149,シフト記号表!$C$6:$L$47,10,FALSE))</f>
        <v/>
      </c>
      <c r="AO150" s="1070" t="str">
        <f>IF(AO149="","",VLOOKUP(AO149,シフト記号表!$C$6:$L$47,10,FALSE))</f>
        <v/>
      </c>
      <c r="AP150" s="1070" t="str">
        <f>IF(AP149="","",VLOOKUP(AP149,シフト記号表!$C$6:$L$47,10,FALSE))</f>
        <v/>
      </c>
      <c r="AQ150" s="1071" t="str">
        <f>IF(AQ149="","",VLOOKUP(AQ149,シフト記号表!$C$6:$L$47,10,FALSE))</f>
        <v/>
      </c>
      <c r="AR150" s="1069" t="str">
        <f>IF(AR149="","",VLOOKUP(AR149,シフト記号表!$C$6:$L$47,10,FALSE))</f>
        <v/>
      </c>
      <c r="AS150" s="1070" t="str">
        <f>IF(AS149="","",VLOOKUP(AS149,シフト記号表!$C$6:$L$47,10,FALSE))</f>
        <v/>
      </c>
      <c r="AT150" s="1070" t="str">
        <f>IF(AT149="","",VLOOKUP(AT149,シフト記号表!$C$6:$L$47,10,FALSE))</f>
        <v/>
      </c>
      <c r="AU150" s="1070" t="str">
        <f>IF(AU149="","",VLOOKUP(AU149,シフト記号表!$C$6:$L$47,10,FALSE))</f>
        <v/>
      </c>
      <c r="AV150" s="1070" t="str">
        <f>IF(AV149="","",VLOOKUP(AV149,シフト記号表!$C$6:$L$47,10,FALSE))</f>
        <v/>
      </c>
      <c r="AW150" s="1070" t="str">
        <f>IF(AW149="","",VLOOKUP(AW149,シフト記号表!$C$6:$L$47,10,FALSE))</f>
        <v/>
      </c>
      <c r="AX150" s="1071" t="str">
        <f>IF(AX149="","",VLOOKUP(AX149,シフト記号表!$C$6:$L$47,10,FALSE))</f>
        <v/>
      </c>
      <c r="AY150" s="1069" t="str">
        <f>IF(AY149="","",VLOOKUP(AY149,シフト記号表!$C$6:$L$47,10,FALSE))</f>
        <v/>
      </c>
      <c r="AZ150" s="1070" t="str">
        <f>IF(AZ149="","",VLOOKUP(AZ149,シフト記号表!$C$6:$L$47,10,FALSE))</f>
        <v/>
      </c>
      <c r="BA150" s="1070" t="str">
        <f>IF(BA149="","",VLOOKUP(BA149,シフト記号表!$C$6:$L$47,10,FALSE))</f>
        <v/>
      </c>
      <c r="BB150" s="1114">
        <f>IF($BE$3="４週",SUM(W150:AX150),IF($BE$3="暦月",SUM(W150:BA150),""))</f>
        <v>0</v>
      </c>
      <c r="BC150" s="1115"/>
      <c r="BD150" s="1116">
        <f>IF($BE$3="４週",BB150/4,IF($BE$3="暦月",(BB150/($BE$8/7)),""))</f>
        <v>0</v>
      </c>
      <c r="BE150" s="1115"/>
      <c r="BF150" s="1117"/>
      <c r="BG150" s="1118"/>
      <c r="BH150" s="1118"/>
      <c r="BI150" s="1118"/>
      <c r="BJ150" s="1119"/>
    </row>
    <row r="151" spans="2:62" ht="20.25" hidden="1" customHeight="1">
      <c r="B151" s="1029">
        <f>B149+1</f>
        <v>68</v>
      </c>
      <c r="C151" s="1078"/>
      <c r="D151" s="1079"/>
      <c r="E151" s="1057"/>
      <c r="F151" s="1058"/>
      <c r="G151" s="1057"/>
      <c r="H151" s="1058"/>
      <c r="I151" s="1082"/>
      <c r="J151" s="1083"/>
      <c r="K151" s="1084"/>
      <c r="L151" s="1085"/>
      <c r="M151" s="1085"/>
      <c r="N151" s="1079"/>
      <c r="O151" s="1063"/>
      <c r="P151" s="1064"/>
      <c r="Q151" s="1064"/>
      <c r="R151" s="1064"/>
      <c r="S151" s="1065"/>
      <c r="T151" s="1103" t="s">
        <v>921</v>
      </c>
      <c r="U151" s="1104"/>
      <c r="V151" s="1105"/>
      <c r="W151" s="1089"/>
      <c r="X151" s="1090"/>
      <c r="Y151" s="1090"/>
      <c r="Z151" s="1090"/>
      <c r="AA151" s="1090"/>
      <c r="AB151" s="1090"/>
      <c r="AC151" s="1091"/>
      <c r="AD151" s="1089"/>
      <c r="AE151" s="1090"/>
      <c r="AF151" s="1090"/>
      <c r="AG151" s="1090"/>
      <c r="AH151" s="1090"/>
      <c r="AI151" s="1090"/>
      <c r="AJ151" s="1091"/>
      <c r="AK151" s="1089"/>
      <c r="AL151" s="1090"/>
      <c r="AM151" s="1090"/>
      <c r="AN151" s="1090"/>
      <c r="AO151" s="1090"/>
      <c r="AP151" s="1090"/>
      <c r="AQ151" s="1091"/>
      <c r="AR151" s="1089"/>
      <c r="AS151" s="1090"/>
      <c r="AT151" s="1090"/>
      <c r="AU151" s="1090"/>
      <c r="AV151" s="1090"/>
      <c r="AW151" s="1090"/>
      <c r="AX151" s="1091"/>
      <c r="AY151" s="1089"/>
      <c r="AZ151" s="1090"/>
      <c r="BA151" s="1092"/>
      <c r="BB151" s="1093"/>
      <c r="BC151" s="1094"/>
      <c r="BD151" s="1095"/>
      <c r="BE151" s="1096"/>
      <c r="BF151" s="1097"/>
      <c r="BG151" s="1098"/>
      <c r="BH151" s="1098"/>
      <c r="BI151" s="1098"/>
      <c r="BJ151" s="1099"/>
    </row>
    <row r="152" spans="2:62" ht="20.25" hidden="1" customHeight="1">
      <c r="B152" s="1054"/>
      <c r="C152" s="1106"/>
      <c r="D152" s="1107"/>
      <c r="E152" s="1108"/>
      <c r="F152" s="1109">
        <f>C151</f>
        <v>0</v>
      </c>
      <c r="G152" s="1108"/>
      <c r="H152" s="1109">
        <f>I151</f>
        <v>0</v>
      </c>
      <c r="I152" s="1110"/>
      <c r="J152" s="1111"/>
      <c r="K152" s="1112"/>
      <c r="L152" s="1113"/>
      <c r="M152" s="1113"/>
      <c r="N152" s="1107"/>
      <c r="O152" s="1063"/>
      <c r="P152" s="1064"/>
      <c r="Q152" s="1064"/>
      <c r="R152" s="1064"/>
      <c r="S152" s="1065"/>
      <c r="T152" s="1100" t="s">
        <v>922</v>
      </c>
      <c r="U152" s="1101"/>
      <c r="V152" s="1102"/>
      <c r="W152" s="1069" t="str">
        <f>IF(W151="","",VLOOKUP(W151,シフト記号表!$C$6:$L$47,10,FALSE))</f>
        <v/>
      </c>
      <c r="X152" s="1070" t="str">
        <f>IF(X151="","",VLOOKUP(X151,シフト記号表!$C$6:$L$47,10,FALSE))</f>
        <v/>
      </c>
      <c r="Y152" s="1070" t="str">
        <f>IF(Y151="","",VLOOKUP(Y151,シフト記号表!$C$6:$L$47,10,FALSE))</f>
        <v/>
      </c>
      <c r="Z152" s="1070" t="str">
        <f>IF(Z151="","",VLOOKUP(Z151,シフト記号表!$C$6:$L$47,10,FALSE))</f>
        <v/>
      </c>
      <c r="AA152" s="1070" t="str">
        <f>IF(AA151="","",VLOOKUP(AA151,シフト記号表!$C$6:$L$47,10,FALSE))</f>
        <v/>
      </c>
      <c r="AB152" s="1070" t="str">
        <f>IF(AB151="","",VLOOKUP(AB151,シフト記号表!$C$6:$L$47,10,FALSE))</f>
        <v/>
      </c>
      <c r="AC152" s="1071" t="str">
        <f>IF(AC151="","",VLOOKUP(AC151,シフト記号表!$C$6:$L$47,10,FALSE))</f>
        <v/>
      </c>
      <c r="AD152" s="1069" t="str">
        <f>IF(AD151="","",VLOOKUP(AD151,シフト記号表!$C$6:$L$47,10,FALSE))</f>
        <v/>
      </c>
      <c r="AE152" s="1070" t="str">
        <f>IF(AE151="","",VLOOKUP(AE151,シフト記号表!$C$6:$L$47,10,FALSE))</f>
        <v/>
      </c>
      <c r="AF152" s="1070" t="str">
        <f>IF(AF151="","",VLOOKUP(AF151,シフト記号表!$C$6:$L$47,10,FALSE))</f>
        <v/>
      </c>
      <c r="AG152" s="1070" t="str">
        <f>IF(AG151="","",VLOOKUP(AG151,シフト記号表!$C$6:$L$47,10,FALSE))</f>
        <v/>
      </c>
      <c r="AH152" s="1070" t="str">
        <f>IF(AH151="","",VLOOKUP(AH151,シフト記号表!$C$6:$L$47,10,FALSE))</f>
        <v/>
      </c>
      <c r="AI152" s="1070" t="str">
        <f>IF(AI151="","",VLOOKUP(AI151,シフト記号表!$C$6:$L$47,10,FALSE))</f>
        <v/>
      </c>
      <c r="AJ152" s="1071" t="str">
        <f>IF(AJ151="","",VLOOKUP(AJ151,シフト記号表!$C$6:$L$47,10,FALSE))</f>
        <v/>
      </c>
      <c r="AK152" s="1069" t="str">
        <f>IF(AK151="","",VLOOKUP(AK151,シフト記号表!$C$6:$L$47,10,FALSE))</f>
        <v/>
      </c>
      <c r="AL152" s="1070" t="str">
        <f>IF(AL151="","",VLOOKUP(AL151,シフト記号表!$C$6:$L$47,10,FALSE))</f>
        <v/>
      </c>
      <c r="AM152" s="1070" t="str">
        <f>IF(AM151="","",VLOOKUP(AM151,シフト記号表!$C$6:$L$47,10,FALSE))</f>
        <v/>
      </c>
      <c r="AN152" s="1070" t="str">
        <f>IF(AN151="","",VLOOKUP(AN151,シフト記号表!$C$6:$L$47,10,FALSE))</f>
        <v/>
      </c>
      <c r="AO152" s="1070" t="str">
        <f>IF(AO151="","",VLOOKUP(AO151,シフト記号表!$C$6:$L$47,10,FALSE))</f>
        <v/>
      </c>
      <c r="AP152" s="1070" t="str">
        <f>IF(AP151="","",VLOOKUP(AP151,シフト記号表!$C$6:$L$47,10,FALSE))</f>
        <v/>
      </c>
      <c r="AQ152" s="1071" t="str">
        <f>IF(AQ151="","",VLOOKUP(AQ151,シフト記号表!$C$6:$L$47,10,FALSE))</f>
        <v/>
      </c>
      <c r="AR152" s="1069" t="str">
        <f>IF(AR151="","",VLOOKUP(AR151,シフト記号表!$C$6:$L$47,10,FALSE))</f>
        <v/>
      </c>
      <c r="AS152" s="1070" t="str">
        <f>IF(AS151="","",VLOOKUP(AS151,シフト記号表!$C$6:$L$47,10,FALSE))</f>
        <v/>
      </c>
      <c r="AT152" s="1070" t="str">
        <f>IF(AT151="","",VLOOKUP(AT151,シフト記号表!$C$6:$L$47,10,FALSE))</f>
        <v/>
      </c>
      <c r="AU152" s="1070" t="str">
        <f>IF(AU151="","",VLOOKUP(AU151,シフト記号表!$C$6:$L$47,10,FALSE))</f>
        <v/>
      </c>
      <c r="AV152" s="1070" t="str">
        <f>IF(AV151="","",VLOOKUP(AV151,シフト記号表!$C$6:$L$47,10,FALSE))</f>
        <v/>
      </c>
      <c r="AW152" s="1070" t="str">
        <f>IF(AW151="","",VLOOKUP(AW151,シフト記号表!$C$6:$L$47,10,FALSE))</f>
        <v/>
      </c>
      <c r="AX152" s="1071" t="str">
        <f>IF(AX151="","",VLOOKUP(AX151,シフト記号表!$C$6:$L$47,10,FALSE))</f>
        <v/>
      </c>
      <c r="AY152" s="1069" t="str">
        <f>IF(AY151="","",VLOOKUP(AY151,シフト記号表!$C$6:$L$47,10,FALSE))</f>
        <v/>
      </c>
      <c r="AZ152" s="1070" t="str">
        <f>IF(AZ151="","",VLOOKUP(AZ151,シフト記号表!$C$6:$L$47,10,FALSE))</f>
        <v/>
      </c>
      <c r="BA152" s="1070" t="str">
        <f>IF(BA151="","",VLOOKUP(BA151,シフト記号表!$C$6:$L$47,10,FALSE))</f>
        <v/>
      </c>
      <c r="BB152" s="1114">
        <f>IF($BE$3="４週",SUM(W152:AX152),IF($BE$3="暦月",SUM(W152:BA152),""))</f>
        <v>0</v>
      </c>
      <c r="BC152" s="1115"/>
      <c r="BD152" s="1116">
        <f>IF($BE$3="４週",BB152/4,IF($BE$3="暦月",(BB152/($BE$8/7)),""))</f>
        <v>0</v>
      </c>
      <c r="BE152" s="1115"/>
      <c r="BF152" s="1117"/>
      <c r="BG152" s="1118"/>
      <c r="BH152" s="1118"/>
      <c r="BI152" s="1118"/>
      <c r="BJ152" s="1119"/>
    </row>
    <row r="153" spans="2:62" ht="20.25" hidden="1" customHeight="1">
      <c r="B153" s="1029">
        <f>B151+1</f>
        <v>69</v>
      </c>
      <c r="C153" s="1078"/>
      <c r="D153" s="1079"/>
      <c r="E153" s="1057"/>
      <c r="F153" s="1058"/>
      <c r="G153" s="1057"/>
      <c r="H153" s="1058"/>
      <c r="I153" s="1082"/>
      <c r="J153" s="1083"/>
      <c r="K153" s="1084"/>
      <c r="L153" s="1085"/>
      <c r="M153" s="1085"/>
      <c r="N153" s="1079"/>
      <c r="O153" s="1063"/>
      <c r="P153" s="1064"/>
      <c r="Q153" s="1064"/>
      <c r="R153" s="1064"/>
      <c r="S153" s="1065"/>
      <c r="T153" s="1103" t="s">
        <v>921</v>
      </c>
      <c r="U153" s="1104"/>
      <c r="V153" s="1105"/>
      <c r="W153" s="1089"/>
      <c r="X153" s="1090"/>
      <c r="Y153" s="1090"/>
      <c r="Z153" s="1090"/>
      <c r="AA153" s="1090"/>
      <c r="AB153" s="1090"/>
      <c r="AC153" s="1091"/>
      <c r="AD153" s="1089"/>
      <c r="AE153" s="1090"/>
      <c r="AF153" s="1090"/>
      <c r="AG153" s="1090"/>
      <c r="AH153" s="1090"/>
      <c r="AI153" s="1090"/>
      <c r="AJ153" s="1091"/>
      <c r="AK153" s="1089"/>
      <c r="AL153" s="1090"/>
      <c r="AM153" s="1090"/>
      <c r="AN153" s="1090"/>
      <c r="AO153" s="1090"/>
      <c r="AP153" s="1090"/>
      <c r="AQ153" s="1091"/>
      <c r="AR153" s="1089"/>
      <c r="AS153" s="1090"/>
      <c r="AT153" s="1090"/>
      <c r="AU153" s="1090"/>
      <c r="AV153" s="1090"/>
      <c r="AW153" s="1090"/>
      <c r="AX153" s="1091"/>
      <c r="AY153" s="1089"/>
      <c r="AZ153" s="1090"/>
      <c r="BA153" s="1092"/>
      <c r="BB153" s="1093"/>
      <c r="BC153" s="1094"/>
      <c r="BD153" s="1095"/>
      <c r="BE153" s="1096"/>
      <c r="BF153" s="1097"/>
      <c r="BG153" s="1098"/>
      <c r="BH153" s="1098"/>
      <c r="BI153" s="1098"/>
      <c r="BJ153" s="1099"/>
    </row>
    <row r="154" spans="2:62" ht="20.25" hidden="1" customHeight="1">
      <c r="B154" s="1054"/>
      <c r="C154" s="1106"/>
      <c r="D154" s="1107"/>
      <c r="E154" s="1108"/>
      <c r="F154" s="1109">
        <f>C153</f>
        <v>0</v>
      </c>
      <c r="G154" s="1108"/>
      <c r="H154" s="1109">
        <f>I153</f>
        <v>0</v>
      </c>
      <c r="I154" s="1110"/>
      <c r="J154" s="1111"/>
      <c r="K154" s="1112"/>
      <c r="L154" s="1113"/>
      <c r="M154" s="1113"/>
      <c r="N154" s="1107"/>
      <c r="O154" s="1063"/>
      <c r="P154" s="1064"/>
      <c r="Q154" s="1064"/>
      <c r="R154" s="1064"/>
      <c r="S154" s="1065"/>
      <c r="T154" s="1100" t="s">
        <v>922</v>
      </c>
      <c r="U154" s="1101"/>
      <c r="V154" s="1102"/>
      <c r="W154" s="1069" t="str">
        <f>IF(W153="","",VLOOKUP(W153,シフト記号表!$C$6:$L$47,10,FALSE))</f>
        <v/>
      </c>
      <c r="X154" s="1070" t="str">
        <f>IF(X153="","",VLOOKUP(X153,シフト記号表!$C$6:$L$47,10,FALSE))</f>
        <v/>
      </c>
      <c r="Y154" s="1070" t="str">
        <f>IF(Y153="","",VLOOKUP(Y153,シフト記号表!$C$6:$L$47,10,FALSE))</f>
        <v/>
      </c>
      <c r="Z154" s="1070" t="str">
        <f>IF(Z153="","",VLOOKUP(Z153,シフト記号表!$C$6:$L$47,10,FALSE))</f>
        <v/>
      </c>
      <c r="AA154" s="1070" t="str">
        <f>IF(AA153="","",VLOOKUP(AA153,シフト記号表!$C$6:$L$47,10,FALSE))</f>
        <v/>
      </c>
      <c r="AB154" s="1070" t="str">
        <f>IF(AB153="","",VLOOKUP(AB153,シフト記号表!$C$6:$L$47,10,FALSE))</f>
        <v/>
      </c>
      <c r="AC154" s="1071" t="str">
        <f>IF(AC153="","",VLOOKUP(AC153,シフト記号表!$C$6:$L$47,10,FALSE))</f>
        <v/>
      </c>
      <c r="AD154" s="1069" t="str">
        <f>IF(AD153="","",VLOOKUP(AD153,シフト記号表!$C$6:$L$47,10,FALSE))</f>
        <v/>
      </c>
      <c r="AE154" s="1070" t="str">
        <f>IF(AE153="","",VLOOKUP(AE153,シフト記号表!$C$6:$L$47,10,FALSE))</f>
        <v/>
      </c>
      <c r="AF154" s="1070" t="str">
        <f>IF(AF153="","",VLOOKUP(AF153,シフト記号表!$C$6:$L$47,10,FALSE))</f>
        <v/>
      </c>
      <c r="AG154" s="1070" t="str">
        <f>IF(AG153="","",VLOOKUP(AG153,シフト記号表!$C$6:$L$47,10,FALSE))</f>
        <v/>
      </c>
      <c r="AH154" s="1070" t="str">
        <f>IF(AH153="","",VLOOKUP(AH153,シフト記号表!$C$6:$L$47,10,FALSE))</f>
        <v/>
      </c>
      <c r="AI154" s="1070" t="str">
        <f>IF(AI153="","",VLOOKUP(AI153,シフト記号表!$C$6:$L$47,10,FALSE))</f>
        <v/>
      </c>
      <c r="AJ154" s="1071" t="str">
        <f>IF(AJ153="","",VLOOKUP(AJ153,シフト記号表!$C$6:$L$47,10,FALSE))</f>
        <v/>
      </c>
      <c r="AK154" s="1069" t="str">
        <f>IF(AK153="","",VLOOKUP(AK153,シフト記号表!$C$6:$L$47,10,FALSE))</f>
        <v/>
      </c>
      <c r="AL154" s="1070" t="str">
        <f>IF(AL153="","",VLOOKUP(AL153,シフト記号表!$C$6:$L$47,10,FALSE))</f>
        <v/>
      </c>
      <c r="AM154" s="1070" t="str">
        <f>IF(AM153="","",VLOOKUP(AM153,シフト記号表!$C$6:$L$47,10,FALSE))</f>
        <v/>
      </c>
      <c r="AN154" s="1070" t="str">
        <f>IF(AN153="","",VLOOKUP(AN153,シフト記号表!$C$6:$L$47,10,FALSE))</f>
        <v/>
      </c>
      <c r="AO154" s="1070" t="str">
        <f>IF(AO153="","",VLOOKUP(AO153,シフト記号表!$C$6:$L$47,10,FALSE))</f>
        <v/>
      </c>
      <c r="AP154" s="1070" t="str">
        <f>IF(AP153="","",VLOOKUP(AP153,シフト記号表!$C$6:$L$47,10,FALSE))</f>
        <v/>
      </c>
      <c r="AQ154" s="1071" t="str">
        <f>IF(AQ153="","",VLOOKUP(AQ153,シフト記号表!$C$6:$L$47,10,FALSE))</f>
        <v/>
      </c>
      <c r="AR154" s="1069" t="str">
        <f>IF(AR153="","",VLOOKUP(AR153,シフト記号表!$C$6:$L$47,10,FALSE))</f>
        <v/>
      </c>
      <c r="AS154" s="1070" t="str">
        <f>IF(AS153="","",VLOOKUP(AS153,シフト記号表!$C$6:$L$47,10,FALSE))</f>
        <v/>
      </c>
      <c r="AT154" s="1070" t="str">
        <f>IF(AT153="","",VLOOKUP(AT153,シフト記号表!$C$6:$L$47,10,FALSE))</f>
        <v/>
      </c>
      <c r="AU154" s="1070" t="str">
        <f>IF(AU153="","",VLOOKUP(AU153,シフト記号表!$C$6:$L$47,10,FALSE))</f>
        <v/>
      </c>
      <c r="AV154" s="1070" t="str">
        <f>IF(AV153="","",VLOOKUP(AV153,シフト記号表!$C$6:$L$47,10,FALSE))</f>
        <v/>
      </c>
      <c r="AW154" s="1070" t="str">
        <f>IF(AW153="","",VLOOKUP(AW153,シフト記号表!$C$6:$L$47,10,FALSE))</f>
        <v/>
      </c>
      <c r="AX154" s="1071" t="str">
        <f>IF(AX153="","",VLOOKUP(AX153,シフト記号表!$C$6:$L$47,10,FALSE))</f>
        <v/>
      </c>
      <c r="AY154" s="1069" t="str">
        <f>IF(AY153="","",VLOOKUP(AY153,シフト記号表!$C$6:$L$47,10,FALSE))</f>
        <v/>
      </c>
      <c r="AZ154" s="1070" t="str">
        <f>IF(AZ153="","",VLOOKUP(AZ153,シフト記号表!$C$6:$L$47,10,FALSE))</f>
        <v/>
      </c>
      <c r="BA154" s="1070" t="str">
        <f>IF(BA153="","",VLOOKUP(BA153,シフト記号表!$C$6:$L$47,10,FALSE))</f>
        <v/>
      </c>
      <c r="BB154" s="1114">
        <f>IF($BE$3="４週",SUM(W154:AX154),IF($BE$3="暦月",SUM(W154:BA154),""))</f>
        <v>0</v>
      </c>
      <c r="BC154" s="1115"/>
      <c r="BD154" s="1116">
        <f>IF($BE$3="４週",BB154/4,IF($BE$3="暦月",(BB154/($BE$8/7)),""))</f>
        <v>0</v>
      </c>
      <c r="BE154" s="1115"/>
      <c r="BF154" s="1117"/>
      <c r="BG154" s="1118"/>
      <c r="BH154" s="1118"/>
      <c r="BI154" s="1118"/>
      <c r="BJ154" s="1119"/>
    </row>
    <row r="155" spans="2:62" ht="20.25" hidden="1" customHeight="1">
      <c r="B155" s="1029">
        <f>B153+1</f>
        <v>70</v>
      </c>
      <c r="C155" s="1078"/>
      <c r="D155" s="1079"/>
      <c r="E155" s="1057"/>
      <c r="F155" s="1058"/>
      <c r="G155" s="1057"/>
      <c r="H155" s="1058"/>
      <c r="I155" s="1082"/>
      <c r="J155" s="1083"/>
      <c r="K155" s="1084"/>
      <c r="L155" s="1085"/>
      <c r="M155" s="1085"/>
      <c r="N155" s="1079"/>
      <c r="O155" s="1063"/>
      <c r="P155" s="1064"/>
      <c r="Q155" s="1064"/>
      <c r="R155" s="1064"/>
      <c r="S155" s="1065"/>
      <c r="T155" s="1103" t="s">
        <v>921</v>
      </c>
      <c r="U155" s="1104"/>
      <c r="V155" s="1105"/>
      <c r="W155" s="1089"/>
      <c r="X155" s="1090"/>
      <c r="Y155" s="1090"/>
      <c r="Z155" s="1090"/>
      <c r="AA155" s="1090"/>
      <c r="AB155" s="1090"/>
      <c r="AC155" s="1091"/>
      <c r="AD155" s="1089"/>
      <c r="AE155" s="1090"/>
      <c r="AF155" s="1090"/>
      <c r="AG155" s="1090"/>
      <c r="AH155" s="1090"/>
      <c r="AI155" s="1090"/>
      <c r="AJ155" s="1091"/>
      <c r="AK155" s="1089"/>
      <c r="AL155" s="1090"/>
      <c r="AM155" s="1090"/>
      <c r="AN155" s="1090"/>
      <c r="AO155" s="1090"/>
      <c r="AP155" s="1090"/>
      <c r="AQ155" s="1091"/>
      <c r="AR155" s="1089"/>
      <c r="AS155" s="1090"/>
      <c r="AT155" s="1090"/>
      <c r="AU155" s="1090"/>
      <c r="AV155" s="1090"/>
      <c r="AW155" s="1090"/>
      <c r="AX155" s="1091"/>
      <c r="AY155" s="1089"/>
      <c r="AZ155" s="1090"/>
      <c r="BA155" s="1092"/>
      <c r="BB155" s="1093"/>
      <c r="BC155" s="1094"/>
      <c r="BD155" s="1095"/>
      <c r="BE155" s="1096"/>
      <c r="BF155" s="1097"/>
      <c r="BG155" s="1098"/>
      <c r="BH155" s="1098"/>
      <c r="BI155" s="1098"/>
      <c r="BJ155" s="1099"/>
    </row>
    <row r="156" spans="2:62" ht="20.25" hidden="1" customHeight="1">
      <c r="B156" s="1054"/>
      <c r="C156" s="1106"/>
      <c r="D156" s="1107"/>
      <c r="E156" s="1108"/>
      <c r="F156" s="1109">
        <f>C155</f>
        <v>0</v>
      </c>
      <c r="G156" s="1108"/>
      <c r="H156" s="1109">
        <f>I155</f>
        <v>0</v>
      </c>
      <c r="I156" s="1110"/>
      <c r="J156" s="1111"/>
      <c r="K156" s="1112"/>
      <c r="L156" s="1113"/>
      <c r="M156" s="1113"/>
      <c r="N156" s="1107"/>
      <c r="O156" s="1063"/>
      <c r="P156" s="1064"/>
      <c r="Q156" s="1064"/>
      <c r="R156" s="1064"/>
      <c r="S156" s="1065"/>
      <c r="T156" s="1100" t="s">
        <v>922</v>
      </c>
      <c r="U156" s="1101"/>
      <c r="V156" s="1102"/>
      <c r="W156" s="1069" t="str">
        <f>IF(W155="","",VLOOKUP(W155,シフト記号表!$C$6:$L$47,10,FALSE))</f>
        <v/>
      </c>
      <c r="X156" s="1070" t="str">
        <f>IF(X155="","",VLOOKUP(X155,シフト記号表!$C$6:$L$47,10,FALSE))</f>
        <v/>
      </c>
      <c r="Y156" s="1070" t="str">
        <f>IF(Y155="","",VLOOKUP(Y155,シフト記号表!$C$6:$L$47,10,FALSE))</f>
        <v/>
      </c>
      <c r="Z156" s="1070" t="str">
        <f>IF(Z155="","",VLOOKUP(Z155,シフト記号表!$C$6:$L$47,10,FALSE))</f>
        <v/>
      </c>
      <c r="AA156" s="1070" t="str">
        <f>IF(AA155="","",VLOOKUP(AA155,シフト記号表!$C$6:$L$47,10,FALSE))</f>
        <v/>
      </c>
      <c r="AB156" s="1070" t="str">
        <f>IF(AB155="","",VLOOKUP(AB155,シフト記号表!$C$6:$L$47,10,FALSE))</f>
        <v/>
      </c>
      <c r="AC156" s="1071" t="str">
        <f>IF(AC155="","",VLOOKUP(AC155,シフト記号表!$C$6:$L$47,10,FALSE))</f>
        <v/>
      </c>
      <c r="AD156" s="1069" t="str">
        <f>IF(AD155="","",VLOOKUP(AD155,シフト記号表!$C$6:$L$47,10,FALSE))</f>
        <v/>
      </c>
      <c r="AE156" s="1070" t="str">
        <f>IF(AE155="","",VLOOKUP(AE155,シフト記号表!$C$6:$L$47,10,FALSE))</f>
        <v/>
      </c>
      <c r="AF156" s="1070" t="str">
        <f>IF(AF155="","",VLOOKUP(AF155,シフト記号表!$C$6:$L$47,10,FALSE))</f>
        <v/>
      </c>
      <c r="AG156" s="1070" t="str">
        <f>IF(AG155="","",VLOOKUP(AG155,シフト記号表!$C$6:$L$47,10,FALSE))</f>
        <v/>
      </c>
      <c r="AH156" s="1070" t="str">
        <f>IF(AH155="","",VLOOKUP(AH155,シフト記号表!$C$6:$L$47,10,FALSE))</f>
        <v/>
      </c>
      <c r="AI156" s="1070" t="str">
        <f>IF(AI155="","",VLOOKUP(AI155,シフト記号表!$C$6:$L$47,10,FALSE))</f>
        <v/>
      </c>
      <c r="AJ156" s="1071" t="str">
        <f>IF(AJ155="","",VLOOKUP(AJ155,シフト記号表!$C$6:$L$47,10,FALSE))</f>
        <v/>
      </c>
      <c r="AK156" s="1069" t="str">
        <f>IF(AK155="","",VLOOKUP(AK155,シフト記号表!$C$6:$L$47,10,FALSE))</f>
        <v/>
      </c>
      <c r="AL156" s="1070" t="str">
        <f>IF(AL155="","",VLOOKUP(AL155,シフト記号表!$C$6:$L$47,10,FALSE))</f>
        <v/>
      </c>
      <c r="AM156" s="1070" t="str">
        <f>IF(AM155="","",VLOOKUP(AM155,シフト記号表!$C$6:$L$47,10,FALSE))</f>
        <v/>
      </c>
      <c r="AN156" s="1070" t="str">
        <f>IF(AN155="","",VLOOKUP(AN155,シフト記号表!$C$6:$L$47,10,FALSE))</f>
        <v/>
      </c>
      <c r="AO156" s="1070" t="str">
        <f>IF(AO155="","",VLOOKUP(AO155,シフト記号表!$C$6:$L$47,10,FALSE))</f>
        <v/>
      </c>
      <c r="AP156" s="1070" t="str">
        <f>IF(AP155="","",VLOOKUP(AP155,シフト記号表!$C$6:$L$47,10,FALSE))</f>
        <v/>
      </c>
      <c r="AQ156" s="1071" t="str">
        <f>IF(AQ155="","",VLOOKUP(AQ155,シフト記号表!$C$6:$L$47,10,FALSE))</f>
        <v/>
      </c>
      <c r="AR156" s="1069" t="str">
        <f>IF(AR155="","",VLOOKUP(AR155,シフト記号表!$C$6:$L$47,10,FALSE))</f>
        <v/>
      </c>
      <c r="AS156" s="1070" t="str">
        <f>IF(AS155="","",VLOOKUP(AS155,シフト記号表!$C$6:$L$47,10,FALSE))</f>
        <v/>
      </c>
      <c r="AT156" s="1070" t="str">
        <f>IF(AT155="","",VLOOKUP(AT155,シフト記号表!$C$6:$L$47,10,FALSE))</f>
        <v/>
      </c>
      <c r="AU156" s="1070" t="str">
        <f>IF(AU155="","",VLOOKUP(AU155,シフト記号表!$C$6:$L$47,10,FALSE))</f>
        <v/>
      </c>
      <c r="AV156" s="1070" t="str">
        <f>IF(AV155="","",VLOOKUP(AV155,シフト記号表!$C$6:$L$47,10,FALSE))</f>
        <v/>
      </c>
      <c r="AW156" s="1070" t="str">
        <f>IF(AW155="","",VLOOKUP(AW155,シフト記号表!$C$6:$L$47,10,FALSE))</f>
        <v/>
      </c>
      <c r="AX156" s="1071" t="str">
        <f>IF(AX155="","",VLOOKUP(AX155,シフト記号表!$C$6:$L$47,10,FALSE))</f>
        <v/>
      </c>
      <c r="AY156" s="1069" t="str">
        <f>IF(AY155="","",VLOOKUP(AY155,シフト記号表!$C$6:$L$47,10,FALSE))</f>
        <v/>
      </c>
      <c r="AZ156" s="1070" t="str">
        <f>IF(AZ155="","",VLOOKUP(AZ155,シフト記号表!$C$6:$L$47,10,FALSE))</f>
        <v/>
      </c>
      <c r="BA156" s="1070" t="str">
        <f>IF(BA155="","",VLOOKUP(BA155,シフト記号表!$C$6:$L$47,10,FALSE))</f>
        <v/>
      </c>
      <c r="BB156" s="1114">
        <f>IF($BE$3="４週",SUM(W156:AX156),IF($BE$3="暦月",SUM(W156:BA156),""))</f>
        <v>0</v>
      </c>
      <c r="BC156" s="1115"/>
      <c r="BD156" s="1116">
        <f>IF($BE$3="４週",BB156/4,IF($BE$3="暦月",(BB156/($BE$8/7)),""))</f>
        <v>0</v>
      </c>
      <c r="BE156" s="1115"/>
      <c r="BF156" s="1117"/>
      <c r="BG156" s="1118"/>
      <c r="BH156" s="1118"/>
      <c r="BI156" s="1118"/>
      <c r="BJ156" s="1119"/>
    </row>
    <row r="157" spans="2:62" ht="20.25" hidden="1" customHeight="1">
      <c r="B157" s="1029">
        <f>B155+1</f>
        <v>71</v>
      </c>
      <c r="C157" s="1078"/>
      <c r="D157" s="1079"/>
      <c r="E157" s="1057"/>
      <c r="F157" s="1058"/>
      <c r="G157" s="1057"/>
      <c r="H157" s="1058"/>
      <c r="I157" s="1082"/>
      <c r="J157" s="1083"/>
      <c r="K157" s="1084"/>
      <c r="L157" s="1085"/>
      <c r="M157" s="1085"/>
      <c r="N157" s="1079"/>
      <c r="O157" s="1063"/>
      <c r="P157" s="1064"/>
      <c r="Q157" s="1064"/>
      <c r="R157" s="1064"/>
      <c r="S157" s="1065"/>
      <c r="T157" s="1103" t="s">
        <v>921</v>
      </c>
      <c r="U157" s="1104"/>
      <c r="V157" s="1105"/>
      <c r="W157" s="1089"/>
      <c r="X157" s="1090"/>
      <c r="Y157" s="1090"/>
      <c r="Z157" s="1090"/>
      <c r="AA157" s="1090"/>
      <c r="AB157" s="1090"/>
      <c r="AC157" s="1091"/>
      <c r="AD157" s="1089"/>
      <c r="AE157" s="1090"/>
      <c r="AF157" s="1090"/>
      <c r="AG157" s="1090"/>
      <c r="AH157" s="1090"/>
      <c r="AI157" s="1090"/>
      <c r="AJ157" s="1091"/>
      <c r="AK157" s="1089"/>
      <c r="AL157" s="1090"/>
      <c r="AM157" s="1090"/>
      <c r="AN157" s="1090"/>
      <c r="AO157" s="1090"/>
      <c r="AP157" s="1090"/>
      <c r="AQ157" s="1091"/>
      <c r="AR157" s="1089"/>
      <c r="AS157" s="1090"/>
      <c r="AT157" s="1090"/>
      <c r="AU157" s="1090"/>
      <c r="AV157" s="1090"/>
      <c r="AW157" s="1090"/>
      <c r="AX157" s="1091"/>
      <c r="AY157" s="1089"/>
      <c r="AZ157" s="1090"/>
      <c r="BA157" s="1092"/>
      <c r="BB157" s="1093"/>
      <c r="BC157" s="1094"/>
      <c r="BD157" s="1095"/>
      <c r="BE157" s="1096"/>
      <c r="BF157" s="1097"/>
      <c r="BG157" s="1098"/>
      <c r="BH157" s="1098"/>
      <c r="BI157" s="1098"/>
      <c r="BJ157" s="1099"/>
    </row>
    <row r="158" spans="2:62" ht="20.25" hidden="1" customHeight="1">
      <c r="B158" s="1054"/>
      <c r="C158" s="1106"/>
      <c r="D158" s="1107"/>
      <c r="E158" s="1108"/>
      <c r="F158" s="1109">
        <f>C157</f>
        <v>0</v>
      </c>
      <c r="G158" s="1108"/>
      <c r="H158" s="1109">
        <f>I157</f>
        <v>0</v>
      </c>
      <c r="I158" s="1110"/>
      <c r="J158" s="1111"/>
      <c r="K158" s="1112"/>
      <c r="L158" s="1113"/>
      <c r="M158" s="1113"/>
      <c r="N158" s="1107"/>
      <c r="O158" s="1063"/>
      <c r="P158" s="1064"/>
      <c r="Q158" s="1064"/>
      <c r="R158" s="1064"/>
      <c r="S158" s="1065"/>
      <c r="T158" s="1100" t="s">
        <v>922</v>
      </c>
      <c r="U158" s="1101"/>
      <c r="V158" s="1102"/>
      <c r="W158" s="1069" t="str">
        <f>IF(W157="","",VLOOKUP(W157,シフト記号表!$C$6:$L$47,10,FALSE))</f>
        <v/>
      </c>
      <c r="X158" s="1070" t="str">
        <f>IF(X157="","",VLOOKUP(X157,シフト記号表!$C$6:$L$47,10,FALSE))</f>
        <v/>
      </c>
      <c r="Y158" s="1070" t="str">
        <f>IF(Y157="","",VLOOKUP(Y157,シフト記号表!$C$6:$L$47,10,FALSE))</f>
        <v/>
      </c>
      <c r="Z158" s="1070" t="str">
        <f>IF(Z157="","",VLOOKUP(Z157,シフト記号表!$C$6:$L$47,10,FALSE))</f>
        <v/>
      </c>
      <c r="AA158" s="1070" t="str">
        <f>IF(AA157="","",VLOOKUP(AA157,シフト記号表!$C$6:$L$47,10,FALSE))</f>
        <v/>
      </c>
      <c r="AB158" s="1070" t="str">
        <f>IF(AB157="","",VLOOKUP(AB157,シフト記号表!$C$6:$L$47,10,FALSE))</f>
        <v/>
      </c>
      <c r="AC158" s="1071" t="str">
        <f>IF(AC157="","",VLOOKUP(AC157,シフト記号表!$C$6:$L$47,10,FALSE))</f>
        <v/>
      </c>
      <c r="AD158" s="1069" t="str">
        <f>IF(AD157="","",VLOOKUP(AD157,シフト記号表!$C$6:$L$47,10,FALSE))</f>
        <v/>
      </c>
      <c r="AE158" s="1070" t="str">
        <f>IF(AE157="","",VLOOKUP(AE157,シフト記号表!$C$6:$L$47,10,FALSE))</f>
        <v/>
      </c>
      <c r="AF158" s="1070" t="str">
        <f>IF(AF157="","",VLOOKUP(AF157,シフト記号表!$C$6:$L$47,10,FALSE))</f>
        <v/>
      </c>
      <c r="AG158" s="1070" t="str">
        <f>IF(AG157="","",VLOOKUP(AG157,シフト記号表!$C$6:$L$47,10,FALSE))</f>
        <v/>
      </c>
      <c r="AH158" s="1070" t="str">
        <f>IF(AH157="","",VLOOKUP(AH157,シフト記号表!$C$6:$L$47,10,FALSE))</f>
        <v/>
      </c>
      <c r="AI158" s="1070" t="str">
        <f>IF(AI157="","",VLOOKUP(AI157,シフト記号表!$C$6:$L$47,10,FALSE))</f>
        <v/>
      </c>
      <c r="AJ158" s="1071" t="str">
        <f>IF(AJ157="","",VLOOKUP(AJ157,シフト記号表!$C$6:$L$47,10,FALSE))</f>
        <v/>
      </c>
      <c r="AK158" s="1069" t="str">
        <f>IF(AK157="","",VLOOKUP(AK157,シフト記号表!$C$6:$L$47,10,FALSE))</f>
        <v/>
      </c>
      <c r="AL158" s="1070" t="str">
        <f>IF(AL157="","",VLOOKUP(AL157,シフト記号表!$C$6:$L$47,10,FALSE))</f>
        <v/>
      </c>
      <c r="AM158" s="1070" t="str">
        <f>IF(AM157="","",VLOOKUP(AM157,シフト記号表!$C$6:$L$47,10,FALSE))</f>
        <v/>
      </c>
      <c r="AN158" s="1070" t="str">
        <f>IF(AN157="","",VLOOKUP(AN157,シフト記号表!$C$6:$L$47,10,FALSE))</f>
        <v/>
      </c>
      <c r="AO158" s="1070" t="str">
        <f>IF(AO157="","",VLOOKUP(AO157,シフト記号表!$C$6:$L$47,10,FALSE))</f>
        <v/>
      </c>
      <c r="AP158" s="1070" t="str">
        <f>IF(AP157="","",VLOOKUP(AP157,シフト記号表!$C$6:$L$47,10,FALSE))</f>
        <v/>
      </c>
      <c r="AQ158" s="1071" t="str">
        <f>IF(AQ157="","",VLOOKUP(AQ157,シフト記号表!$C$6:$L$47,10,FALSE))</f>
        <v/>
      </c>
      <c r="AR158" s="1069" t="str">
        <f>IF(AR157="","",VLOOKUP(AR157,シフト記号表!$C$6:$L$47,10,FALSE))</f>
        <v/>
      </c>
      <c r="AS158" s="1070" t="str">
        <f>IF(AS157="","",VLOOKUP(AS157,シフト記号表!$C$6:$L$47,10,FALSE))</f>
        <v/>
      </c>
      <c r="AT158" s="1070" t="str">
        <f>IF(AT157="","",VLOOKUP(AT157,シフト記号表!$C$6:$L$47,10,FALSE))</f>
        <v/>
      </c>
      <c r="AU158" s="1070" t="str">
        <f>IF(AU157="","",VLOOKUP(AU157,シフト記号表!$C$6:$L$47,10,FALSE))</f>
        <v/>
      </c>
      <c r="AV158" s="1070" t="str">
        <f>IF(AV157="","",VLOOKUP(AV157,シフト記号表!$C$6:$L$47,10,FALSE))</f>
        <v/>
      </c>
      <c r="AW158" s="1070" t="str">
        <f>IF(AW157="","",VLOOKUP(AW157,シフト記号表!$C$6:$L$47,10,FALSE))</f>
        <v/>
      </c>
      <c r="AX158" s="1071" t="str">
        <f>IF(AX157="","",VLOOKUP(AX157,シフト記号表!$C$6:$L$47,10,FALSE))</f>
        <v/>
      </c>
      <c r="AY158" s="1069" t="str">
        <f>IF(AY157="","",VLOOKUP(AY157,シフト記号表!$C$6:$L$47,10,FALSE))</f>
        <v/>
      </c>
      <c r="AZ158" s="1070" t="str">
        <f>IF(AZ157="","",VLOOKUP(AZ157,シフト記号表!$C$6:$L$47,10,FALSE))</f>
        <v/>
      </c>
      <c r="BA158" s="1070" t="str">
        <f>IF(BA157="","",VLOOKUP(BA157,シフト記号表!$C$6:$L$47,10,FALSE))</f>
        <v/>
      </c>
      <c r="BB158" s="1114">
        <f>IF($BE$3="４週",SUM(W158:AX158),IF($BE$3="暦月",SUM(W158:BA158),""))</f>
        <v>0</v>
      </c>
      <c r="BC158" s="1115"/>
      <c r="BD158" s="1116">
        <f>IF($BE$3="４週",BB158/4,IF($BE$3="暦月",(BB158/($BE$8/7)),""))</f>
        <v>0</v>
      </c>
      <c r="BE158" s="1115"/>
      <c r="BF158" s="1117"/>
      <c r="BG158" s="1118"/>
      <c r="BH158" s="1118"/>
      <c r="BI158" s="1118"/>
      <c r="BJ158" s="1119"/>
    </row>
    <row r="159" spans="2:62" ht="20.25" hidden="1" customHeight="1">
      <c r="B159" s="1029">
        <f>B157+1</f>
        <v>72</v>
      </c>
      <c r="C159" s="1078"/>
      <c r="D159" s="1079"/>
      <c r="E159" s="1057"/>
      <c r="F159" s="1058"/>
      <c r="G159" s="1057"/>
      <c r="H159" s="1058"/>
      <c r="I159" s="1082"/>
      <c r="J159" s="1083"/>
      <c r="K159" s="1084"/>
      <c r="L159" s="1085"/>
      <c r="M159" s="1085"/>
      <c r="N159" s="1079"/>
      <c r="O159" s="1063"/>
      <c r="P159" s="1064"/>
      <c r="Q159" s="1064"/>
      <c r="R159" s="1064"/>
      <c r="S159" s="1065"/>
      <c r="T159" s="1103" t="s">
        <v>921</v>
      </c>
      <c r="U159" s="1104"/>
      <c r="V159" s="1105"/>
      <c r="W159" s="1089"/>
      <c r="X159" s="1090"/>
      <c r="Y159" s="1090"/>
      <c r="Z159" s="1090"/>
      <c r="AA159" s="1090"/>
      <c r="AB159" s="1090"/>
      <c r="AC159" s="1091"/>
      <c r="AD159" s="1089"/>
      <c r="AE159" s="1090"/>
      <c r="AF159" s="1090"/>
      <c r="AG159" s="1090"/>
      <c r="AH159" s="1090"/>
      <c r="AI159" s="1090"/>
      <c r="AJ159" s="1091"/>
      <c r="AK159" s="1089"/>
      <c r="AL159" s="1090"/>
      <c r="AM159" s="1090"/>
      <c r="AN159" s="1090"/>
      <c r="AO159" s="1090"/>
      <c r="AP159" s="1090"/>
      <c r="AQ159" s="1091"/>
      <c r="AR159" s="1089"/>
      <c r="AS159" s="1090"/>
      <c r="AT159" s="1090"/>
      <c r="AU159" s="1090"/>
      <c r="AV159" s="1090"/>
      <c r="AW159" s="1090"/>
      <c r="AX159" s="1091"/>
      <c r="AY159" s="1089"/>
      <c r="AZ159" s="1090"/>
      <c r="BA159" s="1092"/>
      <c r="BB159" s="1093"/>
      <c r="BC159" s="1094"/>
      <c r="BD159" s="1095"/>
      <c r="BE159" s="1096"/>
      <c r="BF159" s="1097"/>
      <c r="BG159" s="1098"/>
      <c r="BH159" s="1098"/>
      <c r="BI159" s="1098"/>
      <c r="BJ159" s="1099"/>
    </row>
    <row r="160" spans="2:62" ht="20.25" hidden="1" customHeight="1">
      <c r="B160" s="1054"/>
      <c r="C160" s="1106"/>
      <c r="D160" s="1107"/>
      <c r="E160" s="1108"/>
      <c r="F160" s="1109">
        <f>C159</f>
        <v>0</v>
      </c>
      <c r="G160" s="1108"/>
      <c r="H160" s="1109">
        <f>I159</f>
        <v>0</v>
      </c>
      <c r="I160" s="1110"/>
      <c r="J160" s="1111"/>
      <c r="K160" s="1112"/>
      <c r="L160" s="1113"/>
      <c r="M160" s="1113"/>
      <c r="N160" s="1107"/>
      <c r="O160" s="1063"/>
      <c r="P160" s="1064"/>
      <c r="Q160" s="1064"/>
      <c r="R160" s="1064"/>
      <c r="S160" s="1065"/>
      <c r="T160" s="1100" t="s">
        <v>922</v>
      </c>
      <c r="U160" s="1101"/>
      <c r="V160" s="1102"/>
      <c r="W160" s="1069" t="str">
        <f>IF(W159="","",VLOOKUP(W159,シフト記号表!$C$6:$L$47,10,FALSE))</f>
        <v/>
      </c>
      <c r="X160" s="1070" t="str">
        <f>IF(X159="","",VLOOKUP(X159,シフト記号表!$C$6:$L$47,10,FALSE))</f>
        <v/>
      </c>
      <c r="Y160" s="1070" t="str">
        <f>IF(Y159="","",VLOOKUP(Y159,シフト記号表!$C$6:$L$47,10,FALSE))</f>
        <v/>
      </c>
      <c r="Z160" s="1070" t="str">
        <f>IF(Z159="","",VLOOKUP(Z159,シフト記号表!$C$6:$L$47,10,FALSE))</f>
        <v/>
      </c>
      <c r="AA160" s="1070" t="str">
        <f>IF(AA159="","",VLOOKUP(AA159,シフト記号表!$C$6:$L$47,10,FALSE))</f>
        <v/>
      </c>
      <c r="AB160" s="1070" t="str">
        <f>IF(AB159="","",VLOOKUP(AB159,シフト記号表!$C$6:$L$47,10,FALSE))</f>
        <v/>
      </c>
      <c r="AC160" s="1071" t="str">
        <f>IF(AC159="","",VLOOKUP(AC159,シフト記号表!$C$6:$L$47,10,FALSE))</f>
        <v/>
      </c>
      <c r="AD160" s="1069" t="str">
        <f>IF(AD159="","",VLOOKUP(AD159,シフト記号表!$C$6:$L$47,10,FALSE))</f>
        <v/>
      </c>
      <c r="AE160" s="1070" t="str">
        <f>IF(AE159="","",VLOOKUP(AE159,シフト記号表!$C$6:$L$47,10,FALSE))</f>
        <v/>
      </c>
      <c r="AF160" s="1070" t="str">
        <f>IF(AF159="","",VLOOKUP(AF159,シフト記号表!$C$6:$L$47,10,FALSE))</f>
        <v/>
      </c>
      <c r="AG160" s="1070" t="str">
        <f>IF(AG159="","",VLOOKUP(AG159,シフト記号表!$C$6:$L$47,10,FALSE))</f>
        <v/>
      </c>
      <c r="AH160" s="1070" t="str">
        <f>IF(AH159="","",VLOOKUP(AH159,シフト記号表!$C$6:$L$47,10,FALSE))</f>
        <v/>
      </c>
      <c r="AI160" s="1070" t="str">
        <f>IF(AI159="","",VLOOKUP(AI159,シフト記号表!$C$6:$L$47,10,FALSE))</f>
        <v/>
      </c>
      <c r="AJ160" s="1071" t="str">
        <f>IF(AJ159="","",VLOOKUP(AJ159,シフト記号表!$C$6:$L$47,10,FALSE))</f>
        <v/>
      </c>
      <c r="AK160" s="1069" t="str">
        <f>IF(AK159="","",VLOOKUP(AK159,シフト記号表!$C$6:$L$47,10,FALSE))</f>
        <v/>
      </c>
      <c r="AL160" s="1070" t="str">
        <f>IF(AL159="","",VLOOKUP(AL159,シフト記号表!$C$6:$L$47,10,FALSE))</f>
        <v/>
      </c>
      <c r="AM160" s="1070" t="str">
        <f>IF(AM159="","",VLOOKUP(AM159,シフト記号表!$C$6:$L$47,10,FALSE))</f>
        <v/>
      </c>
      <c r="AN160" s="1070" t="str">
        <f>IF(AN159="","",VLOOKUP(AN159,シフト記号表!$C$6:$L$47,10,FALSE))</f>
        <v/>
      </c>
      <c r="AO160" s="1070" t="str">
        <f>IF(AO159="","",VLOOKUP(AO159,シフト記号表!$C$6:$L$47,10,FALSE))</f>
        <v/>
      </c>
      <c r="AP160" s="1070" t="str">
        <f>IF(AP159="","",VLOOKUP(AP159,シフト記号表!$C$6:$L$47,10,FALSE))</f>
        <v/>
      </c>
      <c r="AQ160" s="1071" t="str">
        <f>IF(AQ159="","",VLOOKUP(AQ159,シフト記号表!$C$6:$L$47,10,FALSE))</f>
        <v/>
      </c>
      <c r="AR160" s="1069" t="str">
        <f>IF(AR159="","",VLOOKUP(AR159,シフト記号表!$C$6:$L$47,10,FALSE))</f>
        <v/>
      </c>
      <c r="AS160" s="1070" t="str">
        <f>IF(AS159="","",VLOOKUP(AS159,シフト記号表!$C$6:$L$47,10,FALSE))</f>
        <v/>
      </c>
      <c r="AT160" s="1070" t="str">
        <f>IF(AT159="","",VLOOKUP(AT159,シフト記号表!$C$6:$L$47,10,FALSE))</f>
        <v/>
      </c>
      <c r="AU160" s="1070" t="str">
        <f>IF(AU159="","",VLOOKUP(AU159,シフト記号表!$C$6:$L$47,10,FALSE))</f>
        <v/>
      </c>
      <c r="AV160" s="1070" t="str">
        <f>IF(AV159="","",VLOOKUP(AV159,シフト記号表!$C$6:$L$47,10,FALSE))</f>
        <v/>
      </c>
      <c r="AW160" s="1070" t="str">
        <f>IF(AW159="","",VLOOKUP(AW159,シフト記号表!$C$6:$L$47,10,FALSE))</f>
        <v/>
      </c>
      <c r="AX160" s="1071" t="str">
        <f>IF(AX159="","",VLOOKUP(AX159,シフト記号表!$C$6:$L$47,10,FALSE))</f>
        <v/>
      </c>
      <c r="AY160" s="1069" t="str">
        <f>IF(AY159="","",VLOOKUP(AY159,シフト記号表!$C$6:$L$47,10,FALSE))</f>
        <v/>
      </c>
      <c r="AZ160" s="1070" t="str">
        <f>IF(AZ159="","",VLOOKUP(AZ159,シフト記号表!$C$6:$L$47,10,FALSE))</f>
        <v/>
      </c>
      <c r="BA160" s="1070" t="str">
        <f>IF(BA159="","",VLOOKUP(BA159,シフト記号表!$C$6:$L$47,10,FALSE))</f>
        <v/>
      </c>
      <c r="BB160" s="1114">
        <f>IF($BE$3="４週",SUM(W160:AX160),IF($BE$3="暦月",SUM(W160:BA160),""))</f>
        <v>0</v>
      </c>
      <c r="BC160" s="1115"/>
      <c r="BD160" s="1116">
        <f>IF($BE$3="４週",BB160/4,IF($BE$3="暦月",(BB160/($BE$8/7)),""))</f>
        <v>0</v>
      </c>
      <c r="BE160" s="1115"/>
      <c r="BF160" s="1117"/>
      <c r="BG160" s="1118"/>
      <c r="BH160" s="1118"/>
      <c r="BI160" s="1118"/>
      <c r="BJ160" s="1119"/>
    </row>
    <row r="161" spans="2:62" ht="20.25" hidden="1" customHeight="1">
      <c r="B161" s="1029">
        <f>B159+1</f>
        <v>73</v>
      </c>
      <c r="C161" s="1078"/>
      <c r="D161" s="1079"/>
      <c r="E161" s="1057"/>
      <c r="F161" s="1058"/>
      <c r="G161" s="1057"/>
      <c r="H161" s="1058"/>
      <c r="I161" s="1082"/>
      <c r="J161" s="1083"/>
      <c r="K161" s="1084"/>
      <c r="L161" s="1085"/>
      <c r="M161" s="1085"/>
      <c r="N161" s="1079"/>
      <c r="O161" s="1063"/>
      <c r="P161" s="1064"/>
      <c r="Q161" s="1064"/>
      <c r="R161" s="1064"/>
      <c r="S161" s="1065"/>
      <c r="T161" s="1103" t="s">
        <v>921</v>
      </c>
      <c r="U161" s="1104"/>
      <c r="V161" s="1105"/>
      <c r="W161" s="1089"/>
      <c r="X161" s="1090"/>
      <c r="Y161" s="1090"/>
      <c r="Z161" s="1090"/>
      <c r="AA161" s="1090"/>
      <c r="AB161" s="1090"/>
      <c r="AC161" s="1091"/>
      <c r="AD161" s="1089"/>
      <c r="AE161" s="1090"/>
      <c r="AF161" s="1090"/>
      <c r="AG161" s="1090"/>
      <c r="AH161" s="1090"/>
      <c r="AI161" s="1090"/>
      <c r="AJ161" s="1091"/>
      <c r="AK161" s="1089"/>
      <c r="AL161" s="1090"/>
      <c r="AM161" s="1090"/>
      <c r="AN161" s="1090"/>
      <c r="AO161" s="1090"/>
      <c r="AP161" s="1090"/>
      <c r="AQ161" s="1091"/>
      <c r="AR161" s="1089"/>
      <c r="AS161" s="1090"/>
      <c r="AT161" s="1090"/>
      <c r="AU161" s="1090"/>
      <c r="AV161" s="1090"/>
      <c r="AW161" s="1090"/>
      <c r="AX161" s="1091"/>
      <c r="AY161" s="1089"/>
      <c r="AZ161" s="1090"/>
      <c r="BA161" s="1092"/>
      <c r="BB161" s="1093"/>
      <c r="BC161" s="1094"/>
      <c r="BD161" s="1095"/>
      <c r="BE161" s="1096"/>
      <c r="BF161" s="1097"/>
      <c r="BG161" s="1098"/>
      <c r="BH161" s="1098"/>
      <c r="BI161" s="1098"/>
      <c r="BJ161" s="1099"/>
    </row>
    <row r="162" spans="2:62" ht="20.25" hidden="1" customHeight="1">
      <c r="B162" s="1054"/>
      <c r="C162" s="1106"/>
      <c r="D162" s="1107"/>
      <c r="E162" s="1108"/>
      <c r="F162" s="1109">
        <f>C161</f>
        <v>0</v>
      </c>
      <c r="G162" s="1108"/>
      <c r="H162" s="1109">
        <f>I161</f>
        <v>0</v>
      </c>
      <c r="I162" s="1110"/>
      <c r="J162" s="1111"/>
      <c r="K162" s="1112"/>
      <c r="L162" s="1113"/>
      <c r="M162" s="1113"/>
      <c r="N162" s="1107"/>
      <c r="O162" s="1063"/>
      <c r="P162" s="1064"/>
      <c r="Q162" s="1064"/>
      <c r="R162" s="1064"/>
      <c r="S162" s="1065"/>
      <c r="T162" s="1100" t="s">
        <v>922</v>
      </c>
      <c r="U162" s="1101"/>
      <c r="V162" s="1102"/>
      <c r="W162" s="1069" t="str">
        <f>IF(W161="","",VLOOKUP(W161,シフト記号表!$C$6:$L$47,10,FALSE))</f>
        <v/>
      </c>
      <c r="X162" s="1070" t="str">
        <f>IF(X161="","",VLOOKUP(X161,シフト記号表!$C$6:$L$47,10,FALSE))</f>
        <v/>
      </c>
      <c r="Y162" s="1070" t="str">
        <f>IF(Y161="","",VLOOKUP(Y161,シフト記号表!$C$6:$L$47,10,FALSE))</f>
        <v/>
      </c>
      <c r="Z162" s="1070" t="str">
        <f>IF(Z161="","",VLOOKUP(Z161,シフト記号表!$C$6:$L$47,10,FALSE))</f>
        <v/>
      </c>
      <c r="AA162" s="1070" t="str">
        <f>IF(AA161="","",VLOOKUP(AA161,シフト記号表!$C$6:$L$47,10,FALSE))</f>
        <v/>
      </c>
      <c r="AB162" s="1070" t="str">
        <f>IF(AB161="","",VLOOKUP(AB161,シフト記号表!$C$6:$L$47,10,FALSE))</f>
        <v/>
      </c>
      <c r="AC162" s="1071" t="str">
        <f>IF(AC161="","",VLOOKUP(AC161,シフト記号表!$C$6:$L$47,10,FALSE))</f>
        <v/>
      </c>
      <c r="AD162" s="1069" t="str">
        <f>IF(AD161="","",VLOOKUP(AD161,シフト記号表!$C$6:$L$47,10,FALSE))</f>
        <v/>
      </c>
      <c r="AE162" s="1070" t="str">
        <f>IF(AE161="","",VLOOKUP(AE161,シフト記号表!$C$6:$L$47,10,FALSE))</f>
        <v/>
      </c>
      <c r="AF162" s="1070" t="str">
        <f>IF(AF161="","",VLOOKUP(AF161,シフト記号表!$C$6:$L$47,10,FALSE))</f>
        <v/>
      </c>
      <c r="AG162" s="1070" t="str">
        <f>IF(AG161="","",VLOOKUP(AG161,シフト記号表!$C$6:$L$47,10,FALSE))</f>
        <v/>
      </c>
      <c r="AH162" s="1070" t="str">
        <f>IF(AH161="","",VLOOKUP(AH161,シフト記号表!$C$6:$L$47,10,FALSE))</f>
        <v/>
      </c>
      <c r="AI162" s="1070" t="str">
        <f>IF(AI161="","",VLOOKUP(AI161,シフト記号表!$C$6:$L$47,10,FALSE))</f>
        <v/>
      </c>
      <c r="AJ162" s="1071" t="str">
        <f>IF(AJ161="","",VLOOKUP(AJ161,シフト記号表!$C$6:$L$47,10,FALSE))</f>
        <v/>
      </c>
      <c r="AK162" s="1069" t="str">
        <f>IF(AK161="","",VLOOKUP(AK161,シフト記号表!$C$6:$L$47,10,FALSE))</f>
        <v/>
      </c>
      <c r="AL162" s="1070" t="str">
        <f>IF(AL161="","",VLOOKUP(AL161,シフト記号表!$C$6:$L$47,10,FALSE))</f>
        <v/>
      </c>
      <c r="AM162" s="1070" t="str">
        <f>IF(AM161="","",VLOOKUP(AM161,シフト記号表!$C$6:$L$47,10,FALSE))</f>
        <v/>
      </c>
      <c r="AN162" s="1070" t="str">
        <f>IF(AN161="","",VLOOKUP(AN161,シフト記号表!$C$6:$L$47,10,FALSE))</f>
        <v/>
      </c>
      <c r="AO162" s="1070" t="str">
        <f>IF(AO161="","",VLOOKUP(AO161,シフト記号表!$C$6:$L$47,10,FALSE))</f>
        <v/>
      </c>
      <c r="AP162" s="1070" t="str">
        <f>IF(AP161="","",VLOOKUP(AP161,シフト記号表!$C$6:$L$47,10,FALSE))</f>
        <v/>
      </c>
      <c r="AQ162" s="1071" t="str">
        <f>IF(AQ161="","",VLOOKUP(AQ161,シフト記号表!$C$6:$L$47,10,FALSE))</f>
        <v/>
      </c>
      <c r="AR162" s="1069" t="str">
        <f>IF(AR161="","",VLOOKUP(AR161,シフト記号表!$C$6:$L$47,10,FALSE))</f>
        <v/>
      </c>
      <c r="AS162" s="1070" t="str">
        <f>IF(AS161="","",VLOOKUP(AS161,シフト記号表!$C$6:$L$47,10,FALSE))</f>
        <v/>
      </c>
      <c r="AT162" s="1070" t="str">
        <f>IF(AT161="","",VLOOKUP(AT161,シフト記号表!$C$6:$L$47,10,FALSE))</f>
        <v/>
      </c>
      <c r="AU162" s="1070" t="str">
        <f>IF(AU161="","",VLOOKUP(AU161,シフト記号表!$C$6:$L$47,10,FALSE))</f>
        <v/>
      </c>
      <c r="AV162" s="1070" t="str">
        <f>IF(AV161="","",VLOOKUP(AV161,シフト記号表!$C$6:$L$47,10,FALSE))</f>
        <v/>
      </c>
      <c r="AW162" s="1070" t="str">
        <f>IF(AW161="","",VLOOKUP(AW161,シフト記号表!$C$6:$L$47,10,FALSE))</f>
        <v/>
      </c>
      <c r="AX162" s="1071" t="str">
        <f>IF(AX161="","",VLOOKUP(AX161,シフト記号表!$C$6:$L$47,10,FALSE))</f>
        <v/>
      </c>
      <c r="AY162" s="1069" t="str">
        <f>IF(AY161="","",VLOOKUP(AY161,シフト記号表!$C$6:$L$47,10,FALSE))</f>
        <v/>
      </c>
      <c r="AZ162" s="1070" t="str">
        <f>IF(AZ161="","",VLOOKUP(AZ161,シフト記号表!$C$6:$L$47,10,FALSE))</f>
        <v/>
      </c>
      <c r="BA162" s="1070" t="str">
        <f>IF(BA161="","",VLOOKUP(BA161,シフト記号表!$C$6:$L$47,10,FALSE))</f>
        <v/>
      </c>
      <c r="BB162" s="1114">
        <f>IF($BE$3="４週",SUM(W162:AX162),IF($BE$3="暦月",SUM(W162:BA162),""))</f>
        <v>0</v>
      </c>
      <c r="BC162" s="1115"/>
      <c r="BD162" s="1116">
        <f>IF($BE$3="４週",BB162/4,IF($BE$3="暦月",(BB162/($BE$8/7)),""))</f>
        <v>0</v>
      </c>
      <c r="BE162" s="1115"/>
      <c r="BF162" s="1117"/>
      <c r="BG162" s="1118"/>
      <c r="BH162" s="1118"/>
      <c r="BI162" s="1118"/>
      <c r="BJ162" s="1119"/>
    </row>
    <row r="163" spans="2:62" ht="20.25" hidden="1" customHeight="1">
      <c r="B163" s="1029">
        <f>B161+1</f>
        <v>74</v>
      </c>
      <c r="C163" s="1078"/>
      <c r="D163" s="1079"/>
      <c r="E163" s="1057"/>
      <c r="F163" s="1058"/>
      <c r="G163" s="1057"/>
      <c r="H163" s="1058"/>
      <c r="I163" s="1082"/>
      <c r="J163" s="1083"/>
      <c r="K163" s="1084"/>
      <c r="L163" s="1085"/>
      <c r="M163" s="1085"/>
      <c r="N163" s="1079"/>
      <c r="O163" s="1063"/>
      <c r="P163" s="1064"/>
      <c r="Q163" s="1064"/>
      <c r="R163" s="1064"/>
      <c r="S163" s="1065"/>
      <c r="T163" s="1103" t="s">
        <v>921</v>
      </c>
      <c r="U163" s="1104"/>
      <c r="V163" s="1105"/>
      <c r="W163" s="1089"/>
      <c r="X163" s="1090"/>
      <c r="Y163" s="1090"/>
      <c r="Z163" s="1090"/>
      <c r="AA163" s="1090"/>
      <c r="AB163" s="1090"/>
      <c r="AC163" s="1091"/>
      <c r="AD163" s="1089"/>
      <c r="AE163" s="1090"/>
      <c r="AF163" s="1090"/>
      <c r="AG163" s="1090"/>
      <c r="AH163" s="1090"/>
      <c r="AI163" s="1090"/>
      <c r="AJ163" s="1091"/>
      <c r="AK163" s="1089"/>
      <c r="AL163" s="1090"/>
      <c r="AM163" s="1090"/>
      <c r="AN163" s="1090"/>
      <c r="AO163" s="1090"/>
      <c r="AP163" s="1090"/>
      <c r="AQ163" s="1091"/>
      <c r="AR163" s="1089"/>
      <c r="AS163" s="1090"/>
      <c r="AT163" s="1090"/>
      <c r="AU163" s="1090"/>
      <c r="AV163" s="1090"/>
      <c r="AW163" s="1090"/>
      <c r="AX163" s="1091"/>
      <c r="AY163" s="1089"/>
      <c r="AZ163" s="1090"/>
      <c r="BA163" s="1092"/>
      <c r="BB163" s="1093"/>
      <c r="BC163" s="1094"/>
      <c r="BD163" s="1095"/>
      <c r="BE163" s="1096"/>
      <c r="BF163" s="1097"/>
      <c r="BG163" s="1098"/>
      <c r="BH163" s="1098"/>
      <c r="BI163" s="1098"/>
      <c r="BJ163" s="1099"/>
    </row>
    <row r="164" spans="2:62" ht="20.25" hidden="1" customHeight="1">
      <c r="B164" s="1054"/>
      <c r="C164" s="1106"/>
      <c r="D164" s="1107"/>
      <c r="E164" s="1108"/>
      <c r="F164" s="1109">
        <f>C163</f>
        <v>0</v>
      </c>
      <c r="G164" s="1108"/>
      <c r="H164" s="1109">
        <f>I163</f>
        <v>0</v>
      </c>
      <c r="I164" s="1110"/>
      <c r="J164" s="1111"/>
      <c r="K164" s="1112"/>
      <c r="L164" s="1113"/>
      <c r="M164" s="1113"/>
      <c r="N164" s="1107"/>
      <c r="O164" s="1063"/>
      <c r="P164" s="1064"/>
      <c r="Q164" s="1064"/>
      <c r="R164" s="1064"/>
      <c r="S164" s="1065"/>
      <c r="T164" s="1100" t="s">
        <v>922</v>
      </c>
      <c r="U164" s="1101"/>
      <c r="V164" s="1102"/>
      <c r="W164" s="1069" t="str">
        <f>IF(W163="","",VLOOKUP(W163,シフト記号表!$C$6:$L$47,10,FALSE))</f>
        <v/>
      </c>
      <c r="X164" s="1070" t="str">
        <f>IF(X163="","",VLOOKUP(X163,シフト記号表!$C$6:$L$47,10,FALSE))</f>
        <v/>
      </c>
      <c r="Y164" s="1070" t="str">
        <f>IF(Y163="","",VLOOKUP(Y163,シフト記号表!$C$6:$L$47,10,FALSE))</f>
        <v/>
      </c>
      <c r="Z164" s="1070" t="str">
        <f>IF(Z163="","",VLOOKUP(Z163,シフト記号表!$C$6:$L$47,10,FALSE))</f>
        <v/>
      </c>
      <c r="AA164" s="1070" t="str">
        <f>IF(AA163="","",VLOOKUP(AA163,シフト記号表!$C$6:$L$47,10,FALSE))</f>
        <v/>
      </c>
      <c r="AB164" s="1070" t="str">
        <f>IF(AB163="","",VLOOKUP(AB163,シフト記号表!$C$6:$L$47,10,FALSE))</f>
        <v/>
      </c>
      <c r="AC164" s="1071" t="str">
        <f>IF(AC163="","",VLOOKUP(AC163,シフト記号表!$C$6:$L$47,10,FALSE))</f>
        <v/>
      </c>
      <c r="AD164" s="1069" t="str">
        <f>IF(AD163="","",VLOOKUP(AD163,シフト記号表!$C$6:$L$47,10,FALSE))</f>
        <v/>
      </c>
      <c r="AE164" s="1070" t="str">
        <f>IF(AE163="","",VLOOKUP(AE163,シフト記号表!$C$6:$L$47,10,FALSE))</f>
        <v/>
      </c>
      <c r="AF164" s="1070" t="str">
        <f>IF(AF163="","",VLOOKUP(AF163,シフト記号表!$C$6:$L$47,10,FALSE))</f>
        <v/>
      </c>
      <c r="AG164" s="1070" t="str">
        <f>IF(AG163="","",VLOOKUP(AG163,シフト記号表!$C$6:$L$47,10,FALSE))</f>
        <v/>
      </c>
      <c r="AH164" s="1070" t="str">
        <f>IF(AH163="","",VLOOKUP(AH163,シフト記号表!$C$6:$L$47,10,FALSE))</f>
        <v/>
      </c>
      <c r="AI164" s="1070" t="str">
        <f>IF(AI163="","",VLOOKUP(AI163,シフト記号表!$C$6:$L$47,10,FALSE))</f>
        <v/>
      </c>
      <c r="AJ164" s="1071" t="str">
        <f>IF(AJ163="","",VLOOKUP(AJ163,シフト記号表!$C$6:$L$47,10,FALSE))</f>
        <v/>
      </c>
      <c r="AK164" s="1069" t="str">
        <f>IF(AK163="","",VLOOKUP(AK163,シフト記号表!$C$6:$L$47,10,FALSE))</f>
        <v/>
      </c>
      <c r="AL164" s="1070" t="str">
        <f>IF(AL163="","",VLOOKUP(AL163,シフト記号表!$C$6:$L$47,10,FALSE))</f>
        <v/>
      </c>
      <c r="AM164" s="1070" t="str">
        <f>IF(AM163="","",VLOOKUP(AM163,シフト記号表!$C$6:$L$47,10,FALSE))</f>
        <v/>
      </c>
      <c r="AN164" s="1070" t="str">
        <f>IF(AN163="","",VLOOKUP(AN163,シフト記号表!$C$6:$L$47,10,FALSE))</f>
        <v/>
      </c>
      <c r="AO164" s="1070" t="str">
        <f>IF(AO163="","",VLOOKUP(AO163,シフト記号表!$C$6:$L$47,10,FALSE))</f>
        <v/>
      </c>
      <c r="AP164" s="1070" t="str">
        <f>IF(AP163="","",VLOOKUP(AP163,シフト記号表!$C$6:$L$47,10,FALSE))</f>
        <v/>
      </c>
      <c r="AQ164" s="1071" t="str">
        <f>IF(AQ163="","",VLOOKUP(AQ163,シフト記号表!$C$6:$L$47,10,FALSE))</f>
        <v/>
      </c>
      <c r="AR164" s="1069" t="str">
        <f>IF(AR163="","",VLOOKUP(AR163,シフト記号表!$C$6:$L$47,10,FALSE))</f>
        <v/>
      </c>
      <c r="AS164" s="1070" t="str">
        <f>IF(AS163="","",VLOOKUP(AS163,シフト記号表!$C$6:$L$47,10,FALSE))</f>
        <v/>
      </c>
      <c r="AT164" s="1070" t="str">
        <f>IF(AT163="","",VLOOKUP(AT163,シフト記号表!$C$6:$L$47,10,FALSE))</f>
        <v/>
      </c>
      <c r="AU164" s="1070" t="str">
        <f>IF(AU163="","",VLOOKUP(AU163,シフト記号表!$C$6:$L$47,10,FALSE))</f>
        <v/>
      </c>
      <c r="AV164" s="1070" t="str">
        <f>IF(AV163="","",VLOOKUP(AV163,シフト記号表!$C$6:$L$47,10,FALSE))</f>
        <v/>
      </c>
      <c r="AW164" s="1070" t="str">
        <f>IF(AW163="","",VLOOKUP(AW163,シフト記号表!$C$6:$L$47,10,FALSE))</f>
        <v/>
      </c>
      <c r="AX164" s="1071" t="str">
        <f>IF(AX163="","",VLOOKUP(AX163,シフト記号表!$C$6:$L$47,10,FALSE))</f>
        <v/>
      </c>
      <c r="AY164" s="1069" t="str">
        <f>IF(AY163="","",VLOOKUP(AY163,シフト記号表!$C$6:$L$47,10,FALSE))</f>
        <v/>
      </c>
      <c r="AZ164" s="1070" t="str">
        <f>IF(AZ163="","",VLOOKUP(AZ163,シフト記号表!$C$6:$L$47,10,FALSE))</f>
        <v/>
      </c>
      <c r="BA164" s="1070" t="str">
        <f>IF(BA163="","",VLOOKUP(BA163,シフト記号表!$C$6:$L$47,10,FALSE))</f>
        <v/>
      </c>
      <c r="BB164" s="1114">
        <f>IF($BE$3="４週",SUM(W164:AX164),IF($BE$3="暦月",SUM(W164:BA164),""))</f>
        <v>0</v>
      </c>
      <c r="BC164" s="1115"/>
      <c r="BD164" s="1116">
        <f>IF($BE$3="４週",BB164/4,IF($BE$3="暦月",(BB164/($BE$8/7)),""))</f>
        <v>0</v>
      </c>
      <c r="BE164" s="1115"/>
      <c r="BF164" s="1117"/>
      <c r="BG164" s="1118"/>
      <c r="BH164" s="1118"/>
      <c r="BI164" s="1118"/>
      <c r="BJ164" s="1119"/>
    </row>
    <row r="165" spans="2:62" ht="20.25" hidden="1" customHeight="1">
      <c r="B165" s="1029">
        <f>B163+1</f>
        <v>75</v>
      </c>
      <c r="C165" s="1078"/>
      <c r="D165" s="1079"/>
      <c r="E165" s="1057"/>
      <c r="F165" s="1058"/>
      <c r="G165" s="1057"/>
      <c r="H165" s="1058"/>
      <c r="I165" s="1082"/>
      <c r="J165" s="1083"/>
      <c r="K165" s="1084"/>
      <c r="L165" s="1085"/>
      <c r="M165" s="1085"/>
      <c r="N165" s="1079"/>
      <c r="O165" s="1063"/>
      <c r="P165" s="1064"/>
      <c r="Q165" s="1064"/>
      <c r="R165" s="1064"/>
      <c r="S165" s="1065"/>
      <c r="T165" s="1103" t="s">
        <v>921</v>
      </c>
      <c r="U165" s="1104"/>
      <c r="V165" s="1105"/>
      <c r="W165" s="1089"/>
      <c r="X165" s="1090"/>
      <c r="Y165" s="1090"/>
      <c r="Z165" s="1090"/>
      <c r="AA165" s="1090"/>
      <c r="AB165" s="1090"/>
      <c r="AC165" s="1091"/>
      <c r="AD165" s="1089"/>
      <c r="AE165" s="1090"/>
      <c r="AF165" s="1090"/>
      <c r="AG165" s="1090"/>
      <c r="AH165" s="1090"/>
      <c r="AI165" s="1090"/>
      <c r="AJ165" s="1091"/>
      <c r="AK165" s="1089"/>
      <c r="AL165" s="1090"/>
      <c r="AM165" s="1090"/>
      <c r="AN165" s="1090"/>
      <c r="AO165" s="1090"/>
      <c r="AP165" s="1090"/>
      <c r="AQ165" s="1091"/>
      <c r="AR165" s="1089"/>
      <c r="AS165" s="1090"/>
      <c r="AT165" s="1090"/>
      <c r="AU165" s="1090"/>
      <c r="AV165" s="1090"/>
      <c r="AW165" s="1090"/>
      <c r="AX165" s="1091"/>
      <c r="AY165" s="1089"/>
      <c r="AZ165" s="1090"/>
      <c r="BA165" s="1092"/>
      <c r="BB165" s="1093"/>
      <c r="BC165" s="1094"/>
      <c r="BD165" s="1095"/>
      <c r="BE165" s="1096"/>
      <c r="BF165" s="1097"/>
      <c r="BG165" s="1098"/>
      <c r="BH165" s="1098"/>
      <c r="BI165" s="1098"/>
      <c r="BJ165" s="1099"/>
    </row>
    <row r="166" spans="2:62" ht="20.25" hidden="1" customHeight="1">
      <c r="B166" s="1054"/>
      <c r="C166" s="1106"/>
      <c r="D166" s="1107"/>
      <c r="E166" s="1108"/>
      <c r="F166" s="1109">
        <f>C165</f>
        <v>0</v>
      </c>
      <c r="G166" s="1108"/>
      <c r="H166" s="1109">
        <f>I165</f>
        <v>0</v>
      </c>
      <c r="I166" s="1110"/>
      <c r="J166" s="1111"/>
      <c r="K166" s="1112"/>
      <c r="L166" s="1113"/>
      <c r="M166" s="1113"/>
      <c r="N166" s="1107"/>
      <c r="O166" s="1063"/>
      <c r="P166" s="1064"/>
      <c r="Q166" s="1064"/>
      <c r="R166" s="1064"/>
      <c r="S166" s="1065"/>
      <c r="T166" s="1100" t="s">
        <v>922</v>
      </c>
      <c r="U166" s="1101"/>
      <c r="V166" s="1102"/>
      <c r="W166" s="1069" t="str">
        <f>IF(W165="","",VLOOKUP(W165,シフト記号表!$C$6:$L$47,10,FALSE))</f>
        <v/>
      </c>
      <c r="X166" s="1070" t="str">
        <f>IF(X165="","",VLOOKUP(X165,シフト記号表!$C$6:$L$47,10,FALSE))</f>
        <v/>
      </c>
      <c r="Y166" s="1070" t="str">
        <f>IF(Y165="","",VLOOKUP(Y165,シフト記号表!$C$6:$L$47,10,FALSE))</f>
        <v/>
      </c>
      <c r="Z166" s="1070" t="str">
        <f>IF(Z165="","",VLOOKUP(Z165,シフト記号表!$C$6:$L$47,10,FALSE))</f>
        <v/>
      </c>
      <c r="AA166" s="1070" t="str">
        <f>IF(AA165="","",VLOOKUP(AA165,シフト記号表!$C$6:$L$47,10,FALSE))</f>
        <v/>
      </c>
      <c r="AB166" s="1070" t="str">
        <f>IF(AB165="","",VLOOKUP(AB165,シフト記号表!$C$6:$L$47,10,FALSE))</f>
        <v/>
      </c>
      <c r="AC166" s="1071" t="str">
        <f>IF(AC165="","",VLOOKUP(AC165,シフト記号表!$C$6:$L$47,10,FALSE))</f>
        <v/>
      </c>
      <c r="AD166" s="1069" t="str">
        <f>IF(AD165="","",VLOOKUP(AD165,シフト記号表!$C$6:$L$47,10,FALSE))</f>
        <v/>
      </c>
      <c r="AE166" s="1070" t="str">
        <f>IF(AE165="","",VLOOKUP(AE165,シフト記号表!$C$6:$L$47,10,FALSE))</f>
        <v/>
      </c>
      <c r="AF166" s="1070" t="str">
        <f>IF(AF165="","",VLOOKUP(AF165,シフト記号表!$C$6:$L$47,10,FALSE))</f>
        <v/>
      </c>
      <c r="AG166" s="1070" t="str">
        <f>IF(AG165="","",VLOOKUP(AG165,シフト記号表!$C$6:$L$47,10,FALSE))</f>
        <v/>
      </c>
      <c r="AH166" s="1070" t="str">
        <f>IF(AH165="","",VLOOKUP(AH165,シフト記号表!$C$6:$L$47,10,FALSE))</f>
        <v/>
      </c>
      <c r="AI166" s="1070" t="str">
        <f>IF(AI165="","",VLOOKUP(AI165,シフト記号表!$C$6:$L$47,10,FALSE))</f>
        <v/>
      </c>
      <c r="AJ166" s="1071" t="str">
        <f>IF(AJ165="","",VLOOKUP(AJ165,シフト記号表!$C$6:$L$47,10,FALSE))</f>
        <v/>
      </c>
      <c r="AK166" s="1069" t="str">
        <f>IF(AK165="","",VLOOKUP(AK165,シフト記号表!$C$6:$L$47,10,FALSE))</f>
        <v/>
      </c>
      <c r="AL166" s="1070" t="str">
        <f>IF(AL165="","",VLOOKUP(AL165,シフト記号表!$C$6:$L$47,10,FALSE))</f>
        <v/>
      </c>
      <c r="AM166" s="1070" t="str">
        <f>IF(AM165="","",VLOOKUP(AM165,シフト記号表!$C$6:$L$47,10,FALSE))</f>
        <v/>
      </c>
      <c r="AN166" s="1070" t="str">
        <f>IF(AN165="","",VLOOKUP(AN165,シフト記号表!$C$6:$L$47,10,FALSE))</f>
        <v/>
      </c>
      <c r="AO166" s="1070" t="str">
        <f>IF(AO165="","",VLOOKUP(AO165,シフト記号表!$C$6:$L$47,10,FALSE))</f>
        <v/>
      </c>
      <c r="AP166" s="1070" t="str">
        <f>IF(AP165="","",VLOOKUP(AP165,シフト記号表!$C$6:$L$47,10,FALSE))</f>
        <v/>
      </c>
      <c r="AQ166" s="1071" t="str">
        <f>IF(AQ165="","",VLOOKUP(AQ165,シフト記号表!$C$6:$L$47,10,FALSE))</f>
        <v/>
      </c>
      <c r="AR166" s="1069" t="str">
        <f>IF(AR165="","",VLOOKUP(AR165,シフト記号表!$C$6:$L$47,10,FALSE))</f>
        <v/>
      </c>
      <c r="AS166" s="1070" t="str">
        <f>IF(AS165="","",VLOOKUP(AS165,シフト記号表!$C$6:$L$47,10,FALSE))</f>
        <v/>
      </c>
      <c r="AT166" s="1070" t="str">
        <f>IF(AT165="","",VLOOKUP(AT165,シフト記号表!$C$6:$L$47,10,FALSE))</f>
        <v/>
      </c>
      <c r="AU166" s="1070" t="str">
        <f>IF(AU165="","",VLOOKUP(AU165,シフト記号表!$C$6:$L$47,10,FALSE))</f>
        <v/>
      </c>
      <c r="AV166" s="1070" t="str">
        <f>IF(AV165="","",VLOOKUP(AV165,シフト記号表!$C$6:$L$47,10,FALSE))</f>
        <v/>
      </c>
      <c r="AW166" s="1070" t="str">
        <f>IF(AW165="","",VLOOKUP(AW165,シフト記号表!$C$6:$L$47,10,FALSE))</f>
        <v/>
      </c>
      <c r="AX166" s="1071" t="str">
        <f>IF(AX165="","",VLOOKUP(AX165,シフト記号表!$C$6:$L$47,10,FALSE))</f>
        <v/>
      </c>
      <c r="AY166" s="1069" t="str">
        <f>IF(AY165="","",VLOOKUP(AY165,シフト記号表!$C$6:$L$47,10,FALSE))</f>
        <v/>
      </c>
      <c r="AZ166" s="1070" t="str">
        <f>IF(AZ165="","",VLOOKUP(AZ165,シフト記号表!$C$6:$L$47,10,FALSE))</f>
        <v/>
      </c>
      <c r="BA166" s="1070" t="str">
        <f>IF(BA165="","",VLOOKUP(BA165,シフト記号表!$C$6:$L$47,10,FALSE))</f>
        <v/>
      </c>
      <c r="BB166" s="1114">
        <f>IF($BE$3="４週",SUM(W166:AX166),IF($BE$3="暦月",SUM(W166:BA166),""))</f>
        <v>0</v>
      </c>
      <c r="BC166" s="1115"/>
      <c r="BD166" s="1116">
        <f>IF($BE$3="４週",BB166/4,IF($BE$3="暦月",(BB166/($BE$8/7)),""))</f>
        <v>0</v>
      </c>
      <c r="BE166" s="1115"/>
      <c r="BF166" s="1117"/>
      <c r="BG166" s="1118"/>
      <c r="BH166" s="1118"/>
      <c r="BI166" s="1118"/>
      <c r="BJ166" s="1119"/>
    </row>
    <row r="167" spans="2:62" ht="20.25" hidden="1" customHeight="1">
      <c r="B167" s="1029">
        <f>B165+1</f>
        <v>76</v>
      </c>
      <c r="C167" s="1078"/>
      <c r="D167" s="1079"/>
      <c r="E167" s="1057"/>
      <c r="F167" s="1058"/>
      <c r="G167" s="1057"/>
      <c r="H167" s="1058"/>
      <c r="I167" s="1082"/>
      <c r="J167" s="1083"/>
      <c r="K167" s="1084"/>
      <c r="L167" s="1085"/>
      <c r="M167" s="1085"/>
      <c r="N167" s="1079"/>
      <c r="O167" s="1063"/>
      <c r="P167" s="1064"/>
      <c r="Q167" s="1064"/>
      <c r="R167" s="1064"/>
      <c r="S167" s="1065"/>
      <c r="T167" s="1103" t="s">
        <v>921</v>
      </c>
      <c r="U167" s="1104"/>
      <c r="V167" s="1105"/>
      <c r="W167" s="1089"/>
      <c r="X167" s="1090"/>
      <c r="Y167" s="1090"/>
      <c r="Z167" s="1090"/>
      <c r="AA167" s="1090"/>
      <c r="AB167" s="1090"/>
      <c r="AC167" s="1091"/>
      <c r="AD167" s="1089"/>
      <c r="AE167" s="1090"/>
      <c r="AF167" s="1090"/>
      <c r="AG167" s="1090"/>
      <c r="AH167" s="1090"/>
      <c r="AI167" s="1090"/>
      <c r="AJ167" s="1091"/>
      <c r="AK167" s="1089"/>
      <c r="AL167" s="1090"/>
      <c r="AM167" s="1090"/>
      <c r="AN167" s="1090"/>
      <c r="AO167" s="1090"/>
      <c r="AP167" s="1090"/>
      <c r="AQ167" s="1091"/>
      <c r="AR167" s="1089"/>
      <c r="AS167" s="1090"/>
      <c r="AT167" s="1090"/>
      <c r="AU167" s="1090"/>
      <c r="AV167" s="1090"/>
      <c r="AW167" s="1090"/>
      <c r="AX167" s="1091"/>
      <c r="AY167" s="1089"/>
      <c r="AZ167" s="1090"/>
      <c r="BA167" s="1092"/>
      <c r="BB167" s="1093"/>
      <c r="BC167" s="1094"/>
      <c r="BD167" s="1095"/>
      <c r="BE167" s="1096"/>
      <c r="BF167" s="1097"/>
      <c r="BG167" s="1098"/>
      <c r="BH167" s="1098"/>
      <c r="BI167" s="1098"/>
      <c r="BJ167" s="1099"/>
    </row>
    <row r="168" spans="2:62" ht="20.25" hidden="1" customHeight="1">
      <c r="B168" s="1054"/>
      <c r="C168" s="1106"/>
      <c r="D168" s="1107"/>
      <c r="E168" s="1108"/>
      <c r="F168" s="1109">
        <f>C167</f>
        <v>0</v>
      </c>
      <c r="G168" s="1108"/>
      <c r="H168" s="1109">
        <f>I167</f>
        <v>0</v>
      </c>
      <c r="I168" s="1110"/>
      <c r="J168" s="1111"/>
      <c r="K168" s="1112"/>
      <c r="L168" s="1113"/>
      <c r="M168" s="1113"/>
      <c r="N168" s="1107"/>
      <c r="O168" s="1063"/>
      <c r="P168" s="1064"/>
      <c r="Q168" s="1064"/>
      <c r="R168" s="1064"/>
      <c r="S168" s="1065"/>
      <c r="T168" s="1100" t="s">
        <v>922</v>
      </c>
      <c r="U168" s="1101"/>
      <c r="V168" s="1102"/>
      <c r="W168" s="1069" t="str">
        <f>IF(W167="","",VLOOKUP(W167,シフト記号表!$C$6:$L$47,10,FALSE))</f>
        <v/>
      </c>
      <c r="X168" s="1070" t="str">
        <f>IF(X167="","",VLOOKUP(X167,シフト記号表!$C$6:$L$47,10,FALSE))</f>
        <v/>
      </c>
      <c r="Y168" s="1070" t="str">
        <f>IF(Y167="","",VLOOKUP(Y167,シフト記号表!$C$6:$L$47,10,FALSE))</f>
        <v/>
      </c>
      <c r="Z168" s="1070" t="str">
        <f>IF(Z167="","",VLOOKUP(Z167,シフト記号表!$C$6:$L$47,10,FALSE))</f>
        <v/>
      </c>
      <c r="AA168" s="1070" t="str">
        <f>IF(AA167="","",VLOOKUP(AA167,シフト記号表!$C$6:$L$47,10,FALSE))</f>
        <v/>
      </c>
      <c r="AB168" s="1070" t="str">
        <f>IF(AB167="","",VLOOKUP(AB167,シフト記号表!$C$6:$L$47,10,FALSE))</f>
        <v/>
      </c>
      <c r="AC168" s="1071" t="str">
        <f>IF(AC167="","",VLOOKUP(AC167,シフト記号表!$C$6:$L$47,10,FALSE))</f>
        <v/>
      </c>
      <c r="AD168" s="1069" t="str">
        <f>IF(AD167="","",VLOOKUP(AD167,シフト記号表!$C$6:$L$47,10,FALSE))</f>
        <v/>
      </c>
      <c r="AE168" s="1070" t="str">
        <f>IF(AE167="","",VLOOKUP(AE167,シフト記号表!$C$6:$L$47,10,FALSE))</f>
        <v/>
      </c>
      <c r="AF168" s="1070" t="str">
        <f>IF(AF167="","",VLOOKUP(AF167,シフト記号表!$C$6:$L$47,10,FALSE))</f>
        <v/>
      </c>
      <c r="AG168" s="1070" t="str">
        <f>IF(AG167="","",VLOOKUP(AG167,シフト記号表!$C$6:$L$47,10,FALSE))</f>
        <v/>
      </c>
      <c r="AH168" s="1070" t="str">
        <f>IF(AH167="","",VLOOKUP(AH167,シフト記号表!$C$6:$L$47,10,FALSE))</f>
        <v/>
      </c>
      <c r="AI168" s="1070" t="str">
        <f>IF(AI167="","",VLOOKUP(AI167,シフト記号表!$C$6:$L$47,10,FALSE))</f>
        <v/>
      </c>
      <c r="AJ168" s="1071" t="str">
        <f>IF(AJ167="","",VLOOKUP(AJ167,シフト記号表!$C$6:$L$47,10,FALSE))</f>
        <v/>
      </c>
      <c r="AK168" s="1069" t="str">
        <f>IF(AK167="","",VLOOKUP(AK167,シフト記号表!$C$6:$L$47,10,FALSE))</f>
        <v/>
      </c>
      <c r="AL168" s="1070" t="str">
        <f>IF(AL167="","",VLOOKUP(AL167,シフト記号表!$C$6:$L$47,10,FALSE))</f>
        <v/>
      </c>
      <c r="AM168" s="1070" t="str">
        <f>IF(AM167="","",VLOOKUP(AM167,シフト記号表!$C$6:$L$47,10,FALSE))</f>
        <v/>
      </c>
      <c r="AN168" s="1070" t="str">
        <f>IF(AN167="","",VLOOKUP(AN167,シフト記号表!$C$6:$L$47,10,FALSE))</f>
        <v/>
      </c>
      <c r="AO168" s="1070" t="str">
        <f>IF(AO167="","",VLOOKUP(AO167,シフト記号表!$C$6:$L$47,10,FALSE))</f>
        <v/>
      </c>
      <c r="AP168" s="1070" t="str">
        <f>IF(AP167="","",VLOOKUP(AP167,シフト記号表!$C$6:$L$47,10,FALSE))</f>
        <v/>
      </c>
      <c r="AQ168" s="1071" t="str">
        <f>IF(AQ167="","",VLOOKUP(AQ167,シフト記号表!$C$6:$L$47,10,FALSE))</f>
        <v/>
      </c>
      <c r="AR168" s="1069" t="str">
        <f>IF(AR167="","",VLOOKUP(AR167,シフト記号表!$C$6:$L$47,10,FALSE))</f>
        <v/>
      </c>
      <c r="AS168" s="1070" t="str">
        <f>IF(AS167="","",VLOOKUP(AS167,シフト記号表!$C$6:$L$47,10,FALSE))</f>
        <v/>
      </c>
      <c r="AT168" s="1070" t="str">
        <f>IF(AT167="","",VLOOKUP(AT167,シフト記号表!$C$6:$L$47,10,FALSE))</f>
        <v/>
      </c>
      <c r="AU168" s="1070" t="str">
        <f>IF(AU167="","",VLOOKUP(AU167,シフト記号表!$C$6:$L$47,10,FALSE))</f>
        <v/>
      </c>
      <c r="AV168" s="1070" t="str">
        <f>IF(AV167="","",VLOOKUP(AV167,シフト記号表!$C$6:$L$47,10,FALSE))</f>
        <v/>
      </c>
      <c r="AW168" s="1070" t="str">
        <f>IF(AW167="","",VLOOKUP(AW167,シフト記号表!$C$6:$L$47,10,FALSE))</f>
        <v/>
      </c>
      <c r="AX168" s="1071" t="str">
        <f>IF(AX167="","",VLOOKUP(AX167,シフト記号表!$C$6:$L$47,10,FALSE))</f>
        <v/>
      </c>
      <c r="AY168" s="1069" t="str">
        <f>IF(AY167="","",VLOOKUP(AY167,シフト記号表!$C$6:$L$47,10,FALSE))</f>
        <v/>
      </c>
      <c r="AZ168" s="1070" t="str">
        <f>IF(AZ167="","",VLOOKUP(AZ167,シフト記号表!$C$6:$L$47,10,FALSE))</f>
        <v/>
      </c>
      <c r="BA168" s="1070" t="str">
        <f>IF(BA167="","",VLOOKUP(BA167,シフト記号表!$C$6:$L$47,10,FALSE))</f>
        <v/>
      </c>
      <c r="BB168" s="1114">
        <f>IF($BE$3="４週",SUM(W168:AX168),IF($BE$3="暦月",SUM(W168:BA168),""))</f>
        <v>0</v>
      </c>
      <c r="BC168" s="1115"/>
      <c r="BD168" s="1116">
        <f>IF($BE$3="４週",BB168/4,IF($BE$3="暦月",(BB168/($BE$8/7)),""))</f>
        <v>0</v>
      </c>
      <c r="BE168" s="1115"/>
      <c r="BF168" s="1117"/>
      <c r="BG168" s="1118"/>
      <c r="BH168" s="1118"/>
      <c r="BI168" s="1118"/>
      <c r="BJ168" s="1119"/>
    </row>
    <row r="169" spans="2:62" ht="20.25" hidden="1" customHeight="1">
      <c r="B169" s="1029">
        <f>B167+1</f>
        <v>77</v>
      </c>
      <c r="C169" s="1078"/>
      <c r="D169" s="1079"/>
      <c r="E169" s="1057"/>
      <c r="F169" s="1058"/>
      <c r="G169" s="1057"/>
      <c r="H169" s="1058"/>
      <c r="I169" s="1082"/>
      <c r="J169" s="1083"/>
      <c r="K169" s="1084"/>
      <c r="L169" s="1085"/>
      <c r="M169" s="1085"/>
      <c r="N169" s="1079"/>
      <c r="O169" s="1063"/>
      <c r="P169" s="1064"/>
      <c r="Q169" s="1064"/>
      <c r="R169" s="1064"/>
      <c r="S169" s="1065"/>
      <c r="T169" s="1103" t="s">
        <v>921</v>
      </c>
      <c r="U169" s="1104"/>
      <c r="V169" s="1105"/>
      <c r="W169" s="1089"/>
      <c r="X169" s="1090"/>
      <c r="Y169" s="1090"/>
      <c r="Z169" s="1090"/>
      <c r="AA169" s="1090"/>
      <c r="AB169" s="1090"/>
      <c r="AC169" s="1091"/>
      <c r="AD169" s="1089"/>
      <c r="AE169" s="1090"/>
      <c r="AF169" s="1090"/>
      <c r="AG169" s="1090"/>
      <c r="AH169" s="1090"/>
      <c r="AI169" s="1090"/>
      <c r="AJ169" s="1091"/>
      <c r="AK169" s="1089"/>
      <c r="AL169" s="1090"/>
      <c r="AM169" s="1090"/>
      <c r="AN169" s="1090"/>
      <c r="AO169" s="1090"/>
      <c r="AP169" s="1090"/>
      <c r="AQ169" s="1091"/>
      <c r="AR169" s="1089"/>
      <c r="AS169" s="1090"/>
      <c r="AT169" s="1090"/>
      <c r="AU169" s="1090"/>
      <c r="AV169" s="1090"/>
      <c r="AW169" s="1090"/>
      <c r="AX169" s="1091"/>
      <c r="AY169" s="1089"/>
      <c r="AZ169" s="1090"/>
      <c r="BA169" s="1092"/>
      <c r="BB169" s="1093"/>
      <c r="BC169" s="1094"/>
      <c r="BD169" s="1095"/>
      <c r="BE169" s="1096"/>
      <c r="BF169" s="1097"/>
      <c r="BG169" s="1098"/>
      <c r="BH169" s="1098"/>
      <c r="BI169" s="1098"/>
      <c r="BJ169" s="1099"/>
    </row>
    <row r="170" spans="2:62" ht="20.25" hidden="1" customHeight="1">
      <c r="B170" s="1054"/>
      <c r="C170" s="1106"/>
      <c r="D170" s="1107"/>
      <c r="E170" s="1108"/>
      <c r="F170" s="1109">
        <f>C169</f>
        <v>0</v>
      </c>
      <c r="G170" s="1108"/>
      <c r="H170" s="1109">
        <f>I169</f>
        <v>0</v>
      </c>
      <c r="I170" s="1110"/>
      <c r="J170" s="1111"/>
      <c r="K170" s="1112"/>
      <c r="L170" s="1113"/>
      <c r="M170" s="1113"/>
      <c r="N170" s="1107"/>
      <c r="O170" s="1063"/>
      <c r="P170" s="1064"/>
      <c r="Q170" s="1064"/>
      <c r="R170" s="1064"/>
      <c r="S170" s="1065"/>
      <c r="T170" s="1100" t="s">
        <v>922</v>
      </c>
      <c r="U170" s="1101"/>
      <c r="V170" s="1102"/>
      <c r="W170" s="1069" t="str">
        <f>IF(W169="","",VLOOKUP(W169,シフト記号表!$C$6:$L$47,10,FALSE))</f>
        <v/>
      </c>
      <c r="X170" s="1070" t="str">
        <f>IF(X169="","",VLOOKUP(X169,シフト記号表!$C$6:$L$47,10,FALSE))</f>
        <v/>
      </c>
      <c r="Y170" s="1070" t="str">
        <f>IF(Y169="","",VLOOKUP(Y169,シフト記号表!$C$6:$L$47,10,FALSE))</f>
        <v/>
      </c>
      <c r="Z170" s="1070" t="str">
        <f>IF(Z169="","",VLOOKUP(Z169,シフト記号表!$C$6:$L$47,10,FALSE))</f>
        <v/>
      </c>
      <c r="AA170" s="1070" t="str">
        <f>IF(AA169="","",VLOOKUP(AA169,シフト記号表!$C$6:$L$47,10,FALSE))</f>
        <v/>
      </c>
      <c r="AB170" s="1070" t="str">
        <f>IF(AB169="","",VLOOKUP(AB169,シフト記号表!$C$6:$L$47,10,FALSE))</f>
        <v/>
      </c>
      <c r="AC170" s="1071" t="str">
        <f>IF(AC169="","",VLOOKUP(AC169,シフト記号表!$C$6:$L$47,10,FALSE))</f>
        <v/>
      </c>
      <c r="AD170" s="1069" t="str">
        <f>IF(AD169="","",VLOOKUP(AD169,シフト記号表!$C$6:$L$47,10,FALSE))</f>
        <v/>
      </c>
      <c r="AE170" s="1070" t="str">
        <f>IF(AE169="","",VLOOKUP(AE169,シフト記号表!$C$6:$L$47,10,FALSE))</f>
        <v/>
      </c>
      <c r="AF170" s="1070" t="str">
        <f>IF(AF169="","",VLOOKUP(AF169,シフト記号表!$C$6:$L$47,10,FALSE))</f>
        <v/>
      </c>
      <c r="AG170" s="1070" t="str">
        <f>IF(AG169="","",VLOOKUP(AG169,シフト記号表!$C$6:$L$47,10,FALSE))</f>
        <v/>
      </c>
      <c r="AH170" s="1070" t="str">
        <f>IF(AH169="","",VLOOKUP(AH169,シフト記号表!$C$6:$L$47,10,FALSE))</f>
        <v/>
      </c>
      <c r="AI170" s="1070" t="str">
        <f>IF(AI169="","",VLOOKUP(AI169,シフト記号表!$C$6:$L$47,10,FALSE))</f>
        <v/>
      </c>
      <c r="AJ170" s="1071" t="str">
        <f>IF(AJ169="","",VLOOKUP(AJ169,シフト記号表!$C$6:$L$47,10,FALSE))</f>
        <v/>
      </c>
      <c r="AK170" s="1069" t="str">
        <f>IF(AK169="","",VLOOKUP(AK169,シフト記号表!$C$6:$L$47,10,FALSE))</f>
        <v/>
      </c>
      <c r="AL170" s="1070" t="str">
        <f>IF(AL169="","",VLOOKUP(AL169,シフト記号表!$C$6:$L$47,10,FALSE))</f>
        <v/>
      </c>
      <c r="AM170" s="1070" t="str">
        <f>IF(AM169="","",VLOOKUP(AM169,シフト記号表!$C$6:$L$47,10,FALSE))</f>
        <v/>
      </c>
      <c r="AN170" s="1070" t="str">
        <f>IF(AN169="","",VLOOKUP(AN169,シフト記号表!$C$6:$L$47,10,FALSE))</f>
        <v/>
      </c>
      <c r="AO170" s="1070" t="str">
        <f>IF(AO169="","",VLOOKUP(AO169,シフト記号表!$C$6:$L$47,10,FALSE))</f>
        <v/>
      </c>
      <c r="AP170" s="1070" t="str">
        <f>IF(AP169="","",VLOOKUP(AP169,シフト記号表!$C$6:$L$47,10,FALSE))</f>
        <v/>
      </c>
      <c r="AQ170" s="1071" t="str">
        <f>IF(AQ169="","",VLOOKUP(AQ169,シフト記号表!$C$6:$L$47,10,FALSE))</f>
        <v/>
      </c>
      <c r="AR170" s="1069" t="str">
        <f>IF(AR169="","",VLOOKUP(AR169,シフト記号表!$C$6:$L$47,10,FALSE))</f>
        <v/>
      </c>
      <c r="AS170" s="1070" t="str">
        <f>IF(AS169="","",VLOOKUP(AS169,シフト記号表!$C$6:$L$47,10,FALSE))</f>
        <v/>
      </c>
      <c r="AT170" s="1070" t="str">
        <f>IF(AT169="","",VLOOKUP(AT169,シフト記号表!$C$6:$L$47,10,FALSE))</f>
        <v/>
      </c>
      <c r="AU170" s="1070" t="str">
        <f>IF(AU169="","",VLOOKUP(AU169,シフト記号表!$C$6:$L$47,10,FALSE))</f>
        <v/>
      </c>
      <c r="AV170" s="1070" t="str">
        <f>IF(AV169="","",VLOOKUP(AV169,シフト記号表!$C$6:$L$47,10,FALSE))</f>
        <v/>
      </c>
      <c r="AW170" s="1070" t="str">
        <f>IF(AW169="","",VLOOKUP(AW169,シフト記号表!$C$6:$L$47,10,FALSE))</f>
        <v/>
      </c>
      <c r="AX170" s="1071" t="str">
        <f>IF(AX169="","",VLOOKUP(AX169,シフト記号表!$C$6:$L$47,10,FALSE))</f>
        <v/>
      </c>
      <c r="AY170" s="1069" t="str">
        <f>IF(AY169="","",VLOOKUP(AY169,シフト記号表!$C$6:$L$47,10,FALSE))</f>
        <v/>
      </c>
      <c r="AZ170" s="1070" t="str">
        <f>IF(AZ169="","",VLOOKUP(AZ169,シフト記号表!$C$6:$L$47,10,FALSE))</f>
        <v/>
      </c>
      <c r="BA170" s="1070" t="str">
        <f>IF(BA169="","",VLOOKUP(BA169,シフト記号表!$C$6:$L$47,10,FALSE))</f>
        <v/>
      </c>
      <c r="BB170" s="1114">
        <f>IF($BE$3="４週",SUM(W170:AX170),IF($BE$3="暦月",SUM(W170:BA170),""))</f>
        <v>0</v>
      </c>
      <c r="BC170" s="1115"/>
      <c r="BD170" s="1116">
        <f>IF($BE$3="４週",BB170/4,IF($BE$3="暦月",(BB170/($BE$8/7)),""))</f>
        <v>0</v>
      </c>
      <c r="BE170" s="1115"/>
      <c r="BF170" s="1117"/>
      <c r="BG170" s="1118"/>
      <c r="BH170" s="1118"/>
      <c r="BI170" s="1118"/>
      <c r="BJ170" s="1119"/>
    </row>
    <row r="171" spans="2:62" ht="20.25" hidden="1" customHeight="1">
      <c r="B171" s="1029">
        <f>B169+1</f>
        <v>78</v>
      </c>
      <c r="C171" s="1078"/>
      <c r="D171" s="1079"/>
      <c r="E171" s="1057"/>
      <c r="F171" s="1058"/>
      <c r="G171" s="1057"/>
      <c r="H171" s="1058"/>
      <c r="I171" s="1082"/>
      <c r="J171" s="1083"/>
      <c r="K171" s="1084"/>
      <c r="L171" s="1085"/>
      <c r="M171" s="1085"/>
      <c r="N171" s="1079"/>
      <c r="O171" s="1063"/>
      <c r="P171" s="1064"/>
      <c r="Q171" s="1064"/>
      <c r="R171" s="1064"/>
      <c r="S171" s="1065"/>
      <c r="T171" s="1103" t="s">
        <v>921</v>
      </c>
      <c r="U171" s="1104"/>
      <c r="V171" s="1105"/>
      <c r="W171" s="1089"/>
      <c r="X171" s="1090"/>
      <c r="Y171" s="1090"/>
      <c r="Z171" s="1090"/>
      <c r="AA171" s="1090"/>
      <c r="AB171" s="1090"/>
      <c r="AC171" s="1091"/>
      <c r="AD171" s="1089"/>
      <c r="AE171" s="1090"/>
      <c r="AF171" s="1090"/>
      <c r="AG171" s="1090"/>
      <c r="AH171" s="1090"/>
      <c r="AI171" s="1090"/>
      <c r="AJ171" s="1091"/>
      <c r="AK171" s="1089"/>
      <c r="AL171" s="1090"/>
      <c r="AM171" s="1090"/>
      <c r="AN171" s="1090"/>
      <c r="AO171" s="1090"/>
      <c r="AP171" s="1090"/>
      <c r="AQ171" s="1091"/>
      <c r="AR171" s="1089"/>
      <c r="AS171" s="1090"/>
      <c r="AT171" s="1090"/>
      <c r="AU171" s="1090"/>
      <c r="AV171" s="1090"/>
      <c r="AW171" s="1090"/>
      <c r="AX171" s="1091"/>
      <c r="AY171" s="1089"/>
      <c r="AZ171" s="1090"/>
      <c r="BA171" s="1092"/>
      <c r="BB171" s="1093"/>
      <c r="BC171" s="1094"/>
      <c r="BD171" s="1095"/>
      <c r="BE171" s="1096"/>
      <c r="BF171" s="1097"/>
      <c r="BG171" s="1098"/>
      <c r="BH171" s="1098"/>
      <c r="BI171" s="1098"/>
      <c r="BJ171" s="1099"/>
    </row>
    <row r="172" spans="2:62" ht="20.25" hidden="1" customHeight="1">
      <c r="B172" s="1054"/>
      <c r="C172" s="1106"/>
      <c r="D172" s="1107"/>
      <c r="E172" s="1108"/>
      <c r="F172" s="1109">
        <f>C171</f>
        <v>0</v>
      </c>
      <c r="G172" s="1108"/>
      <c r="H172" s="1109">
        <f>I171</f>
        <v>0</v>
      </c>
      <c r="I172" s="1110"/>
      <c r="J172" s="1111"/>
      <c r="K172" s="1112"/>
      <c r="L172" s="1113"/>
      <c r="M172" s="1113"/>
      <c r="N172" s="1107"/>
      <c r="O172" s="1063"/>
      <c r="P172" s="1064"/>
      <c r="Q172" s="1064"/>
      <c r="R172" s="1064"/>
      <c r="S172" s="1065"/>
      <c r="T172" s="1100" t="s">
        <v>922</v>
      </c>
      <c r="U172" s="1101"/>
      <c r="V172" s="1102"/>
      <c r="W172" s="1069" t="str">
        <f>IF(W171="","",VLOOKUP(W171,シフト記号表!$C$6:$L$47,10,FALSE))</f>
        <v/>
      </c>
      <c r="X172" s="1070" t="str">
        <f>IF(X171="","",VLOOKUP(X171,シフト記号表!$C$6:$L$47,10,FALSE))</f>
        <v/>
      </c>
      <c r="Y172" s="1070" t="str">
        <f>IF(Y171="","",VLOOKUP(Y171,シフト記号表!$C$6:$L$47,10,FALSE))</f>
        <v/>
      </c>
      <c r="Z172" s="1070" t="str">
        <f>IF(Z171="","",VLOOKUP(Z171,シフト記号表!$C$6:$L$47,10,FALSE))</f>
        <v/>
      </c>
      <c r="AA172" s="1070" t="str">
        <f>IF(AA171="","",VLOOKUP(AA171,シフト記号表!$C$6:$L$47,10,FALSE))</f>
        <v/>
      </c>
      <c r="AB172" s="1070" t="str">
        <f>IF(AB171="","",VLOOKUP(AB171,シフト記号表!$C$6:$L$47,10,FALSE))</f>
        <v/>
      </c>
      <c r="AC172" s="1071" t="str">
        <f>IF(AC171="","",VLOOKUP(AC171,シフト記号表!$C$6:$L$47,10,FALSE))</f>
        <v/>
      </c>
      <c r="AD172" s="1069" t="str">
        <f>IF(AD171="","",VLOOKUP(AD171,シフト記号表!$C$6:$L$47,10,FALSE))</f>
        <v/>
      </c>
      <c r="AE172" s="1070" t="str">
        <f>IF(AE171="","",VLOOKUP(AE171,シフト記号表!$C$6:$L$47,10,FALSE))</f>
        <v/>
      </c>
      <c r="AF172" s="1070" t="str">
        <f>IF(AF171="","",VLOOKUP(AF171,シフト記号表!$C$6:$L$47,10,FALSE))</f>
        <v/>
      </c>
      <c r="AG172" s="1070" t="str">
        <f>IF(AG171="","",VLOOKUP(AG171,シフト記号表!$C$6:$L$47,10,FALSE))</f>
        <v/>
      </c>
      <c r="AH172" s="1070" t="str">
        <f>IF(AH171="","",VLOOKUP(AH171,シフト記号表!$C$6:$L$47,10,FALSE))</f>
        <v/>
      </c>
      <c r="AI172" s="1070" t="str">
        <f>IF(AI171="","",VLOOKUP(AI171,シフト記号表!$C$6:$L$47,10,FALSE))</f>
        <v/>
      </c>
      <c r="AJ172" s="1071" t="str">
        <f>IF(AJ171="","",VLOOKUP(AJ171,シフト記号表!$C$6:$L$47,10,FALSE))</f>
        <v/>
      </c>
      <c r="AK172" s="1069" t="str">
        <f>IF(AK171="","",VLOOKUP(AK171,シフト記号表!$C$6:$L$47,10,FALSE))</f>
        <v/>
      </c>
      <c r="AL172" s="1070" t="str">
        <f>IF(AL171="","",VLOOKUP(AL171,シフト記号表!$C$6:$L$47,10,FALSE))</f>
        <v/>
      </c>
      <c r="AM172" s="1070" t="str">
        <f>IF(AM171="","",VLOOKUP(AM171,シフト記号表!$C$6:$L$47,10,FALSE))</f>
        <v/>
      </c>
      <c r="AN172" s="1070" t="str">
        <f>IF(AN171="","",VLOOKUP(AN171,シフト記号表!$C$6:$L$47,10,FALSE))</f>
        <v/>
      </c>
      <c r="AO172" s="1070" t="str">
        <f>IF(AO171="","",VLOOKUP(AO171,シフト記号表!$C$6:$L$47,10,FALSE))</f>
        <v/>
      </c>
      <c r="AP172" s="1070" t="str">
        <f>IF(AP171="","",VLOOKUP(AP171,シフト記号表!$C$6:$L$47,10,FALSE))</f>
        <v/>
      </c>
      <c r="AQ172" s="1071" t="str">
        <f>IF(AQ171="","",VLOOKUP(AQ171,シフト記号表!$C$6:$L$47,10,FALSE))</f>
        <v/>
      </c>
      <c r="AR172" s="1069" t="str">
        <f>IF(AR171="","",VLOOKUP(AR171,シフト記号表!$C$6:$L$47,10,FALSE))</f>
        <v/>
      </c>
      <c r="AS172" s="1070" t="str">
        <f>IF(AS171="","",VLOOKUP(AS171,シフト記号表!$C$6:$L$47,10,FALSE))</f>
        <v/>
      </c>
      <c r="AT172" s="1070" t="str">
        <f>IF(AT171="","",VLOOKUP(AT171,シフト記号表!$C$6:$L$47,10,FALSE))</f>
        <v/>
      </c>
      <c r="AU172" s="1070" t="str">
        <f>IF(AU171="","",VLOOKUP(AU171,シフト記号表!$C$6:$L$47,10,FALSE))</f>
        <v/>
      </c>
      <c r="AV172" s="1070" t="str">
        <f>IF(AV171="","",VLOOKUP(AV171,シフト記号表!$C$6:$L$47,10,FALSE))</f>
        <v/>
      </c>
      <c r="AW172" s="1070" t="str">
        <f>IF(AW171="","",VLOOKUP(AW171,シフト記号表!$C$6:$L$47,10,FALSE))</f>
        <v/>
      </c>
      <c r="AX172" s="1071" t="str">
        <f>IF(AX171="","",VLOOKUP(AX171,シフト記号表!$C$6:$L$47,10,FALSE))</f>
        <v/>
      </c>
      <c r="AY172" s="1069" t="str">
        <f>IF(AY171="","",VLOOKUP(AY171,シフト記号表!$C$6:$L$47,10,FALSE))</f>
        <v/>
      </c>
      <c r="AZ172" s="1070" t="str">
        <f>IF(AZ171="","",VLOOKUP(AZ171,シフト記号表!$C$6:$L$47,10,FALSE))</f>
        <v/>
      </c>
      <c r="BA172" s="1070" t="str">
        <f>IF(BA171="","",VLOOKUP(BA171,シフト記号表!$C$6:$L$47,10,FALSE))</f>
        <v/>
      </c>
      <c r="BB172" s="1114">
        <f>IF($BE$3="４週",SUM(W172:AX172),IF($BE$3="暦月",SUM(W172:BA172),""))</f>
        <v>0</v>
      </c>
      <c r="BC172" s="1115"/>
      <c r="BD172" s="1116">
        <f>IF($BE$3="４週",BB172/4,IF($BE$3="暦月",(BB172/($BE$8/7)),""))</f>
        <v>0</v>
      </c>
      <c r="BE172" s="1115"/>
      <c r="BF172" s="1117"/>
      <c r="BG172" s="1118"/>
      <c r="BH172" s="1118"/>
      <c r="BI172" s="1118"/>
      <c r="BJ172" s="1119"/>
    </row>
    <row r="173" spans="2:62" ht="20.25" hidden="1" customHeight="1">
      <c r="B173" s="1029">
        <f>B171+1</f>
        <v>79</v>
      </c>
      <c r="C173" s="1078"/>
      <c r="D173" s="1079"/>
      <c r="E173" s="1057"/>
      <c r="F173" s="1058"/>
      <c r="G173" s="1057"/>
      <c r="H173" s="1058"/>
      <c r="I173" s="1082"/>
      <c r="J173" s="1083"/>
      <c r="K173" s="1084"/>
      <c r="L173" s="1085"/>
      <c r="M173" s="1085"/>
      <c r="N173" s="1079"/>
      <c r="O173" s="1063"/>
      <c r="P173" s="1064"/>
      <c r="Q173" s="1064"/>
      <c r="R173" s="1064"/>
      <c r="S173" s="1065"/>
      <c r="T173" s="1103" t="s">
        <v>921</v>
      </c>
      <c r="U173" s="1104"/>
      <c r="V173" s="1105"/>
      <c r="W173" s="1089"/>
      <c r="X173" s="1090"/>
      <c r="Y173" s="1090"/>
      <c r="Z173" s="1090"/>
      <c r="AA173" s="1090"/>
      <c r="AB173" s="1090"/>
      <c r="AC173" s="1091"/>
      <c r="AD173" s="1089"/>
      <c r="AE173" s="1090"/>
      <c r="AF173" s="1090"/>
      <c r="AG173" s="1090"/>
      <c r="AH173" s="1090"/>
      <c r="AI173" s="1090"/>
      <c r="AJ173" s="1091"/>
      <c r="AK173" s="1089"/>
      <c r="AL173" s="1090"/>
      <c r="AM173" s="1090"/>
      <c r="AN173" s="1090"/>
      <c r="AO173" s="1090"/>
      <c r="AP173" s="1090"/>
      <c r="AQ173" s="1091"/>
      <c r="AR173" s="1089"/>
      <c r="AS173" s="1090"/>
      <c r="AT173" s="1090"/>
      <c r="AU173" s="1090"/>
      <c r="AV173" s="1090"/>
      <c r="AW173" s="1090"/>
      <c r="AX173" s="1091"/>
      <c r="AY173" s="1089"/>
      <c r="AZ173" s="1090"/>
      <c r="BA173" s="1092"/>
      <c r="BB173" s="1093"/>
      <c r="BC173" s="1094"/>
      <c r="BD173" s="1095"/>
      <c r="BE173" s="1096"/>
      <c r="BF173" s="1097"/>
      <c r="BG173" s="1098"/>
      <c r="BH173" s="1098"/>
      <c r="BI173" s="1098"/>
      <c r="BJ173" s="1099"/>
    </row>
    <row r="174" spans="2:62" ht="20.25" hidden="1" customHeight="1">
      <c r="B174" s="1054"/>
      <c r="C174" s="1106"/>
      <c r="D174" s="1107"/>
      <c r="E174" s="1108"/>
      <c r="F174" s="1109">
        <f>C173</f>
        <v>0</v>
      </c>
      <c r="G174" s="1108"/>
      <c r="H174" s="1109">
        <f>I173</f>
        <v>0</v>
      </c>
      <c r="I174" s="1110"/>
      <c r="J174" s="1111"/>
      <c r="K174" s="1112"/>
      <c r="L174" s="1113"/>
      <c r="M174" s="1113"/>
      <c r="N174" s="1107"/>
      <c r="O174" s="1063"/>
      <c r="P174" s="1064"/>
      <c r="Q174" s="1064"/>
      <c r="R174" s="1064"/>
      <c r="S174" s="1065"/>
      <c r="T174" s="1100" t="s">
        <v>922</v>
      </c>
      <c r="U174" s="1101"/>
      <c r="V174" s="1102"/>
      <c r="W174" s="1069" t="str">
        <f>IF(W173="","",VLOOKUP(W173,シフト記号表!$C$6:$L$47,10,FALSE))</f>
        <v/>
      </c>
      <c r="X174" s="1070" t="str">
        <f>IF(X173="","",VLOOKUP(X173,シフト記号表!$C$6:$L$47,10,FALSE))</f>
        <v/>
      </c>
      <c r="Y174" s="1070" t="str">
        <f>IF(Y173="","",VLOOKUP(Y173,シフト記号表!$C$6:$L$47,10,FALSE))</f>
        <v/>
      </c>
      <c r="Z174" s="1070" t="str">
        <f>IF(Z173="","",VLOOKUP(Z173,シフト記号表!$C$6:$L$47,10,FALSE))</f>
        <v/>
      </c>
      <c r="AA174" s="1070" t="str">
        <f>IF(AA173="","",VLOOKUP(AA173,シフト記号表!$C$6:$L$47,10,FALSE))</f>
        <v/>
      </c>
      <c r="AB174" s="1070" t="str">
        <f>IF(AB173="","",VLOOKUP(AB173,シフト記号表!$C$6:$L$47,10,FALSE))</f>
        <v/>
      </c>
      <c r="AC174" s="1071" t="str">
        <f>IF(AC173="","",VLOOKUP(AC173,シフト記号表!$C$6:$L$47,10,FALSE))</f>
        <v/>
      </c>
      <c r="AD174" s="1069" t="str">
        <f>IF(AD173="","",VLOOKUP(AD173,シフト記号表!$C$6:$L$47,10,FALSE))</f>
        <v/>
      </c>
      <c r="AE174" s="1070" t="str">
        <f>IF(AE173="","",VLOOKUP(AE173,シフト記号表!$C$6:$L$47,10,FALSE))</f>
        <v/>
      </c>
      <c r="AF174" s="1070" t="str">
        <f>IF(AF173="","",VLOOKUP(AF173,シフト記号表!$C$6:$L$47,10,FALSE))</f>
        <v/>
      </c>
      <c r="AG174" s="1070" t="str">
        <f>IF(AG173="","",VLOOKUP(AG173,シフト記号表!$C$6:$L$47,10,FALSE))</f>
        <v/>
      </c>
      <c r="AH174" s="1070" t="str">
        <f>IF(AH173="","",VLOOKUP(AH173,シフト記号表!$C$6:$L$47,10,FALSE))</f>
        <v/>
      </c>
      <c r="AI174" s="1070" t="str">
        <f>IF(AI173="","",VLOOKUP(AI173,シフト記号表!$C$6:$L$47,10,FALSE))</f>
        <v/>
      </c>
      <c r="AJ174" s="1071" t="str">
        <f>IF(AJ173="","",VLOOKUP(AJ173,シフト記号表!$C$6:$L$47,10,FALSE))</f>
        <v/>
      </c>
      <c r="AK174" s="1069" t="str">
        <f>IF(AK173="","",VLOOKUP(AK173,シフト記号表!$C$6:$L$47,10,FALSE))</f>
        <v/>
      </c>
      <c r="AL174" s="1070" t="str">
        <f>IF(AL173="","",VLOOKUP(AL173,シフト記号表!$C$6:$L$47,10,FALSE))</f>
        <v/>
      </c>
      <c r="AM174" s="1070" t="str">
        <f>IF(AM173="","",VLOOKUP(AM173,シフト記号表!$C$6:$L$47,10,FALSE))</f>
        <v/>
      </c>
      <c r="AN174" s="1070" t="str">
        <f>IF(AN173="","",VLOOKUP(AN173,シフト記号表!$C$6:$L$47,10,FALSE))</f>
        <v/>
      </c>
      <c r="AO174" s="1070" t="str">
        <f>IF(AO173="","",VLOOKUP(AO173,シフト記号表!$C$6:$L$47,10,FALSE))</f>
        <v/>
      </c>
      <c r="AP174" s="1070" t="str">
        <f>IF(AP173="","",VLOOKUP(AP173,シフト記号表!$C$6:$L$47,10,FALSE))</f>
        <v/>
      </c>
      <c r="AQ174" s="1071" t="str">
        <f>IF(AQ173="","",VLOOKUP(AQ173,シフト記号表!$C$6:$L$47,10,FALSE))</f>
        <v/>
      </c>
      <c r="AR174" s="1069" t="str">
        <f>IF(AR173="","",VLOOKUP(AR173,シフト記号表!$C$6:$L$47,10,FALSE))</f>
        <v/>
      </c>
      <c r="AS174" s="1070" t="str">
        <f>IF(AS173="","",VLOOKUP(AS173,シフト記号表!$C$6:$L$47,10,FALSE))</f>
        <v/>
      </c>
      <c r="AT174" s="1070" t="str">
        <f>IF(AT173="","",VLOOKUP(AT173,シフト記号表!$C$6:$L$47,10,FALSE))</f>
        <v/>
      </c>
      <c r="AU174" s="1070" t="str">
        <f>IF(AU173="","",VLOOKUP(AU173,シフト記号表!$C$6:$L$47,10,FALSE))</f>
        <v/>
      </c>
      <c r="AV174" s="1070" t="str">
        <f>IF(AV173="","",VLOOKUP(AV173,シフト記号表!$C$6:$L$47,10,FALSE))</f>
        <v/>
      </c>
      <c r="AW174" s="1070" t="str">
        <f>IF(AW173="","",VLOOKUP(AW173,シフト記号表!$C$6:$L$47,10,FALSE))</f>
        <v/>
      </c>
      <c r="AX174" s="1071" t="str">
        <f>IF(AX173="","",VLOOKUP(AX173,シフト記号表!$C$6:$L$47,10,FALSE))</f>
        <v/>
      </c>
      <c r="AY174" s="1069" t="str">
        <f>IF(AY173="","",VLOOKUP(AY173,シフト記号表!$C$6:$L$47,10,FALSE))</f>
        <v/>
      </c>
      <c r="AZ174" s="1070" t="str">
        <f>IF(AZ173="","",VLOOKUP(AZ173,シフト記号表!$C$6:$L$47,10,FALSE))</f>
        <v/>
      </c>
      <c r="BA174" s="1070" t="str">
        <f>IF(BA173="","",VLOOKUP(BA173,シフト記号表!$C$6:$L$47,10,FALSE))</f>
        <v/>
      </c>
      <c r="BB174" s="1114">
        <f>IF($BE$3="４週",SUM(W174:AX174),IF($BE$3="暦月",SUM(W174:BA174),""))</f>
        <v>0</v>
      </c>
      <c r="BC174" s="1115"/>
      <c r="BD174" s="1116">
        <f>IF($BE$3="４週",BB174/4,IF($BE$3="暦月",(BB174/($BE$8/7)),""))</f>
        <v>0</v>
      </c>
      <c r="BE174" s="1115"/>
      <c r="BF174" s="1117"/>
      <c r="BG174" s="1118"/>
      <c r="BH174" s="1118"/>
      <c r="BI174" s="1118"/>
      <c r="BJ174" s="1119"/>
    </row>
    <row r="175" spans="2:62" ht="20.25" hidden="1" customHeight="1">
      <c r="B175" s="1029">
        <f>B173+1</f>
        <v>80</v>
      </c>
      <c r="C175" s="1078"/>
      <c r="D175" s="1079"/>
      <c r="E175" s="1057"/>
      <c r="F175" s="1058"/>
      <c r="G175" s="1057"/>
      <c r="H175" s="1058"/>
      <c r="I175" s="1082"/>
      <c r="J175" s="1083"/>
      <c r="K175" s="1084"/>
      <c r="L175" s="1085"/>
      <c r="M175" s="1085"/>
      <c r="N175" s="1079"/>
      <c r="O175" s="1063"/>
      <c r="P175" s="1064"/>
      <c r="Q175" s="1064"/>
      <c r="R175" s="1064"/>
      <c r="S175" s="1065"/>
      <c r="T175" s="1103" t="s">
        <v>921</v>
      </c>
      <c r="U175" s="1104"/>
      <c r="V175" s="1105"/>
      <c r="W175" s="1089"/>
      <c r="X175" s="1090"/>
      <c r="Y175" s="1090"/>
      <c r="Z175" s="1090"/>
      <c r="AA175" s="1090"/>
      <c r="AB175" s="1090"/>
      <c r="AC175" s="1091"/>
      <c r="AD175" s="1089"/>
      <c r="AE175" s="1090"/>
      <c r="AF175" s="1090"/>
      <c r="AG175" s="1090"/>
      <c r="AH175" s="1090"/>
      <c r="AI175" s="1090"/>
      <c r="AJ175" s="1091"/>
      <c r="AK175" s="1089"/>
      <c r="AL175" s="1090"/>
      <c r="AM175" s="1090"/>
      <c r="AN175" s="1090"/>
      <c r="AO175" s="1090"/>
      <c r="AP175" s="1090"/>
      <c r="AQ175" s="1091"/>
      <c r="AR175" s="1089"/>
      <c r="AS175" s="1090"/>
      <c r="AT175" s="1090"/>
      <c r="AU175" s="1090"/>
      <c r="AV175" s="1090"/>
      <c r="AW175" s="1090"/>
      <c r="AX175" s="1091"/>
      <c r="AY175" s="1089"/>
      <c r="AZ175" s="1090"/>
      <c r="BA175" s="1092"/>
      <c r="BB175" s="1093"/>
      <c r="BC175" s="1094"/>
      <c r="BD175" s="1095"/>
      <c r="BE175" s="1096"/>
      <c r="BF175" s="1097"/>
      <c r="BG175" s="1098"/>
      <c r="BH175" s="1098"/>
      <c r="BI175" s="1098"/>
      <c r="BJ175" s="1099"/>
    </row>
    <row r="176" spans="2:62" ht="20.25" hidden="1" customHeight="1">
      <c r="B176" s="1054"/>
      <c r="C176" s="1106"/>
      <c r="D176" s="1107"/>
      <c r="E176" s="1108"/>
      <c r="F176" s="1109">
        <f>C175</f>
        <v>0</v>
      </c>
      <c r="G176" s="1108"/>
      <c r="H176" s="1109">
        <f>I175</f>
        <v>0</v>
      </c>
      <c r="I176" s="1110"/>
      <c r="J176" s="1111"/>
      <c r="K176" s="1112"/>
      <c r="L176" s="1113"/>
      <c r="M176" s="1113"/>
      <c r="N176" s="1107"/>
      <c r="O176" s="1063"/>
      <c r="P176" s="1064"/>
      <c r="Q176" s="1064"/>
      <c r="R176" s="1064"/>
      <c r="S176" s="1065"/>
      <c r="T176" s="1100" t="s">
        <v>922</v>
      </c>
      <c r="U176" s="1101"/>
      <c r="V176" s="1102"/>
      <c r="W176" s="1069" t="str">
        <f>IF(W175="","",VLOOKUP(W175,シフト記号表!$C$6:$L$47,10,FALSE))</f>
        <v/>
      </c>
      <c r="X176" s="1070" t="str">
        <f>IF(X175="","",VLOOKUP(X175,シフト記号表!$C$6:$L$47,10,FALSE))</f>
        <v/>
      </c>
      <c r="Y176" s="1070" t="str">
        <f>IF(Y175="","",VLOOKUP(Y175,シフト記号表!$C$6:$L$47,10,FALSE))</f>
        <v/>
      </c>
      <c r="Z176" s="1070" t="str">
        <f>IF(Z175="","",VLOOKUP(Z175,シフト記号表!$C$6:$L$47,10,FALSE))</f>
        <v/>
      </c>
      <c r="AA176" s="1070" t="str">
        <f>IF(AA175="","",VLOOKUP(AA175,シフト記号表!$C$6:$L$47,10,FALSE))</f>
        <v/>
      </c>
      <c r="AB176" s="1070" t="str">
        <f>IF(AB175="","",VLOOKUP(AB175,シフト記号表!$C$6:$L$47,10,FALSE))</f>
        <v/>
      </c>
      <c r="AC176" s="1071" t="str">
        <f>IF(AC175="","",VLOOKUP(AC175,シフト記号表!$C$6:$L$47,10,FALSE))</f>
        <v/>
      </c>
      <c r="AD176" s="1069" t="str">
        <f>IF(AD175="","",VLOOKUP(AD175,シフト記号表!$C$6:$L$47,10,FALSE))</f>
        <v/>
      </c>
      <c r="AE176" s="1070" t="str">
        <f>IF(AE175="","",VLOOKUP(AE175,シフト記号表!$C$6:$L$47,10,FALSE))</f>
        <v/>
      </c>
      <c r="AF176" s="1070" t="str">
        <f>IF(AF175="","",VLOOKUP(AF175,シフト記号表!$C$6:$L$47,10,FALSE))</f>
        <v/>
      </c>
      <c r="AG176" s="1070" t="str">
        <f>IF(AG175="","",VLOOKUP(AG175,シフト記号表!$C$6:$L$47,10,FALSE))</f>
        <v/>
      </c>
      <c r="AH176" s="1070" t="str">
        <f>IF(AH175="","",VLOOKUP(AH175,シフト記号表!$C$6:$L$47,10,FALSE))</f>
        <v/>
      </c>
      <c r="AI176" s="1070" t="str">
        <f>IF(AI175="","",VLOOKUP(AI175,シフト記号表!$C$6:$L$47,10,FALSE))</f>
        <v/>
      </c>
      <c r="AJ176" s="1071" t="str">
        <f>IF(AJ175="","",VLOOKUP(AJ175,シフト記号表!$C$6:$L$47,10,FALSE))</f>
        <v/>
      </c>
      <c r="AK176" s="1069" t="str">
        <f>IF(AK175="","",VLOOKUP(AK175,シフト記号表!$C$6:$L$47,10,FALSE))</f>
        <v/>
      </c>
      <c r="AL176" s="1070" t="str">
        <f>IF(AL175="","",VLOOKUP(AL175,シフト記号表!$C$6:$L$47,10,FALSE))</f>
        <v/>
      </c>
      <c r="AM176" s="1070" t="str">
        <f>IF(AM175="","",VLOOKUP(AM175,シフト記号表!$C$6:$L$47,10,FALSE))</f>
        <v/>
      </c>
      <c r="AN176" s="1070" t="str">
        <f>IF(AN175="","",VLOOKUP(AN175,シフト記号表!$C$6:$L$47,10,FALSE))</f>
        <v/>
      </c>
      <c r="AO176" s="1070" t="str">
        <f>IF(AO175="","",VLOOKUP(AO175,シフト記号表!$C$6:$L$47,10,FALSE))</f>
        <v/>
      </c>
      <c r="AP176" s="1070" t="str">
        <f>IF(AP175="","",VLOOKUP(AP175,シフト記号表!$C$6:$L$47,10,FALSE))</f>
        <v/>
      </c>
      <c r="AQ176" s="1071" t="str">
        <f>IF(AQ175="","",VLOOKUP(AQ175,シフト記号表!$C$6:$L$47,10,FALSE))</f>
        <v/>
      </c>
      <c r="AR176" s="1069" t="str">
        <f>IF(AR175="","",VLOOKUP(AR175,シフト記号表!$C$6:$L$47,10,FALSE))</f>
        <v/>
      </c>
      <c r="AS176" s="1070" t="str">
        <f>IF(AS175="","",VLOOKUP(AS175,シフト記号表!$C$6:$L$47,10,FALSE))</f>
        <v/>
      </c>
      <c r="AT176" s="1070" t="str">
        <f>IF(AT175="","",VLOOKUP(AT175,シフト記号表!$C$6:$L$47,10,FALSE))</f>
        <v/>
      </c>
      <c r="AU176" s="1070" t="str">
        <f>IF(AU175="","",VLOOKUP(AU175,シフト記号表!$C$6:$L$47,10,FALSE))</f>
        <v/>
      </c>
      <c r="AV176" s="1070" t="str">
        <f>IF(AV175="","",VLOOKUP(AV175,シフト記号表!$C$6:$L$47,10,FALSE))</f>
        <v/>
      </c>
      <c r="AW176" s="1070" t="str">
        <f>IF(AW175="","",VLOOKUP(AW175,シフト記号表!$C$6:$L$47,10,FALSE))</f>
        <v/>
      </c>
      <c r="AX176" s="1071" t="str">
        <f>IF(AX175="","",VLOOKUP(AX175,シフト記号表!$C$6:$L$47,10,FALSE))</f>
        <v/>
      </c>
      <c r="AY176" s="1069" t="str">
        <f>IF(AY175="","",VLOOKUP(AY175,シフト記号表!$C$6:$L$47,10,FALSE))</f>
        <v/>
      </c>
      <c r="AZ176" s="1070" t="str">
        <f>IF(AZ175="","",VLOOKUP(AZ175,シフト記号表!$C$6:$L$47,10,FALSE))</f>
        <v/>
      </c>
      <c r="BA176" s="1070" t="str">
        <f>IF(BA175="","",VLOOKUP(BA175,シフト記号表!$C$6:$L$47,10,FALSE))</f>
        <v/>
      </c>
      <c r="BB176" s="1114">
        <f>IF($BE$3="４週",SUM(W176:AX176),IF($BE$3="暦月",SUM(W176:BA176),""))</f>
        <v>0</v>
      </c>
      <c r="BC176" s="1115"/>
      <c r="BD176" s="1116">
        <f>IF($BE$3="４週",BB176/4,IF($BE$3="暦月",(BB176/($BE$8/7)),""))</f>
        <v>0</v>
      </c>
      <c r="BE176" s="1115"/>
      <c r="BF176" s="1117"/>
      <c r="BG176" s="1118"/>
      <c r="BH176" s="1118"/>
      <c r="BI176" s="1118"/>
      <c r="BJ176" s="1119"/>
    </row>
    <row r="177" spans="2:62" ht="20.25" hidden="1" customHeight="1">
      <c r="B177" s="1029">
        <f>B175+1</f>
        <v>81</v>
      </c>
      <c r="C177" s="1078"/>
      <c r="D177" s="1079"/>
      <c r="E177" s="1057"/>
      <c r="F177" s="1058"/>
      <c r="G177" s="1057"/>
      <c r="H177" s="1058"/>
      <c r="I177" s="1082"/>
      <c r="J177" s="1083"/>
      <c r="K177" s="1084"/>
      <c r="L177" s="1085"/>
      <c r="M177" s="1085"/>
      <c r="N177" s="1079"/>
      <c r="O177" s="1063"/>
      <c r="P177" s="1064"/>
      <c r="Q177" s="1064"/>
      <c r="R177" s="1064"/>
      <c r="S177" s="1065"/>
      <c r="T177" s="1103" t="s">
        <v>921</v>
      </c>
      <c r="U177" s="1104"/>
      <c r="V177" s="1105"/>
      <c r="W177" s="1089"/>
      <c r="X177" s="1090"/>
      <c r="Y177" s="1090"/>
      <c r="Z177" s="1090"/>
      <c r="AA177" s="1090"/>
      <c r="AB177" s="1090"/>
      <c r="AC177" s="1091"/>
      <c r="AD177" s="1089"/>
      <c r="AE177" s="1090"/>
      <c r="AF177" s="1090"/>
      <c r="AG177" s="1090"/>
      <c r="AH177" s="1090"/>
      <c r="AI177" s="1090"/>
      <c r="AJ177" s="1091"/>
      <c r="AK177" s="1089"/>
      <c r="AL177" s="1090"/>
      <c r="AM177" s="1090"/>
      <c r="AN177" s="1090"/>
      <c r="AO177" s="1090"/>
      <c r="AP177" s="1090"/>
      <c r="AQ177" s="1091"/>
      <c r="AR177" s="1089"/>
      <c r="AS177" s="1090"/>
      <c r="AT177" s="1090"/>
      <c r="AU177" s="1090"/>
      <c r="AV177" s="1090"/>
      <c r="AW177" s="1090"/>
      <c r="AX177" s="1091"/>
      <c r="AY177" s="1089"/>
      <c r="AZ177" s="1090"/>
      <c r="BA177" s="1092"/>
      <c r="BB177" s="1093"/>
      <c r="BC177" s="1094"/>
      <c r="BD177" s="1095"/>
      <c r="BE177" s="1096"/>
      <c r="BF177" s="1097"/>
      <c r="BG177" s="1098"/>
      <c r="BH177" s="1098"/>
      <c r="BI177" s="1098"/>
      <c r="BJ177" s="1099"/>
    </row>
    <row r="178" spans="2:62" ht="20.25" hidden="1" customHeight="1">
      <c r="B178" s="1054"/>
      <c r="C178" s="1106"/>
      <c r="D178" s="1107"/>
      <c r="E178" s="1108"/>
      <c r="F178" s="1109">
        <f>C177</f>
        <v>0</v>
      </c>
      <c r="G178" s="1108"/>
      <c r="H178" s="1109">
        <f>I177</f>
        <v>0</v>
      </c>
      <c r="I178" s="1110"/>
      <c r="J178" s="1111"/>
      <c r="K178" s="1112"/>
      <c r="L178" s="1113"/>
      <c r="M178" s="1113"/>
      <c r="N178" s="1107"/>
      <c r="O178" s="1063"/>
      <c r="P178" s="1064"/>
      <c r="Q178" s="1064"/>
      <c r="R178" s="1064"/>
      <c r="S178" s="1065"/>
      <c r="T178" s="1100" t="s">
        <v>922</v>
      </c>
      <c r="U178" s="1101"/>
      <c r="V178" s="1102"/>
      <c r="W178" s="1069" t="str">
        <f>IF(W177="","",VLOOKUP(W177,シフト記号表!$C$6:$L$47,10,FALSE))</f>
        <v/>
      </c>
      <c r="X178" s="1070" t="str">
        <f>IF(X177="","",VLOOKUP(X177,シフト記号表!$C$6:$L$47,10,FALSE))</f>
        <v/>
      </c>
      <c r="Y178" s="1070" t="str">
        <f>IF(Y177="","",VLOOKUP(Y177,シフト記号表!$C$6:$L$47,10,FALSE))</f>
        <v/>
      </c>
      <c r="Z178" s="1070" t="str">
        <f>IF(Z177="","",VLOOKUP(Z177,シフト記号表!$C$6:$L$47,10,FALSE))</f>
        <v/>
      </c>
      <c r="AA178" s="1070" t="str">
        <f>IF(AA177="","",VLOOKUP(AA177,シフト記号表!$C$6:$L$47,10,FALSE))</f>
        <v/>
      </c>
      <c r="AB178" s="1070" t="str">
        <f>IF(AB177="","",VLOOKUP(AB177,シフト記号表!$C$6:$L$47,10,FALSE))</f>
        <v/>
      </c>
      <c r="AC178" s="1071" t="str">
        <f>IF(AC177="","",VLOOKUP(AC177,シフト記号表!$C$6:$L$47,10,FALSE))</f>
        <v/>
      </c>
      <c r="AD178" s="1069" t="str">
        <f>IF(AD177="","",VLOOKUP(AD177,シフト記号表!$C$6:$L$47,10,FALSE))</f>
        <v/>
      </c>
      <c r="AE178" s="1070" t="str">
        <f>IF(AE177="","",VLOOKUP(AE177,シフト記号表!$C$6:$L$47,10,FALSE))</f>
        <v/>
      </c>
      <c r="AF178" s="1070" t="str">
        <f>IF(AF177="","",VLOOKUP(AF177,シフト記号表!$C$6:$L$47,10,FALSE))</f>
        <v/>
      </c>
      <c r="AG178" s="1070" t="str">
        <f>IF(AG177="","",VLOOKUP(AG177,シフト記号表!$C$6:$L$47,10,FALSE))</f>
        <v/>
      </c>
      <c r="AH178" s="1070" t="str">
        <f>IF(AH177="","",VLOOKUP(AH177,シフト記号表!$C$6:$L$47,10,FALSE))</f>
        <v/>
      </c>
      <c r="AI178" s="1070" t="str">
        <f>IF(AI177="","",VLOOKUP(AI177,シフト記号表!$C$6:$L$47,10,FALSE))</f>
        <v/>
      </c>
      <c r="AJ178" s="1071" t="str">
        <f>IF(AJ177="","",VLOOKUP(AJ177,シフト記号表!$C$6:$L$47,10,FALSE))</f>
        <v/>
      </c>
      <c r="AK178" s="1069" t="str">
        <f>IF(AK177="","",VLOOKUP(AK177,シフト記号表!$C$6:$L$47,10,FALSE))</f>
        <v/>
      </c>
      <c r="AL178" s="1070" t="str">
        <f>IF(AL177="","",VLOOKUP(AL177,シフト記号表!$C$6:$L$47,10,FALSE))</f>
        <v/>
      </c>
      <c r="AM178" s="1070" t="str">
        <f>IF(AM177="","",VLOOKUP(AM177,シフト記号表!$C$6:$L$47,10,FALSE))</f>
        <v/>
      </c>
      <c r="AN178" s="1070" t="str">
        <f>IF(AN177="","",VLOOKUP(AN177,シフト記号表!$C$6:$L$47,10,FALSE))</f>
        <v/>
      </c>
      <c r="AO178" s="1070" t="str">
        <f>IF(AO177="","",VLOOKUP(AO177,シフト記号表!$C$6:$L$47,10,FALSE))</f>
        <v/>
      </c>
      <c r="AP178" s="1070" t="str">
        <f>IF(AP177="","",VLOOKUP(AP177,シフト記号表!$C$6:$L$47,10,FALSE))</f>
        <v/>
      </c>
      <c r="AQ178" s="1071" t="str">
        <f>IF(AQ177="","",VLOOKUP(AQ177,シフト記号表!$C$6:$L$47,10,FALSE))</f>
        <v/>
      </c>
      <c r="AR178" s="1069" t="str">
        <f>IF(AR177="","",VLOOKUP(AR177,シフト記号表!$C$6:$L$47,10,FALSE))</f>
        <v/>
      </c>
      <c r="AS178" s="1070" t="str">
        <f>IF(AS177="","",VLOOKUP(AS177,シフト記号表!$C$6:$L$47,10,FALSE))</f>
        <v/>
      </c>
      <c r="AT178" s="1070" t="str">
        <f>IF(AT177="","",VLOOKUP(AT177,シフト記号表!$C$6:$L$47,10,FALSE))</f>
        <v/>
      </c>
      <c r="AU178" s="1070" t="str">
        <f>IF(AU177="","",VLOOKUP(AU177,シフト記号表!$C$6:$L$47,10,FALSE))</f>
        <v/>
      </c>
      <c r="AV178" s="1070" t="str">
        <f>IF(AV177="","",VLOOKUP(AV177,シフト記号表!$C$6:$L$47,10,FALSE))</f>
        <v/>
      </c>
      <c r="AW178" s="1070" t="str">
        <f>IF(AW177="","",VLOOKUP(AW177,シフト記号表!$C$6:$L$47,10,FALSE))</f>
        <v/>
      </c>
      <c r="AX178" s="1071" t="str">
        <f>IF(AX177="","",VLOOKUP(AX177,シフト記号表!$C$6:$L$47,10,FALSE))</f>
        <v/>
      </c>
      <c r="AY178" s="1069" t="str">
        <f>IF(AY177="","",VLOOKUP(AY177,シフト記号表!$C$6:$L$47,10,FALSE))</f>
        <v/>
      </c>
      <c r="AZ178" s="1070" t="str">
        <f>IF(AZ177="","",VLOOKUP(AZ177,シフト記号表!$C$6:$L$47,10,FALSE))</f>
        <v/>
      </c>
      <c r="BA178" s="1070" t="str">
        <f>IF(BA177="","",VLOOKUP(BA177,シフト記号表!$C$6:$L$47,10,FALSE))</f>
        <v/>
      </c>
      <c r="BB178" s="1114">
        <f>IF($BE$3="４週",SUM(W178:AX178),IF($BE$3="暦月",SUM(W178:BA178),""))</f>
        <v>0</v>
      </c>
      <c r="BC178" s="1115"/>
      <c r="BD178" s="1116">
        <f>IF($BE$3="４週",BB178/4,IF($BE$3="暦月",(BB178/($BE$8/7)),""))</f>
        <v>0</v>
      </c>
      <c r="BE178" s="1115"/>
      <c r="BF178" s="1117"/>
      <c r="BG178" s="1118"/>
      <c r="BH178" s="1118"/>
      <c r="BI178" s="1118"/>
      <c r="BJ178" s="1119"/>
    </row>
    <row r="179" spans="2:62" ht="20.25" hidden="1" customHeight="1">
      <c r="B179" s="1029">
        <f>B177+1</f>
        <v>82</v>
      </c>
      <c r="C179" s="1078"/>
      <c r="D179" s="1079"/>
      <c r="E179" s="1057"/>
      <c r="F179" s="1058"/>
      <c r="G179" s="1057"/>
      <c r="H179" s="1058"/>
      <c r="I179" s="1082"/>
      <c r="J179" s="1083"/>
      <c r="K179" s="1084"/>
      <c r="L179" s="1085"/>
      <c r="M179" s="1085"/>
      <c r="N179" s="1079"/>
      <c r="O179" s="1063"/>
      <c r="P179" s="1064"/>
      <c r="Q179" s="1064"/>
      <c r="R179" s="1064"/>
      <c r="S179" s="1065"/>
      <c r="T179" s="1103" t="s">
        <v>921</v>
      </c>
      <c r="U179" s="1104"/>
      <c r="V179" s="1105"/>
      <c r="W179" s="1089"/>
      <c r="X179" s="1090"/>
      <c r="Y179" s="1090"/>
      <c r="Z179" s="1090"/>
      <c r="AA179" s="1090"/>
      <c r="AB179" s="1090"/>
      <c r="AC179" s="1091"/>
      <c r="AD179" s="1089"/>
      <c r="AE179" s="1090"/>
      <c r="AF179" s="1090"/>
      <c r="AG179" s="1090"/>
      <c r="AH179" s="1090"/>
      <c r="AI179" s="1090"/>
      <c r="AJ179" s="1091"/>
      <c r="AK179" s="1089"/>
      <c r="AL179" s="1090"/>
      <c r="AM179" s="1090"/>
      <c r="AN179" s="1090"/>
      <c r="AO179" s="1090"/>
      <c r="AP179" s="1090"/>
      <c r="AQ179" s="1091"/>
      <c r="AR179" s="1089"/>
      <c r="AS179" s="1090"/>
      <c r="AT179" s="1090"/>
      <c r="AU179" s="1090"/>
      <c r="AV179" s="1090"/>
      <c r="AW179" s="1090"/>
      <c r="AX179" s="1091"/>
      <c r="AY179" s="1089"/>
      <c r="AZ179" s="1090"/>
      <c r="BA179" s="1092"/>
      <c r="BB179" s="1093"/>
      <c r="BC179" s="1094"/>
      <c r="BD179" s="1095"/>
      <c r="BE179" s="1096"/>
      <c r="BF179" s="1097"/>
      <c r="BG179" s="1098"/>
      <c r="BH179" s="1098"/>
      <c r="BI179" s="1098"/>
      <c r="BJ179" s="1099"/>
    </row>
    <row r="180" spans="2:62" ht="20.25" hidden="1" customHeight="1">
      <c r="B180" s="1054"/>
      <c r="C180" s="1106"/>
      <c r="D180" s="1107"/>
      <c r="E180" s="1108"/>
      <c r="F180" s="1109">
        <f>C179</f>
        <v>0</v>
      </c>
      <c r="G180" s="1108"/>
      <c r="H180" s="1109">
        <f>I179</f>
        <v>0</v>
      </c>
      <c r="I180" s="1110"/>
      <c r="J180" s="1111"/>
      <c r="K180" s="1112"/>
      <c r="L180" s="1113"/>
      <c r="M180" s="1113"/>
      <c r="N180" s="1107"/>
      <c r="O180" s="1063"/>
      <c r="P180" s="1064"/>
      <c r="Q180" s="1064"/>
      <c r="R180" s="1064"/>
      <c r="S180" s="1065"/>
      <c r="T180" s="1100" t="s">
        <v>922</v>
      </c>
      <c r="U180" s="1101"/>
      <c r="V180" s="1102"/>
      <c r="W180" s="1069" t="str">
        <f>IF(W179="","",VLOOKUP(W179,シフト記号表!$C$6:$L$47,10,FALSE))</f>
        <v/>
      </c>
      <c r="X180" s="1070" t="str">
        <f>IF(X179="","",VLOOKUP(X179,シフト記号表!$C$6:$L$47,10,FALSE))</f>
        <v/>
      </c>
      <c r="Y180" s="1070" t="str">
        <f>IF(Y179="","",VLOOKUP(Y179,シフト記号表!$C$6:$L$47,10,FALSE))</f>
        <v/>
      </c>
      <c r="Z180" s="1070" t="str">
        <f>IF(Z179="","",VLOOKUP(Z179,シフト記号表!$C$6:$L$47,10,FALSE))</f>
        <v/>
      </c>
      <c r="AA180" s="1070" t="str">
        <f>IF(AA179="","",VLOOKUP(AA179,シフト記号表!$C$6:$L$47,10,FALSE))</f>
        <v/>
      </c>
      <c r="AB180" s="1070" t="str">
        <f>IF(AB179="","",VLOOKUP(AB179,シフト記号表!$C$6:$L$47,10,FALSE))</f>
        <v/>
      </c>
      <c r="AC180" s="1071" t="str">
        <f>IF(AC179="","",VLOOKUP(AC179,シフト記号表!$C$6:$L$47,10,FALSE))</f>
        <v/>
      </c>
      <c r="AD180" s="1069" t="str">
        <f>IF(AD179="","",VLOOKUP(AD179,シフト記号表!$C$6:$L$47,10,FALSE))</f>
        <v/>
      </c>
      <c r="AE180" s="1070" t="str">
        <f>IF(AE179="","",VLOOKUP(AE179,シフト記号表!$C$6:$L$47,10,FALSE))</f>
        <v/>
      </c>
      <c r="AF180" s="1070" t="str">
        <f>IF(AF179="","",VLOOKUP(AF179,シフト記号表!$C$6:$L$47,10,FALSE))</f>
        <v/>
      </c>
      <c r="AG180" s="1070" t="str">
        <f>IF(AG179="","",VLOOKUP(AG179,シフト記号表!$C$6:$L$47,10,FALSE))</f>
        <v/>
      </c>
      <c r="AH180" s="1070" t="str">
        <f>IF(AH179="","",VLOOKUP(AH179,シフト記号表!$C$6:$L$47,10,FALSE))</f>
        <v/>
      </c>
      <c r="AI180" s="1070" t="str">
        <f>IF(AI179="","",VLOOKUP(AI179,シフト記号表!$C$6:$L$47,10,FALSE))</f>
        <v/>
      </c>
      <c r="AJ180" s="1071" t="str">
        <f>IF(AJ179="","",VLOOKUP(AJ179,シフト記号表!$C$6:$L$47,10,FALSE))</f>
        <v/>
      </c>
      <c r="AK180" s="1069" t="str">
        <f>IF(AK179="","",VLOOKUP(AK179,シフト記号表!$C$6:$L$47,10,FALSE))</f>
        <v/>
      </c>
      <c r="AL180" s="1070" t="str">
        <f>IF(AL179="","",VLOOKUP(AL179,シフト記号表!$C$6:$L$47,10,FALSE))</f>
        <v/>
      </c>
      <c r="AM180" s="1070" t="str">
        <f>IF(AM179="","",VLOOKUP(AM179,シフト記号表!$C$6:$L$47,10,FALSE))</f>
        <v/>
      </c>
      <c r="AN180" s="1070" t="str">
        <f>IF(AN179="","",VLOOKUP(AN179,シフト記号表!$C$6:$L$47,10,FALSE))</f>
        <v/>
      </c>
      <c r="AO180" s="1070" t="str">
        <f>IF(AO179="","",VLOOKUP(AO179,シフト記号表!$C$6:$L$47,10,FALSE))</f>
        <v/>
      </c>
      <c r="AP180" s="1070" t="str">
        <f>IF(AP179="","",VLOOKUP(AP179,シフト記号表!$C$6:$L$47,10,FALSE))</f>
        <v/>
      </c>
      <c r="AQ180" s="1071" t="str">
        <f>IF(AQ179="","",VLOOKUP(AQ179,シフト記号表!$C$6:$L$47,10,FALSE))</f>
        <v/>
      </c>
      <c r="AR180" s="1069" t="str">
        <f>IF(AR179="","",VLOOKUP(AR179,シフト記号表!$C$6:$L$47,10,FALSE))</f>
        <v/>
      </c>
      <c r="AS180" s="1070" t="str">
        <f>IF(AS179="","",VLOOKUP(AS179,シフト記号表!$C$6:$L$47,10,FALSE))</f>
        <v/>
      </c>
      <c r="AT180" s="1070" t="str">
        <f>IF(AT179="","",VLOOKUP(AT179,シフト記号表!$C$6:$L$47,10,FALSE))</f>
        <v/>
      </c>
      <c r="AU180" s="1070" t="str">
        <f>IF(AU179="","",VLOOKUP(AU179,シフト記号表!$C$6:$L$47,10,FALSE))</f>
        <v/>
      </c>
      <c r="AV180" s="1070" t="str">
        <f>IF(AV179="","",VLOOKUP(AV179,シフト記号表!$C$6:$L$47,10,FALSE))</f>
        <v/>
      </c>
      <c r="AW180" s="1070" t="str">
        <f>IF(AW179="","",VLOOKUP(AW179,シフト記号表!$C$6:$L$47,10,FALSE))</f>
        <v/>
      </c>
      <c r="AX180" s="1071" t="str">
        <f>IF(AX179="","",VLOOKUP(AX179,シフト記号表!$C$6:$L$47,10,FALSE))</f>
        <v/>
      </c>
      <c r="AY180" s="1069" t="str">
        <f>IF(AY179="","",VLOOKUP(AY179,シフト記号表!$C$6:$L$47,10,FALSE))</f>
        <v/>
      </c>
      <c r="AZ180" s="1070" t="str">
        <f>IF(AZ179="","",VLOOKUP(AZ179,シフト記号表!$C$6:$L$47,10,FALSE))</f>
        <v/>
      </c>
      <c r="BA180" s="1070" t="str">
        <f>IF(BA179="","",VLOOKUP(BA179,シフト記号表!$C$6:$L$47,10,FALSE))</f>
        <v/>
      </c>
      <c r="BB180" s="1114">
        <f>IF($BE$3="４週",SUM(W180:AX180),IF($BE$3="暦月",SUM(W180:BA180),""))</f>
        <v>0</v>
      </c>
      <c r="BC180" s="1115"/>
      <c r="BD180" s="1116">
        <f>IF($BE$3="４週",BB180/4,IF($BE$3="暦月",(BB180/($BE$8/7)),""))</f>
        <v>0</v>
      </c>
      <c r="BE180" s="1115"/>
      <c r="BF180" s="1117"/>
      <c r="BG180" s="1118"/>
      <c r="BH180" s="1118"/>
      <c r="BI180" s="1118"/>
      <c r="BJ180" s="1119"/>
    </row>
    <row r="181" spans="2:62" ht="20.25" hidden="1" customHeight="1">
      <c r="B181" s="1029">
        <f>B179+1</f>
        <v>83</v>
      </c>
      <c r="C181" s="1078"/>
      <c r="D181" s="1079"/>
      <c r="E181" s="1057"/>
      <c r="F181" s="1058"/>
      <c r="G181" s="1057"/>
      <c r="H181" s="1058"/>
      <c r="I181" s="1082"/>
      <c r="J181" s="1083"/>
      <c r="K181" s="1084"/>
      <c r="L181" s="1085"/>
      <c r="M181" s="1085"/>
      <c r="N181" s="1079"/>
      <c r="O181" s="1063"/>
      <c r="P181" s="1064"/>
      <c r="Q181" s="1064"/>
      <c r="R181" s="1064"/>
      <c r="S181" s="1065"/>
      <c r="T181" s="1103" t="s">
        <v>921</v>
      </c>
      <c r="U181" s="1104"/>
      <c r="V181" s="1105"/>
      <c r="W181" s="1089"/>
      <c r="X181" s="1090"/>
      <c r="Y181" s="1090"/>
      <c r="Z181" s="1090"/>
      <c r="AA181" s="1090"/>
      <c r="AB181" s="1090"/>
      <c r="AC181" s="1091"/>
      <c r="AD181" s="1089"/>
      <c r="AE181" s="1090"/>
      <c r="AF181" s="1090"/>
      <c r="AG181" s="1090"/>
      <c r="AH181" s="1090"/>
      <c r="AI181" s="1090"/>
      <c r="AJ181" s="1091"/>
      <c r="AK181" s="1089"/>
      <c r="AL181" s="1090"/>
      <c r="AM181" s="1090"/>
      <c r="AN181" s="1090"/>
      <c r="AO181" s="1090"/>
      <c r="AP181" s="1090"/>
      <c r="AQ181" s="1091"/>
      <c r="AR181" s="1089"/>
      <c r="AS181" s="1090"/>
      <c r="AT181" s="1090"/>
      <c r="AU181" s="1090"/>
      <c r="AV181" s="1090"/>
      <c r="AW181" s="1090"/>
      <c r="AX181" s="1091"/>
      <c r="AY181" s="1089"/>
      <c r="AZ181" s="1090"/>
      <c r="BA181" s="1092"/>
      <c r="BB181" s="1093"/>
      <c r="BC181" s="1094"/>
      <c r="BD181" s="1095"/>
      <c r="BE181" s="1096"/>
      <c r="BF181" s="1097"/>
      <c r="BG181" s="1098"/>
      <c r="BH181" s="1098"/>
      <c r="BI181" s="1098"/>
      <c r="BJ181" s="1099"/>
    </row>
    <row r="182" spans="2:62" ht="20.25" hidden="1" customHeight="1">
      <c r="B182" s="1054"/>
      <c r="C182" s="1106"/>
      <c r="D182" s="1107"/>
      <c r="E182" s="1108"/>
      <c r="F182" s="1109">
        <f>C181</f>
        <v>0</v>
      </c>
      <c r="G182" s="1108"/>
      <c r="H182" s="1109">
        <f>I181</f>
        <v>0</v>
      </c>
      <c r="I182" s="1110"/>
      <c r="J182" s="1111"/>
      <c r="K182" s="1112"/>
      <c r="L182" s="1113"/>
      <c r="M182" s="1113"/>
      <c r="N182" s="1107"/>
      <c r="O182" s="1063"/>
      <c r="P182" s="1064"/>
      <c r="Q182" s="1064"/>
      <c r="R182" s="1064"/>
      <c r="S182" s="1065"/>
      <c r="T182" s="1100" t="s">
        <v>922</v>
      </c>
      <c r="U182" s="1101"/>
      <c r="V182" s="1102"/>
      <c r="W182" s="1069" t="str">
        <f>IF(W181="","",VLOOKUP(W181,シフト記号表!$C$6:$L$47,10,FALSE))</f>
        <v/>
      </c>
      <c r="X182" s="1070" t="str">
        <f>IF(X181="","",VLOOKUP(X181,シフト記号表!$C$6:$L$47,10,FALSE))</f>
        <v/>
      </c>
      <c r="Y182" s="1070" t="str">
        <f>IF(Y181="","",VLOOKUP(Y181,シフト記号表!$C$6:$L$47,10,FALSE))</f>
        <v/>
      </c>
      <c r="Z182" s="1070" t="str">
        <f>IF(Z181="","",VLOOKUP(Z181,シフト記号表!$C$6:$L$47,10,FALSE))</f>
        <v/>
      </c>
      <c r="AA182" s="1070" t="str">
        <f>IF(AA181="","",VLOOKUP(AA181,シフト記号表!$C$6:$L$47,10,FALSE))</f>
        <v/>
      </c>
      <c r="AB182" s="1070" t="str">
        <f>IF(AB181="","",VLOOKUP(AB181,シフト記号表!$C$6:$L$47,10,FALSE))</f>
        <v/>
      </c>
      <c r="AC182" s="1071" t="str">
        <f>IF(AC181="","",VLOOKUP(AC181,シフト記号表!$C$6:$L$47,10,FALSE))</f>
        <v/>
      </c>
      <c r="AD182" s="1069" t="str">
        <f>IF(AD181="","",VLOOKUP(AD181,シフト記号表!$C$6:$L$47,10,FALSE))</f>
        <v/>
      </c>
      <c r="AE182" s="1070" t="str">
        <f>IF(AE181="","",VLOOKUP(AE181,シフト記号表!$C$6:$L$47,10,FALSE))</f>
        <v/>
      </c>
      <c r="AF182" s="1070" t="str">
        <f>IF(AF181="","",VLOOKUP(AF181,シフト記号表!$C$6:$L$47,10,FALSE))</f>
        <v/>
      </c>
      <c r="AG182" s="1070" t="str">
        <f>IF(AG181="","",VLOOKUP(AG181,シフト記号表!$C$6:$L$47,10,FALSE))</f>
        <v/>
      </c>
      <c r="AH182" s="1070" t="str">
        <f>IF(AH181="","",VLOOKUP(AH181,シフト記号表!$C$6:$L$47,10,FALSE))</f>
        <v/>
      </c>
      <c r="AI182" s="1070" t="str">
        <f>IF(AI181="","",VLOOKUP(AI181,シフト記号表!$C$6:$L$47,10,FALSE))</f>
        <v/>
      </c>
      <c r="AJ182" s="1071" t="str">
        <f>IF(AJ181="","",VLOOKUP(AJ181,シフト記号表!$C$6:$L$47,10,FALSE))</f>
        <v/>
      </c>
      <c r="AK182" s="1069" t="str">
        <f>IF(AK181="","",VLOOKUP(AK181,シフト記号表!$C$6:$L$47,10,FALSE))</f>
        <v/>
      </c>
      <c r="AL182" s="1070" t="str">
        <f>IF(AL181="","",VLOOKUP(AL181,シフト記号表!$C$6:$L$47,10,FALSE))</f>
        <v/>
      </c>
      <c r="AM182" s="1070" t="str">
        <f>IF(AM181="","",VLOOKUP(AM181,シフト記号表!$C$6:$L$47,10,FALSE))</f>
        <v/>
      </c>
      <c r="AN182" s="1070" t="str">
        <f>IF(AN181="","",VLOOKUP(AN181,シフト記号表!$C$6:$L$47,10,FALSE))</f>
        <v/>
      </c>
      <c r="AO182" s="1070" t="str">
        <f>IF(AO181="","",VLOOKUP(AO181,シフト記号表!$C$6:$L$47,10,FALSE))</f>
        <v/>
      </c>
      <c r="AP182" s="1070" t="str">
        <f>IF(AP181="","",VLOOKUP(AP181,シフト記号表!$C$6:$L$47,10,FALSE))</f>
        <v/>
      </c>
      <c r="AQ182" s="1071" t="str">
        <f>IF(AQ181="","",VLOOKUP(AQ181,シフト記号表!$C$6:$L$47,10,FALSE))</f>
        <v/>
      </c>
      <c r="AR182" s="1069" t="str">
        <f>IF(AR181="","",VLOOKUP(AR181,シフト記号表!$C$6:$L$47,10,FALSE))</f>
        <v/>
      </c>
      <c r="AS182" s="1070" t="str">
        <f>IF(AS181="","",VLOOKUP(AS181,シフト記号表!$C$6:$L$47,10,FALSE))</f>
        <v/>
      </c>
      <c r="AT182" s="1070" t="str">
        <f>IF(AT181="","",VLOOKUP(AT181,シフト記号表!$C$6:$L$47,10,FALSE))</f>
        <v/>
      </c>
      <c r="AU182" s="1070" t="str">
        <f>IF(AU181="","",VLOOKUP(AU181,シフト記号表!$C$6:$L$47,10,FALSE))</f>
        <v/>
      </c>
      <c r="AV182" s="1070" t="str">
        <f>IF(AV181="","",VLOOKUP(AV181,シフト記号表!$C$6:$L$47,10,FALSE))</f>
        <v/>
      </c>
      <c r="AW182" s="1070" t="str">
        <f>IF(AW181="","",VLOOKUP(AW181,シフト記号表!$C$6:$L$47,10,FALSE))</f>
        <v/>
      </c>
      <c r="AX182" s="1071" t="str">
        <f>IF(AX181="","",VLOOKUP(AX181,シフト記号表!$C$6:$L$47,10,FALSE))</f>
        <v/>
      </c>
      <c r="AY182" s="1069" t="str">
        <f>IF(AY181="","",VLOOKUP(AY181,シフト記号表!$C$6:$L$47,10,FALSE))</f>
        <v/>
      </c>
      <c r="AZ182" s="1070" t="str">
        <f>IF(AZ181="","",VLOOKUP(AZ181,シフト記号表!$C$6:$L$47,10,FALSE))</f>
        <v/>
      </c>
      <c r="BA182" s="1070" t="str">
        <f>IF(BA181="","",VLOOKUP(BA181,シフト記号表!$C$6:$L$47,10,FALSE))</f>
        <v/>
      </c>
      <c r="BB182" s="1114">
        <f>IF($BE$3="４週",SUM(W182:AX182),IF($BE$3="暦月",SUM(W182:BA182),""))</f>
        <v>0</v>
      </c>
      <c r="BC182" s="1115"/>
      <c r="BD182" s="1116">
        <f>IF($BE$3="４週",BB182/4,IF($BE$3="暦月",(BB182/($BE$8/7)),""))</f>
        <v>0</v>
      </c>
      <c r="BE182" s="1115"/>
      <c r="BF182" s="1117"/>
      <c r="BG182" s="1118"/>
      <c r="BH182" s="1118"/>
      <c r="BI182" s="1118"/>
      <c r="BJ182" s="1119"/>
    </row>
    <row r="183" spans="2:62" ht="20.25" hidden="1" customHeight="1">
      <c r="B183" s="1029">
        <f>B181+1</f>
        <v>84</v>
      </c>
      <c r="C183" s="1078"/>
      <c r="D183" s="1079"/>
      <c r="E183" s="1057"/>
      <c r="F183" s="1058"/>
      <c r="G183" s="1057"/>
      <c r="H183" s="1058"/>
      <c r="I183" s="1082"/>
      <c r="J183" s="1083"/>
      <c r="K183" s="1084"/>
      <c r="L183" s="1085"/>
      <c r="M183" s="1085"/>
      <c r="N183" s="1079"/>
      <c r="O183" s="1063"/>
      <c r="P183" s="1064"/>
      <c r="Q183" s="1064"/>
      <c r="R183" s="1064"/>
      <c r="S183" s="1065"/>
      <c r="T183" s="1103" t="s">
        <v>921</v>
      </c>
      <c r="U183" s="1104"/>
      <c r="V183" s="1105"/>
      <c r="W183" s="1089"/>
      <c r="X183" s="1090"/>
      <c r="Y183" s="1090"/>
      <c r="Z183" s="1090"/>
      <c r="AA183" s="1090"/>
      <c r="AB183" s="1090"/>
      <c r="AC183" s="1091"/>
      <c r="AD183" s="1089"/>
      <c r="AE183" s="1090"/>
      <c r="AF183" s="1090"/>
      <c r="AG183" s="1090"/>
      <c r="AH183" s="1090"/>
      <c r="AI183" s="1090"/>
      <c r="AJ183" s="1091"/>
      <c r="AK183" s="1089"/>
      <c r="AL183" s="1090"/>
      <c r="AM183" s="1090"/>
      <c r="AN183" s="1090"/>
      <c r="AO183" s="1090"/>
      <c r="AP183" s="1090"/>
      <c r="AQ183" s="1091"/>
      <c r="AR183" s="1089"/>
      <c r="AS183" s="1090"/>
      <c r="AT183" s="1090"/>
      <c r="AU183" s="1090"/>
      <c r="AV183" s="1090"/>
      <c r="AW183" s="1090"/>
      <c r="AX183" s="1091"/>
      <c r="AY183" s="1089"/>
      <c r="AZ183" s="1090"/>
      <c r="BA183" s="1092"/>
      <c r="BB183" s="1093"/>
      <c r="BC183" s="1094"/>
      <c r="BD183" s="1095"/>
      <c r="BE183" s="1096"/>
      <c r="BF183" s="1097"/>
      <c r="BG183" s="1098"/>
      <c r="BH183" s="1098"/>
      <c r="BI183" s="1098"/>
      <c r="BJ183" s="1099"/>
    </row>
    <row r="184" spans="2:62" ht="20.25" hidden="1" customHeight="1">
      <c r="B184" s="1054"/>
      <c r="C184" s="1106"/>
      <c r="D184" s="1107"/>
      <c r="E184" s="1108"/>
      <c r="F184" s="1109">
        <f>C183</f>
        <v>0</v>
      </c>
      <c r="G184" s="1108"/>
      <c r="H184" s="1109">
        <f>I183</f>
        <v>0</v>
      </c>
      <c r="I184" s="1110"/>
      <c r="J184" s="1111"/>
      <c r="K184" s="1112"/>
      <c r="L184" s="1113"/>
      <c r="M184" s="1113"/>
      <c r="N184" s="1107"/>
      <c r="O184" s="1063"/>
      <c r="P184" s="1064"/>
      <c r="Q184" s="1064"/>
      <c r="R184" s="1064"/>
      <c r="S184" s="1065"/>
      <c r="T184" s="1100" t="s">
        <v>922</v>
      </c>
      <c r="U184" s="1101"/>
      <c r="V184" s="1102"/>
      <c r="W184" s="1069" t="str">
        <f>IF(W183="","",VLOOKUP(W183,シフト記号表!$C$6:$L$47,10,FALSE))</f>
        <v/>
      </c>
      <c r="X184" s="1070" t="str">
        <f>IF(X183="","",VLOOKUP(X183,シフト記号表!$C$6:$L$47,10,FALSE))</f>
        <v/>
      </c>
      <c r="Y184" s="1070" t="str">
        <f>IF(Y183="","",VLOOKUP(Y183,シフト記号表!$C$6:$L$47,10,FALSE))</f>
        <v/>
      </c>
      <c r="Z184" s="1070" t="str">
        <f>IF(Z183="","",VLOOKUP(Z183,シフト記号表!$C$6:$L$47,10,FALSE))</f>
        <v/>
      </c>
      <c r="AA184" s="1070" t="str">
        <f>IF(AA183="","",VLOOKUP(AA183,シフト記号表!$C$6:$L$47,10,FALSE))</f>
        <v/>
      </c>
      <c r="AB184" s="1070" t="str">
        <f>IF(AB183="","",VLOOKUP(AB183,シフト記号表!$C$6:$L$47,10,FALSE))</f>
        <v/>
      </c>
      <c r="AC184" s="1071" t="str">
        <f>IF(AC183="","",VLOOKUP(AC183,シフト記号表!$C$6:$L$47,10,FALSE))</f>
        <v/>
      </c>
      <c r="AD184" s="1069" t="str">
        <f>IF(AD183="","",VLOOKUP(AD183,シフト記号表!$C$6:$L$47,10,FALSE))</f>
        <v/>
      </c>
      <c r="AE184" s="1070" t="str">
        <f>IF(AE183="","",VLOOKUP(AE183,シフト記号表!$C$6:$L$47,10,FALSE))</f>
        <v/>
      </c>
      <c r="AF184" s="1070" t="str">
        <f>IF(AF183="","",VLOOKUP(AF183,シフト記号表!$C$6:$L$47,10,FALSE))</f>
        <v/>
      </c>
      <c r="AG184" s="1070" t="str">
        <f>IF(AG183="","",VLOOKUP(AG183,シフト記号表!$C$6:$L$47,10,FALSE))</f>
        <v/>
      </c>
      <c r="AH184" s="1070" t="str">
        <f>IF(AH183="","",VLOOKUP(AH183,シフト記号表!$C$6:$L$47,10,FALSE))</f>
        <v/>
      </c>
      <c r="AI184" s="1070" t="str">
        <f>IF(AI183="","",VLOOKUP(AI183,シフト記号表!$C$6:$L$47,10,FALSE))</f>
        <v/>
      </c>
      <c r="AJ184" s="1071" t="str">
        <f>IF(AJ183="","",VLOOKUP(AJ183,シフト記号表!$C$6:$L$47,10,FALSE))</f>
        <v/>
      </c>
      <c r="AK184" s="1069" t="str">
        <f>IF(AK183="","",VLOOKUP(AK183,シフト記号表!$C$6:$L$47,10,FALSE))</f>
        <v/>
      </c>
      <c r="AL184" s="1070" t="str">
        <f>IF(AL183="","",VLOOKUP(AL183,シフト記号表!$C$6:$L$47,10,FALSE))</f>
        <v/>
      </c>
      <c r="AM184" s="1070" t="str">
        <f>IF(AM183="","",VLOOKUP(AM183,シフト記号表!$C$6:$L$47,10,FALSE))</f>
        <v/>
      </c>
      <c r="AN184" s="1070" t="str">
        <f>IF(AN183="","",VLOOKUP(AN183,シフト記号表!$C$6:$L$47,10,FALSE))</f>
        <v/>
      </c>
      <c r="AO184" s="1070" t="str">
        <f>IF(AO183="","",VLOOKUP(AO183,シフト記号表!$C$6:$L$47,10,FALSE))</f>
        <v/>
      </c>
      <c r="AP184" s="1070" t="str">
        <f>IF(AP183="","",VLOOKUP(AP183,シフト記号表!$C$6:$L$47,10,FALSE))</f>
        <v/>
      </c>
      <c r="AQ184" s="1071" t="str">
        <f>IF(AQ183="","",VLOOKUP(AQ183,シフト記号表!$C$6:$L$47,10,FALSE))</f>
        <v/>
      </c>
      <c r="AR184" s="1069" t="str">
        <f>IF(AR183="","",VLOOKUP(AR183,シフト記号表!$C$6:$L$47,10,FALSE))</f>
        <v/>
      </c>
      <c r="AS184" s="1070" t="str">
        <f>IF(AS183="","",VLOOKUP(AS183,シフト記号表!$C$6:$L$47,10,FALSE))</f>
        <v/>
      </c>
      <c r="AT184" s="1070" t="str">
        <f>IF(AT183="","",VLOOKUP(AT183,シフト記号表!$C$6:$L$47,10,FALSE))</f>
        <v/>
      </c>
      <c r="AU184" s="1070" t="str">
        <f>IF(AU183="","",VLOOKUP(AU183,シフト記号表!$C$6:$L$47,10,FALSE))</f>
        <v/>
      </c>
      <c r="AV184" s="1070" t="str">
        <f>IF(AV183="","",VLOOKUP(AV183,シフト記号表!$C$6:$L$47,10,FALSE))</f>
        <v/>
      </c>
      <c r="AW184" s="1070" t="str">
        <f>IF(AW183="","",VLOOKUP(AW183,シフト記号表!$C$6:$L$47,10,FALSE))</f>
        <v/>
      </c>
      <c r="AX184" s="1071" t="str">
        <f>IF(AX183="","",VLOOKUP(AX183,シフト記号表!$C$6:$L$47,10,FALSE))</f>
        <v/>
      </c>
      <c r="AY184" s="1069" t="str">
        <f>IF(AY183="","",VLOOKUP(AY183,シフト記号表!$C$6:$L$47,10,FALSE))</f>
        <v/>
      </c>
      <c r="AZ184" s="1070" t="str">
        <f>IF(AZ183="","",VLOOKUP(AZ183,シフト記号表!$C$6:$L$47,10,FALSE))</f>
        <v/>
      </c>
      <c r="BA184" s="1070" t="str">
        <f>IF(BA183="","",VLOOKUP(BA183,シフト記号表!$C$6:$L$47,10,FALSE))</f>
        <v/>
      </c>
      <c r="BB184" s="1114">
        <f>IF($BE$3="４週",SUM(W184:AX184),IF($BE$3="暦月",SUM(W184:BA184),""))</f>
        <v>0</v>
      </c>
      <c r="BC184" s="1115"/>
      <c r="BD184" s="1116">
        <f>IF($BE$3="４週",BB184/4,IF($BE$3="暦月",(BB184/($BE$8/7)),""))</f>
        <v>0</v>
      </c>
      <c r="BE184" s="1115"/>
      <c r="BF184" s="1117"/>
      <c r="BG184" s="1118"/>
      <c r="BH184" s="1118"/>
      <c r="BI184" s="1118"/>
      <c r="BJ184" s="1119"/>
    </row>
    <row r="185" spans="2:62" ht="20.25" hidden="1" customHeight="1">
      <c r="B185" s="1029">
        <f>B183+1</f>
        <v>85</v>
      </c>
      <c r="C185" s="1078"/>
      <c r="D185" s="1079"/>
      <c r="E185" s="1057"/>
      <c r="F185" s="1058"/>
      <c r="G185" s="1057"/>
      <c r="H185" s="1058"/>
      <c r="I185" s="1082"/>
      <c r="J185" s="1083"/>
      <c r="K185" s="1084"/>
      <c r="L185" s="1085"/>
      <c r="M185" s="1085"/>
      <c r="N185" s="1079"/>
      <c r="O185" s="1063"/>
      <c r="P185" s="1064"/>
      <c r="Q185" s="1064"/>
      <c r="R185" s="1064"/>
      <c r="S185" s="1065"/>
      <c r="T185" s="1103" t="s">
        <v>921</v>
      </c>
      <c r="U185" s="1104"/>
      <c r="V185" s="1105"/>
      <c r="W185" s="1089"/>
      <c r="X185" s="1090"/>
      <c r="Y185" s="1090"/>
      <c r="Z185" s="1090"/>
      <c r="AA185" s="1090"/>
      <c r="AB185" s="1090"/>
      <c r="AC185" s="1091"/>
      <c r="AD185" s="1089"/>
      <c r="AE185" s="1090"/>
      <c r="AF185" s="1090"/>
      <c r="AG185" s="1090"/>
      <c r="AH185" s="1090"/>
      <c r="AI185" s="1090"/>
      <c r="AJ185" s="1091"/>
      <c r="AK185" s="1089"/>
      <c r="AL185" s="1090"/>
      <c r="AM185" s="1090"/>
      <c r="AN185" s="1090"/>
      <c r="AO185" s="1090"/>
      <c r="AP185" s="1090"/>
      <c r="AQ185" s="1091"/>
      <c r="AR185" s="1089"/>
      <c r="AS185" s="1090"/>
      <c r="AT185" s="1090"/>
      <c r="AU185" s="1090"/>
      <c r="AV185" s="1090"/>
      <c r="AW185" s="1090"/>
      <c r="AX185" s="1091"/>
      <c r="AY185" s="1089"/>
      <c r="AZ185" s="1090"/>
      <c r="BA185" s="1092"/>
      <c r="BB185" s="1093"/>
      <c r="BC185" s="1094"/>
      <c r="BD185" s="1095"/>
      <c r="BE185" s="1096"/>
      <c r="BF185" s="1097"/>
      <c r="BG185" s="1098"/>
      <c r="BH185" s="1098"/>
      <c r="BI185" s="1098"/>
      <c r="BJ185" s="1099"/>
    </row>
    <row r="186" spans="2:62" ht="20.25" hidden="1" customHeight="1">
      <c r="B186" s="1054"/>
      <c r="C186" s="1106"/>
      <c r="D186" s="1107"/>
      <c r="E186" s="1108"/>
      <c r="F186" s="1109">
        <f>C185</f>
        <v>0</v>
      </c>
      <c r="G186" s="1108"/>
      <c r="H186" s="1109">
        <f>I185</f>
        <v>0</v>
      </c>
      <c r="I186" s="1110"/>
      <c r="J186" s="1111"/>
      <c r="K186" s="1112"/>
      <c r="L186" s="1113"/>
      <c r="M186" s="1113"/>
      <c r="N186" s="1107"/>
      <c r="O186" s="1063"/>
      <c r="P186" s="1064"/>
      <c r="Q186" s="1064"/>
      <c r="R186" s="1064"/>
      <c r="S186" s="1065"/>
      <c r="T186" s="1100" t="s">
        <v>922</v>
      </c>
      <c r="U186" s="1101"/>
      <c r="V186" s="1102"/>
      <c r="W186" s="1069" t="str">
        <f>IF(W185="","",VLOOKUP(W185,シフト記号表!$C$6:$L$47,10,FALSE))</f>
        <v/>
      </c>
      <c r="X186" s="1070" t="str">
        <f>IF(X185="","",VLOOKUP(X185,シフト記号表!$C$6:$L$47,10,FALSE))</f>
        <v/>
      </c>
      <c r="Y186" s="1070" t="str">
        <f>IF(Y185="","",VLOOKUP(Y185,シフト記号表!$C$6:$L$47,10,FALSE))</f>
        <v/>
      </c>
      <c r="Z186" s="1070" t="str">
        <f>IF(Z185="","",VLOOKUP(Z185,シフト記号表!$C$6:$L$47,10,FALSE))</f>
        <v/>
      </c>
      <c r="AA186" s="1070" t="str">
        <f>IF(AA185="","",VLOOKUP(AA185,シフト記号表!$C$6:$L$47,10,FALSE))</f>
        <v/>
      </c>
      <c r="AB186" s="1070" t="str">
        <f>IF(AB185="","",VLOOKUP(AB185,シフト記号表!$C$6:$L$47,10,FALSE))</f>
        <v/>
      </c>
      <c r="AC186" s="1071" t="str">
        <f>IF(AC185="","",VLOOKUP(AC185,シフト記号表!$C$6:$L$47,10,FALSE))</f>
        <v/>
      </c>
      <c r="AD186" s="1069" t="str">
        <f>IF(AD185="","",VLOOKUP(AD185,シフト記号表!$C$6:$L$47,10,FALSE))</f>
        <v/>
      </c>
      <c r="AE186" s="1070" t="str">
        <f>IF(AE185="","",VLOOKUP(AE185,シフト記号表!$C$6:$L$47,10,FALSE))</f>
        <v/>
      </c>
      <c r="AF186" s="1070" t="str">
        <f>IF(AF185="","",VLOOKUP(AF185,シフト記号表!$C$6:$L$47,10,FALSE))</f>
        <v/>
      </c>
      <c r="AG186" s="1070" t="str">
        <f>IF(AG185="","",VLOOKUP(AG185,シフト記号表!$C$6:$L$47,10,FALSE))</f>
        <v/>
      </c>
      <c r="AH186" s="1070" t="str">
        <f>IF(AH185="","",VLOOKUP(AH185,シフト記号表!$C$6:$L$47,10,FALSE))</f>
        <v/>
      </c>
      <c r="AI186" s="1070" t="str">
        <f>IF(AI185="","",VLOOKUP(AI185,シフト記号表!$C$6:$L$47,10,FALSE))</f>
        <v/>
      </c>
      <c r="AJ186" s="1071" t="str">
        <f>IF(AJ185="","",VLOOKUP(AJ185,シフト記号表!$C$6:$L$47,10,FALSE))</f>
        <v/>
      </c>
      <c r="AK186" s="1069" t="str">
        <f>IF(AK185="","",VLOOKUP(AK185,シフト記号表!$C$6:$L$47,10,FALSE))</f>
        <v/>
      </c>
      <c r="AL186" s="1070" t="str">
        <f>IF(AL185="","",VLOOKUP(AL185,シフト記号表!$C$6:$L$47,10,FALSE))</f>
        <v/>
      </c>
      <c r="AM186" s="1070" t="str">
        <f>IF(AM185="","",VLOOKUP(AM185,シフト記号表!$C$6:$L$47,10,FALSE))</f>
        <v/>
      </c>
      <c r="AN186" s="1070" t="str">
        <f>IF(AN185="","",VLOOKUP(AN185,シフト記号表!$C$6:$L$47,10,FALSE))</f>
        <v/>
      </c>
      <c r="AO186" s="1070" t="str">
        <f>IF(AO185="","",VLOOKUP(AO185,シフト記号表!$C$6:$L$47,10,FALSE))</f>
        <v/>
      </c>
      <c r="AP186" s="1070" t="str">
        <f>IF(AP185="","",VLOOKUP(AP185,シフト記号表!$C$6:$L$47,10,FALSE))</f>
        <v/>
      </c>
      <c r="AQ186" s="1071" t="str">
        <f>IF(AQ185="","",VLOOKUP(AQ185,シフト記号表!$C$6:$L$47,10,FALSE))</f>
        <v/>
      </c>
      <c r="AR186" s="1069" t="str">
        <f>IF(AR185="","",VLOOKUP(AR185,シフト記号表!$C$6:$L$47,10,FALSE))</f>
        <v/>
      </c>
      <c r="AS186" s="1070" t="str">
        <f>IF(AS185="","",VLOOKUP(AS185,シフト記号表!$C$6:$L$47,10,FALSE))</f>
        <v/>
      </c>
      <c r="AT186" s="1070" t="str">
        <f>IF(AT185="","",VLOOKUP(AT185,シフト記号表!$C$6:$L$47,10,FALSE))</f>
        <v/>
      </c>
      <c r="AU186" s="1070" t="str">
        <f>IF(AU185="","",VLOOKUP(AU185,シフト記号表!$C$6:$L$47,10,FALSE))</f>
        <v/>
      </c>
      <c r="AV186" s="1070" t="str">
        <f>IF(AV185="","",VLOOKUP(AV185,シフト記号表!$C$6:$L$47,10,FALSE))</f>
        <v/>
      </c>
      <c r="AW186" s="1070" t="str">
        <f>IF(AW185="","",VLOOKUP(AW185,シフト記号表!$C$6:$L$47,10,FALSE))</f>
        <v/>
      </c>
      <c r="AX186" s="1071" t="str">
        <f>IF(AX185="","",VLOOKUP(AX185,シフト記号表!$C$6:$L$47,10,FALSE))</f>
        <v/>
      </c>
      <c r="AY186" s="1069" t="str">
        <f>IF(AY185="","",VLOOKUP(AY185,シフト記号表!$C$6:$L$47,10,FALSE))</f>
        <v/>
      </c>
      <c r="AZ186" s="1070" t="str">
        <f>IF(AZ185="","",VLOOKUP(AZ185,シフト記号表!$C$6:$L$47,10,FALSE))</f>
        <v/>
      </c>
      <c r="BA186" s="1070" t="str">
        <f>IF(BA185="","",VLOOKUP(BA185,シフト記号表!$C$6:$L$47,10,FALSE))</f>
        <v/>
      </c>
      <c r="BB186" s="1114">
        <f>IF($BE$3="４週",SUM(W186:AX186),IF($BE$3="暦月",SUM(W186:BA186),""))</f>
        <v>0</v>
      </c>
      <c r="BC186" s="1115"/>
      <c r="BD186" s="1116">
        <f>IF($BE$3="４週",BB186/4,IF($BE$3="暦月",(BB186/($BE$8/7)),""))</f>
        <v>0</v>
      </c>
      <c r="BE186" s="1115"/>
      <c r="BF186" s="1117"/>
      <c r="BG186" s="1118"/>
      <c r="BH186" s="1118"/>
      <c r="BI186" s="1118"/>
      <c r="BJ186" s="1119"/>
    </row>
    <row r="187" spans="2:62" ht="20.25" hidden="1" customHeight="1">
      <c r="B187" s="1029">
        <f>B185+1</f>
        <v>86</v>
      </c>
      <c r="C187" s="1078"/>
      <c r="D187" s="1079"/>
      <c r="E187" s="1057"/>
      <c r="F187" s="1058"/>
      <c r="G187" s="1057"/>
      <c r="H187" s="1058"/>
      <c r="I187" s="1082"/>
      <c r="J187" s="1083"/>
      <c r="K187" s="1084"/>
      <c r="L187" s="1085"/>
      <c r="M187" s="1085"/>
      <c r="N187" s="1079"/>
      <c r="O187" s="1063"/>
      <c r="P187" s="1064"/>
      <c r="Q187" s="1064"/>
      <c r="R187" s="1064"/>
      <c r="S187" s="1065"/>
      <c r="T187" s="1103" t="s">
        <v>921</v>
      </c>
      <c r="U187" s="1104"/>
      <c r="V187" s="1105"/>
      <c r="W187" s="1089"/>
      <c r="X187" s="1090"/>
      <c r="Y187" s="1090"/>
      <c r="Z187" s="1090"/>
      <c r="AA187" s="1090"/>
      <c r="AB187" s="1090"/>
      <c r="AC187" s="1091"/>
      <c r="AD187" s="1089"/>
      <c r="AE187" s="1090"/>
      <c r="AF187" s="1090"/>
      <c r="AG187" s="1090"/>
      <c r="AH187" s="1090"/>
      <c r="AI187" s="1090"/>
      <c r="AJ187" s="1091"/>
      <c r="AK187" s="1089"/>
      <c r="AL187" s="1090"/>
      <c r="AM187" s="1090"/>
      <c r="AN187" s="1090"/>
      <c r="AO187" s="1090"/>
      <c r="AP187" s="1090"/>
      <c r="AQ187" s="1091"/>
      <c r="AR187" s="1089"/>
      <c r="AS187" s="1090"/>
      <c r="AT187" s="1090"/>
      <c r="AU187" s="1090"/>
      <c r="AV187" s="1090"/>
      <c r="AW187" s="1090"/>
      <c r="AX187" s="1091"/>
      <c r="AY187" s="1089"/>
      <c r="AZ187" s="1090"/>
      <c r="BA187" s="1092"/>
      <c r="BB187" s="1093"/>
      <c r="BC187" s="1094"/>
      <c r="BD187" s="1095"/>
      <c r="BE187" s="1096"/>
      <c r="BF187" s="1097"/>
      <c r="BG187" s="1098"/>
      <c r="BH187" s="1098"/>
      <c r="BI187" s="1098"/>
      <c r="BJ187" s="1099"/>
    </row>
    <row r="188" spans="2:62" ht="20.25" hidden="1" customHeight="1">
      <c r="B188" s="1054"/>
      <c r="C188" s="1106"/>
      <c r="D188" s="1107"/>
      <c r="E188" s="1108"/>
      <c r="F188" s="1109">
        <f>C187</f>
        <v>0</v>
      </c>
      <c r="G188" s="1108"/>
      <c r="H188" s="1109">
        <f>I187</f>
        <v>0</v>
      </c>
      <c r="I188" s="1110"/>
      <c r="J188" s="1111"/>
      <c r="K188" s="1112"/>
      <c r="L188" s="1113"/>
      <c r="M188" s="1113"/>
      <c r="N188" s="1107"/>
      <c r="O188" s="1063"/>
      <c r="P188" s="1064"/>
      <c r="Q188" s="1064"/>
      <c r="R188" s="1064"/>
      <c r="S188" s="1065"/>
      <c r="T188" s="1100" t="s">
        <v>922</v>
      </c>
      <c r="U188" s="1101"/>
      <c r="V188" s="1102"/>
      <c r="W188" s="1069" t="str">
        <f>IF(W187="","",VLOOKUP(W187,シフト記号表!$C$6:$L$47,10,FALSE))</f>
        <v/>
      </c>
      <c r="X188" s="1070" t="str">
        <f>IF(X187="","",VLOOKUP(X187,シフト記号表!$C$6:$L$47,10,FALSE))</f>
        <v/>
      </c>
      <c r="Y188" s="1070" t="str">
        <f>IF(Y187="","",VLOOKUP(Y187,シフト記号表!$C$6:$L$47,10,FALSE))</f>
        <v/>
      </c>
      <c r="Z188" s="1070" t="str">
        <f>IF(Z187="","",VLOOKUP(Z187,シフト記号表!$C$6:$L$47,10,FALSE))</f>
        <v/>
      </c>
      <c r="AA188" s="1070" t="str">
        <f>IF(AA187="","",VLOOKUP(AA187,シフト記号表!$C$6:$L$47,10,FALSE))</f>
        <v/>
      </c>
      <c r="AB188" s="1070" t="str">
        <f>IF(AB187="","",VLOOKUP(AB187,シフト記号表!$C$6:$L$47,10,FALSE))</f>
        <v/>
      </c>
      <c r="AC188" s="1071" t="str">
        <f>IF(AC187="","",VLOOKUP(AC187,シフト記号表!$C$6:$L$47,10,FALSE))</f>
        <v/>
      </c>
      <c r="AD188" s="1069" t="str">
        <f>IF(AD187="","",VLOOKUP(AD187,シフト記号表!$C$6:$L$47,10,FALSE))</f>
        <v/>
      </c>
      <c r="AE188" s="1070" t="str">
        <f>IF(AE187="","",VLOOKUP(AE187,シフト記号表!$C$6:$L$47,10,FALSE))</f>
        <v/>
      </c>
      <c r="AF188" s="1070" t="str">
        <f>IF(AF187="","",VLOOKUP(AF187,シフト記号表!$C$6:$L$47,10,FALSE))</f>
        <v/>
      </c>
      <c r="AG188" s="1070" t="str">
        <f>IF(AG187="","",VLOOKUP(AG187,シフト記号表!$C$6:$L$47,10,FALSE))</f>
        <v/>
      </c>
      <c r="AH188" s="1070" t="str">
        <f>IF(AH187="","",VLOOKUP(AH187,シフト記号表!$C$6:$L$47,10,FALSE))</f>
        <v/>
      </c>
      <c r="AI188" s="1070" t="str">
        <f>IF(AI187="","",VLOOKUP(AI187,シフト記号表!$C$6:$L$47,10,FALSE))</f>
        <v/>
      </c>
      <c r="AJ188" s="1071" t="str">
        <f>IF(AJ187="","",VLOOKUP(AJ187,シフト記号表!$C$6:$L$47,10,FALSE))</f>
        <v/>
      </c>
      <c r="AK188" s="1069" t="str">
        <f>IF(AK187="","",VLOOKUP(AK187,シフト記号表!$C$6:$L$47,10,FALSE))</f>
        <v/>
      </c>
      <c r="AL188" s="1070" t="str">
        <f>IF(AL187="","",VLOOKUP(AL187,シフト記号表!$C$6:$L$47,10,FALSE))</f>
        <v/>
      </c>
      <c r="AM188" s="1070" t="str">
        <f>IF(AM187="","",VLOOKUP(AM187,シフト記号表!$C$6:$L$47,10,FALSE))</f>
        <v/>
      </c>
      <c r="AN188" s="1070" t="str">
        <f>IF(AN187="","",VLOOKUP(AN187,シフト記号表!$C$6:$L$47,10,FALSE))</f>
        <v/>
      </c>
      <c r="AO188" s="1070" t="str">
        <f>IF(AO187="","",VLOOKUP(AO187,シフト記号表!$C$6:$L$47,10,FALSE))</f>
        <v/>
      </c>
      <c r="AP188" s="1070" t="str">
        <f>IF(AP187="","",VLOOKUP(AP187,シフト記号表!$C$6:$L$47,10,FALSE))</f>
        <v/>
      </c>
      <c r="AQ188" s="1071" t="str">
        <f>IF(AQ187="","",VLOOKUP(AQ187,シフト記号表!$C$6:$L$47,10,FALSE))</f>
        <v/>
      </c>
      <c r="AR188" s="1069" t="str">
        <f>IF(AR187="","",VLOOKUP(AR187,シフト記号表!$C$6:$L$47,10,FALSE))</f>
        <v/>
      </c>
      <c r="AS188" s="1070" t="str">
        <f>IF(AS187="","",VLOOKUP(AS187,シフト記号表!$C$6:$L$47,10,FALSE))</f>
        <v/>
      </c>
      <c r="AT188" s="1070" t="str">
        <f>IF(AT187="","",VLOOKUP(AT187,シフト記号表!$C$6:$L$47,10,FALSE))</f>
        <v/>
      </c>
      <c r="AU188" s="1070" t="str">
        <f>IF(AU187="","",VLOOKUP(AU187,シフト記号表!$C$6:$L$47,10,FALSE))</f>
        <v/>
      </c>
      <c r="AV188" s="1070" t="str">
        <f>IF(AV187="","",VLOOKUP(AV187,シフト記号表!$C$6:$L$47,10,FALSE))</f>
        <v/>
      </c>
      <c r="AW188" s="1070" t="str">
        <f>IF(AW187="","",VLOOKUP(AW187,シフト記号表!$C$6:$L$47,10,FALSE))</f>
        <v/>
      </c>
      <c r="AX188" s="1071" t="str">
        <f>IF(AX187="","",VLOOKUP(AX187,シフト記号表!$C$6:$L$47,10,FALSE))</f>
        <v/>
      </c>
      <c r="AY188" s="1069" t="str">
        <f>IF(AY187="","",VLOOKUP(AY187,シフト記号表!$C$6:$L$47,10,FALSE))</f>
        <v/>
      </c>
      <c r="AZ188" s="1070" t="str">
        <f>IF(AZ187="","",VLOOKUP(AZ187,シフト記号表!$C$6:$L$47,10,FALSE))</f>
        <v/>
      </c>
      <c r="BA188" s="1070" t="str">
        <f>IF(BA187="","",VLOOKUP(BA187,シフト記号表!$C$6:$L$47,10,FALSE))</f>
        <v/>
      </c>
      <c r="BB188" s="1114">
        <f>IF($BE$3="４週",SUM(W188:AX188),IF($BE$3="暦月",SUM(W188:BA188),""))</f>
        <v>0</v>
      </c>
      <c r="BC188" s="1115"/>
      <c r="BD188" s="1116">
        <f>IF($BE$3="４週",BB188/4,IF($BE$3="暦月",(BB188/($BE$8/7)),""))</f>
        <v>0</v>
      </c>
      <c r="BE188" s="1115"/>
      <c r="BF188" s="1117"/>
      <c r="BG188" s="1118"/>
      <c r="BH188" s="1118"/>
      <c r="BI188" s="1118"/>
      <c r="BJ188" s="1119"/>
    </row>
    <row r="189" spans="2:62" ht="20.25" hidden="1" customHeight="1">
      <c r="B189" s="1029">
        <f>B187+1</f>
        <v>87</v>
      </c>
      <c r="C189" s="1078"/>
      <c r="D189" s="1079"/>
      <c r="E189" s="1057"/>
      <c r="F189" s="1058"/>
      <c r="G189" s="1057"/>
      <c r="H189" s="1058"/>
      <c r="I189" s="1082"/>
      <c r="J189" s="1083"/>
      <c r="K189" s="1084"/>
      <c r="L189" s="1085"/>
      <c r="M189" s="1085"/>
      <c r="N189" s="1079"/>
      <c r="O189" s="1063"/>
      <c r="P189" s="1064"/>
      <c r="Q189" s="1064"/>
      <c r="R189" s="1064"/>
      <c r="S189" s="1065"/>
      <c r="T189" s="1103" t="s">
        <v>921</v>
      </c>
      <c r="U189" s="1104"/>
      <c r="V189" s="1105"/>
      <c r="W189" s="1089"/>
      <c r="X189" s="1090"/>
      <c r="Y189" s="1090"/>
      <c r="Z189" s="1090"/>
      <c r="AA189" s="1090"/>
      <c r="AB189" s="1090"/>
      <c r="AC189" s="1091"/>
      <c r="AD189" s="1089"/>
      <c r="AE189" s="1090"/>
      <c r="AF189" s="1090"/>
      <c r="AG189" s="1090"/>
      <c r="AH189" s="1090"/>
      <c r="AI189" s="1090"/>
      <c r="AJ189" s="1091"/>
      <c r="AK189" s="1089"/>
      <c r="AL189" s="1090"/>
      <c r="AM189" s="1090"/>
      <c r="AN189" s="1090"/>
      <c r="AO189" s="1090"/>
      <c r="AP189" s="1090"/>
      <c r="AQ189" s="1091"/>
      <c r="AR189" s="1089"/>
      <c r="AS189" s="1090"/>
      <c r="AT189" s="1090"/>
      <c r="AU189" s="1090"/>
      <c r="AV189" s="1090"/>
      <c r="AW189" s="1090"/>
      <c r="AX189" s="1091"/>
      <c r="AY189" s="1089"/>
      <c r="AZ189" s="1090"/>
      <c r="BA189" s="1092"/>
      <c r="BB189" s="1093"/>
      <c r="BC189" s="1094"/>
      <c r="BD189" s="1095"/>
      <c r="BE189" s="1096"/>
      <c r="BF189" s="1097"/>
      <c r="BG189" s="1098"/>
      <c r="BH189" s="1098"/>
      <c r="BI189" s="1098"/>
      <c r="BJ189" s="1099"/>
    </row>
    <row r="190" spans="2:62" ht="20.25" hidden="1" customHeight="1">
      <c r="B190" s="1054"/>
      <c r="C190" s="1106"/>
      <c r="D190" s="1107"/>
      <c r="E190" s="1108"/>
      <c r="F190" s="1109">
        <f>C189</f>
        <v>0</v>
      </c>
      <c r="G190" s="1108"/>
      <c r="H190" s="1109">
        <f>I189</f>
        <v>0</v>
      </c>
      <c r="I190" s="1110"/>
      <c r="J190" s="1111"/>
      <c r="K190" s="1112"/>
      <c r="L190" s="1113"/>
      <c r="M190" s="1113"/>
      <c r="N190" s="1107"/>
      <c r="O190" s="1063"/>
      <c r="P190" s="1064"/>
      <c r="Q190" s="1064"/>
      <c r="R190" s="1064"/>
      <c r="S190" s="1065"/>
      <c r="T190" s="1100" t="s">
        <v>922</v>
      </c>
      <c r="U190" s="1101"/>
      <c r="V190" s="1102"/>
      <c r="W190" s="1069" t="str">
        <f>IF(W189="","",VLOOKUP(W189,シフト記号表!$C$6:$L$47,10,FALSE))</f>
        <v/>
      </c>
      <c r="X190" s="1070" t="str">
        <f>IF(X189="","",VLOOKUP(X189,シフト記号表!$C$6:$L$47,10,FALSE))</f>
        <v/>
      </c>
      <c r="Y190" s="1070" t="str">
        <f>IF(Y189="","",VLOOKUP(Y189,シフト記号表!$C$6:$L$47,10,FALSE))</f>
        <v/>
      </c>
      <c r="Z190" s="1070" t="str">
        <f>IF(Z189="","",VLOOKUP(Z189,シフト記号表!$C$6:$L$47,10,FALSE))</f>
        <v/>
      </c>
      <c r="AA190" s="1070" t="str">
        <f>IF(AA189="","",VLOOKUP(AA189,シフト記号表!$C$6:$L$47,10,FALSE))</f>
        <v/>
      </c>
      <c r="AB190" s="1070" t="str">
        <f>IF(AB189="","",VLOOKUP(AB189,シフト記号表!$C$6:$L$47,10,FALSE))</f>
        <v/>
      </c>
      <c r="AC190" s="1071" t="str">
        <f>IF(AC189="","",VLOOKUP(AC189,シフト記号表!$C$6:$L$47,10,FALSE))</f>
        <v/>
      </c>
      <c r="AD190" s="1069" t="str">
        <f>IF(AD189="","",VLOOKUP(AD189,シフト記号表!$C$6:$L$47,10,FALSE))</f>
        <v/>
      </c>
      <c r="AE190" s="1070" t="str">
        <f>IF(AE189="","",VLOOKUP(AE189,シフト記号表!$C$6:$L$47,10,FALSE))</f>
        <v/>
      </c>
      <c r="AF190" s="1070" t="str">
        <f>IF(AF189="","",VLOOKUP(AF189,シフト記号表!$C$6:$L$47,10,FALSE))</f>
        <v/>
      </c>
      <c r="AG190" s="1070" t="str">
        <f>IF(AG189="","",VLOOKUP(AG189,シフト記号表!$C$6:$L$47,10,FALSE))</f>
        <v/>
      </c>
      <c r="AH190" s="1070" t="str">
        <f>IF(AH189="","",VLOOKUP(AH189,シフト記号表!$C$6:$L$47,10,FALSE))</f>
        <v/>
      </c>
      <c r="AI190" s="1070" t="str">
        <f>IF(AI189="","",VLOOKUP(AI189,シフト記号表!$C$6:$L$47,10,FALSE))</f>
        <v/>
      </c>
      <c r="AJ190" s="1071" t="str">
        <f>IF(AJ189="","",VLOOKUP(AJ189,シフト記号表!$C$6:$L$47,10,FALSE))</f>
        <v/>
      </c>
      <c r="AK190" s="1069" t="str">
        <f>IF(AK189="","",VLOOKUP(AK189,シフト記号表!$C$6:$L$47,10,FALSE))</f>
        <v/>
      </c>
      <c r="AL190" s="1070" t="str">
        <f>IF(AL189="","",VLOOKUP(AL189,シフト記号表!$C$6:$L$47,10,FALSE))</f>
        <v/>
      </c>
      <c r="AM190" s="1070" t="str">
        <f>IF(AM189="","",VLOOKUP(AM189,シフト記号表!$C$6:$L$47,10,FALSE))</f>
        <v/>
      </c>
      <c r="AN190" s="1070" t="str">
        <f>IF(AN189="","",VLOOKUP(AN189,シフト記号表!$C$6:$L$47,10,FALSE))</f>
        <v/>
      </c>
      <c r="AO190" s="1070" t="str">
        <f>IF(AO189="","",VLOOKUP(AO189,シフト記号表!$C$6:$L$47,10,FALSE))</f>
        <v/>
      </c>
      <c r="AP190" s="1070" t="str">
        <f>IF(AP189="","",VLOOKUP(AP189,シフト記号表!$C$6:$L$47,10,FALSE))</f>
        <v/>
      </c>
      <c r="AQ190" s="1071" t="str">
        <f>IF(AQ189="","",VLOOKUP(AQ189,シフト記号表!$C$6:$L$47,10,FALSE))</f>
        <v/>
      </c>
      <c r="AR190" s="1069" t="str">
        <f>IF(AR189="","",VLOOKUP(AR189,シフト記号表!$C$6:$L$47,10,FALSE))</f>
        <v/>
      </c>
      <c r="AS190" s="1070" t="str">
        <f>IF(AS189="","",VLOOKUP(AS189,シフト記号表!$C$6:$L$47,10,FALSE))</f>
        <v/>
      </c>
      <c r="AT190" s="1070" t="str">
        <f>IF(AT189="","",VLOOKUP(AT189,シフト記号表!$C$6:$L$47,10,FALSE))</f>
        <v/>
      </c>
      <c r="AU190" s="1070" t="str">
        <f>IF(AU189="","",VLOOKUP(AU189,シフト記号表!$C$6:$L$47,10,FALSE))</f>
        <v/>
      </c>
      <c r="AV190" s="1070" t="str">
        <f>IF(AV189="","",VLOOKUP(AV189,シフト記号表!$C$6:$L$47,10,FALSE))</f>
        <v/>
      </c>
      <c r="AW190" s="1070" t="str">
        <f>IF(AW189="","",VLOOKUP(AW189,シフト記号表!$C$6:$L$47,10,FALSE))</f>
        <v/>
      </c>
      <c r="AX190" s="1071" t="str">
        <f>IF(AX189="","",VLOOKUP(AX189,シフト記号表!$C$6:$L$47,10,FALSE))</f>
        <v/>
      </c>
      <c r="AY190" s="1069" t="str">
        <f>IF(AY189="","",VLOOKUP(AY189,シフト記号表!$C$6:$L$47,10,FALSE))</f>
        <v/>
      </c>
      <c r="AZ190" s="1070" t="str">
        <f>IF(AZ189="","",VLOOKUP(AZ189,シフト記号表!$C$6:$L$47,10,FALSE))</f>
        <v/>
      </c>
      <c r="BA190" s="1070" t="str">
        <f>IF(BA189="","",VLOOKUP(BA189,シフト記号表!$C$6:$L$47,10,FALSE))</f>
        <v/>
      </c>
      <c r="BB190" s="1114">
        <f>IF($BE$3="４週",SUM(W190:AX190),IF($BE$3="暦月",SUM(W190:BA190),""))</f>
        <v>0</v>
      </c>
      <c r="BC190" s="1115"/>
      <c r="BD190" s="1116">
        <f>IF($BE$3="４週",BB190/4,IF($BE$3="暦月",(BB190/($BE$8/7)),""))</f>
        <v>0</v>
      </c>
      <c r="BE190" s="1115"/>
      <c r="BF190" s="1117"/>
      <c r="BG190" s="1118"/>
      <c r="BH190" s="1118"/>
      <c r="BI190" s="1118"/>
      <c r="BJ190" s="1119"/>
    </row>
    <row r="191" spans="2:62" ht="20.25" hidden="1" customHeight="1">
      <c r="B191" s="1029">
        <f>B189+1</f>
        <v>88</v>
      </c>
      <c r="C191" s="1078"/>
      <c r="D191" s="1079"/>
      <c r="E191" s="1057"/>
      <c r="F191" s="1058"/>
      <c r="G191" s="1057"/>
      <c r="H191" s="1058"/>
      <c r="I191" s="1082"/>
      <c r="J191" s="1083"/>
      <c r="K191" s="1084"/>
      <c r="L191" s="1085"/>
      <c r="M191" s="1085"/>
      <c r="N191" s="1079"/>
      <c r="O191" s="1063"/>
      <c r="P191" s="1064"/>
      <c r="Q191" s="1064"/>
      <c r="R191" s="1064"/>
      <c r="S191" s="1065"/>
      <c r="T191" s="1103" t="s">
        <v>921</v>
      </c>
      <c r="U191" s="1104"/>
      <c r="V191" s="1105"/>
      <c r="W191" s="1089"/>
      <c r="X191" s="1090"/>
      <c r="Y191" s="1090"/>
      <c r="Z191" s="1090"/>
      <c r="AA191" s="1090"/>
      <c r="AB191" s="1090"/>
      <c r="AC191" s="1091"/>
      <c r="AD191" s="1089"/>
      <c r="AE191" s="1090"/>
      <c r="AF191" s="1090"/>
      <c r="AG191" s="1090"/>
      <c r="AH191" s="1090"/>
      <c r="AI191" s="1090"/>
      <c r="AJ191" s="1091"/>
      <c r="AK191" s="1089"/>
      <c r="AL191" s="1090"/>
      <c r="AM191" s="1090"/>
      <c r="AN191" s="1090"/>
      <c r="AO191" s="1090"/>
      <c r="AP191" s="1090"/>
      <c r="AQ191" s="1091"/>
      <c r="AR191" s="1089"/>
      <c r="AS191" s="1090"/>
      <c r="AT191" s="1090"/>
      <c r="AU191" s="1090"/>
      <c r="AV191" s="1090"/>
      <c r="AW191" s="1090"/>
      <c r="AX191" s="1091"/>
      <c r="AY191" s="1089"/>
      <c r="AZ191" s="1090"/>
      <c r="BA191" s="1092"/>
      <c r="BB191" s="1093"/>
      <c r="BC191" s="1094"/>
      <c r="BD191" s="1095"/>
      <c r="BE191" s="1096"/>
      <c r="BF191" s="1097"/>
      <c r="BG191" s="1098"/>
      <c r="BH191" s="1098"/>
      <c r="BI191" s="1098"/>
      <c r="BJ191" s="1099"/>
    </row>
    <row r="192" spans="2:62" ht="20.25" hidden="1" customHeight="1">
      <c r="B192" s="1054"/>
      <c r="C192" s="1106"/>
      <c r="D192" s="1107"/>
      <c r="E192" s="1108"/>
      <c r="F192" s="1109">
        <f>C191</f>
        <v>0</v>
      </c>
      <c r="G192" s="1108"/>
      <c r="H192" s="1109">
        <f>I191</f>
        <v>0</v>
      </c>
      <c r="I192" s="1110"/>
      <c r="J192" s="1111"/>
      <c r="K192" s="1112"/>
      <c r="L192" s="1113"/>
      <c r="M192" s="1113"/>
      <c r="N192" s="1107"/>
      <c r="O192" s="1063"/>
      <c r="P192" s="1064"/>
      <c r="Q192" s="1064"/>
      <c r="R192" s="1064"/>
      <c r="S192" s="1065"/>
      <c r="T192" s="1100" t="s">
        <v>922</v>
      </c>
      <c r="U192" s="1101"/>
      <c r="V192" s="1102"/>
      <c r="W192" s="1069" t="str">
        <f>IF(W191="","",VLOOKUP(W191,シフト記号表!$C$6:$L$47,10,FALSE))</f>
        <v/>
      </c>
      <c r="X192" s="1070" t="str">
        <f>IF(X191="","",VLOOKUP(X191,シフト記号表!$C$6:$L$47,10,FALSE))</f>
        <v/>
      </c>
      <c r="Y192" s="1070" t="str">
        <f>IF(Y191="","",VLOOKUP(Y191,シフト記号表!$C$6:$L$47,10,FALSE))</f>
        <v/>
      </c>
      <c r="Z192" s="1070" t="str">
        <f>IF(Z191="","",VLOOKUP(Z191,シフト記号表!$C$6:$L$47,10,FALSE))</f>
        <v/>
      </c>
      <c r="AA192" s="1070" t="str">
        <f>IF(AA191="","",VLOOKUP(AA191,シフト記号表!$C$6:$L$47,10,FALSE))</f>
        <v/>
      </c>
      <c r="AB192" s="1070" t="str">
        <f>IF(AB191="","",VLOOKUP(AB191,シフト記号表!$C$6:$L$47,10,FALSE))</f>
        <v/>
      </c>
      <c r="AC192" s="1071" t="str">
        <f>IF(AC191="","",VLOOKUP(AC191,シフト記号表!$C$6:$L$47,10,FALSE))</f>
        <v/>
      </c>
      <c r="AD192" s="1069" t="str">
        <f>IF(AD191="","",VLOOKUP(AD191,シフト記号表!$C$6:$L$47,10,FALSE))</f>
        <v/>
      </c>
      <c r="AE192" s="1070" t="str">
        <f>IF(AE191="","",VLOOKUP(AE191,シフト記号表!$C$6:$L$47,10,FALSE))</f>
        <v/>
      </c>
      <c r="AF192" s="1070" t="str">
        <f>IF(AF191="","",VLOOKUP(AF191,シフト記号表!$C$6:$L$47,10,FALSE))</f>
        <v/>
      </c>
      <c r="AG192" s="1070" t="str">
        <f>IF(AG191="","",VLOOKUP(AG191,シフト記号表!$C$6:$L$47,10,FALSE))</f>
        <v/>
      </c>
      <c r="AH192" s="1070" t="str">
        <f>IF(AH191="","",VLOOKUP(AH191,シフト記号表!$C$6:$L$47,10,FALSE))</f>
        <v/>
      </c>
      <c r="AI192" s="1070" t="str">
        <f>IF(AI191="","",VLOOKUP(AI191,シフト記号表!$C$6:$L$47,10,FALSE))</f>
        <v/>
      </c>
      <c r="AJ192" s="1071" t="str">
        <f>IF(AJ191="","",VLOOKUP(AJ191,シフト記号表!$C$6:$L$47,10,FALSE))</f>
        <v/>
      </c>
      <c r="AK192" s="1069" t="str">
        <f>IF(AK191="","",VLOOKUP(AK191,シフト記号表!$C$6:$L$47,10,FALSE))</f>
        <v/>
      </c>
      <c r="AL192" s="1070" t="str">
        <f>IF(AL191="","",VLOOKUP(AL191,シフト記号表!$C$6:$L$47,10,FALSE))</f>
        <v/>
      </c>
      <c r="AM192" s="1070" t="str">
        <f>IF(AM191="","",VLOOKUP(AM191,シフト記号表!$C$6:$L$47,10,FALSE))</f>
        <v/>
      </c>
      <c r="AN192" s="1070" t="str">
        <f>IF(AN191="","",VLOOKUP(AN191,シフト記号表!$C$6:$L$47,10,FALSE))</f>
        <v/>
      </c>
      <c r="AO192" s="1070" t="str">
        <f>IF(AO191="","",VLOOKUP(AO191,シフト記号表!$C$6:$L$47,10,FALSE))</f>
        <v/>
      </c>
      <c r="AP192" s="1070" t="str">
        <f>IF(AP191="","",VLOOKUP(AP191,シフト記号表!$C$6:$L$47,10,FALSE))</f>
        <v/>
      </c>
      <c r="AQ192" s="1071" t="str">
        <f>IF(AQ191="","",VLOOKUP(AQ191,シフト記号表!$C$6:$L$47,10,FALSE))</f>
        <v/>
      </c>
      <c r="AR192" s="1069" t="str">
        <f>IF(AR191="","",VLOOKUP(AR191,シフト記号表!$C$6:$L$47,10,FALSE))</f>
        <v/>
      </c>
      <c r="AS192" s="1070" t="str">
        <f>IF(AS191="","",VLOOKUP(AS191,シフト記号表!$C$6:$L$47,10,FALSE))</f>
        <v/>
      </c>
      <c r="AT192" s="1070" t="str">
        <f>IF(AT191="","",VLOOKUP(AT191,シフト記号表!$C$6:$L$47,10,FALSE))</f>
        <v/>
      </c>
      <c r="AU192" s="1070" t="str">
        <f>IF(AU191="","",VLOOKUP(AU191,シフト記号表!$C$6:$L$47,10,FALSE))</f>
        <v/>
      </c>
      <c r="AV192" s="1070" t="str">
        <f>IF(AV191="","",VLOOKUP(AV191,シフト記号表!$C$6:$L$47,10,FALSE))</f>
        <v/>
      </c>
      <c r="AW192" s="1070" t="str">
        <f>IF(AW191="","",VLOOKUP(AW191,シフト記号表!$C$6:$L$47,10,FALSE))</f>
        <v/>
      </c>
      <c r="AX192" s="1071" t="str">
        <f>IF(AX191="","",VLOOKUP(AX191,シフト記号表!$C$6:$L$47,10,FALSE))</f>
        <v/>
      </c>
      <c r="AY192" s="1069" t="str">
        <f>IF(AY191="","",VLOOKUP(AY191,シフト記号表!$C$6:$L$47,10,FALSE))</f>
        <v/>
      </c>
      <c r="AZ192" s="1070" t="str">
        <f>IF(AZ191="","",VLOOKUP(AZ191,シフト記号表!$C$6:$L$47,10,FALSE))</f>
        <v/>
      </c>
      <c r="BA192" s="1070" t="str">
        <f>IF(BA191="","",VLOOKUP(BA191,シフト記号表!$C$6:$L$47,10,FALSE))</f>
        <v/>
      </c>
      <c r="BB192" s="1114">
        <f>IF($BE$3="４週",SUM(W192:AX192),IF($BE$3="暦月",SUM(W192:BA192),""))</f>
        <v>0</v>
      </c>
      <c r="BC192" s="1115"/>
      <c r="BD192" s="1116">
        <f>IF($BE$3="４週",BB192/4,IF($BE$3="暦月",(BB192/($BE$8/7)),""))</f>
        <v>0</v>
      </c>
      <c r="BE192" s="1115"/>
      <c r="BF192" s="1117"/>
      <c r="BG192" s="1118"/>
      <c r="BH192" s="1118"/>
      <c r="BI192" s="1118"/>
      <c r="BJ192" s="1119"/>
    </row>
    <row r="193" spans="2:62" ht="20.25" hidden="1" customHeight="1">
      <c r="B193" s="1029">
        <f>B191+1</f>
        <v>89</v>
      </c>
      <c r="C193" s="1078"/>
      <c r="D193" s="1079"/>
      <c r="E193" s="1057"/>
      <c r="F193" s="1058"/>
      <c r="G193" s="1057"/>
      <c r="H193" s="1058"/>
      <c r="I193" s="1082"/>
      <c r="J193" s="1083"/>
      <c r="K193" s="1084"/>
      <c r="L193" s="1085"/>
      <c r="M193" s="1085"/>
      <c r="N193" s="1079"/>
      <c r="O193" s="1063"/>
      <c r="P193" s="1064"/>
      <c r="Q193" s="1064"/>
      <c r="R193" s="1064"/>
      <c r="S193" s="1065"/>
      <c r="T193" s="1103" t="s">
        <v>921</v>
      </c>
      <c r="U193" s="1104"/>
      <c r="V193" s="1105"/>
      <c r="W193" s="1089"/>
      <c r="X193" s="1090"/>
      <c r="Y193" s="1090"/>
      <c r="Z193" s="1090"/>
      <c r="AA193" s="1090"/>
      <c r="AB193" s="1090"/>
      <c r="AC193" s="1091"/>
      <c r="AD193" s="1089"/>
      <c r="AE193" s="1090"/>
      <c r="AF193" s="1090"/>
      <c r="AG193" s="1090"/>
      <c r="AH193" s="1090"/>
      <c r="AI193" s="1090"/>
      <c r="AJ193" s="1091"/>
      <c r="AK193" s="1089"/>
      <c r="AL193" s="1090"/>
      <c r="AM193" s="1090"/>
      <c r="AN193" s="1090"/>
      <c r="AO193" s="1090"/>
      <c r="AP193" s="1090"/>
      <c r="AQ193" s="1091"/>
      <c r="AR193" s="1089"/>
      <c r="AS193" s="1090"/>
      <c r="AT193" s="1090"/>
      <c r="AU193" s="1090"/>
      <c r="AV193" s="1090"/>
      <c r="AW193" s="1090"/>
      <c r="AX193" s="1091"/>
      <c r="AY193" s="1089"/>
      <c r="AZ193" s="1090"/>
      <c r="BA193" s="1092"/>
      <c r="BB193" s="1093"/>
      <c r="BC193" s="1094"/>
      <c r="BD193" s="1095"/>
      <c r="BE193" s="1096"/>
      <c r="BF193" s="1097"/>
      <c r="BG193" s="1098"/>
      <c r="BH193" s="1098"/>
      <c r="BI193" s="1098"/>
      <c r="BJ193" s="1099"/>
    </row>
    <row r="194" spans="2:62" ht="20.25" hidden="1" customHeight="1">
      <c r="B194" s="1054"/>
      <c r="C194" s="1106"/>
      <c r="D194" s="1107"/>
      <c r="E194" s="1108"/>
      <c r="F194" s="1109">
        <f>C193</f>
        <v>0</v>
      </c>
      <c r="G194" s="1108"/>
      <c r="H194" s="1109">
        <f>I193</f>
        <v>0</v>
      </c>
      <c r="I194" s="1110"/>
      <c r="J194" s="1111"/>
      <c r="K194" s="1112"/>
      <c r="L194" s="1113"/>
      <c r="M194" s="1113"/>
      <c r="N194" s="1107"/>
      <c r="O194" s="1063"/>
      <c r="P194" s="1064"/>
      <c r="Q194" s="1064"/>
      <c r="R194" s="1064"/>
      <c r="S194" s="1065"/>
      <c r="T194" s="1100" t="s">
        <v>922</v>
      </c>
      <c r="U194" s="1101"/>
      <c r="V194" s="1102"/>
      <c r="W194" s="1069" t="str">
        <f>IF(W193="","",VLOOKUP(W193,シフト記号表!$C$6:$L$47,10,FALSE))</f>
        <v/>
      </c>
      <c r="X194" s="1070" t="str">
        <f>IF(X193="","",VLOOKUP(X193,シフト記号表!$C$6:$L$47,10,FALSE))</f>
        <v/>
      </c>
      <c r="Y194" s="1070" t="str">
        <f>IF(Y193="","",VLOOKUP(Y193,シフト記号表!$C$6:$L$47,10,FALSE))</f>
        <v/>
      </c>
      <c r="Z194" s="1070" t="str">
        <f>IF(Z193="","",VLOOKUP(Z193,シフト記号表!$C$6:$L$47,10,FALSE))</f>
        <v/>
      </c>
      <c r="AA194" s="1070" t="str">
        <f>IF(AA193="","",VLOOKUP(AA193,シフト記号表!$C$6:$L$47,10,FALSE))</f>
        <v/>
      </c>
      <c r="AB194" s="1070" t="str">
        <f>IF(AB193="","",VLOOKUP(AB193,シフト記号表!$C$6:$L$47,10,FALSE))</f>
        <v/>
      </c>
      <c r="AC194" s="1071" t="str">
        <f>IF(AC193="","",VLOOKUP(AC193,シフト記号表!$C$6:$L$47,10,FALSE))</f>
        <v/>
      </c>
      <c r="AD194" s="1069" t="str">
        <f>IF(AD193="","",VLOOKUP(AD193,シフト記号表!$C$6:$L$47,10,FALSE))</f>
        <v/>
      </c>
      <c r="AE194" s="1070" t="str">
        <f>IF(AE193="","",VLOOKUP(AE193,シフト記号表!$C$6:$L$47,10,FALSE))</f>
        <v/>
      </c>
      <c r="AF194" s="1070" t="str">
        <f>IF(AF193="","",VLOOKUP(AF193,シフト記号表!$C$6:$L$47,10,FALSE))</f>
        <v/>
      </c>
      <c r="AG194" s="1070" t="str">
        <f>IF(AG193="","",VLOOKUP(AG193,シフト記号表!$C$6:$L$47,10,FALSE))</f>
        <v/>
      </c>
      <c r="AH194" s="1070" t="str">
        <f>IF(AH193="","",VLOOKUP(AH193,シフト記号表!$C$6:$L$47,10,FALSE))</f>
        <v/>
      </c>
      <c r="AI194" s="1070" t="str">
        <f>IF(AI193="","",VLOOKUP(AI193,シフト記号表!$C$6:$L$47,10,FALSE))</f>
        <v/>
      </c>
      <c r="AJ194" s="1071" t="str">
        <f>IF(AJ193="","",VLOOKUP(AJ193,シフト記号表!$C$6:$L$47,10,FALSE))</f>
        <v/>
      </c>
      <c r="AK194" s="1069" t="str">
        <f>IF(AK193="","",VLOOKUP(AK193,シフト記号表!$C$6:$L$47,10,FALSE))</f>
        <v/>
      </c>
      <c r="AL194" s="1070" t="str">
        <f>IF(AL193="","",VLOOKUP(AL193,シフト記号表!$C$6:$L$47,10,FALSE))</f>
        <v/>
      </c>
      <c r="AM194" s="1070" t="str">
        <f>IF(AM193="","",VLOOKUP(AM193,シフト記号表!$C$6:$L$47,10,FALSE))</f>
        <v/>
      </c>
      <c r="AN194" s="1070" t="str">
        <f>IF(AN193="","",VLOOKUP(AN193,シフト記号表!$C$6:$L$47,10,FALSE))</f>
        <v/>
      </c>
      <c r="AO194" s="1070" t="str">
        <f>IF(AO193="","",VLOOKUP(AO193,シフト記号表!$C$6:$L$47,10,FALSE))</f>
        <v/>
      </c>
      <c r="AP194" s="1070" t="str">
        <f>IF(AP193="","",VLOOKUP(AP193,シフト記号表!$C$6:$L$47,10,FALSE))</f>
        <v/>
      </c>
      <c r="AQ194" s="1071" t="str">
        <f>IF(AQ193="","",VLOOKUP(AQ193,シフト記号表!$C$6:$L$47,10,FALSE))</f>
        <v/>
      </c>
      <c r="AR194" s="1069" t="str">
        <f>IF(AR193="","",VLOOKUP(AR193,シフト記号表!$C$6:$L$47,10,FALSE))</f>
        <v/>
      </c>
      <c r="AS194" s="1070" t="str">
        <f>IF(AS193="","",VLOOKUP(AS193,シフト記号表!$C$6:$L$47,10,FALSE))</f>
        <v/>
      </c>
      <c r="AT194" s="1070" t="str">
        <f>IF(AT193="","",VLOOKUP(AT193,シフト記号表!$C$6:$L$47,10,FALSE))</f>
        <v/>
      </c>
      <c r="AU194" s="1070" t="str">
        <f>IF(AU193="","",VLOOKUP(AU193,シフト記号表!$C$6:$L$47,10,FALSE))</f>
        <v/>
      </c>
      <c r="AV194" s="1070" t="str">
        <f>IF(AV193="","",VLOOKUP(AV193,シフト記号表!$C$6:$L$47,10,FALSE))</f>
        <v/>
      </c>
      <c r="AW194" s="1070" t="str">
        <f>IF(AW193="","",VLOOKUP(AW193,シフト記号表!$C$6:$L$47,10,FALSE))</f>
        <v/>
      </c>
      <c r="AX194" s="1071" t="str">
        <f>IF(AX193="","",VLOOKUP(AX193,シフト記号表!$C$6:$L$47,10,FALSE))</f>
        <v/>
      </c>
      <c r="AY194" s="1069" t="str">
        <f>IF(AY193="","",VLOOKUP(AY193,シフト記号表!$C$6:$L$47,10,FALSE))</f>
        <v/>
      </c>
      <c r="AZ194" s="1070" t="str">
        <f>IF(AZ193="","",VLOOKUP(AZ193,シフト記号表!$C$6:$L$47,10,FALSE))</f>
        <v/>
      </c>
      <c r="BA194" s="1070" t="str">
        <f>IF(BA193="","",VLOOKUP(BA193,シフト記号表!$C$6:$L$47,10,FALSE))</f>
        <v/>
      </c>
      <c r="BB194" s="1114">
        <f>IF($BE$3="４週",SUM(W194:AX194),IF($BE$3="暦月",SUM(W194:BA194),""))</f>
        <v>0</v>
      </c>
      <c r="BC194" s="1115"/>
      <c r="BD194" s="1116">
        <f>IF($BE$3="４週",BB194/4,IF($BE$3="暦月",(BB194/($BE$8/7)),""))</f>
        <v>0</v>
      </c>
      <c r="BE194" s="1115"/>
      <c r="BF194" s="1117"/>
      <c r="BG194" s="1118"/>
      <c r="BH194" s="1118"/>
      <c r="BI194" s="1118"/>
      <c r="BJ194" s="1119"/>
    </row>
    <row r="195" spans="2:62" ht="20.25" hidden="1" customHeight="1">
      <c r="B195" s="1029">
        <f>B193+1</f>
        <v>90</v>
      </c>
      <c r="C195" s="1078"/>
      <c r="D195" s="1079"/>
      <c r="E195" s="1057"/>
      <c r="F195" s="1058"/>
      <c r="G195" s="1057"/>
      <c r="H195" s="1058"/>
      <c r="I195" s="1082"/>
      <c r="J195" s="1083"/>
      <c r="K195" s="1084"/>
      <c r="L195" s="1085"/>
      <c r="M195" s="1085"/>
      <c r="N195" s="1079"/>
      <c r="O195" s="1063"/>
      <c r="P195" s="1064"/>
      <c r="Q195" s="1064"/>
      <c r="R195" s="1064"/>
      <c r="S195" s="1065"/>
      <c r="T195" s="1103" t="s">
        <v>921</v>
      </c>
      <c r="U195" s="1104"/>
      <c r="V195" s="1105"/>
      <c r="W195" s="1089"/>
      <c r="X195" s="1090"/>
      <c r="Y195" s="1090"/>
      <c r="Z195" s="1090"/>
      <c r="AA195" s="1090"/>
      <c r="AB195" s="1090"/>
      <c r="AC195" s="1091"/>
      <c r="AD195" s="1089"/>
      <c r="AE195" s="1090"/>
      <c r="AF195" s="1090"/>
      <c r="AG195" s="1090"/>
      <c r="AH195" s="1090"/>
      <c r="AI195" s="1090"/>
      <c r="AJ195" s="1091"/>
      <c r="AK195" s="1089"/>
      <c r="AL195" s="1090"/>
      <c r="AM195" s="1090"/>
      <c r="AN195" s="1090"/>
      <c r="AO195" s="1090"/>
      <c r="AP195" s="1090"/>
      <c r="AQ195" s="1091"/>
      <c r="AR195" s="1089"/>
      <c r="AS195" s="1090"/>
      <c r="AT195" s="1090"/>
      <c r="AU195" s="1090"/>
      <c r="AV195" s="1090"/>
      <c r="AW195" s="1090"/>
      <c r="AX195" s="1091"/>
      <c r="AY195" s="1089"/>
      <c r="AZ195" s="1090"/>
      <c r="BA195" s="1092"/>
      <c r="BB195" s="1093"/>
      <c r="BC195" s="1094"/>
      <c r="BD195" s="1095"/>
      <c r="BE195" s="1096"/>
      <c r="BF195" s="1097"/>
      <c r="BG195" s="1098"/>
      <c r="BH195" s="1098"/>
      <c r="BI195" s="1098"/>
      <c r="BJ195" s="1099"/>
    </row>
    <row r="196" spans="2:62" ht="20.25" hidden="1" customHeight="1">
      <c r="B196" s="1054"/>
      <c r="C196" s="1106"/>
      <c r="D196" s="1107"/>
      <c r="E196" s="1108"/>
      <c r="F196" s="1109">
        <f>C195</f>
        <v>0</v>
      </c>
      <c r="G196" s="1108"/>
      <c r="H196" s="1109">
        <f>I195</f>
        <v>0</v>
      </c>
      <c r="I196" s="1110"/>
      <c r="J196" s="1111"/>
      <c r="K196" s="1112"/>
      <c r="L196" s="1113"/>
      <c r="M196" s="1113"/>
      <c r="N196" s="1107"/>
      <c r="O196" s="1063"/>
      <c r="P196" s="1064"/>
      <c r="Q196" s="1064"/>
      <c r="R196" s="1064"/>
      <c r="S196" s="1065"/>
      <c r="T196" s="1100" t="s">
        <v>922</v>
      </c>
      <c r="U196" s="1101"/>
      <c r="V196" s="1102"/>
      <c r="W196" s="1069" t="str">
        <f>IF(W195="","",VLOOKUP(W195,シフト記号表!$C$6:$L$47,10,FALSE))</f>
        <v/>
      </c>
      <c r="X196" s="1070" t="str">
        <f>IF(X195="","",VLOOKUP(X195,シフト記号表!$C$6:$L$47,10,FALSE))</f>
        <v/>
      </c>
      <c r="Y196" s="1070" t="str">
        <f>IF(Y195="","",VLOOKUP(Y195,シフト記号表!$C$6:$L$47,10,FALSE))</f>
        <v/>
      </c>
      <c r="Z196" s="1070" t="str">
        <f>IF(Z195="","",VLOOKUP(Z195,シフト記号表!$C$6:$L$47,10,FALSE))</f>
        <v/>
      </c>
      <c r="AA196" s="1070" t="str">
        <f>IF(AA195="","",VLOOKUP(AA195,シフト記号表!$C$6:$L$47,10,FALSE))</f>
        <v/>
      </c>
      <c r="AB196" s="1070" t="str">
        <f>IF(AB195="","",VLOOKUP(AB195,シフト記号表!$C$6:$L$47,10,FALSE))</f>
        <v/>
      </c>
      <c r="AC196" s="1071" t="str">
        <f>IF(AC195="","",VLOOKUP(AC195,シフト記号表!$C$6:$L$47,10,FALSE))</f>
        <v/>
      </c>
      <c r="AD196" s="1069" t="str">
        <f>IF(AD195="","",VLOOKUP(AD195,シフト記号表!$C$6:$L$47,10,FALSE))</f>
        <v/>
      </c>
      <c r="AE196" s="1070" t="str">
        <f>IF(AE195="","",VLOOKUP(AE195,シフト記号表!$C$6:$L$47,10,FALSE))</f>
        <v/>
      </c>
      <c r="AF196" s="1070" t="str">
        <f>IF(AF195="","",VLOOKUP(AF195,シフト記号表!$C$6:$L$47,10,FALSE))</f>
        <v/>
      </c>
      <c r="AG196" s="1070" t="str">
        <f>IF(AG195="","",VLOOKUP(AG195,シフト記号表!$C$6:$L$47,10,FALSE))</f>
        <v/>
      </c>
      <c r="AH196" s="1070" t="str">
        <f>IF(AH195="","",VLOOKUP(AH195,シフト記号表!$C$6:$L$47,10,FALSE))</f>
        <v/>
      </c>
      <c r="AI196" s="1070" t="str">
        <f>IF(AI195="","",VLOOKUP(AI195,シフト記号表!$C$6:$L$47,10,FALSE))</f>
        <v/>
      </c>
      <c r="AJ196" s="1071" t="str">
        <f>IF(AJ195="","",VLOOKUP(AJ195,シフト記号表!$C$6:$L$47,10,FALSE))</f>
        <v/>
      </c>
      <c r="AK196" s="1069" t="str">
        <f>IF(AK195="","",VLOOKUP(AK195,シフト記号表!$C$6:$L$47,10,FALSE))</f>
        <v/>
      </c>
      <c r="AL196" s="1070" t="str">
        <f>IF(AL195="","",VLOOKUP(AL195,シフト記号表!$C$6:$L$47,10,FALSE))</f>
        <v/>
      </c>
      <c r="AM196" s="1070" t="str">
        <f>IF(AM195="","",VLOOKUP(AM195,シフト記号表!$C$6:$L$47,10,FALSE))</f>
        <v/>
      </c>
      <c r="AN196" s="1070" t="str">
        <f>IF(AN195="","",VLOOKUP(AN195,シフト記号表!$C$6:$L$47,10,FALSE))</f>
        <v/>
      </c>
      <c r="AO196" s="1070" t="str">
        <f>IF(AO195="","",VLOOKUP(AO195,シフト記号表!$C$6:$L$47,10,FALSE))</f>
        <v/>
      </c>
      <c r="AP196" s="1070" t="str">
        <f>IF(AP195="","",VLOOKUP(AP195,シフト記号表!$C$6:$L$47,10,FALSE))</f>
        <v/>
      </c>
      <c r="AQ196" s="1071" t="str">
        <f>IF(AQ195="","",VLOOKUP(AQ195,シフト記号表!$C$6:$L$47,10,FALSE))</f>
        <v/>
      </c>
      <c r="AR196" s="1069" t="str">
        <f>IF(AR195="","",VLOOKUP(AR195,シフト記号表!$C$6:$L$47,10,FALSE))</f>
        <v/>
      </c>
      <c r="AS196" s="1070" t="str">
        <f>IF(AS195="","",VLOOKUP(AS195,シフト記号表!$C$6:$L$47,10,FALSE))</f>
        <v/>
      </c>
      <c r="AT196" s="1070" t="str">
        <f>IF(AT195="","",VLOOKUP(AT195,シフト記号表!$C$6:$L$47,10,FALSE))</f>
        <v/>
      </c>
      <c r="AU196" s="1070" t="str">
        <f>IF(AU195="","",VLOOKUP(AU195,シフト記号表!$C$6:$L$47,10,FALSE))</f>
        <v/>
      </c>
      <c r="AV196" s="1070" t="str">
        <f>IF(AV195="","",VLOOKUP(AV195,シフト記号表!$C$6:$L$47,10,FALSE))</f>
        <v/>
      </c>
      <c r="AW196" s="1070" t="str">
        <f>IF(AW195="","",VLOOKUP(AW195,シフト記号表!$C$6:$L$47,10,FALSE))</f>
        <v/>
      </c>
      <c r="AX196" s="1071" t="str">
        <f>IF(AX195="","",VLOOKUP(AX195,シフト記号表!$C$6:$L$47,10,FALSE))</f>
        <v/>
      </c>
      <c r="AY196" s="1069" t="str">
        <f>IF(AY195="","",VLOOKUP(AY195,シフト記号表!$C$6:$L$47,10,FALSE))</f>
        <v/>
      </c>
      <c r="AZ196" s="1070" t="str">
        <f>IF(AZ195="","",VLOOKUP(AZ195,シフト記号表!$C$6:$L$47,10,FALSE))</f>
        <v/>
      </c>
      <c r="BA196" s="1070" t="str">
        <f>IF(BA195="","",VLOOKUP(BA195,シフト記号表!$C$6:$L$47,10,FALSE))</f>
        <v/>
      </c>
      <c r="BB196" s="1114">
        <f>IF($BE$3="４週",SUM(W196:AX196),IF($BE$3="暦月",SUM(W196:BA196),""))</f>
        <v>0</v>
      </c>
      <c r="BC196" s="1115"/>
      <c r="BD196" s="1116">
        <f>IF($BE$3="４週",BB196/4,IF($BE$3="暦月",(BB196/($BE$8/7)),""))</f>
        <v>0</v>
      </c>
      <c r="BE196" s="1115"/>
      <c r="BF196" s="1117"/>
      <c r="BG196" s="1118"/>
      <c r="BH196" s="1118"/>
      <c r="BI196" s="1118"/>
      <c r="BJ196" s="1119"/>
    </row>
    <row r="197" spans="2:62" ht="20.25" hidden="1" customHeight="1">
      <c r="B197" s="1029">
        <f>B195+1</f>
        <v>91</v>
      </c>
      <c r="C197" s="1078"/>
      <c r="D197" s="1079"/>
      <c r="E197" s="1057"/>
      <c r="F197" s="1058"/>
      <c r="G197" s="1057"/>
      <c r="H197" s="1058"/>
      <c r="I197" s="1082"/>
      <c r="J197" s="1083"/>
      <c r="K197" s="1084"/>
      <c r="L197" s="1085"/>
      <c r="M197" s="1085"/>
      <c r="N197" s="1079"/>
      <c r="O197" s="1063"/>
      <c r="P197" s="1064"/>
      <c r="Q197" s="1064"/>
      <c r="R197" s="1064"/>
      <c r="S197" s="1065"/>
      <c r="T197" s="1103" t="s">
        <v>921</v>
      </c>
      <c r="U197" s="1104"/>
      <c r="V197" s="1105"/>
      <c r="W197" s="1089"/>
      <c r="X197" s="1090"/>
      <c r="Y197" s="1090"/>
      <c r="Z197" s="1090"/>
      <c r="AA197" s="1090"/>
      <c r="AB197" s="1090"/>
      <c r="AC197" s="1091"/>
      <c r="AD197" s="1089"/>
      <c r="AE197" s="1090"/>
      <c r="AF197" s="1090"/>
      <c r="AG197" s="1090"/>
      <c r="AH197" s="1090"/>
      <c r="AI197" s="1090"/>
      <c r="AJ197" s="1091"/>
      <c r="AK197" s="1089"/>
      <c r="AL197" s="1090"/>
      <c r="AM197" s="1090"/>
      <c r="AN197" s="1090"/>
      <c r="AO197" s="1090"/>
      <c r="AP197" s="1090"/>
      <c r="AQ197" s="1091"/>
      <c r="AR197" s="1089"/>
      <c r="AS197" s="1090"/>
      <c r="AT197" s="1090"/>
      <c r="AU197" s="1090"/>
      <c r="AV197" s="1090"/>
      <c r="AW197" s="1090"/>
      <c r="AX197" s="1091"/>
      <c r="AY197" s="1089"/>
      <c r="AZ197" s="1090"/>
      <c r="BA197" s="1092"/>
      <c r="BB197" s="1093"/>
      <c r="BC197" s="1094"/>
      <c r="BD197" s="1095"/>
      <c r="BE197" s="1096"/>
      <c r="BF197" s="1097"/>
      <c r="BG197" s="1098"/>
      <c r="BH197" s="1098"/>
      <c r="BI197" s="1098"/>
      <c r="BJ197" s="1099"/>
    </row>
    <row r="198" spans="2:62" ht="20.25" hidden="1" customHeight="1">
      <c r="B198" s="1054"/>
      <c r="C198" s="1106"/>
      <c r="D198" s="1107"/>
      <c r="E198" s="1108"/>
      <c r="F198" s="1109">
        <f>C197</f>
        <v>0</v>
      </c>
      <c r="G198" s="1108"/>
      <c r="H198" s="1109">
        <f>I197</f>
        <v>0</v>
      </c>
      <c r="I198" s="1110"/>
      <c r="J198" s="1111"/>
      <c r="K198" s="1112"/>
      <c r="L198" s="1113"/>
      <c r="M198" s="1113"/>
      <c r="N198" s="1107"/>
      <c r="O198" s="1063"/>
      <c r="P198" s="1064"/>
      <c r="Q198" s="1064"/>
      <c r="R198" s="1064"/>
      <c r="S198" s="1065"/>
      <c r="T198" s="1100" t="s">
        <v>922</v>
      </c>
      <c r="U198" s="1101"/>
      <c r="V198" s="1102"/>
      <c r="W198" s="1069" t="str">
        <f>IF(W197="","",VLOOKUP(W197,シフト記号表!$C$6:$L$47,10,FALSE))</f>
        <v/>
      </c>
      <c r="X198" s="1070" t="str">
        <f>IF(X197="","",VLOOKUP(X197,シフト記号表!$C$6:$L$47,10,FALSE))</f>
        <v/>
      </c>
      <c r="Y198" s="1070" t="str">
        <f>IF(Y197="","",VLOOKUP(Y197,シフト記号表!$C$6:$L$47,10,FALSE))</f>
        <v/>
      </c>
      <c r="Z198" s="1070" t="str">
        <f>IF(Z197="","",VLOOKUP(Z197,シフト記号表!$C$6:$L$47,10,FALSE))</f>
        <v/>
      </c>
      <c r="AA198" s="1070" t="str">
        <f>IF(AA197="","",VLOOKUP(AA197,シフト記号表!$C$6:$L$47,10,FALSE))</f>
        <v/>
      </c>
      <c r="AB198" s="1070" t="str">
        <f>IF(AB197="","",VLOOKUP(AB197,シフト記号表!$C$6:$L$47,10,FALSE))</f>
        <v/>
      </c>
      <c r="AC198" s="1071" t="str">
        <f>IF(AC197="","",VLOOKUP(AC197,シフト記号表!$C$6:$L$47,10,FALSE))</f>
        <v/>
      </c>
      <c r="AD198" s="1069" t="str">
        <f>IF(AD197="","",VLOOKUP(AD197,シフト記号表!$C$6:$L$47,10,FALSE))</f>
        <v/>
      </c>
      <c r="AE198" s="1070" t="str">
        <f>IF(AE197="","",VLOOKUP(AE197,シフト記号表!$C$6:$L$47,10,FALSE))</f>
        <v/>
      </c>
      <c r="AF198" s="1070" t="str">
        <f>IF(AF197="","",VLOOKUP(AF197,シフト記号表!$C$6:$L$47,10,FALSE))</f>
        <v/>
      </c>
      <c r="AG198" s="1070" t="str">
        <f>IF(AG197="","",VLOOKUP(AG197,シフト記号表!$C$6:$L$47,10,FALSE))</f>
        <v/>
      </c>
      <c r="AH198" s="1070" t="str">
        <f>IF(AH197="","",VLOOKUP(AH197,シフト記号表!$C$6:$L$47,10,FALSE))</f>
        <v/>
      </c>
      <c r="AI198" s="1070" t="str">
        <f>IF(AI197="","",VLOOKUP(AI197,シフト記号表!$C$6:$L$47,10,FALSE))</f>
        <v/>
      </c>
      <c r="AJ198" s="1071" t="str">
        <f>IF(AJ197="","",VLOOKUP(AJ197,シフト記号表!$C$6:$L$47,10,FALSE))</f>
        <v/>
      </c>
      <c r="AK198" s="1069" t="str">
        <f>IF(AK197="","",VLOOKUP(AK197,シフト記号表!$C$6:$L$47,10,FALSE))</f>
        <v/>
      </c>
      <c r="AL198" s="1070" t="str">
        <f>IF(AL197="","",VLOOKUP(AL197,シフト記号表!$C$6:$L$47,10,FALSE))</f>
        <v/>
      </c>
      <c r="AM198" s="1070" t="str">
        <f>IF(AM197="","",VLOOKUP(AM197,シフト記号表!$C$6:$L$47,10,FALSE))</f>
        <v/>
      </c>
      <c r="AN198" s="1070" t="str">
        <f>IF(AN197="","",VLOOKUP(AN197,シフト記号表!$C$6:$L$47,10,FALSE))</f>
        <v/>
      </c>
      <c r="AO198" s="1070" t="str">
        <f>IF(AO197="","",VLOOKUP(AO197,シフト記号表!$C$6:$L$47,10,FALSE))</f>
        <v/>
      </c>
      <c r="AP198" s="1070" t="str">
        <f>IF(AP197="","",VLOOKUP(AP197,シフト記号表!$C$6:$L$47,10,FALSE))</f>
        <v/>
      </c>
      <c r="AQ198" s="1071" t="str">
        <f>IF(AQ197="","",VLOOKUP(AQ197,シフト記号表!$C$6:$L$47,10,FALSE))</f>
        <v/>
      </c>
      <c r="AR198" s="1069" t="str">
        <f>IF(AR197="","",VLOOKUP(AR197,シフト記号表!$C$6:$L$47,10,FALSE))</f>
        <v/>
      </c>
      <c r="AS198" s="1070" t="str">
        <f>IF(AS197="","",VLOOKUP(AS197,シフト記号表!$C$6:$L$47,10,FALSE))</f>
        <v/>
      </c>
      <c r="AT198" s="1070" t="str">
        <f>IF(AT197="","",VLOOKUP(AT197,シフト記号表!$C$6:$L$47,10,FALSE))</f>
        <v/>
      </c>
      <c r="AU198" s="1070" t="str">
        <f>IF(AU197="","",VLOOKUP(AU197,シフト記号表!$C$6:$L$47,10,FALSE))</f>
        <v/>
      </c>
      <c r="AV198" s="1070" t="str">
        <f>IF(AV197="","",VLOOKUP(AV197,シフト記号表!$C$6:$L$47,10,FALSE))</f>
        <v/>
      </c>
      <c r="AW198" s="1070" t="str">
        <f>IF(AW197="","",VLOOKUP(AW197,シフト記号表!$C$6:$L$47,10,FALSE))</f>
        <v/>
      </c>
      <c r="AX198" s="1071" t="str">
        <f>IF(AX197="","",VLOOKUP(AX197,シフト記号表!$C$6:$L$47,10,FALSE))</f>
        <v/>
      </c>
      <c r="AY198" s="1069" t="str">
        <f>IF(AY197="","",VLOOKUP(AY197,シフト記号表!$C$6:$L$47,10,FALSE))</f>
        <v/>
      </c>
      <c r="AZ198" s="1070" t="str">
        <f>IF(AZ197="","",VLOOKUP(AZ197,シフト記号表!$C$6:$L$47,10,FALSE))</f>
        <v/>
      </c>
      <c r="BA198" s="1070" t="str">
        <f>IF(BA197="","",VLOOKUP(BA197,シフト記号表!$C$6:$L$47,10,FALSE))</f>
        <v/>
      </c>
      <c r="BB198" s="1114">
        <f>IF($BE$3="４週",SUM(W198:AX198),IF($BE$3="暦月",SUM(W198:BA198),""))</f>
        <v>0</v>
      </c>
      <c r="BC198" s="1115"/>
      <c r="BD198" s="1116">
        <f>IF($BE$3="４週",BB198/4,IF($BE$3="暦月",(BB198/($BE$8/7)),""))</f>
        <v>0</v>
      </c>
      <c r="BE198" s="1115"/>
      <c r="BF198" s="1117"/>
      <c r="BG198" s="1118"/>
      <c r="BH198" s="1118"/>
      <c r="BI198" s="1118"/>
      <c r="BJ198" s="1119"/>
    </row>
    <row r="199" spans="2:62" ht="20.25" hidden="1" customHeight="1">
      <c r="B199" s="1029">
        <f>B197+1</f>
        <v>92</v>
      </c>
      <c r="C199" s="1078"/>
      <c r="D199" s="1079"/>
      <c r="E199" s="1057"/>
      <c r="F199" s="1058"/>
      <c r="G199" s="1057"/>
      <c r="H199" s="1058"/>
      <c r="I199" s="1082"/>
      <c r="J199" s="1083"/>
      <c r="K199" s="1084"/>
      <c r="L199" s="1085"/>
      <c r="M199" s="1085"/>
      <c r="N199" s="1079"/>
      <c r="O199" s="1063"/>
      <c r="P199" s="1064"/>
      <c r="Q199" s="1064"/>
      <c r="R199" s="1064"/>
      <c r="S199" s="1065"/>
      <c r="T199" s="1103" t="s">
        <v>921</v>
      </c>
      <c r="U199" s="1104"/>
      <c r="V199" s="1105"/>
      <c r="W199" s="1089"/>
      <c r="X199" s="1090"/>
      <c r="Y199" s="1090"/>
      <c r="Z199" s="1090"/>
      <c r="AA199" s="1090"/>
      <c r="AB199" s="1090"/>
      <c r="AC199" s="1091"/>
      <c r="AD199" s="1089"/>
      <c r="AE199" s="1090"/>
      <c r="AF199" s="1090"/>
      <c r="AG199" s="1090"/>
      <c r="AH199" s="1090"/>
      <c r="AI199" s="1090"/>
      <c r="AJ199" s="1091"/>
      <c r="AK199" s="1089"/>
      <c r="AL199" s="1090"/>
      <c r="AM199" s="1090"/>
      <c r="AN199" s="1090"/>
      <c r="AO199" s="1090"/>
      <c r="AP199" s="1090"/>
      <c r="AQ199" s="1091"/>
      <c r="AR199" s="1089"/>
      <c r="AS199" s="1090"/>
      <c r="AT199" s="1090"/>
      <c r="AU199" s="1090"/>
      <c r="AV199" s="1090"/>
      <c r="AW199" s="1090"/>
      <c r="AX199" s="1091"/>
      <c r="AY199" s="1089"/>
      <c r="AZ199" s="1090"/>
      <c r="BA199" s="1092"/>
      <c r="BB199" s="1093"/>
      <c r="BC199" s="1094"/>
      <c r="BD199" s="1095"/>
      <c r="BE199" s="1096"/>
      <c r="BF199" s="1097"/>
      <c r="BG199" s="1098"/>
      <c r="BH199" s="1098"/>
      <c r="BI199" s="1098"/>
      <c r="BJ199" s="1099"/>
    </row>
    <row r="200" spans="2:62" ht="20.25" hidden="1" customHeight="1">
      <c r="B200" s="1054"/>
      <c r="C200" s="1106"/>
      <c r="D200" s="1107"/>
      <c r="E200" s="1108"/>
      <c r="F200" s="1109">
        <f>C199</f>
        <v>0</v>
      </c>
      <c r="G200" s="1108"/>
      <c r="H200" s="1109">
        <f>I199</f>
        <v>0</v>
      </c>
      <c r="I200" s="1110"/>
      <c r="J200" s="1111"/>
      <c r="K200" s="1112"/>
      <c r="L200" s="1113"/>
      <c r="M200" s="1113"/>
      <c r="N200" s="1107"/>
      <c r="O200" s="1063"/>
      <c r="P200" s="1064"/>
      <c r="Q200" s="1064"/>
      <c r="R200" s="1064"/>
      <c r="S200" s="1065"/>
      <c r="T200" s="1100" t="s">
        <v>922</v>
      </c>
      <c r="U200" s="1101"/>
      <c r="V200" s="1102"/>
      <c r="W200" s="1069" t="str">
        <f>IF(W199="","",VLOOKUP(W199,シフト記号表!$C$6:$L$47,10,FALSE))</f>
        <v/>
      </c>
      <c r="X200" s="1070" t="str">
        <f>IF(X199="","",VLOOKUP(X199,シフト記号表!$C$6:$L$47,10,FALSE))</f>
        <v/>
      </c>
      <c r="Y200" s="1070" t="str">
        <f>IF(Y199="","",VLOOKUP(Y199,シフト記号表!$C$6:$L$47,10,FALSE))</f>
        <v/>
      </c>
      <c r="Z200" s="1070" t="str">
        <f>IF(Z199="","",VLOOKUP(Z199,シフト記号表!$C$6:$L$47,10,FALSE))</f>
        <v/>
      </c>
      <c r="AA200" s="1070" t="str">
        <f>IF(AA199="","",VLOOKUP(AA199,シフト記号表!$C$6:$L$47,10,FALSE))</f>
        <v/>
      </c>
      <c r="AB200" s="1070" t="str">
        <f>IF(AB199="","",VLOOKUP(AB199,シフト記号表!$C$6:$L$47,10,FALSE))</f>
        <v/>
      </c>
      <c r="AC200" s="1071" t="str">
        <f>IF(AC199="","",VLOOKUP(AC199,シフト記号表!$C$6:$L$47,10,FALSE))</f>
        <v/>
      </c>
      <c r="AD200" s="1069" t="str">
        <f>IF(AD199="","",VLOOKUP(AD199,シフト記号表!$C$6:$L$47,10,FALSE))</f>
        <v/>
      </c>
      <c r="AE200" s="1070" t="str">
        <f>IF(AE199="","",VLOOKUP(AE199,シフト記号表!$C$6:$L$47,10,FALSE))</f>
        <v/>
      </c>
      <c r="AF200" s="1070" t="str">
        <f>IF(AF199="","",VLOOKUP(AF199,シフト記号表!$C$6:$L$47,10,FALSE))</f>
        <v/>
      </c>
      <c r="AG200" s="1070" t="str">
        <f>IF(AG199="","",VLOOKUP(AG199,シフト記号表!$C$6:$L$47,10,FALSE))</f>
        <v/>
      </c>
      <c r="AH200" s="1070" t="str">
        <f>IF(AH199="","",VLOOKUP(AH199,シフト記号表!$C$6:$L$47,10,FALSE))</f>
        <v/>
      </c>
      <c r="AI200" s="1070" t="str">
        <f>IF(AI199="","",VLOOKUP(AI199,シフト記号表!$C$6:$L$47,10,FALSE))</f>
        <v/>
      </c>
      <c r="AJ200" s="1071" t="str">
        <f>IF(AJ199="","",VLOOKUP(AJ199,シフト記号表!$C$6:$L$47,10,FALSE))</f>
        <v/>
      </c>
      <c r="AK200" s="1069" t="str">
        <f>IF(AK199="","",VLOOKUP(AK199,シフト記号表!$C$6:$L$47,10,FALSE))</f>
        <v/>
      </c>
      <c r="AL200" s="1070" t="str">
        <f>IF(AL199="","",VLOOKUP(AL199,シフト記号表!$C$6:$L$47,10,FALSE))</f>
        <v/>
      </c>
      <c r="AM200" s="1070" t="str">
        <f>IF(AM199="","",VLOOKUP(AM199,シフト記号表!$C$6:$L$47,10,FALSE))</f>
        <v/>
      </c>
      <c r="AN200" s="1070" t="str">
        <f>IF(AN199="","",VLOOKUP(AN199,シフト記号表!$C$6:$L$47,10,FALSE))</f>
        <v/>
      </c>
      <c r="AO200" s="1070" t="str">
        <f>IF(AO199="","",VLOOKUP(AO199,シフト記号表!$C$6:$L$47,10,FALSE))</f>
        <v/>
      </c>
      <c r="AP200" s="1070" t="str">
        <f>IF(AP199="","",VLOOKUP(AP199,シフト記号表!$C$6:$L$47,10,FALSE))</f>
        <v/>
      </c>
      <c r="AQ200" s="1071" t="str">
        <f>IF(AQ199="","",VLOOKUP(AQ199,シフト記号表!$C$6:$L$47,10,FALSE))</f>
        <v/>
      </c>
      <c r="AR200" s="1069" t="str">
        <f>IF(AR199="","",VLOOKUP(AR199,シフト記号表!$C$6:$L$47,10,FALSE))</f>
        <v/>
      </c>
      <c r="AS200" s="1070" t="str">
        <f>IF(AS199="","",VLOOKUP(AS199,シフト記号表!$C$6:$L$47,10,FALSE))</f>
        <v/>
      </c>
      <c r="AT200" s="1070" t="str">
        <f>IF(AT199="","",VLOOKUP(AT199,シフト記号表!$C$6:$L$47,10,FALSE))</f>
        <v/>
      </c>
      <c r="AU200" s="1070" t="str">
        <f>IF(AU199="","",VLOOKUP(AU199,シフト記号表!$C$6:$L$47,10,FALSE))</f>
        <v/>
      </c>
      <c r="AV200" s="1070" t="str">
        <f>IF(AV199="","",VLOOKUP(AV199,シフト記号表!$C$6:$L$47,10,FALSE))</f>
        <v/>
      </c>
      <c r="AW200" s="1070" t="str">
        <f>IF(AW199="","",VLOOKUP(AW199,シフト記号表!$C$6:$L$47,10,FALSE))</f>
        <v/>
      </c>
      <c r="AX200" s="1071" t="str">
        <f>IF(AX199="","",VLOOKUP(AX199,シフト記号表!$C$6:$L$47,10,FALSE))</f>
        <v/>
      </c>
      <c r="AY200" s="1069" t="str">
        <f>IF(AY199="","",VLOOKUP(AY199,シフト記号表!$C$6:$L$47,10,FALSE))</f>
        <v/>
      </c>
      <c r="AZ200" s="1070" t="str">
        <f>IF(AZ199="","",VLOOKUP(AZ199,シフト記号表!$C$6:$L$47,10,FALSE))</f>
        <v/>
      </c>
      <c r="BA200" s="1070" t="str">
        <f>IF(BA199="","",VLOOKUP(BA199,シフト記号表!$C$6:$L$47,10,FALSE))</f>
        <v/>
      </c>
      <c r="BB200" s="1114">
        <f>IF($BE$3="４週",SUM(W200:AX200),IF($BE$3="暦月",SUM(W200:BA200),""))</f>
        <v>0</v>
      </c>
      <c r="BC200" s="1115"/>
      <c r="BD200" s="1116">
        <f>IF($BE$3="４週",BB200/4,IF($BE$3="暦月",(BB200/($BE$8/7)),""))</f>
        <v>0</v>
      </c>
      <c r="BE200" s="1115"/>
      <c r="BF200" s="1117"/>
      <c r="BG200" s="1118"/>
      <c r="BH200" s="1118"/>
      <c r="BI200" s="1118"/>
      <c r="BJ200" s="1119"/>
    </row>
    <row r="201" spans="2:62" ht="20.25" hidden="1" customHeight="1">
      <c r="B201" s="1029">
        <f>B199+1</f>
        <v>93</v>
      </c>
      <c r="C201" s="1078"/>
      <c r="D201" s="1079"/>
      <c r="E201" s="1057"/>
      <c r="F201" s="1058"/>
      <c r="G201" s="1057"/>
      <c r="H201" s="1058"/>
      <c r="I201" s="1082"/>
      <c r="J201" s="1083"/>
      <c r="K201" s="1084"/>
      <c r="L201" s="1085"/>
      <c r="M201" s="1085"/>
      <c r="N201" s="1079"/>
      <c r="O201" s="1063"/>
      <c r="P201" s="1064"/>
      <c r="Q201" s="1064"/>
      <c r="R201" s="1064"/>
      <c r="S201" s="1065"/>
      <c r="T201" s="1103" t="s">
        <v>921</v>
      </c>
      <c r="U201" s="1104"/>
      <c r="V201" s="1105"/>
      <c r="W201" s="1089"/>
      <c r="X201" s="1090"/>
      <c r="Y201" s="1090"/>
      <c r="Z201" s="1090"/>
      <c r="AA201" s="1090"/>
      <c r="AB201" s="1090"/>
      <c r="AC201" s="1091"/>
      <c r="AD201" s="1089"/>
      <c r="AE201" s="1090"/>
      <c r="AF201" s="1090"/>
      <c r="AG201" s="1090"/>
      <c r="AH201" s="1090"/>
      <c r="AI201" s="1090"/>
      <c r="AJ201" s="1091"/>
      <c r="AK201" s="1089"/>
      <c r="AL201" s="1090"/>
      <c r="AM201" s="1090"/>
      <c r="AN201" s="1090"/>
      <c r="AO201" s="1090"/>
      <c r="AP201" s="1090"/>
      <c r="AQ201" s="1091"/>
      <c r="AR201" s="1089"/>
      <c r="AS201" s="1090"/>
      <c r="AT201" s="1090"/>
      <c r="AU201" s="1090"/>
      <c r="AV201" s="1090"/>
      <c r="AW201" s="1090"/>
      <c r="AX201" s="1091"/>
      <c r="AY201" s="1089"/>
      <c r="AZ201" s="1090"/>
      <c r="BA201" s="1092"/>
      <c r="BB201" s="1093"/>
      <c r="BC201" s="1094"/>
      <c r="BD201" s="1095"/>
      <c r="BE201" s="1096"/>
      <c r="BF201" s="1097"/>
      <c r="BG201" s="1098"/>
      <c r="BH201" s="1098"/>
      <c r="BI201" s="1098"/>
      <c r="BJ201" s="1099"/>
    </row>
    <row r="202" spans="2:62" ht="20.25" hidden="1" customHeight="1">
      <c r="B202" s="1054"/>
      <c r="C202" s="1106"/>
      <c r="D202" s="1107"/>
      <c r="E202" s="1108"/>
      <c r="F202" s="1109">
        <f>C201</f>
        <v>0</v>
      </c>
      <c r="G202" s="1108"/>
      <c r="H202" s="1109">
        <f>I201</f>
        <v>0</v>
      </c>
      <c r="I202" s="1110"/>
      <c r="J202" s="1111"/>
      <c r="K202" s="1112"/>
      <c r="L202" s="1113"/>
      <c r="M202" s="1113"/>
      <c r="N202" s="1107"/>
      <c r="O202" s="1063"/>
      <c r="P202" s="1064"/>
      <c r="Q202" s="1064"/>
      <c r="R202" s="1064"/>
      <c r="S202" s="1065"/>
      <c r="T202" s="1100" t="s">
        <v>922</v>
      </c>
      <c r="U202" s="1101"/>
      <c r="V202" s="1102"/>
      <c r="W202" s="1069" t="str">
        <f>IF(W201="","",VLOOKUP(W201,シフト記号表!$C$6:$L$47,10,FALSE))</f>
        <v/>
      </c>
      <c r="X202" s="1070" t="str">
        <f>IF(X201="","",VLOOKUP(X201,シフト記号表!$C$6:$L$47,10,FALSE))</f>
        <v/>
      </c>
      <c r="Y202" s="1070" t="str">
        <f>IF(Y201="","",VLOOKUP(Y201,シフト記号表!$C$6:$L$47,10,FALSE))</f>
        <v/>
      </c>
      <c r="Z202" s="1070" t="str">
        <f>IF(Z201="","",VLOOKUP(Z201,シフト記号表!$C$6:$L$47,10,FALSE))</f>
        <v/>
      </c>
      <c r="AA202" s="1070" t="str">
        <f>IF(AA201="","",VLOOKUP(AA201,シフト記号表!$C$6:$L$47,10,FALSE))</f>
        <v/>
      </c>
      <c r="AB202" s="1070" t="str">
        <f>IF(AB201="","",VLOOKUP(AB201,シフト記号表!$C$6:$L$47,10,FALSE))</f>
        <v/>
      </c>
      <c r="AC202" s="1071" t="str">
        <f>IF(AC201="","",VLOOKUP(AC201,シフト記号表!$C$6:$L$47,10,FALSE))</f>
        <v/>
      </c>
      <c r="AD202" s="1069" t="str">
        <f>IF(AD201="","",VLOOKUP(AD201,シフト記号表!$C$6:$L$47,10,FALSE))</f>
        <v/>
      </c>
      <c r="AE202" s="1070" t="str">
        <f>IF(AE201="","",VLOOKUP(AE201,シフト記号表!$C$6:$L$47,10,FALSE))</f>
        <v/>
      </c>
      <c r="AF202" s="1070" t="str">
        <f>IF(AF201="","",VLOOKUP(AF201,シフト記号表!$C$6:$L$47,10,FALSE))</f>
        <v/>
      </c>
      <c r="AG202" s="1070" t="str">
        <f>IF(AG201="","",VLOOKUP(AG201,シフト記号表!$C$6:$L$47,10,FALSE))</f>
        <v/>
      </c>
      <c r="AH202" s="1070" t="str">
        <f>IF(AH201="","",VLOOKUP(AH201,シフト記号表!$C$6:$L$47,10,FALSE))</f>
        <v/>
      </c>
      <c r="AI202" s="1070" t="str">
        <f>IF(AI201="","",VLOOKUP(AI201,シフト記号表!$C$6:$L$47,10,FALSE))</f>
        <v/>
      </c>
      <c r="AJ202" s="1071" t="str">
        <f>IF(AJ201="","",VLOOKUP(AJ201,シフト記号表!$C$6:$L$47,10,FALSE))</f>
        <v/>
      </c>
      <c r="AK202" s="1069" t="str">
        <f>IF(AK201="","",VLOOKUP(AK201,シフト記号表!$C$6:$L$47,10,FALSE))</f>
        <v/>
      </c>
      <c r="AL202" s="1070" t="str">
        <f>IF(AL201="","",VLOOKUP(AL201,シフト記号表!$C$6:$L$47,10,FALSE))</f>
        <v/>
      </c>
      <c r="AM202" s="1070" t="str">
        <f>IF(AM201="","",VLOOKUP(AM201,シフト記号表!$C$6:$L$47,10,FALSE))</f>
        <v/>
      </c>
      <c r="AN202" s="1070" t="str">
        <f>IF(AN201="","",VLOOKUP(AN201,シフト記号表!$C$6:$L$47,10,FALSE))</f>
        <v/>
      </c>
      <c r="AO202" s="1070" t="str">
        <f>IF(AO201="","",VLOOKUP(AO201,シフト記号表!$C$6:$L$47,10,FALSE))</f>
        <v/>
      </c>
      <c r="AP202" s="1070" t="str">
        <f>IF(AP201="","",VLOOKUP(AP201,シフト記号表!$C$6:$L$47,10,FALSE))</f>
        <v/>
      </c>
      <c r="AQ202" s="1071" t="str">
        <f>IF(AQ201="","",VLOOKUP(AQ201,シフト記号表!$C$6:$L$47,10,FALSE))</f>
        <v/>
      </c>
      <c r="AR202" s="1069" t="str">
        <f>IF(AR201="","",VLOOKUP(AR201,シフト記号表!$C$6:$L$47,10,FALSE))</f>
        <v/>
      </c>
      <c r="AS202" s="1070" t="str">
        <f>IF(AS201="","",VLOOKUP(AS201,シフト記号表!$C$6:$L$47,10,FALSE))</f>
        <v/>
      </c>
      <c r="AT202" s="1070" t="str">
        <f>IF(AT201="","",VLOOKUP(AT201,シフト記号表!$C$6:$L$47,10,FALSE))</f>
        <v/>
      </c>
      <c r="AU202" s="1070" t="str">
        <f>IF(AU201="","",VLOOKUP(AU201,シフト記号表!$C$6:$L$47,10,FALSE))</f>
        <v/>
      </c>
      <c r="AV202" s="1070" t="str">
        <f>IF(AV201="","",VLOOKUP(AV201,シフト記号表!$C$6:$L$47,10,FALSE))</f>
        <v/>
      </c>
      <c r="AW202" s="1070" t="str">
        <f>IF(AW201="","",VLOOKUP(AW201,シフト記号表!$C$6:$L$47,10,FALSE))</f>
        <v/>
      </c>
      <c r="AX202" s="1071" t="str">
        <f>IF(AX201="","",VLOOKUP(AX201,シフト記号表!$C$6:$L$47,10,FALSE))</f>
        <v/>
      </c>
      <c r="AY202" s="1069" t="str">
        <f>IF(AY201="","",VLOOKUP(AY201,シフト記号表!$C$6:$L$47,10,FALSE))</f>
        <v/>
      </c>
      <c r="AZ202" s="1070" t="str">
        <f>IF(AZ201="","",VLOOKUP(AZ201,シフト記号表!$C$6:$L$47,10,FALSE))</f>
        <v/>
      </c>
      <c r="BA202" s="1070" t="str">
        <f>IF(BA201="","",VLOOKUP(BA201,シフト記号表!$C$6:$L$47,10,FALSE))</f>
        <v/>
      </c>
      <c r="BB202" s="1114">
        <f>IF($BE$3="４週",SUM(W202:AX202),IF($BE$3="暦月",SUM(W202:BA202),""))</f>
        <v>0</v>
      </c>
      <c r="BC202" s="1115"/>
      <c r="BD202" s="1116">
        <f>IF($BE$3="４週",BB202/4,IF($BE$3="暦月",(BB202/($BE$8/7)),""))</f>
        <v>0</v>
      </c>
      <c r="BE202" s="1115"/>
      <c r="BF202" s="1117"/>
      <c r="BG202" s="1118"/>
      <c r="BH202" s="1118"/>
      <c r="BI202" s="1118"/>
      <c r="BJ202" s="1119"/>
    </row>
    <row r="203" spans="2:62" ht="20.25" hidden="1" customHeight="1">
      <c r="B203" s="1029">
        <f>B201+1</f>
        <v>94</v>
      </c>
      <c r="C203" s="1078"/>
      <c r="D203" s="1079"/>
      <c r="E203" s="1057"/>
      <c r="F203" s="1058"/>
      <c r="G203" s="1057"/>
      <c r="H203" s="1058"/>
      <c r="I203" s="1082"/>
      <c r="J203" s="1083"/>
      <c r="K203" s="1084"/>
      <c r="L203" s="1085"/>
      <c r="M203" s="1085"/>
      <c r="N203" s="1079"/>
      <c r="O203" s="1063"/>
      <c r="P203" s="1064"/>
      <c r="Q203" s="1064"/>
      <c r="R203" s="1064"/>
      <c r="S203" s="1065"/>
      <c r="T203" s="1103" t="s">
        <v>921</v>
      </c>
      <c r="U203" s="1104"/>
      <c r="V203" s="1105"/>
      <c r="W203" s="1089"/>
      <c r="X203" s="1090"/>
      <c r="Y203" s="1090"/>
      <c r="Z203" s="1090"/>
      <c r="AA203" s="1090"/>
      <c r="AB203" s="1090"/>
      <c r="AC203" s="1091"/>
      <c r="AD203" s="1089"/>
      <c r="AE203" s="1090"/>
      <c r="AF203" s="1090"/>
      <c r="AG203" s="1090"/>
      <c r="AH203" s="1090"/>
      <c r="AI203" s="1090"/>
      <c r="AJ203" s="1091"/>
      <c r="AK203" s="1089"/>
      <c r="AL203" s="1090"/>
      <c r="AM203" s="1090"/>
      <c r="AN203" s="1090"/>
      <c r="AO203" s="1090"/>
      <c r="AP203" s="1090"/>
      <c r="AQ203" s="1091"/>
      <c r="AR203" s="1089"/>
      <c r="AS203" s="1090"/>
      <c r="AT203" s="1090"/>
      <c r="AU203" s="1090"/>
      <c r="AV203" s="1090"/>
      <c r="AW203" s="1090"/>
      <c r="AX203" s="1091"/>
      <c r="AY203" s="1089"/>
      <c r="AZ203" s="1090"/>
      <c r="BA203" s="1092"/>
      <c r="BB203" s="1093"/>
      <c r="BC203" s="1094"/>
      <c r="BD203" s="1095"/>
      <c r="BE203" s="1096"/>
      <c r="BF203" s="1097"/>
      <c r="BG203" s="1098"/>
      <c r="BH203" s="1098"/>
      <c r="BI203" s="1098"/>
      <c r="BJ203" s="1099"/>
    </row>
    <row r="204" spans="2:62" ht="20.25" hidden="1" customHeight="1">
      <c r="B204" s="1054"/>
      <c r="C204" s="1106"/>
      <c r="D204" s="1107"/>
      <c r="E204" s="1108"/>
      <c r="F204" s="1109">
        <f>C203</f>
        <v>0</v>
      </c>
      <c r="G204" s="1108"/>
      <c r="H204" s="1109">
        <f>I203</f>
        <v>0</v>
      </c>
      <c r="I204" s="1110"/>
      <c r="J204" s="1111"/>
      <c r="K204" s="1112"/>
      <c r="L204" s="1113"/>
      <c r="M204" s="1113"/>
      <c r="N204" s="1107"/>
      <c r="O204" s="1063"/>
      <c r="P204" s="1064"/>
      <c r="Q204" s="1064"/>
      <c r="R204" s="1064"/>
      <c r="S204" s="1065"/>
      <c r="T204" s="1100" t="s">
        <v>922</v>
      </c>
      <c r="U204" s="1101"/>
      <c r="V204" s="1102"/>
      <c r="W204" s="1069" t="str">
        <f>IF(W203="","",VLOOKUP(W203,シフト記号表!$C$6:$L$47,10,FALSE))</f>
        <v/>
      </c>
      <c r="X204" s="1070" t="str">
        <f>IF(X203="","",VLOOKUP(X203,シフト記号表!$C$6:$L$47,10,FALSE))</f>
        <v/>
      </c>
      <c r="Y204" s="1070" t="str">
        <f>IF(Y203="","",VLOOKUP(Y203,シフト記号表!$C$6:$L$47,10,FALSE))</f>
        <v/>
      </c>
      <c r="Z204" s="1070" t="str">
        <f>IF(Z203="","",VLOOKUP(Z203,シフト記号表!$C$6:$L$47,10,FALSE))</f>
        <v/>
      </c>
      <c r="AA204" s="1070" t="str">
        <f>IF(AA203="","",VLOOKUP(AA203,シフト記号表!$C$6:$L$47,10,FALSE))</f>
        <v/>
      </c>
      <c r="AB204" s="1070" t="str">
        <f>IF(AB203="","",VLOOKUP(AB203,シフト記号表!$C$6:$L$47,10,FALSE))</f>
        <v/>
      </c>
      <c r="AC204" s="1071" t="str">
        <f>IF(AC203="","",VLOOKUP(AC203,シフト記号表!$C$6:$L$47,10,FALSE))</f>
        <v/>
      </c>
      <c r="AD204" s="1069" t="str">
        <f>IF(AD203="","",VLOOKUP(AD203,シフト記号表!$C$6:$L$47,10,FALSE))</f>
        <v/>
      </c>
      <c r="AE204" s="1070" t="str">
        <f>IF(AE203="","",VLOOKUP(AE203,シフト記号表!$C$6:$L$47,10,FALSE))</f>
        <v/>
      </c>
      <c r="AF204" s="1070" t="str">
        <f>IF(AF203="","",VLOOKUP(AF203,シフト記号表!$C$6:$L$47,10,FALSE))</f>
        <v/>
      </c>
      <c r="AG204" s="1070" t="str">
        <f>IF(AG203="","",VLOOKUP(AG203,シフト記号表!$C$6:$L$47,10,FALSE))</f>
        <v/>
      </c>
      <c r="AH204" s="1070" t="str">
        <f>IF(AH203="","",VLOOKUP(AH203,シフト記号表!$C$6:$L$47,10,FALSE))</f>
        <v/>
      </c>
      <c r="AI204" s="1070" t="str">
        <f>IF(AI203="","",VLOOKUP(AI203,シフト記号表!$C$6:$L$47,10,FALSE))</f>
        <v/>
      </c>
      <c r="AJ204" s="1071" t="str">
        <f>IF(AJ203="","",VLOOKUP(AJ203,シフト記号表!$C$6:$L$47,10,FALSE))</f>
        <v/>
      </c>
      <c r="AK204" s="1069" t="str">
        <f>IF(AK203="","",VLOOKUP(AK203,シフト記号表!$C$6:$L$47,10,FALSE))</f>
        <v/>
      </c>
      <c r="AL204" s="1070" t="str">
        <f>IF(AL203="","",VLOOKUP(AL203,シフト記号表!$C$6:$L$47,10,FALSE))</f>
        <v/>
      </c>
      <c r="AM204" s="1070" t="str">
        <f>IF(AM203="","",VLOOKUP(AM203,シフト記号表!$C$6:$L$47,10,FALSE))</f>
        <v/>
      </c>
      <c r="AN204" s="1070" t="str">
        <f>IF(AN203="","",VLOOKUP(AN203,シフト記号表!$C$6:$L$47,10,FALSE))</f>
        <v/>
      </c>
      <c r="AO204" s="1070" t="str">
        <f>IF(AO203="","",VLOOKUP(AO203,シフト記号表!$C$6:$L$47,10,FALSE))</f>
        <v/>
      </c>
      <c r="AP204" s="1070" t="str">
        <f>IF(AP203="","",VLOOKUP(AP203,シフト記号表!$C$6:$L$47,10,FALSE))</f>
        <v/>
      </c>
      <c r="AQ204" s="1071" t="str">
        <f>IF(AQ203="","",VLOOKUP(AQ203,シフト記号表!$C$6:$L$47,10,FALSE))</f>
        <v/>
      </c>
      <c r="AR204" s="1069" t="str">
        <f>IF(AR203="","",VLOOKUP(AR203,シフト記号表!$C$6:$L$47,10,FALSE))</f>
        <v/>
      </c>
      <c r="AS204" s="1070" t="str">
        <f>IF(AS203="","",VLOOKUP(AS203,シフト記号表!$C$6:$L$47,10,FALSE))</f>
        <v/>
      </c>
      <c r="AT204" s="1070" t="str">
        <f>IF(AT203="","",VLOOKUP(AT203,シフト記号表!$C$6:$L$47,10,FALSE))</f>
        <v/>
      </c>
      <c r="AU204" s="1070" t="str">
        <f>IF(AU203="","",VLOOKUP(AU203,シフト記号表!$C$6:$L$47,10,FALSE))</f>
        <v/>
      </c>
      <c r="AV204" s="1070" t="str">
        <f>IF(AV203="","",VLOOKUP(AV203,シフト記号表!$C$6:$L$47,10,FALSE))</f>
        <v/>
      </c>
      <c r="AW204" s="1070" t="str">
        <f>IF(AW203="","",VLOOKUP(AW203,シフト記号表!$C$6:$L$47,10,FALSE))</f>
        <v/>
      </c>
      <c r="AX204" s="1071" t="str">
        <f>IF(AX203="","",VLOOKUP(AX203,シフト記号表!$C$6:$L$47,10,FALSE))</f>
        <v/>
      </c>
      <c r="AY204" s="1069" t="str">
        <f>IF(AY203="","",VLOOKUP(AY203,シフト記号表!$C$6:$L$47,10,FALSE))</f>
        <v/>
      </c>
      <c r="AZ204" s="1070" t="str">
        <f>IF(AZ203="","",VLOOKUP(AZ203,シフト記号表!$C$6:$L$47,10,FALSE))</f>
        <v/>
      </c>
      <c r="BA204" s="1070" t="str">
        <f>IF(BA203="","",VLOOKUP(BA203,シフト記号表!$C$6:$L$47,10,FALSE))</f>
        <v/>
      </c>
      <c r="BB204" s="1114">
        <f>IF($BE$3="４週",SUM(W204:AX204),IF($BE$3="暦月",SUM(W204:BA204),""))</f>
        <v>0</v>
      </c>
      <c r="BC204" s="1115"/>
      <c r="BD204" s="1116">
        <f>IF($BE$3="４週",BB204/4,IF($BE$3="暦月",(BB204/($BE$8/7)),""))</f>
        <v>0</v>
      </c>
      <c r="BE204" s="1115"/>
      <c r="BF204" s="1117"/>
      <c r="BG204" s="1118"/>
      <c r="BH204" s="1118"/>
      <c r="BI204" s="1118"/>
      <c r="BJ204" s="1119"/>
    </row>
    <row r="205" spans="2:62" ht="20.25" hidden="1" customHeight="1">
      <c r="B205" s="1029">
        <f>B203+1</f>
        <v>95</v>
      </c>
      <c r="C205" s="1078"/>
      <c r="D205" s="1079"/>
      <c r="E205" s="1057"/>
      <c r="F205" s="1058"/>
      <c r="G205" s="1057"/>
      <c r="H205" s="1058"/>
      <c r="I205" s="1082"/>
      <c r="J205" s="1083"/>
      <c r="K205" s="1084"/>
      <c r="L205" s="1085"/>
      <c r="M205" s="1085"/>
      <c r="N205" s="1079"/>
      <c r="O205" s="1063"/>
      <c r="P205" s="1064"/>
      <c r="Q205" s="1064"/>
      <c r="R205" s="1064"/>
      <c r="S205" s="1065"/>
      <c r="T205" s="1103" t="s">
        <v>921</v>
      </c>
      <c r="U205" s="1104"/>
      <c r="V205" s="1105"/>
      <c r="W205" s="1089"/>
      <c r="X205" s="1090"/>
      <c r="Y205" s="1090"/>
      <c r="Z205" s="1090"/>
      <c r="AA205" s="1090"/>
      <c r="AB205" s="1090"/>
      <c r="AC205" s="1091"/>
      <c r="AD205" s="1089"/>
      <c r="AE205" s="1090"/>
      <c r="AF205" s="1090"/>
      <c r="AG205" s="1090"/>
      <c r="AH205" s="1090"/>
      <c r="AI205" s="1090"/>
      <c r="AJ205" s="1091"/>
      <c r="AK205" s="1089"/>
      <c r="AL205" s="1090"/>
      <c r="AM205" s="1090"/>
      <c r="AN205" s="1090"/>
      <c r="AO205" s="1090"/>
      <c r="AP205" s="1090"/>
      <c r="AQ205" s="1091"/>
      <c r="AR205" s="1089"/>
      <c r="AS205" s="1090"/>
      <c r="AT205" s="1090"/>
      <c r="AU205" s="1090"/>
      <c r="AV205" s="1090"/>
      <c r="AW205" s="1090"/>
      <c r="AX205" s="1091"/>
      <c r="AY205" s="1089"/>
      <c r="AZ205" s="1090"/>
      <c r="BA205" s="1092"/>
      <c r="BB205" s="1093"/>
      <c r="BC205" s="1094"/>
      <c r="BD205" s="1095"/>
      <c r="BE205" s="1096"/>
      <c r="BF205" s="1097"/>
      <c r="BG205" s="1098"/>
      <c r="BH205" s="1098"/>
      <c r="BI205" s="1098"/>
      <c r="BJ205" s="1099"/>
    </row>
    <row r="206" spans="2:62" ht="20.25" hidden="1" customHeight="1">
      <c r="B206" s="1054"/>
      <c r="C206" s="1106"/>
      <c r="D206" s="1107"/>
      <c r="E206" s="1108"/>
      <c r="F206" s="1109">
        <f>C205</f>
        <v>0</v>
      </c>
      <c r="G206" s="1108"/>
      <c r="H206" s="1109">
        <f>I205</f>
        <v>0</v>
      </c>
      <c r="I206" s="1110"/>
      <c r="J206" s="1111"/>
      <c r="K206" s="1112"/>
      <c r="L206" s="1113"/>
      <c r="M206" s="1113"/>
      <c r="N206" s="1107"/>
      <c r="O206" s="1063"/>
      <c r="P206" s="1064"/>
      <c r="Q206" s="1064"/>
      <c r="R206" s="1064"/>
      <c r="S206" s="1065"/>
      <c r="T206" s="1100" t="s">
        <v>922</v>
      </c>
      <c r="U206" s="1101"/>
      <c r="V206" s="1102"/>
      <c r="W206" s="1069" t="str">
        <f>IF(W205="","",VLOOKUP(W205,シフト記号表!$C$6:$L$47,10,FALSE))</f>
        <v/>
      </c>
      <c r="X206" s="1070" t="str">
        <f>IF(X205="","",VLOOKUP(X205,シフト記号表!$C$6:$L$47,10,FALSE))</f>
        <v/>
      </c>
      <c r="Y206" s="1070" t="str">
        <f>IF(Y205="","",VLOOKUP(Y205,シフト記号表!$C$6:$L$47,10,FALSE))</f>
        <v/>
      </c>
      <c r="Z206" s="1070" t="str">
        <f>IF(Z205="","",VLOOKUP(Z205,シフト記号表!$C$6:$L$47,10,FALSE))</f>
        <v/>
      </c>
      <c r="AA206" s="1070" t="str">
        <f>IF(AA205="","",VLOOKUP(AA205,シフト記号表!$C$6:$L$47,10,FALSE))</f>
        <v/>
      </c>
      <c r="AB206" s="1070" t="str">
        <f>IF(AB205="","",VLOOKUP(AB205,シフト記号表!$C$6:$L$47,10,FALSE))</f>
        <v/>
      </c>
      <c r="AC206" s="1071" t="str">
        <f>IF(AC205="","",VLOOKUP(AC205,シフト記号表!$C$6:$L$47,10,FALSE))</f>
        <v/>
      </c>
      <c r="AD206" s="1069" t="str">
        <f>IF(AD205="","",VLOOKUP(AD205,シフト記号表!$C$6:$L$47,10,FALSE))</f>
        <v/>
      </c>
      <c r="AE206" s="1070" t="str">
        <f>IF(AE205="","",VLOOKUP(AE205,シフト記号表!$C$6:$L$47,10,FALSE))</f>
        <v/>
      </c>
      <c r="AF206" s="1070" t="str">
        <f>IF(AF205="","",VLOOKUP(AF205,シフト記号表!$C$6:$L$47,10,FALSE))</f>
        <v/>
      </c>
      <c r="AG206" s="1070" t="str">
        <f>IF(AG205="","",VLOOKUP(AG205,シフト記号表!$C$6:$L$47,10,FALSE))</f>
        <v/>
      </c>
      <c r="AH206" s="1070" t="str">
        <f>IF(AH205="","",VLOOKUP(AH205,シフト記号表!$C$6:$L$47,10,FALSE))</f>
        <v/>
      </c>
      <c r="AI206" s="1070" t="str">
        <f>IF(AI205="","",VLOOKUP(AI205,シフト記号表!$C$6:$L$47,10,FALSE))</f>
        <v/>
      </c>
      <c r="AJ206" s="1071" t="str">
        <f>IF(AJ205="","",VLOOKUP(AJ205,シフト記号表!$C$6:$L$47,10,FALSE))</f>
        <v/>
      </c>
      <c r="AK206" s="1069" t="str">
        <f>IF(AK205="","",VLOOKUP(AK205,シフト記号表!$C$6:$L$47,10,FALSE))</f>
        <v/>
      </c>
      <c r="AL206" s="1070" t="str">
        <f>IF(AL205="","",VLOOKUP(AL205,シフト記号表!$C$6:$L$47,10,FALSE))</f>
        <v/>
      </c>
      <c r="AM206" s="1070" t="str">
        <f>IF(AM205="","",VLOOKUP(AM205,シフト記号表!$C$6:$L$47,10,FALSE))</f>
        <v/>
      </c>
      <c r="AN206" s="1070" t="str">
        <f>IF(AN205="","",VLOOKUP(AN205,シフト記号表!$C$6:$L$47,10,FALSE))</f>
        <v/>
      </c>
      <c r="AO206" s="1070" t="str">
        <f>IF(AO205="","",VLOOKUP(AO205,シフト記号表!$C$6:$L$47,10,FALSE))</f>
        <v/>
      </c>
      <c r="AP206" s="1070" t="str">
        <f>IF(AP205="","",VLOOKUP(AP205,シフト記号表!$C$6:$L$47,10,FALSE))</f>
        <v/>
      </c>
      <c r="AQ206" s="1071" t="str">
        <f>IF(AQ205="","",VLOOKUP(AQ205,シフト記号表!$C$6:$L$47,10,FALSE))</f>
        <v/>
      </c>
      <c r="AR206" s="1069" t="str">
        <f>IF(AR205="","",VLOOKUP(AR205,シフト記号表!$C$6:$L$47,10,FALSE))</f>
        <v/>
      </c>
      <c r="AS206" s="1070" t="str">
        <f>IF(AS205="","",VLOOKUP(AS205,シフト記号表!$C$6:$L$47,10,FALSE))</f>
        <v/>
      </c>
      <c r="AT206" s="1070" t="str">
        <f>IF(AT205="","",VLOOKUP(AT205,シフト記号表!$C$6:$L$47,10,FALSE))</f>
        <v/>
      </c>
      <c r="AU206" s="1070" t="str">
        <f>IF(AU205="","",VLOOKUP(AU205,シフト記号表!$C$6:$L$47,10,FALSE))</f>
        <v/>
      </c>
      <c r="AV206" s="1070" t="str">
        <f>IF(AV205="","",VLOOKUP(AV205,シフト記号表!$C$6:$L$47,10,FALSE))</f>
        <v/>
      </c>
      <c r="AW206" s="1070" t="str">
        <f>IF(AW205="","",VLOOKUP(AW205,シフト記号表!$C$6:$L$47,10,FALSE))</f>
        <v/>
      </c>
      <c r="AX206" s="1071" t="str">
        <f>IF(AX205="","",VLOOKUP(AX205,シフト記号表!$C$6:$L$47,10,FALSE))</f>
        <v/>
      </c>
      <c r="AY206" s="1069" t="str">
        <f>IF(AY205="","",VLOOKUP(AY205,シフト記号表!$C$6:$L$47,10,FALSE))</f>
        <v/>
      </c>
      <c r="AZ206" s="1070" t="str">
        <f>IF(AZ205="","",VLOOKUP(AZ205,シフト記号表!$C$6:$L$47,10,FALSE))</f>
        <v/>
      </c>
      <c r="BA206" s="1070" t="str">
        <f>IF(BA205="","",VLOOKUP(BA205,シフト記号表!$C$6:$L$47,10,FALSE))</f>
        <v/>
      </c>
      <c r="BB206" s="1114">
        <f>IF($BE$3="４週",SUM(W206:AX206),IF($BE$3="暦月",SUM(W206:BA206),""))</f>
        <v>0</v>
      </c>
      <c r="BC206" s="1115"/>
      <c r="BD206" s="1116">
        <f>IF($BE$3="４週",BB206/4,IF($BE$3="暦月",(BB206/($BE$8/7)),""))</f>
        <v>0</v>
      </c>
      <c r="BE206" s="1115"/>
      <c r="BF206" s="1117"/>
      <c r="BG206" s="1118"/>
      <c r="BH206" s="1118"/>
      <c r="BI206" s="1118"/>
      <c r="BJ206" s="1119"/>
    </row>
    <row r="207" spans="2:62" ht="20.25" hidden="1" customHeight="1">
      <c r="B207" s="1029">
        <f>B205+1</f>
        <v>96</v>
      </c>
      <c r="C207" s="1078"/>
      <c r="D207" s="1079"/>
      <c r="E207" s="1057"/>
      <c r="F207" s="1058"/>
      <c r="G207" s="1057"/>
      <c r="H207" s="1058"/>
      <c r="I207" s="1082"/>
      <c r="J207" s="1083"/>
      <c r="K207" s="1084"/>
      <c r="L207" s="1085"/>
      <c r="M207" s="1085"/>
      <c r="N207" s="1079"/>
      <c r="O207" s="1063"/>
      <c r="P207" s="1064"/>
      <c r="Q207" s="1064"/>
      <c r="R207" s="1064"/>
      <c r="S207" s="1065"/>
      <c r="T207" s="1103" t="s">
        <v>921</v>
      </c>
      <c r="U207" s="1104"/>
      <c r="V207" s="1105"/>
      <c r="W207" s="1089"/>
      <c r="X207" s="1090"/>
      <c r="Y207" s="1090"/>
      <c r="Z207" s="1090"/>
      <c r="AA207" s="1090"/>
      <c r="AB207" s="1090"/>
      <c r="AC207" s="1091"/>
      <c r="AD207" s="1089"/>
      <c r="AE207" s="1090"/>
      <c r="AF207" s="1090"/>
      <c r="AG207" s="1090"/>
      <c r="AH207" s="1090"/>
      <c r="AI207" s="1090"/>
      <c r="AJ207" s="1091"/>
      <c r="AK207" s="1089"/>
      <c r="AL207" s="1090"/>
      <c r="AM207" s="1090"/>
      <c r="AN207" s="1090"/>
      <c r="AO207" s="1090"/>
      <c r="AP207" s="1090"/>
      <c r="AQ207" s="1091"/>
      <c r="AR207" s="1089"/>
      <c r="AS207" s="1090"/>
      <c r="AT207" s="1090"/>
      <c r="AU207" s="1090"/>
      <c r="AV207" s="1090"/>
      <c r="AW207" s="1090"/>
      <c r="AX207" s="1091"/>
      <c r="AY207" s="1089"/>
      <c r="AZ207" s="1090"/>
      <c r="BA207" s="1092"/>
      <c r="BB207" s="1093"/>
      <c r="BC207" s="1094"/>
      <c r="BD207" s="1095"/>
      <c r="BE207" s="1096"/>
      <c r="BF207" s="1097"/>
      <c r="BG207" s="1098"/>
      <c r="BH207" s="1098"/>
      <c r="BI207" s="1098"/>
      <c r="BJ207" s="1099"/>
    </row>
    <row r="208" spans="2:62" ht="20.25" hidden="1" customHeight="1">
      <c r="B208" s="1054"/>
      <c r="C208" s="1106"/>
      <c r="D208" s="1107"/>
      <c r="E208" s="1108"/>
      <c r="F208" s="1109">
        <f>C207</f>
        <v>0</v>
      </c>
      <c r="G208" s="1108"/>
      <c r="H208" s="1109">
        <f>I207</f>
        <v>0</v>
      </c>
      <c r="I208" s="1110"/>
      <c r="J208" s="1111"/>
      <c r="K208" s="1112"/>
      <c r="L208" s="1113"/>
      <c r="M208" s="1113"/>
      <c r="N208" s="1107"/>
      <c r="O208" s="1063"/>
      <c r="P208" s="1064"/>
      <c r="Q208" s="1064"/>
      <c r="R208" s="1064"/>
      <c r="S208" s="1065"/>
      <c r="T208" s="1100" t="s">
        <v>922</v>
      </c>
      <c r="U208" s="1101"/>
      <c r="V208" s="1102"/>
      <c r="W208" s="1069" t="str">
        <f>IF(W207="","",VLOOKUP(W207,シフト記号表!$C$6:$L$47,10,FALSE))</f>
        <v/>
      </c>
      <c r="X208" s="1070" t="str">
        <f>IF(X207="","",VLOOKUP(X207,シフト記号表!$C$6:$L$47,10,FALSE))</f>
        <v/>
      </c>
      <c r="Y208" s="1070" t="str">
        <f>IF(Y207="","",VLOOKUP(Y207,シフト記号表!$C$6:$L$47,10,FALSE))</f>
        <v/>
      </c>
      <c r="Z208" s="1070" t="str">
        <f>IF(Z207="","",VLOOKUP(Z207,シフト記号表!$C$6:$L$47,10,FALSE))</f>
        <v/>
      </c>
      <c r="AA208" s="1070" t="str">
        <f>IF(AA207="","",VLOOKUP(AA207,シフト記号表!$C$6:$L$47,10,FALSE))</f>
        <v/>
      </c>
      <c r="AB208" s="1070" t="str">
        <f>IF(AB207="","",VLOOKUP(AB207,シフト記号表!$C$6:$L$47,10,FALSE))</f>
        <v/>
      </c>
      <c r="AC208" s="1071" t="str">
        <f>IF(AC207="","",VLOOKUP(AC207,シフト記号表!$C$6:$L$47,10,FALSE))</f>
        <v/>
      </c>
      <c r="AD208" s="1069" t="str">
        <f>IF(AD207="","",VLOOKUP(AD207,シフト記号表!$C$6:$L$47,10,FALSE))</f>
        <v/>
      </c>
      <c r="AE208" s="1070" t="str">
        <f>IF(AE207="","",VLOOKUP(AE207,シフト記号表!$C$6:$L$47,10,FALSE))</f>
        <v/>
      </c>
      <c r="AF208" s="1070" t="str">
        <f>IF(AF207="","",VLOOKUP(AF207,シフト記号表!$C$6:$L$47,10,FALSE))</f>
        <v/>
      </c>
      <c r="AG208" s="1070" t="str">
        <f>IF(AG207="","",VLOOKUP(AG207,シフト記号表!$C$6:$L$47,10,FALSE))</f>
        <v/>
      </c>
      <c r="AH208" s="1070" t="str">
        <f>IF(AH207="","",VLOOKUP(AH207,シフト記号表!$C$6:$L$47,10,FALSE))</f>
        <v/>
      </c>
      <c r="AI208" s="1070" t="str">
        <f>IF(AI207="","",VLOOKUP(AI207,シフト記号表!$C$6:$L$47,10,FALSE))</f>
        <v/>
      </c>
      <c r="AJ208" s="1071" t="str">
        <f>IF(AJ207="","",VLOOKUP(AJ207,シフト記号表!$C$6:$L$47,10,FALSE))</f>
        <v/>
      </c>
      <c r="AK208" s="1069" t="str">
        <f>IF(AK207="","",VLOOKUP(AK207,シフト記号表!$C$6:$L$47,10,FALSE))</f>
        <v/>
      </c>
      <c r="AL208" s="1070" t="str">
        <f>IF(AL207="","",VLOOKUP(AL207,シフト記号表!$C$6:$L$47,10,FALSE))</f>
        <v/>
      </c>
      <c r="AM208" s="1070" t="str">
        <f>IF(AM207="","",VLOOKUP(AM207,シフト記号表!$C$6:$L$47,10,FALSE))</f>
        <v/>
      </c>
      <c r="AN208" s="1070" t="str">
        <f>IF(AN207="","",VLOOKUP(AN207,シフト記号表!$C$6:$L$47,10,FALSE))</f>
        <v/>
      </c>
      <c r="AO208" s="1070" t="str">
        <f>IF(AO207="","",VLOOKUP(AO207,シフト記号表!$C$6:$L$47,10,FALSE))</f>
        <v/>
      </c>
      <c r="AP208" s="1070" t="str">
        <f>IF(AP207="","",VLOOKUP(AP207,シフト記号表!$C$6:$L$47,10,FALSE))</f>
        <v/>
      </c>
      <c r="AQ208" s="1071" t="str">
        <f>IF(AQ207="","",VLOOKUP(AQ207,シフト記号表!$C$6:$L$47,10,FALSE))</f>
        <v/>
      </c>
      <c r="AR208" s="1069" t="str">
        <f>IF(AR207="","",VLOOKUP(AR207,シフト記号表!$C$6:$L$47,10,FALSE))</f>
        <v/>
      </c>
      <c r="AS208" s="1070" t="str">
        <f>IF(AS207="","",VLOOKUP(AS207,シフト記号表!$C$6:$L$47,10,FALSE))</f>
        <v/>
      </c>
      <c r="AT208" s="1070" t="str">
        <f>IF(AT207="","",VLOOKUP(AT207,シフト記号表!$C$6:$L$47,10,FALSE))</f>
        <v/>
      </c>
      <c r="AU208" s="1070" t="str">
        <f>IF(AU207="","",VLOOKUP(AU207,シフト記号表!$C$6:$L$47,10,FALSE))</f>
        <v/>
      </c>
      <c r="AV208" s="1070" t="str">
        <f>IF(AV207="","",VLOOKUP(AV207,シフト記号表!$C$6:$L$47,10,FALSE))</f>
        <v/>
      </c>
      <c r="AW208" s="1070" t="str">
        <f>IF(AW207="","",VLOOKUP(AW207,シフト記号表!$C$6:$L$47,10,FALSE))</f>
        <v/>
      </c>
      <c r="AX208" s="1071" t="str">
        <f>IF(AX207="","",VLOOKUP(AX207,シフト記号表!$C$6:$L$47,10,FALSE))</f>
        <v/>
      </c>
      <c r="AY208" s="1069" t="str">
        <f>IF(AY207="","",VLOOKUP(AY207,シフト記号表!$C$6:$L$47,10,FALSE))</f>
        <v/>
      </c>
      <c r="AZ208" s="1070" t="str">
        <f>IF(AZ207="","",VLOOKUP(AZ207,シフト記号表!$C$6:$L$47,10,FALSE))</f>
        <v/>
      </c>
      <c r="BA208" s="1070" t="str">
        <f>IF(BA207="","",VLOOKUP(BA207,シフト記号表!$C$6:$L$47,10,FALSE))</f>
        <v/>
      </c>
      <c r="BB208" s="1114">
        <f>IF($BE$3="４週",SUM(W208:AX208),IF($BE$3="暦月",SUM(W208:BA208),""))</f>
        <v>0</v>
      </c>
      <c r="BC208" s="1115"/>
      <c r="BD208" s="1116">
        <f>IF($BE$3="４週",BB208/4,IF($BE$3="暦月",(BB208/($BE$8/7)),""))</f>
        <v>0</v>
      </c>
      <c r="BE208" s="1115"/>
      <c r="BF208" s="1117"/>
      <c r="BG208" s="1118"/>
      <c r="BH208" s="1118"/>
      <c r="BI208" s="1118"/>
      <c r="BJ208" s="1119"/>
    </row>
    <row r="209" spans="2:62" ht="20.25" hidden="1" customHeight="1">
      <c r="B209" s="1029">
        <f>B207+1</f>
        <v>97</v>
      </c>
      <c r="C209" s="1078"/>
      <c r="D209" s="1079"/>
      <c r="E209" s="1057"/>
      <c r="F209" s="1058"/>
      <c r="G209" s="1057"/>
      <c r="H209" s="1058"/>
      <c r="I209" s="1082"/>
      <c r="J209" s="1083"/>
      <c r="K209" s="1084"/>
      <c r="L209" s="1085"/>
      <c r="M209" s="1085"/>
      <c r="N209" s="1079"/>
      <c r="O209" s="1063"/>
      <c r="P209" s="1064"/>
      <c r="Q209" s="1064"/>
      <c r="R209" s="1064"/>
      <c r="S209" s="1065"/>
      <c r="T209" s="1103" t="s">
        <v>921</v>
      </c>
      <c r="U209" s="1104"/>
      <c r="V209" s="1105"/>
      <c r="W209" s="1089"/>
      <c r="X209" s="1090"/>
      <c r="Y209" s="1090"/>
      <c r="Z209" s="1090"/>
      <c r="AA209" s="1090"/>
      <c r="AB209" s="1090"/>
      <c r="AC209" s="1091"/>
      <c r="AD209" s="1089"/>
      <c r="AE209" s="1090"/>
      <c r="AF209" s="1090"/>
      <c r="AG209" s="1090"/>
      <c r="AH209" s="1090"/>
      <c r="AI209" s="1090"/>
      <c r="AJ209" s="1091"/>
      <c r="AK209" s="1089"/>
      <c r="AL209" s="1090"/>
      <c r="AM209" s="1090"/>
      <c r="AN209" s="1090"/>
      <c r="AO209" s="1090"/>
      <c r="AP209" s="1090"/>
      <c r="AQ209" s="1091"/>
      <c r="AR209" s="1089"/>
      <c r="AS209" s="1090"/>
      <c r="AT209" s="1090"/>
      <c r="AU209" s="1090"/>
      <c r="AV209" s="1090"/>
      <c r="AW209" s="1090"/>
      <c r="AX209" s="1091"/>
      <c r="AY209" s="1089"/>
      <c r="AZ209" s="1090"/>
      <c r="BA209" s="1092"/>
      <c r="BB209" s="1093"/>
      <c r="BC209" s="1094"/>
      <c r="BD209" s="1095"/>
      <c r="BE209" s="1096"/>
      <c r="BF209" s="1097"/>
      <c r="BG209" s="1098"/>
      <c r="BH209" s="1098"/>
      <c r="BI209" s="1098"/>
      <c r="BJ209" s="1099"/>
    </row>
    <row r="210" spans="2:62" ht="20.25" hidden="1" customHeight="1">
      <c r="B210" s="1054"/>
      <c r="C210" s="1106"/>
      <c r="D210" s="1107"/>
      <c r="E210" s="1108"/>
      <c r="F210" s="1109">
        <f>C209</f>
        <v>0</v>
      </c>
      <c r="G210" s="1108"/>
      <c r="H210" s="1109">
        <f>I209</f>
        <v>0</v>
      </c>
      <c r="I210" s="1110"/>
      <c r="J210" s="1111"/>
      <c r="K210" s="1112"/>
      <c r="L210" s="1113"/>
      <c r="M210" s="1113"/>
      <c r="N210" s="1107"/>
      <c r="O210" s="1063"/>
      <c r="P210" s="1064"/>
      <c r="Q210" s="1064"/>
      <c r="R210" s="1064"/>
      <c r="S210" s="1065"/>
      <c r="T210" s="1100" t="s">
        <v>922</v>
      </c>
      <c r="U210" s="1101"/>
      <c r="V210" s="1102"/>
      <c r="W210" s="1069" t="str">
        <f>IF(W209="","",VLOOKUP(W209,シフト記号表!$C$6:$L$47,10,FALSE))</f>
        <v/>
      </c>
      <c r="X210" s="1070" t="str">
        <f>IF(X209="","",VLOOKUP(X209,シフト記号表!$C$6:$L$47,10,FALSE))</f>
        <v/>
      </c>
      <c r="Y210" s="1070" t="str">
        <f>IF(Y209="","",VLOOKUP(Y209,シフト記号表!$C$6:$L$47,10,FALSE))</f>
        <v/>
      </c>
      <c r="Z210" s="1070" t="str">
        <f>IF(Z209="","",VLOOKUP(Z209,シフト記号表!$C$6:$L$47,10,FALSE))</f>
        <v/>
      </c>
      <c r="AA210" s="1070" t="str">
        <f>IF(AA209="","",VLOOKUP(AA209,シフト記号表!$C$6:$L$47,10,FALSE))</f>
        <v/>
      </c>
      <c r="AB210" s="1070" t="str">
        <f>IF(AB209="","",VLOOKUP(AB209,シフト記号表!$C$6:$L$47,10,FALSE))</f>
        <v/>
      </c>
      <c r="AC210" s="1071" t="str">
        <f>IF(AC209="","",VLOOKUP(AC209,シフト記号表!$C$6:$L$47,10,FALSE))</f>
        <v/>
      </c>
      <c r="AD210" s="1069" t="str">
        <f>IF(AD209="","",VLOOKUP(AD209,シフト記号表!$C$6:$L$47,10,FALSE))</f>
        <v/>
      </c>
      <c r="AE210" s="1070" t="str">
        <f>IF(AE209="","",VLOOKUP(AE209,シフト記号表!$C$6:$L$47,10,FALSE))</f>
        <v/>
      </c>
      <c r="AF210" s="1070" t="str">
        <f>IF(AF209="","",VLOOKUP(AF209,シフト記号表!$C$6:$L$47,10,FALSE))</f>
        <v/>
      </c>
      <c r="AG210" s="1070" t="str">
        <f>IF(AG209="","",VLOOKUP(AG209,シフト記号表!$C$6:$L$47,10,FALSE))</f>
        <v/>
      </c>
      <c r="AH210" s="1070" t="str">
        <f>IF(AH209="","",VLOOKUP(AH209,シフト記号表!$C$6:$L$47,10,FALSE))</f>
        <v/>
      </c>
      <c r="AI210" s="1070" t="str">
        <f>IF(AI209="","",VLOOKUP(AI209,シフト記号表!$C$6:$L$47,10,FALSE))</f>
        <v/>
      </c>
      <c r="AJ210" s="1071" t="str">
        <f>IF(AJ209="","",VLOOKUP(AJ209,シフト記号表!$C$6:$L$47,10,FALSE))</f>
        <v/>
      </c>
      <c r="AK210" s="1069" t="str">
        <f>IF(AK209="","",VLOOKUP(AK209,シフト記号表!$C$6:$L$47,10,FALSE))</f>
        <v/>
      </c>
      <c r="AL210" s="1070" t="str">
        <f>IF(AL209="","",VLOOKUP(AL209,シフト記号表!$C$6:$L$47,10,FALSE))</f>
        <v/>
      </c>
      <c r="AM210" s="1070" t="str">
        <f>IF(AM209="","",VLOOKUP(AM209,シフト記号表!$C$6:$L$47,10,FALSE))</f>
        <v/>
      </c>
      <c r="AN210" s="1070" t="str">
        <f>IF(AN209="","",VLOOKUP(AN209,シフト記号表!$C$6:$L$47,10,FALSE))</f>
        <v/>
      </c>
      <c r="AO210" s="1070" t="str">
        <f>IF(AO209="","",VLOOKUP(AO209,シフト記号表!$C$6:$L$47,10,FALSE))</f>
        <v/>
      </c>
      <c r="AP210" s="1070" t="str">
        <f>IF(AP209="","",VLOOKUP(AP209,シフト記号表!$C$6:$L$47,10,FALSE))</f>
        <v/>
      </c>
      <c r="AQ210" s="1071" t="str">
        <f>IF(AQ209="","",VLOOKUP(AQ209,シフト記号表!$C$6:$L$47,10,FALSE))</f>
        <v/>
      </c>
      <c r="AR210" s="1069" t="str">
        <f>IF(AR209="","",VLOOKUP(AR209,シフト記号表!$C$6:$L$47,10,FALSE))</f>
        <v/>
      </c>
      <c r="AS210" s="1070" t="str">
        <f>IF(AS209="","",VLOOKUP(AS209,シフト記号表!$C$6:$L$47,10,FALSE))</f>
        <v/>
      </c>
      <c r="AT210" s="1070" t="str">
        <f>IF(AT209="","",VLOOKUP(AT209,シフト記号表!$C$6:$L$47,10,FALSE))</f>
        <v/>
      </c>
      <c r="AU210" s="1070" t="str">
        <f>IF(AU209="","",VLOOKUP(AU209,シフト記号表!$C$6:$L$47,10,FALSE))</f>
        <v/>
      </c>
      <c r="AV210" s="1070" t="str">
        <f>IF(AV209="","",VLOOKUP(AV209,シフト記号表!$C$6:$L$47,10,FALSE))</f>
        <v/>
      </c>
      <c r="AW210" s="1070" t="str">
        <f>IF(AW209="","",VLOOKUP(AW209,シフト記号表!$C$6:$L$47,10,FALSE))</f>
        <v/>
      </c>
      <c r="AX210" s="1071" t="str">
        <f>IF(AX209="","",VLOOKUP(AX209,シフト記号表!$C$6:$L$47,10,FALSE))</f>
        <v/>
      </c>
      <c r="AY210" s="1069" t="str">
        <f>IF(AY209="","",VLOOKUP(AY209,シフト記号表!$C$6:$L$47,10,FALSE))</f>
        <v/>
      </c>
      <c r="AZ210" s="1070" t="str">
        <f>IF(AZ209="","",VLOOKUP(AZ209,シフト記号表!$C$6:$L$47,10,FALSE))</f>
        <v/>
      </c>
      <c r="BA210" s="1070" t="str">
        <f>IF(BA209="","",VLOOKUP(BA209,シフト記号表!$C$6:$L$47,10,FALSE))</f>
        <v/>
      </c>
      <c r="BB210" s="1114">
        <f>IF($BE$3="４週",SUM(W210:AX210),IF($BE$3="暦月",SUM(W210:BA210),""))</f>
        <v>0</v>
      </c>
      <c r="BC210" s="1115"/>
      <c r="BD210" s="1116">
        <f>IF($BE$3="４週",BB210/4,IF($BE$3="暦月",(BB210/($BE$8/7)),""))</f>
        <v>0</v>
      </c>
      <c r="BE210" s="1115"/>
      <c r="BF210" s="1117"/>
      <c r="BG210" s="1118"/>
      <c r="BH210" s="1118"/>
      <c r="BI210" s="1118"/>
      <c r="BJ210" s="1119"/>
    </row>
    <row r="211" spans="2:62" ht="20.25" hidden="1" customHeight="1">
      <c r="B211" s="1029">
        <f>B209+1</f>
        <v>98</v>
      </c>
      <c r="C211" s="1078"/>
      <c r="D211" s="1079"/>
      <c r="E211" s="1057"/>
      <c r="F211" s="1058"/>
      <c r="G211" s="1057"/>
      <c r="H211" s="1058"/>
      <c r="I211" s="1082"/>
      <c r="J211" s="1083"/>
      <c r="K211" s="1084"/>
      <c r="L211" s="1085"/>
      <c r="M211" s="1085"/>
      <c r="N211" s="1079"/>
      <c r="O211" s="1063"/>
      <c r="P211" s="1064"/>
      <c r="Q211" s="1064"/>
      <c r="R211" s="1064"/>
      <c r="S211" s="1065"/>
      <c r="T211" s="1103" t="s">
        <v>921</v>
      </c>
      <c r="U211" s="1104"/>
      <c r="V211" s="1105"/>
      <c r="W211" s="1089"/>
      <c r="X211" s="1090"/>
      <c r="Y211" s="1090"/>
      <c r="Z211" s="1090"/>
      <c r="AA211" s="1090"/>
      <c r="AB211" s="1090"/>
      <c r="AC211" s="1091"/>
      <c r="AD211" s="1089"/>
      <c r="AE211" s="1090"/>
      <c r="AF211" s="1090"/>
      <c r="AG211" s="1090"/>
      <c r="AH211" s="1090"/>
      <c r="AI211" s="1090"/>
      <c r="AJ211" s="1091"/>
      <c r="AK211" s="1089"/>
      <c r="AL211" s="1090"/>
      <c r="AM211" s="1090"/>
      <c r="AN211" s="1090"/>
      <c r="AO211" s="1090"/>
      <c r="AP211" s="1090"/>
      <c r="AQ211" s="1091"/>
      <c r="AR211" s="1089"/>
      <c r="AS211" s="1090"/>
      <c r="AT211" s="1090"/>
      <c r="AU211" s="1090"/>
      <c r="AV211" s="1090"/>
      <c r="AW211" s="1090"/>
      <c r="AX211" s="1091"/>
      <c r="AY211" s="1089"/>
      <c r="AZ211" s="1090"/>
      <c r="BA211" s="1092"/>
      <c r="BB211" s="1093"/>
      <c r="BC211" s="1094"/>
      <c r="BD211" s="1095"/>
      <c r="BE211" s="1096"/>
      <c r="BF211" s="1097"/>
      <c r="BG211" s="1098"/>
      <c r="BH211" s="1098"/>
      <c r="BI211" s="1098"/>
      <c r="BJ211" s="1099"/>
    </row>
    <row r="212" spans="2:62" ht="20.25" hidden="1" customHeight="1">
      <c r="B212" s="1054"/>
      <c r="C212" s="1106"/>
      <c r="D212" s="1107"/>
      <c r="E212" s="1108"/>
      <c r="F212" s="1109">
        <f>C211</f>
        <v>0</v>
      </c>
      <c r="G212" s="1108"/>
      <c r="H212" s="1109">
        <f>I211</f>
        <v>0</v>
      </c>
      <c r="I212" s="1110"/>
      <c r="J212" s="1111"/>
      <c r="K212" s="1112"/>
      <c r="L212" s="1113"/>
      <c r="M212" s="1113"/>
      <c r="N212" s="1107"/>
      <c r="O212" s="1063"/>
      <c r="P212" s="1064"/>
      <c r="Q212" s="1064"/>
      <c r="R212" s="1064"/>
      <c r="S212" s="1065"/>
      <c r="T212" s="1100" t="s">
        <v>922</v>
      </c>
      <c r="U212" s="1101"/>
      <c r="V212" s="1102"/>
      <c r="W212" s="1069" t="str">
        <f>IF(W211="","",VLOOKUP(W211,シフト記号表!$C$6:$L$47,10,FALSE))</f>
        <v/>
      </c>
      <c r="X212" s="1070" t="str">
        <f>IF(X211="","",VLOOKUP(X211,シフト記号表!$C$6:$L$47,10,FALSE))</f>
        <v/>
      </c>
      <c r="Y212" s="1070" t="str">
        <f>IF(Y211="","",VLOOKUP(Y211,シフト記号表!$C$6:$L$47,10,FALSE))</f>
        <v/>
      </c>
      <c r="Z212" s="1070" t="str">
        <f>IF(Z211="","",VLOOKUP(Z211,シフト記号表!$C$6:$L$47,10,FALSE))</f>
        <v/>
      </c>
      <c r="AA212" s="1070" t="str">
        <f>IF(AA211="","",VLOOKUP(AA211,シフト記号表!$C$6:$L$47,10,FALSE))</f>
        <v/>
      </c>
      <c r="AB212" s="1070" t="str">
        <f>IF(AB211="","",VLOOKUP(AB211,シフト記号表!$C$6:$L$47,10,FALSE))</f>
        <v/>
      </c>
      <c r="AC212" s="1071" t="str">
        <f>IF(AC211="","",VLOOKUP(AC211,シフト記号表!$C$6:$L$47,10,FALSE))</f>
        <v/>
      </c>
      <c r="AD212" s="1069" t="str">
        <f>IF(AD211="","",VLOOKUP(AD211,シフト記号表!$C$6:$L$47,10,FALSE))</f>
        <v/>
      </c>
      <c r="AE212" s="1070" t="str">
        <f>IF(AE211="","",VLOOKUP(AE211,シフト記号表!$C$6:$L$47,10,FALSE))</f>
        <v/>
      </c>
      <c r="AF212" s="1070" t="str">
        <f>IF(AF211="","",VLOOKUP(AF211,シフト記号表!$C$6:$L$47,10,FALSE))</f>
        <v/>
      </c>
      <c r="AG212" s="1070" t="str">
        <f>IF(AG211="","",VLOOKUP(AG211,シフト記号表!$C$6:$L$47,10,FALSE))</f>
        <v/>
      </c>
      <c r="AH212" s="1070" t="str">
        <f>IF(AH211="","",VLOOKUP(AH211,シフト記号表!$C$6:$L$47,10,FALSE))</f>
        <v/>
      </c>
      <c r="AI212" s="1070" t="str">
        <f>IF(AI211="","",VLOOKUP(AI211,シフト記号表!$C$6:$L$47,10,FALSE))</f>
        <v/>
      </c>
      <c r="AJ212" s="1071" t="str">
        <f>IF(AJ211="","",VLOOKUP(AJ211,シフト記号表!$C$6:$L$47,10,FALSE))</f>
        <v/>
      </c>
      <c r="AK212" s="1069" t="str">
        <f>IF(AK211="","",VLOOKUP(AK211,シフト記号表!$C$6:$L$47,10,FALSE))</f>
        <v/>
      </c>
      <c r="AL212" s="1070" t="str">
        <f>IF(AL211="","",VLOOKUP(AL211,シフト記号表!$C$6:$L$47,10,FALSE))</f>
        <v/>
      </c>
      <c r="AM212" s="1070" t="str">
        <f>IF(AM211="","",VLOOKUP(AM211,シフト記号表!$C$6:$L$47,10,FALSE))</f>
        <v/>
      </c>
      <c r="AN212" s="1070" t="str">
        <f>IF(AN211="","",VLOOKUP(AN211,シフト記号表!$C$6:$L$47,10,FALSE))</f>
        <v/>
      </c>
      <c r="AO212" s="1070" t="str">
        <f>IF(AO211="","",VLOOKUP(AO211,シフト記号表!$C$6:$L$47,10,FALSE))</f>
        <v/>
      </c>
      <c r="AP212" s="1070" t="str">
        <f>IF(AP211="","",VLOOKUP(AP211,シフト記号表!$C$6:$L$47,10,FALSE))</f>
        <v/>
      </c>
      <c r="AQ212" s="1071" t="str">
        <f>IF(AQ211="","",VLOOKUP(AQ211,シフト記号表!$C$6:$L$47,10,FALSE))</f>
        <v/>
      </c>
      <c r="AR212" s="1069" t="str">
        <f>IF(AR211="","",VLOOKUP(AR211,シフト記号表!$C$6:$L$47,10,FALSE))</f>
        <v/>
      </c>
      <c r="AS212" s="1070" t="str">
        <f>IF(AS211="","",VLOOKUP(AS211,シフト記号表!$C$6:$L$47,10,FALSE))</f>
        <v/>
      </c>
      <c r="AT212" s="1070" t="str">
        <f>IF(AT211="","",VLOOKUP(AT211,シフト記号表!$C$6:$L$47,10,FALSE))</f>
        <v/>
      </c>
      <c r="AU212" s="1070" t="str">
        <f>IF(AU211="","",VLOOKUP(AU211,シフト記号表!$C$6:$L$47,10,FALSE))</f>
        <v/>
      </c>
      <c r="AV212" s="1070" t="str">
        <f>IF(AV211="","",VLOOKUP(AV211,シフト記号表!$C$6:$L$47,10,FALSE))</f>
        <v/>
      </c>
      <c r="AW212" s="1070" t="str">
        <f>IF(AW211="","",VLOOKUP(AW211,シフト記号表!$C$6:$L$47,10,FALSE))</f>
        <v/>
      </c>
      <c r="AX212" s="1071" t="str">
        <f>IF(AX211="","",VLOOKUP(AX211,シフト記号表!$C$6:$L$47,10,FALSE))</f>
        <v/>
      </c>
      <c r="AY212" s="1069" t="str">
        <f>IF(AY211="","",VLOOKUP(AY211,シフト記号表!$C$6:$L$47,10,FALSE))</f>
        <v/>
      </c>
      <c r="AZ212" s="1070" t="str">
        <f>IF(AZ211="","",VLOOKUP(AZ211,シフト記号表!$C$6:$L$47,10,FALSE))</f>
        <v/>
      </c>
      <c r="BA212" s="1070" t="str">
        <f>IF(BA211="","",VLOOKUP(BA211,シフト記号表!$C$6:$L$47,10,FALSE))</f>
        <v/>
      </c>
      <c r="BB212" s="1114">
        <f>IF($BE$3="４週",SUM(W212:AX212),IF($BE$3="暦月",SUM(W212:BA212),""))</f>
        <v>0</v>
      </c>
      <c r="BC212" s="1115"/>
      <c r="BD212" s="1116">
        <f>IF($BE$3="４週",BB212/4,IF($BE$3="暦月",(BB212/($BE$8/7)),""))</f>
        <v>0</v>
      </c>
      <c r="BE212" s="1115"/>
      <c r="BF212" s="1117"/>
      <c r="BG212" s="1118"/>
      <c r="BH212" s="1118"/>
      <c r="BI212" s="1118"/>
      <c r="BJ212" s="1119"/>
    </row>
    <row r="213" spans="2:62" ht="20.25" hidden="1" customHeight="1">
      <c r="B213" s="1029">
        <f>B211+1</f>
        <v>99</v>
      </c>
      <c r="C213" s="1078"/>
      <c r="D213" s="1079"/>
      <c r="E213" s="1057"/>
      <c r="F213" s="1058"/>
      <c r="G213" s="1057"/>
      <c r="H213" s="1058"/>
      <c r="I213" s="1082"/>
      <c r="J213" s="1083"/>
      <c r="K213" s="1084"/>
      <c r="L213" s="1085"/>
      <c r="M213" s="1085"/>
      <c r="N213" s="1079"/>
      <c r="O213" s="1063"/>
      <c r="P213" s="1064"/>
      <c r="Q213" s="1064"/>
      <c r="R213" s="1064"/>
      <c r="S213" s="1065"/>
      <c r="T213" s="1103" t="s">
        <v>921</v>
      </c>
      <c r="U213" s="1104"/>
      <c r="V213" s="1105"/>
      <c r="W213" s="1089"/>
      <c r="X213" s="1090"/>
      <c r="Y213" s="1090"/>
      <c r="Z213" s="1090"/>
      <c r="AA213" s="1090"/>
      <c r="AB213" s="1090"/>
      <c r="AC213" s="1091"/>
      <c r="AD213" s="1089"/>
      <c r="AE213" s="1090"/>
      <c r="AF213" s="1090"/>
      <c r="AG213" s="1090"/>
      <c r="AH213" s="1090"/>
      <c r="AI213" s="1090"/>
      <c r="AJ213" s="1091"/>
      <c r="AK213" s="1089"/>
      <c r="AL213" s="1090"/>
      <c r="AM213" s="1090"/>
      <c r="AN213" s="1090"/>
      <c r="AO213" s="1090"/>
      <c r="AP213" s="1090"/>
      <c r="AQ213" s="1091"/>
      <c r="AR213" s="1089"/>
      <c r="AS213" s="1090"/>
      <c r="AT213" s="1090"/>
      <c r="AU213" s="1090"/>
      <c r="AV213" s="1090"/>
      <c r="AW213" s="1090"/>
      <c r="AX213" s="1091"/>
      <c r="AY213" s="1089"/>
      <c r="AZ213" s="1090"/>
      <c r="BA213" s="1092"/>
      <c r="BB213" s="1093"/>
      <c r="BC213" s="1094"/>
      <c r="BD213" s="1095"/>
      <c r="BE213" s="1096"/>
      <c r="BF213" s="1097"/>
      <c r="BG213" s="1098"/>
      <c r="BH213" s="1098"/>
      <c r="BI213" s="1098"/>
      <c r="BJ213" s="1099"/>
    </row>
    <row r="214" spans="2:62" ht="20.25" hidden="1" customHeight="1">
      <c r="B214" s="1054"/>
      <c r="C214" s="1106"/>
      <c r="D214" s="1107"/>
      <c r="E214" s="1108"/>
      <c r="F214" s="1109">
        <f>C213</f>
        <v>0</v>
      </c>
      <c r="G214" s="1108"/>
      <c r="H214" s="1109">
        <f>I213</f>
        <v>0</v>
      </c>
      <c r="I214" s="1110"/>
      <c r="J214" s="1111"/>
      <c r="K214" s="1112"/>
      <c r="L214" s="1113"/>
      <c r="M214" s="1113"/>
      <c r="N214" s="1107"/>
      <c r="O214" s="1063"/>
      <c r="P214" s="1064"/>
      <c r="Q214" s="1064"/>
      <c r="R214" s="1064"/>
      <c r="S214" s="1065"/>
      <c r="T214" s="1100" t="s">
        <v>922</v>
      </c>
      <c r="U214" s="1101"/>
      <c r="V214" s="1102"/>
      <c r="W214" s="1069" t="str">
        <f>IF(W213="","",VLOOKUP(W213,シフト記号表!$C$6:$L$47,10,FALSE))</f>
        <v/>
      </c>
      <c r="X214" s="1070" t="str">
        <f>IF(X213="","",VLOOKUP(X213,シフト記号表!$C$6:$L$47,10,FALSE))</f>
        <v/>
      </c>
      <c r="Y214" s="1070" t="str">
        <f>IF(Y213="","",VLOOKUP(Y213,シフト記号表!$C$6:$L$47,10,FALSE))</f>
        <v/>
      </c>
      <c r="Z214" s="1070" t="str">
        <f>IF(Z213="","",VLOOKUP(Z213,シフト記号表!$C$6:$L$47,10,FALSE))</f>
        <v/>
      </c>
      <c r="AA214" s="1070" t="str">
        <f>IF(AA213="","",VLOOKUP(AA213,シフト記号表!$C$6:$L$47,10,FALSE))</f>
        <v/>
      </c>
      <c r="AB214" s="1070" t="str">
        <f>IF(AB213="","",VLOOKUP(AB213,シフト記号表!$C$6:$L$47,10,FALSE))</f>
        <v/>
      </c>
      <c r="AC214" s="1071" t="str">
        <f>IF(AC213="","",VLOOKUP(AC213,シフト記号表!$C$6:$L$47,10,FALSE))</f>
        <v/>
      </c>
      <c r="AD214" s="1069" t="str">
        <f>IF(AD213="","",VLOOKUP(AD213,シフト記号表!$C$6:$L$47,10,FALSE))</f>
        <v/>
      </c>
      <c r="AE214" s="1070" t="str">
        <f>IF(AE213="","",VLOOKUP(AE213,シフト記号表!$C$6:$L$47,10,FALSE))</f>
        <v/>
      </c>
      <c r="AF214" s="1070" t="str">
        <f>IF(AF213="","",VLOOKUP(AF213,シフト記号表!$C$6:$L$47,10,FALSE))</f>
        <v/>
      </c>
      <c r="AG214" s="1070" t="str">
        <f>IF(AG213="","",VLOOKUP(AG213,シフト記号表!$C$6:$L$47,10,FALSE))</f>
        <v/>
      </c>
      <c r="AH214" s="1070" t="str">
        <f>IF(AH213="","",VLOOKUP(AH213,シフト記号表!$C$6:$L$47,10,FALSE))</f>
        <v/>
      </c>
      <c r="AI214" s="1070" t="str">
        <f>IF(AI213="","",VLOOKUP(AI213,シフト記号表!$C$6:$L$47,10,FALSE))</f>
        <v/>
      </c>
      <c r="AJ214" s="1071" t="str">
        <f>IF(AJ213="","",VLOOKUP(AJ213,シフト記号表!$C$6:$L$47,10,FALSE))</f>
        <v/>
      </c>
      <c r="AK214" s="1069" t="str">
        <f>IF(AK213="","",VLOOKUP(AK213,シフト記号表!$C$6:$L$47,10,FALSE))</f>
        <v/>
      </c>
      <c r="AL214" s="1070" t="str">
        <f>IF(AL213="","",VLOOKUP(AL213,シフト記号表!$C$6:$L$47,10,FALSE))</f>
        <v/>
      </c>
      <c r="AM214" s="1070" t="str">
        <f>IF(AM213="","",VLOOKUP(AM213,シフト記号表!$C$6:$L$47,10,FALSE))</f>
        <v/>
      </c>
      <c r="AN214" s="1070" t="str">
        <f>IF(AN213="","",VLOOKUP(AN213,シフト記号表!$C$6:$L$47,10,FALSE))</f>
        <v/>
      </c>
      <c r="AO214" s="1070" t="str">
        <f>IF(AO213="","",VLOOKUP(AO213,シフト記号表!$C$6:$L$47,10,FALSE))</f>
        <v/>
      </c>
      <c r="AP214" s="1070" t="str">
        <f>IF(AP213="","",VLOOKUP(AP213,シフト記号表!$C$6:$L$47,10,FALSE))</f>
        <v/>
      </c>
      <c r="AQ214" s="1071" t="str">
        <f>IF(AQ213="","",VLOOKUP(AQ213,シフト記号表!$C$6:$L$47,10,FALSE))</f>
        <v/>
      </c>
      <c r="AR214" s="1069" t="str">
        <f>IF(AR213="","",VLOOKUP(AR213,シフト記号表!$C$6:$L$47,10,FALSE))</f>
        <v/>
      </c>
      <c r="AS214" s="1070" t="str">
        <f>IF(AS213="","",VLOOKUP(AS213,シフト記号表!$C$6:$L$47,10,FALSE))</f>
        <v/>
      </c>
      <c r="AT214" s="1070" t="str">
        <f>IF(AT213="","",VLOOKUP(AT213,シフト記号表!$C$6:$L$47,10,FALSE))</f>
        <v/>
      </c>
      <c r="AU214" s="1070" t="str">
        <f>IF(AU213="","",VLOOKUP(AU213,シフト記号表!$C$6:$L$47,10,FALSE))</f>
        <v/>
      </c>
      <c r="AV214" s="1070" t="str">
        <f>IF(AV213="","",VLOOKUP(AV213,シフト記号表!$C$6:$L$47,10,FALSE))</f>
        <v/>
      </c>
      <c r="AW214" s="1070" t="str">
        <f>IF(AW213="","",VLOOKUP(AW213,シフト記号表!$C$6:$L$47,10,FALSE))</f>
        <v/>
      </c>
      <c r="AX214" s="1071" t="str">
        <f>IF(AX213="","",VLOOKUP(AX213,シフト記号表!$C$6:$L$47,10,FALSE))</f>
        <v/>
      </c>
      <c r="AY214" s="1069" t="str">
        <f>IF(AY213="","",VLOOKUP(AY213,シフト記号表!$C$6:$L$47,10,FALSE))</f>
        <v/>
      </c>
      <c r="AZ214" s="1070" t="str">
        <f>IF(AZ213="","",VLOOKUP(AZ213,シフト記号表!$C$6:$L$47,10,FALSE))</f>
        <v/>
      </c>
      <c r="BA214" s="1070" t="str">
        <f>IF(BA213="","",VLOOKUP(BA213,シフト記号表!$C$6:$L$47,10,FALSE))</f>
        <v/>
      </c>
      <c r="BB214" s="1114">
        <f>IF($BE$3="４週",SUM(W214:AX214),IF($BE$3="暦月",SUM(W214:BA214),""))</f>
        <v>0</v>
      </c>
      <c r="BC214" s="1115"/>
      <c r="BD214" s="1116">
        <f>IF($BE$3="４週",BB214/4,IF($BE$3="暦月",(BB214/($BE$8/7)),""))</f>
        <v>0</v>
      </c>
      <c r="BE214" s="1115"/>
      <c r="BF214" s="1117"/>
      <c r="BG214" s="1118"/>
      <c r="BH214" s="1118"/>
      <c r="BI214" s="1118"/>
      <c r="BJ214" s="1119"/>
    </row>
    <row r="215" spans="2:62" ht="20.25" hidden="1" customHeight="1">
      <c r="B215" s="1029">
        <f>B213+1</f>
        <v>100</v>
      </c>
      <c r="C215" s="1078"/>
      <c r="D215" s="1079"/>
      <c r="E215" s="1080"/>
      <c r="F215" s="1081"/>
      <c r="G215" s="1080"/>
      <c r="H215" s="1081"/>
      <c r="I215" s="1082"/>
      <c r="J215" s="1083"/>
      <c r="K215" s="1084"/>
      <c r="L215" s="1085"/>
      <c r="M215" s="1085"/>
      <c r="N215" s="1079"/>
      <c r="O215" s="1063"/>
      <c r="P215" s="1064"/>
      <c r="Q215" s="1064"/>
      <c r="R215" s="1064"/>
      <c r="S215" s="1065"/>
      <c r="T215" s="1086" t="s">
        <v>921</v>
      </c>
      <c r="U215" s="1087"/>
      <c r="V215" s="1088"/>
      <c r="W215" s="1089"/>
      <c r="X215" s="1090"/>
      <c r="Y215" s="1090"/>
      <c r="Z215" s="1090"/>
      <c r="AA215" s="1090"/>
      <c r="AB215" s="1090"/>
      <c r="AC215" s="1091"/>
      <c r="AD215" s="1089"/>
      <c r="AE215" s="1090"/>
      <c r="AF215" s="1090"/>
      <c r="AG215" s="1090"/>
      <c r="AH215" s="1090"/>
      <c r="AI215" s="1090"/>
      <c r="AJ215" s="1091"/>
      <c r="AK215" s="1089"/>
      <c r="AL215" s="1090"/>
      <c r="AM215" s="1090"/>
      <c r="AN215" s="1090"/>
      <c r="AO215" s="1090"/>
      <c r="AP215" s="1090"/>
      <c r="AQ215" s="1091"/>
      <c r="AR215" s="1089"/>
      <c r="AS215" s="1090"/>
      <c r="AT215" s="1090"/>
      <c r="AU215" s="1090"/>
      <c r="AV215" s="1090"/>
      <c r="AW215" s="1090"/>
      <c r="AX215" s="1091"/>
      <c r="AY215" s="1089"/>
      <c r="AZ215" s="1090"/>
      <c r="BA215" s="1092"/>
      <c r="BB215" s="1093"/>
      <c r="BC215" s="1094"/>
      <c r="BD215" s="1095"/>
      <c r="BE215" s="1096"/>
      <c r="BF215" s="1097"/>
      <c r="BG215" s="1098"/>
      <c r="BH215" s="1098"/>
      <c r="BI215" s="1098"/>
      <c r="BJ215" s="1099"/>
    </row>
    <row r="216" spans="2:62" ht="20.25" hidden="1" customHeight="1" thickBot="1">
      <c r="B216" s="1120"/>
      <c r="C216" s="1121"/>
      <c r="D216" s="1122"/>
      <c r="E216" s="1123"/>
      <c r="F216" s="1124">
        <f>C215</f>
        <v>0</v>
      </c>
      <c r="G216" s="1123"/>
      <c r="H216" s="1124">
        <f>I215</f>
        <v>0</v>
      </c>
      <c r="I216" s="1125"/>
      <c r="J216" s="1126"/>
      <c r="K216" s="1127"/>
      <c r="L216" s="1128"/>
      <c r="M216" s="1128"/>
      <c r="N216" s="1122"/>
      <c r="O216" s="1129"/>
      <c r="P216" s="1130"/>
      <c r="Q216" s="1130"/>
      <c r="R216" s="1130"/>
      <c r="S216" s="1131"/>
      <c r="T216" s="1132" t="s">
        <v>922</v>
      </c>
      <c r="U216" s="1133"/>
      <c r="V216" s="1134"/>
      <c r="W216" s="1135" t="str">
        <f>IF(W215="","",VLOOKUP(W215,シフト記号表!$C$6:$L$47,10,FALSE))</f>
        <v/>
      </c>
      <c r="X216" s="1136" t="str">
        <f>IF(X215="","",VLOOKUP(X215,シフト記号表!$C$6:$L$47,10,FALSE))</f>
        <v/>
      </c>
      <c r="Y216" s="1136" t="str">
        <f>IF(Y215="","",VLOOKUP(Y215,シフト記号表!$C$6:$L$47,10,FALSE))</f>
        <v/>
      </c>
      <c r="Z216" s="1136" t="str">
        <f>IF(Z215="","",VLOOKUP(Z215,シフト記号表!$C$6:$L$47,10,FALSE))</f>
        <v/>
      </c>
      <c r="AA216" s="1136" t="str">
        <f>IF(AA215="","",VLOOKUP(AA215,シフト記号表!$C$6:$L$47,10,FALSE))</f>
        <v/>
      </c>
      <c r="AB216" s="1136" t="str">
        <f>IF(AB215="","",VLOOKUP(AB215,シフト記号表!$C$6:$L$47,10,FALSE))</f>
        <v/>
      </c>
      <c r="AC216" s="1137" t="str">
        <f>IF(AC215="","",VLOOKUP(AC215,シフト記号表!$C$6:$L$47,10,FALSE))</f>
        <v/>
      </c>
      <c r="AD216" s="1135" t="str">
        <f>IF(AD215="","",VLOOKUP(AD215,シフト記号表!$C$6:$L$47,10,FALSE))</f>
        <v/>
      </c>
      <c r="AE216" s="1136" t="str">
        <f>IF(AE215="","",VLOOKUP(AE215,シフト記号表!$C$6:$L$47,10,FALSE))</f>
        <v/>
      </c>
      <c r="AF216" s="1136" t="str">
        <f>IF(AF215="","",VLOOKUP(AF215,シフト記号表!$C$6:$L$47,10,FALSE))</f>
        <v/>
      </c>
      <c r="AG216" s="1136" t="str">
        <f>IF(AG215="","",VLOOKUP(AG215,シフト記号表!$C$6:$L$47,10,FALSE))</f>
        <v/>
      </c>
      <c r="AH216" s="1136" t="str">
        <f>IF(AH215="","",VLOOKUP(AH215,シフト記号表!$C$6:$L$47,10,FALSE))</f>
        <v/>
      </c>
      <c r="AI216" s="1136" t="str">
        <f>IF(AI215="","",VLOOKUP(AI215,シフト記号表!$C$6:$L$47,10,FALSE))</f>
        <v/>
      </c>
      <c r="AJ216" s="1137" t="str">
        <f>IF(AJ215="","",VLOOKUP(AJ215,シフト記号表!$C$6:$L$47,10,FALSE))</f>
        <v/>
      </c>
      <c r="AK216" s="1135" t="str">
        <f>IF(AK215="","",VLOOKUP(AK215,シフト記号表!$C$6:$L$47,10,FALSE))</f>
        <v/>
      </c>
      <c r="AL216" s="1136" t="str">
        <f>IF(AL215="","",VLOOKUP(AL215,シフト記号表!$C$6:$L$47,10,FALSE))</f>
        <v/>
      </c>
      <c r="AM216" s="1136" t="str">
        <f>IF(AM215="","",VLOOKUP(AM215,シフト記号表!$C$6:$L$47,10,FALSE))</f>
        <v/>
      </c>
      <c r="AN216" s="1136" t="str">
        <f>IF(AN215="","",VLOOKUP(AN215,シフト記号表!$C$6:$L$47,10,FALSE))</f>
        <v/>
      </c>
      <c r="AO216" s="1136" t="str">
        <f>IF(AO215="","",VLOOKUP(AO215,シフト記号表!$C$6:$L$47,10,FALSE))</f>
        <v/>
      </c>
      <c r="AP216" s="1136" t="str">
        <f>IF(AP215="","",VLOOKUP(AP215,シフト記号表!$C$6:$L$47,10,FALSE))</f>
        <v/>
      </c>
      <c r="AQ216" s="1137" t="str">
        <f>IF(AQ215="","",VLOOKUP(AQ215,シフト記号表!$C$6:$L$47,10,FALSE))</f>
        <v/>
      </c>
      <c r="AR216" s="1135" t="str">
        <f>IF(AR215="","",VLOOKUP(AR215,シフト記号表!$C$6:$L$47,10,FALSE))</f>
        <v/>
      </c>
      <c r="AS216" s="1136" t="str">
        <f>IF(AS215="","",VLOOKUP(AS215,シフト記号表!$C$6:$L$47,10,FALSE))</f>
        <v/>
      </c>
      <c r="AT216" s="1136" t="str">
        <f>IF(AT215="","",VLOOKUP(AT215,シフト記号表!$C$6:$L$47,10,FALSE))</f>
        <v/>
      </c>
      <c r="AU216" s="1136" t="str">
        <f>IF(AU215="","",VLOOKUP(AU215,シフト記号表!$C$6:$L$47,10,FALSE))</f>
        <v/>
      </c>
      <c r="AV216" s="1136" t="str">
        <f>IF(AV215="","",VLOOKUP(AV215,シフト記号表!$C$6:$L$47,10,FALSE))</f>
        <v/>
      </c>
      <c r="AW216" s="1136" t="str">
        <f>IF(AW215="","",VLOOKUP(AW215,シフト記号表!$C$6:$L$47,10,FALSE))</f>
        <v/>
      </c>
      <c r="AX216" s="1137" t="str">
        <f>IF(AX215="","",VLOOKUP(AX215,シフト記号表!$C$6:$L$47,10,FALSE))</f>
        <v/>
      </c>
      <c r="AY216" s="1135" t="str">
        <f>IF(AY215="","",VLOOKUP(AY215,シフト記号表!$C$6:$L$47,10,FALSE))</f>
        <v/>
      </c>
      <c r="AZ216" s="1136" t="str">
        <f>IF(AZ215="","",VLOOKUP(AZ215,シフト記号表!$C$6:$L$47,10,FALSE))</f>
        <v/>
      </c>
      <c r="BA216" s="1136" t="str">
        <f>IF(BA215="","",VLOOKUP(BA215,シフト記号表!$C$6:$L$47,10,FALSE))</f>
        <v/>
      </c>
      <c r="BB216" s="1138">
        <f>IF($BE$3="４週",SUM(W216:AX216),IF($BE$3="暦月",SUM(W216:BA216),""))</f>
        <v>0</v>
      </c>
      <c r="BC216" s="1139"/>
      <c r="BD216" s="1140">
        <f>IF($BE$3="４週",BB216/4,IF($BE$3="暦月",(BB216/($BE$8/7)),""))</f>
        <v>0</v>
      </c>
      <c r="BE216" s="1139"/>
      <c r="BF216" s="1141"/>
      <c r="BG216" s="1142"/>
      <c r="BH216" s="1142"/>
      <c r="BI216" s="1142"/>
      <c r="BJ216" s="1143"/>
    </row>
    <row r="217" spans="2:62" ht="20.25" customHeight="1">
      <c r="B217" s="1156"/>
      <c r="C217" s="1157"/>
      <c r="D217" s="1157"/>
      <c r="E217" s="1157"/>
      <c r="F217" s="1157"/>
      <c r="G217" s="1157"/>
      <c r="H217" s="1157"/>
      <c r="I217" s="1158"/>
      <c r="J217" s="1158"/>
      <c r="K217" s="1157"/>
      <c r="L217" s="1157"/>
      <c r="M217" s="1157"/>
      <c r="N217" s="1157"/>
      <c r="O217" s="1159"/>
      <c r="P217" s="1159"/>
      <c r="Q217" s="1159"/>
      <c r="R217" s="1160"/>
      <c r="S217" s="1160"/>
      <c r="T217" s="1160"/>
      <c r="U217" s="1161"/>
      <c r="V217" s="1162"/>
      <c r="W217" s="1163"/>
      <c r="X217" s="1163"/>
      <c r="Y217" s="1163"/>
      <c r="Z217" s="1163"/>
      <c r="AA217" s="1163"/>
      <c r="AB217" s="1163"/>
      <c r="AC217" s="1163"/>
      <c r="AD217" s="1163"/>
      <c r="AE217" s="1163"/>
      <c r="AF217" s="1163"/>
      <c r="AG217" s="1163"/>
      <c r="AH217" s="1163"/>
      <c r="AI217" s="1163"/>
      <c r="AJ217" s="1163"/>
      <c r="AK217" s="1163"/>
      <c r="AL217" s="1163"/>
      <c r="AM217" s="1163"/>
      <c r="AN217" s="1163"/>
      <c r="AO217" s="1163"/>
      <c r="AP217" s="1163"/>
      <c r="AQ217" s="1163"/>
      <c r="AR217" s="1163"/>
      <c r="AS217" s="1163"/>
      <c r="AT217" s="1163"/>
      <c r="AU217" s="1163"/>
      <c r="AV217" s="1163"/>
      <c r="AW217" s="1163"/>
      <c r="AX217" s="1163"/>
      <c r="AY217" s="1163"/>
      <c r="AZ217" s="1163"/>
      <c r="BA217" s="1163"/>
      <c r="BB217" s="1163"/>
      <c r="BC217" s="1163"/>
      <c r="BD217" s="1164"/>
      <c r="BE217" s="1164"/>
      <c r="BF217" s="1159"/>
      <c r="BG217" s="1159"/>
      <c r="BH217" s="1159"/>
      <c r="BI217" s="1159"/>
      <c r="BJ217" s="1159"/>
    </row>
    <row r="218" spans="2:62" ht="20.25" customHeight="1">
      <c r="B218" s="1156"/>
      <c r="C218" s="1157"/>
      <c r="D218" s="1157"/>
      <c r="E218" s="1157"/>
      <c r="F218" s="1157"/>
      <c r="G218" s="1157"/>
      <c r="H218" s="1157"/>
      <c r="I218" s="1165"/>
      <c r="J218" s="1166" t="s">
        <v>923</v>
      </c>
      <c r="K218" s="1166"/>
      <c r="L218" s="1166"/>
      <c r="M218" s="1166"/>
      <c r="N218" s="1166"/>
      <c r="O218" s="1166"/>
      <c r="P218" s="1166"/>
      <c r="Q218" s="1166"/>
      <c r="R218" s="1166"/>
      <c r="S218" s="1166"/>
      <c r="T218" s="1167"/>
      <c r="U218" s="1166"/>
      <c r="V218" s="1166"/>
      <c r="W218" s="1166"/>
      <c r="X218" s="1166"/>
      <c r="Y218" s="1166"/>
      <c r="Z218" s="1168"/>
      <c r="AA218" s="1168"/>
      <c r="AB218" s="1168"/>
      <c r="AC218" s="1168"/>
      <c r="AD218" s="1168"/>
      <c r="AE218" s="1168"/>
      <c r="AF218" s="1168"/>
      <c r="AG218" s="1168"/>
      <c r="AH218" s="1168"/>
      <c r="AI218" s="1168"/>
      <c r="AJ218" s="1168"/>
      <c r="AK218" s="1168"/>
      <c r="AL218" s="1168"/>
      <c r="AM218" s="1168"/>
      <c r="AN218" s="1168"/>
      <c r="AO218" s="1168"/>
      <c r="AP218" s="1168"/>
      <c r="AQ218" s="1168"/>
      <c r="AR218" s="1168"/>
      <c r="AS218" s="1168"/>
      <c r="AT218" s="1168"/>
      <c r="AU218" s="1168"/>
      <c r="AV218" s="1168"/>
      <c r="AW218" s="1168"/>
      <c r="AX218" s="1168"/>
      <c r="AY218" s="1168"/>
      <c r="AZ218" s="1168"/>
      <c r="BA218" s="1168"/>
      <c r="BB218" s="1168"/>
      <c r="BC218" s="1168"/>
      <c r="BD218" s="1169"/>
      <c r="BE218" s="1164"/>
      <c r="BF218" s="1159"/>
      <c r="BG218" s="1159"/>
      <c r="BH218" s="1159"/>
      <c r="BI218" s="1159"/>
      <c r="BJ218" s="1159"/>
    </row>
    <row r="219" spans="2:62" ht="20.25" customHeight="1">
      <c r="B219" s="1156"/>
      <c r="C219" s="1157"/>
      <c r="D219" s="1157"/>
      <c r="E219" s="1157"/>
      <c r="F219" s="1157"/>
      <c r="G219" s="1157"/>
      <c r="H219" s="1157"/>
      <c r="I219" s="1165"/>
      <c r="J219" s="1166"/>
      <c r="K219" s="1166" t="s">
        <v>924</v>
      </c>
      <c r="L219" s="1166"/>
      <c r="M219" s="1166"/>
      <c r="N219" s="1166"/>
      <c r="O219" s="1166"/>
      <c r="P219" s="1166"/>
      <c r="Q219" s="1166"/>
      <c r="R219" s="1166"/>
      <c r="S219" s="1166"/>
      <c r="T219" s="1167"/>
      <c r="U219" s="1166"/>
      <c r="V219" s="1166"/>
      <c r="W219" s="1166"/>
      <c r="X219" s="1166"/>
      <c r="Y219" s="1166"/>
      <c r="Z219" s="1168"/>
      <c r="AA219" s="1166" t="s">
        <v>925</v>
      </c>
      <c r="AB219" s="1166"/>
      <c r="AC219" s="1166"/>
      <c r="AD219" s="1166"/>
      <c r="AE219" s="1166"/>
      <c r="AF219" s="1166"/>
      <c r="AG219" s="1166"/>
      <c r="AH219" s="1166"/>
      <c r="AI219" s="1166"/>
      <c r="AJ219" s="1167"/>
      <c r="AK219" s="1166"/>
      <c r="AL219" s="1166"/>
      <c r="AM219" s="1166"/>
      <c r="AN219" s="1166"/>
      <c r="AO219" s="1168"/>
      <c r="AP219" s="1168"/>
      <c r="AQ219" s="1166" t="s">
        <v>926</v>
      </c>
      <c r="AR219" s="1168"/>
      <c r="AS219" s="1168"/>
      <c r="AT219" s="1168"/>
      <c r="AU219" s="1168"/>
      <c r="AV219" s="1168"/>
      <c r="AW219" s="1168"/>
      <c r="AX219" s="1168"/>
      <c r="AY219" s="1168"/>
      <c r="AZ219" s="1168"/>
      <c r="BA219" s="1168"/>
      <c r="BB219" s="1168"/>
      <c r="BC219" s="1168"/>
      <c r="BD219" s="1169"/>
      <c r="BE219" s="1164"/>
      <c r="BF219" s="1170"/>
      <c r="BG219" s="1170"/>
      <c r="BH219" s="1170"/>
      <c r="BI219" s="1170"/>
      <c r="BJ219" s="1159"/>
    </row>
    <row r="220" spans="2:62" ht="20.25" customHeight="1">
      <c r="B220" s="1156"/>
      <c r="C220" s="1157"/>
      <c r="D220" s="1157"/>
      <c r="E220" s="1157"/>
      <c r="F220" s="1157"/>
      <c r="G220" s="1157"/>
      <c r="H220" s="1157"/>
      <c r="I220" s="1165"/>
      <c r="J220" s="1166"/>
      <c r="K220" s="1171" t="s">
        <v>927</v>
      </c>
      <c r="L220" s="1171"/>
      <c r="M220" s="1171" t="s">
        <v>928</v>
      </c>
      <c r="N220" s="1171"/>
      <c r="O220" s="1171"/>
      <c r="P220" s="1171"/>
      <c r="Q220" s="1166"/>
      <c r="R220" s="1172" t="s">
        <v>929</v>
      </c>
      <c r="S220" s="1172"/>
      <c r="T220" s="1172"/>
      <c r="U220" s="1172"/>
      <c r="V220" s="1173"/>
      <c r="W220" s="1174" t="s">
        <v>930</v>
      </c>
      <c r="X220" s="1174"/>
      <c r="Y220" s="946"/>
      <c r="Z220" s="1168"/>
      <c r="AA220" s="1171" t="s">
        <v>927</v>
      </c>
      <c r="AB220" s="1171"/>
      <c r="AC220" s="1171" t="s">
        <v>928</v>
      </c>
      <c r="AD220" s="1171"/>
      <c r="AE220" s="1171"/>
      <c r="AF220" s="1171"/>
      <c r="AG220" s="1166"/>
      <c r="AH220" s="1172" t="s">
        <v>929</v>
      </c>
      <c r="AI220" s="1172"/>
      <c r="AJ220" s="1172"/>
      <c r="AK220" s="1172"/>
      <c r="AL220" s="1173"/>
      <c r="AM220" s="1174" t="s">
        <v>930</v>
      </c>
      <c r="AN220" s="1174"/>
      <c r="AO220" s="1168"/>
      <c r="AP220" s="1168"/>
      <c r="AQ220" s="1168"/>
      <c r="AR220" s="1168"/>
      <c r="AS220" s="1168"/>
      <c r="AT220" s="1168"/>
      <c r="AU220" s="1168"/>
      <c r="AV220" s="1168"/>
      <c r="AW220" s="1168"/>
      <c r="AX220" s="1168"/>
      <c r="AY220" s="1168"/>
      <c r="AZ220" s="1168"/>
      <c r="BA220" s="1168"/>
      <c r="BB220" s="1168"/>
      <c r="BC220" s="1168"/>
      <c r="BD220" s="1169"/>
      <c r="BE220" s="1164"/>
      <c r="BF220" s="1175"/>
      <c r="BG220" s="1175"/>
      <c r="BH220" s="1175"/>
      <c r="BI220" s="1175"/>
      <c r="BJ220" s="1159"/>
    </row>
    <row r="221" spans="2:62" ht="20.25" customHeight="1">
      <c r="B221" s="1156"/>
      <c r="C221" s="1157"/>
      <c r="D221" s="1157"/>
      <c r="E221" s="1157"/>
      <c r="F221" s="1157"/>
      <c r="G221" s="1157"/>
      <c r="H221" s="1157"/>
      <c r="I221" s="1165"/>
      <c r="J221" s="1166"/>
      <c r="K221" s="1176"/>
      <c r="L221" s="1176"/>
      <c r="M221" s="1176" t="s">
        <v>931</v>
      </c>
      <c r="N221" s="1176"/>
      <c r="O221" s="1176" t="s">
        <v>932</v>
      </c>
      <c r="P221" s="1176"/>
      <c r="Q221" s="1166"/>
      <c r="R221" s="1176" t="s">
        <v>931</v>
      </c>
      <c r="S221" s="1176"/>
      <c r="T221" s="1176" t="s">
        <v>932</v>
      </c>
      <c r="U221" s="1176"/>
      <c r="V221" s="1173"/>
      <c r="W221" s="1174" t="s">
        <v>933</v>
      </c>
      <c r="X221" s="1174"/>
      <c r="Y221" s="946"/>
      <c r="Z221" s="1168"/>
      <c r="AA221" s="1176"/>
      <c r="AB221" s="1176"/>
      <c r="AC221" s="1176" t="s">
        <v>931</v>
      </c>
      <c r="AD221" s="1176"/>
      <c r="AE221" s="1176" t="s">
        <v>932</v>
      </c>
      <c r="AF221" s="1176"/>
      <c r="AG221" s="1166"/>
      <c r="AH221" s="1176" t="s">
        <v>931</v>
      </c>
      <c r="AI221" s="1176"/>
      <c r="AJ221" s="1176" t="s">
        <v>932</v>
      </c>
      <c r="AK221" s="1176"/>
      <c r="AL221" s="1173"/>
      <c r="AM221" s="1174" t="s">
        <v>933</v>
      </c>
      <c r="AN221" s="1174"/>
      <c r="AO221" s="1168"/>
      <c r="AP221" s="1168"/>
      <c r="AQ221" s="1177" t="s">
        <v>934</v>
      </c>
      <c r="AR221" s="1177"/>
      <c r="AS221" s="1177"/>
      <c r="AT221" s="1177"/>
      <c r="AU221" s="1173"/>
      <c r="AV221" s="1174" t="s">
        <v>935</v>
      </c>
      <c r="AW221" s="1177"/>
      <c r="AX221" s="1177"/>
      <c r="AY221" s="1177"/>
      <c r="AZ221" s="1173"/>
      <c r="BA221" s="1176" t="s">
        <v>936</v>
      </c>
      <c r="BB221" s="1176"/>
      <c r="BC221" s="1176"/>
      <c r="BD221" s="1176"/>
      <c r="BE221" s="1164"/>
      <c r="BF221" s="1178"/>
      <c r="BG221" s="1178"/>
      <c r="BH221" s="1178"/>
      <c r="BI221" s="1178"/>
      <c r="BJ221" s="1159"/>
    </row>
    <row r="222" spans="2:62" ht="20.25" customHeight="1">
      <c r="B222" s="1156"/>
      <c r="C222" s="1157"/>
      <c r="D222" s="1157"/>
      <c r="E222" s="1157"/>
      <c r="F222" s="1157"/>
      <c r="G222" s="1157"/>
      <c r="H222" s="1157"/>
      <c r="I222" s="1165"/>
      <c r="J222" s="1166"/>
      <c r="K222" s="1179" t="s">
        <v>937</v>
      </c>
      <c r="L222" s="1179"/>
      <c r="M222" s="1180">
        <f>SUMIFS($BB$17:$BB$216,$F$17:$F$216,"看護職員",$H$17:$H$216,"A")</f>
        <v>0</v>
      </c>
      <c r="N222" s="1180"/>
      <c r="O222" s="1181">
        <f>SUMIFS($BD$17:$BD$216,$F$17:$F$216,"看護職員",$H$17:$H$216,"A")</f>
        <v>0</v>
      </c>
      <c r="P222" s="1181"/>
      <c r="Q222" s="1182"/>
      <c r="R222" s="1183">
        <v>0</v>
      </c>
      <c r="S222" s="1183"/>
      <c r="T222" s="1183">
        <v>0</v>
      </c>
      <c r="U222" s="1183"/>
      <c r="V222" s="1184"/>
      <c r="W222" s="1185">
        <v>0</v>
      </c>
      <c r="X222" s="1186"/>
      <c r="Y222" s="946"/>
      <c r="Z222" s="1168"/>
      <c r="AA222" s="1179" t="s">
        <v>937</v>
      </c>
      <c r="AB222" s="1179"/>
      <c r="AC222" s="1180">
        <f>SUMIFS($BB$17:$BB$216,$F$17:$F$216,"介護職員",$H$17:$H$216,"A")</f>
        <v>0</v>
      </c>
      <c r="AD222" s="1180"/>
      <c r="AE222" s="1181">
        <f>SUMIFS($BD$17:$BD$216,$F$17:$F$216,"介護職員",$H$17:$H$216,"A")</f>
        <v>0</v>
      </c>
      <c r="AF222" s="1181"/>
      <c r="AG222" s="1182"/>
      <c r="AH222" s="1183">
        <v>0</v>
      </c>
      <c r="AI222" s="1183"/>
      <c r="AJ222" s="1183">
        <v>0</v>
      </c>
      <c r="AK222" s="1183"/>
      <c r="AL222" s="1184"/>
      <c r="AM222" s="1185">
        <v>0</v>
      </c>
      <c r="AN222" s="1186"/>
      <c r="AO222" s="1168"/>
      <c r="AP222" s="1168"/>
      <c r="AQ222" s="1187" t="e">
        <f>U236</f>
        <v>#DIV/0!</v>
      </c>
      <c r="AR222" s="1179"/>
      <c r="AS222" s="1179"/>
      <c r="AT222" s="1179"/>
      <c r="AU222" s="1188" t="s">
        <v>938</v>
      </c>
      <c r="AV222" s="1187" t="e">
        <f>AK236</f>
        <v>#DIV/0!</v>
      </c>
      <c r="AW222" s="1189"/>
      <c r="AX222" s="1189"/>
      <c r="AY222" s="1189"/>
      <c r="AZ222" s="1188" t="s">
        <v>939</v>
      </c>
      <c r="BA222" s="1190" t="e">
        <f>ROUNDDOWN(AQ222+AV222,1)</f>
        <v>#DIV/0!</v>
      </c>
      <c r="BB222" s="1190"/>
      <c r="BC222" s="1190"/>
      <c r="BD222" s="1190"/>
      <c r="BE222" s="1164"/>
      <c r="BF222" s="1191"/>
      <c r="BG222" s="1191"/>
      <c r="BH222" s="1191"/>
      <c r="BI222" s="1191"/>
      <c r="BJ222" s="1159"/>
    </row>
    <row r="223" spans="2:62" ht="20.25" customHeight="1">
      <c r="B223" s="1156"/>
      <c r="C223" s="1157"/>
      <c r="D223" s="1157"/>
      <c r="E223" s="1157"/>
      <c r="F223" s="1157"/>
      <c r="G223" s="1157"/>
      <c r="H223" s="1157"/>
      <c r="I223" s="1165"/>
      <c r="J223" s="1166"/>
      <c r="K223" s="1179" t="s">
        <v>940</v>
      </c>
      <c r="L223" s="1179"/>
      <c r="M223" s="1180">
        <f>SUMIFS($BB$17:$BB$216,$F$17:$F$216,"看護職員",$H$17:$H$216,"B")</f>
        <v>0</v>
      </c>
      <c r="N223" s="1180"/>
      <c r="O223" s="1181">
        <f>SUMIFS($BD$17:$BD$216,$F$17:$F$216,"看護職員",$H$17:$H$216,"B")</f>
        <v>0</v>
      </c>
      <c r="P223" s="1181"/>
      <c r="Q223" s="1182"/>
      <c r="R223" s="1183">
        <v>0</v>
      </c>
      <c r="S223" s="1183"/>
      <c r="T223" s="1183">
        <v>0</v>
      </c>
      <c r="U223" s="1183"/>
      <c r="V223" s="1184"/>
      <c r="W223" s="1185">
        <v>0</v>
      </c>
      <c r="X223" s="1186"/>
      <c r="Y223" s="946"/>
      <c r="Z223" s="1168"/>
      <c r="AA223" s="1179" t="s">
        <v>940</v>
      </c>
      <c r="AB223" s="1179"/>
      <c r="AC223" s="1180">
        <f>SUMIFS($BB$17:$BB$216,$F$17:$F$216,"介護職員",$H$17:$H$216,"B")</f>
        <v>0</v>
      </c>
      <c r="AD223" s="1180"/>
      <c r="AE223" s="1181">
        <f>SUMIFS($BD$17:$BD$216,$F$17:$F$216,"介護職員",$H$17:$H$216,"B")</f>
        <v>0</v>
      </c>
      <c r="AF223" s="1181"/>
      <c r="AG223" s="1182"/>
      <c r="AH223" s="1183">
        <v>0</v>
      </c>
      <c r="AI223" s="1183"/>
      <c r="AJ223" s="1183">
        <v>0</v>
      </c>
      <c r="AK223" s="1183"/>
      <c r="AL223" s="1184"/>
      <c r="AM223" s="1185">
        <v>0</v>
      </c>
      <c r="AN223" s="1186"/>
      <c r="AO223" s="1168"/>
      <c r="AP223" s="1168"/>
      <c r="AQ223" s="1168"/>
      <c r="AR223" s="1168"/>
      <c r="AS223" s="1168"/>
      <c r="AT223" s="1168"/>
      <c r="AU223" s="1168"/>
      <c r="AV223" s="1168"/>
      <c r="AW223" s="1168"/>
      <c r="AX223" s="1168"/>
      <c r="AY223" s="1168"/>
      <c r="AZ223" s="1168"/>
      <c r="BA223" s="1168"/>
      <c r="BB223" s="1168"/>
      <c r="BC223" s="1168"/>
      <c r="BD223" s="1169"/>
      <c r="BE223" s="1164"/>
      <c r="BF223" s="1159"/>
      <c r="BG223" s="1159"/>
      <c r="BH223" s="1159"/>
      <c r="BI223" s="1159"/>
      <c r="BJ223" s="1159"/>
    </row>
    <row r="224" spans="2:62" ht="20.25" customHeight="1">
      <c r="B224" s="1156"/>
      <c r="C224" s="1157"/>
      <c r="D224" s="1157"/>
      <c r="E224" s="1157"/>
      <c r="F224" s="1157"/>
      <c r="G224" s="1157"/>
      <c r="H224" s="1157"/>
      <c r="I224" s="1165"/>
      <c r="J224" s="1166"/>
      <c r="K224" s="1179" t="s">
        <v>941</v>
      </c>
      <c r="L224" s="1179"/>
      <c r="M224" s="1180">
        <f>SUMIFS($BB$17:$BB$216,$F$17:$F$216,"看護職員",$H$17:$H$216,"C")</f>
        <v>0</v>
      </c>
      <c r="N224" s="1180"/>
      <c r="O224" s="1181">
        <f>SUMIFS($BD$17:$BD$216,$F$17:$F$216,"看護職員",$H$17:$H$216,"C")</f>
        <v>0</v>
      </c>
      <c r="P224" s="1181"/>
      <c r="Q224" s="1182"/>
      <c r="R224" s="1183">
        <v>0</v>
      </c>
      <c r="S224" s="1183"/>
      <c r="T224" s="1192">
        <v>0</v>
      </c>
      <c r="U224" s="1192"/>
      <c r="V224" s="1184"/>
      <c r="W224" s="1193" t="s">
        <v>942</v>
      </c>
      <c r="X224" s="1194"/>
      <c r="Y224" s="946"/>
      <c r="Z224" s="1168"/>
      <c r="AA224" s="1179" t="s">
        <v>941</v>
      </c>
      <c r="AB224" s="1179"/>
      <c r="AC224" s="1180">
        <f>SUMIFS($BB$17:$BB$216,$F$17:$F$216,"介護職員",$H$17:$H$216,"C")</f>
        <v>0</v>
      </c>
      <c r="AD224" s="1180"/>
      <c r="AE224" s="1181">
        <f>SUMIFS($BD$17:$BD$216,$F$17:$F$216,"介護職員",$H$17:$H$216,"C")</f>
        <v>0</v>
      </c>
      <c r="AF224" s="1181"/>
      <c r="AG224" s="1182"/>
      <c r="AH224" s="1183">
        <v>0</v>
      </c>
      <c r="AI224" s="1183"/>
      <c r="AJ224" s="1192">
        <v>0</v>
      </c>
      <c r="AK224" s="1192"/>
      <c r="AL224" s="1184"/>
      <c r="AM224" s="1193" t="s">
        <v>942</v>
      </c>
      <c r="AN224" s="1194"/>
      <c r="AO224" s="1168"/>
      <c r="AP224" s="1168"/>
      <c r="AQ224" s="1168"/>
      <c r="AR224" s="1168"/>
      <c r="AS224" s="1168"/>
      <c r="AT224" s="1168"/>
      <c r="AU224" s="1168"/>
      <c r="AV224" s="1168"/>
      <c r="AW224" s="1168"/>
      <c r="AX224" s="1168"/>
      <c r="AY224" s="1168"/>
      <c r="AZ224" s="1168"/>
      <c r="BA224" s="1168"/>
      <c r="BB224" s="1168"/>
      <c r="BC224" s="1168"/>
      <c r="BD224" s="1169"/>
      <c r="BE224" s="1164"/>
      <c r="BF224" s="1159"/>
      <c r="BG224" s="1159"/>
      <c r="BH224" s="1159"/>
      <c r="BI224" s="1159"/>
      <c r="BJ224" s="1159"/>
    </row>
    <row r="225" spans="2:62" ht="20.25" customHeight="1">
      <c r="B225" s="1156"/>
      <c r="C225" s="1157"/>
      <c r="D225" s="1157"/>
      <c r="E225" s="1157"/>
      <c r="F225" s="1157"/>
      <c r="G225" s="1157"/>
      <c r="H225" s="1157"/>
      <c r="I225" s="1165"/>
      <c r="J225" s="1166"/>
      <c r="K225" s="1179" t="s">
        <v>943</v>
      </c>
      <c r="L225" s="1179"/>
      <c r="M225" s="1180">
        <f>SUMIFS($BB$17:$BB$216,$F$17:$F$216,"看護職員",$H$17:$H$216,"D")</f>
        <v>0</v>
      </c>
      <c r="N225" s="1180"/>
      <c r="O225" s="1181">
        <f>SUMIFS($BD$17:$BD$216,$F$17:$F$216,"看護職員",$H$17:$H$216,"D")</f>
        <v>0</v>
      </c>
      <c r="P225" s="1181"/>
      <c r="Q225" s="1182"/>
      <c r="R225" s="1183">
        <v>0</v>
      </c>
      <c r="S225" s="1183"/>
      <c r="T225" s="1192">
        <v>0</v>
      </c>
      <c r="U225" s="1192"/>
      <c r="V225" s="1184"/>
      <c r="W225" s="1193" t="s">
        <v>944</v>
      </c>
      <c r="X225" s="1194"/>
      <c r="Y225" s="946"/>
      <c r="Z225" s="1168"/>
      <c r="AA225" s="1179" t="s">
        <v>943</v>
      </c>
      <c r="AB225" s="1179"/>
      <c r="AC225" s="1180">
        <f>SUMIFS($BB$17:$BB$216,$F$17:$F$216,"介護職員",$H$17:$H$216,"D")</f>
        <v>0</v>
      </c>
      <c r="AD225" s="1180"/>
      <c r="AE225" s="1181">
        <f>SUMIFS($BD$17:$BD$216,$F$17:$F$216,"介護職員",$H$17:$H$216,"D")</f>
        <v>0</v>
      </c>
      <c r="AF225" s="1181"/>
      <c r="AG225" s="1182"/>
      <c r="AH225" s="1183">
        <v>0</v>
      </c>
      <c r="AI225" s="1183"/>
      <c r="AJ225" s="1192">
        <v>0</v>
      </c>
      <c r="AK225" s="1192"/>
      <c r="AL225" s="1184"/>
      <c r="AM225" s="1193" t="s">
        <v>944</v>
      </c>
      <c r="AN225" s="1194"/>
      <c r="AO225" s="1168"/>
      <c r="AP225" s="1168"/>
      <c r="AQ225" s="1166" t="s">
        <v>945</v>
      </c>
      <c r="AR225" s="1166"/>
      <c r="AS225" s="1166"/>
      <c r="AT225" s="1166"/>
      <c r="AU225" s="1166"/>
      <c r="AV225" s="1166"/>
      <c r="AW225" s="1168"/>
      <c r="AX225" s="1168"/>
      <c r="AY225" s="1168"/>
      <c r="AZ225" s="1168"/>
      <c r="BA225" s="1168"/>
      <c r="BB225" s="1168"/>
      <c r="BC225" s="1168"/>
      <c r="BD225" s="1169"/>
      <c r="BE225" s="1164"/>
      <c r="BF225" s="1159"/>
      <c r="BG225" s="1159"/>
      <c r="BH225" s="1159"/>
      <c r="BI225" s="1159"/>
      <c r="BJ225" s="1159"/>
    </row>
    <row r="226" spans="2:62" ht="20.25" customHeight="1">
      <c r="B226" s="1156"/>
      <c r="C226" s="1157"/>
      <c r="D226" s="1157"/>
      <c r="E226" s="1157"/>
      <c r="F226" s="1157"/>
      <c r="G226" s="1157"/>
      <c r="H226" s="1157"/>
      <c r="I226" s="1165"/>
      <c r="J226" s="1166"/>
      <c r="K226" s="1179" t="s">
        <v>936</v>
      </c>
      <c r="L226" s="1179"/>
      <c r="M226" s="1180">
        <f>SUM(M222:N225)</f>
        <v>0</v>
      </c>
      <c r="N226" s="1180"/>
      <c r="O226" s="1181">
        <f>SUM(O222:P225)</f>
        <v>0</v>
      </c>
      <c r="P226" s="1181"/>
      <c r="Q226" s="1182"/>
      <c r="R226" s="1180">
        <f>SUM(R222:S225)</f>
        <v>0</v>
      </c>
      <c r="S226" s="1180"/>
      <c r="T226" s="1181">
        <f>SUM(T222:U225)</f>
        <v>0</v>
      </c>
      <c r="U226" s="1181"/>
      <c r="V226" s="1184"/>
      <c r="W226" s="1195">
        <f>SUM(W222:X223)</f>
        <v>0</v>
      </c>
      <c r="X226" s="1196"/>
      <c r="Y226" s="946"/>
      <c r="Z226" s="1168"/>
      <c r="AA226" s="1179" t="s">
        <v>936</v>
      </c>
      <c r="AB226" s="1179"/>
      <c r="AC226" s="1180">
        <f>SUM(AC222:AD225)</f>
        <v>0</v>
      </c>
      <c r="AD226" s="1180"/>
      <c r="AE226" s="1181">
        <f>SUM(AE222:AF225)</f>
        <v>0</v>
      </c>
      <c r="AF226" s="1181"/>
      <c r="AG226" s="1182"/>
      <c r="AH226" s="1180">
        <f>SUM(AH222:AI225)</f>
        <v>0</v>
      </c>
      <c r="AI226" s="1180"/>
      <c r="AJ226" s="1181">
        <f>SUM(AJ222:AK225)</f>
        <v>0</v>
      </c>
      <c r="AK226" s="1181"/>
      <c r="AL226" s="1184"/>
      <c r="AM226" s="1195">
        <f>SUM(AM222:AN223)</f>
        <v>0</v>
      </c>
      <c r="AN226" s="1196"/>
      <c r="AO226" s="1168"/>
      <c r="AP226" s="1168"/>
      <c r="AQ226" s="1179" t="s">
        <v>946</v>
      </c>
      <c r="AR226" s="1179"/>
      <c r="AS226" s="1179" t="s">
        <v>947</v>
      </c>
      <c r="AT226" s="1179"/>
      <c r="AU226" s="1179"/>
      <c r="AV226" s="1179"/>
      <c r="AW226" s="1168"/>
      <c r="AX226" s="1168"/>
      <c r="AY226" s="1168"/>
      <c r="AZ226" s="1168"/>
      <c r="BA226" s="1168"/>
      <c r="BB226" s="1168"/>
      <c r="BC226" s="1168"/>
      <c r="BD226" s="1169"/>
      <c r="BE226" s="1164"/>
      <c r="BF226" s="1159"/>
      <c r="BG226" s="1159"/>
      <c r="BH226" s="1159"/>
      <c r="BI226" s="1159"/>
      <c r="BJ226" s="1159"/>
    </row>
    <row r="227" spans="2:62" ht="20.25" customHeight="1">
      <c r="B227" s="1156"/>
      <c r="C227" s="1157"/>
      <c r="D227" s="1157"/>
      <c r="E227" s="1157"/>
      <c r="F227" s="1157"/>
      <c r="G227" s="1157"/>
      <c r="H227" s="1157"/>
      <c r="I227" s="1165"/>
      <c r="J227" s="1165"/>
      <c r="K227" s="1197"/>
      <c r="L227" s="1197"/>
      <c r="M227" s="1197"/>
      <c r="N227" s="1197"/>
      <c r="O227" s="1198"/>
      <c r="P227" s="1198"/>
      <c r="Q227" s="1198"/>
      <c r="R227" s="1199"/>
      <c r="S227" s="1199"/>
      <c r="T227" s="1199"/>
      <c r="U227" s="1199"/>
      <c r="V227" s="1200"/>
      <c r="W227" s="1168"/>
      <c r="X227" s="1168"/>
      <c r="Y227" s="1168"/>
      <c r="Z227" s="1168"/>
      <c r="AA227" s="1197"/>
      <c r="AB227" s="1197"/>
      <c r="AC227" s="1197"/>
      <c r="AD227" s="1197"/>
      <c r="AE227" s="1198"/>
      <c r="AF227" s="1198"/>
      <c r="AG227" s="1198"/>
      <c r="AH227" s="1199"/>
      <c r="AI227" s="1199"/>
      <c r="AJ227" s="1199"/>
      <c r="AK227" s="1199"/>
      <c r="AL227" s="1200"/>
      <c r="AM227" s="1168"/>
      <c r="AN227" s="1168"/>
      <c r="AO227" s="1168"/>
      <c r="AP227" s="1168"/>
      <c r="AQ227" s="1179" t="s">
        <v>937</v>
      </c>
      <c r="AR227" s="1179"/>
      <c r="AS227" s="1179" t="s">
        <v>948</v>
      </c>
      <c r="AT227" s="1179"/>
      <c r="AU227" s="1179"/>
      <c r="AV227" s="1179"/>
      <c r="AW227" s="1168"/>
      <c r="AX227" s="1168"/>
      <c r="AY227" s="1168"/>
      <c r="AZ227" s="1168"/>
      <c r="BA227" s="1168"/>
      <c r="BB227" s="1168"/>
      <c r="BC227" s="1168"/>
      <c r="BD227" s="1169"/>
      <c r="BE227" s="1164"/>
      <c r="BF227" s="1159"/>
      <c r="BG227" s="1159"/>
      <c r="BH227" s="1159"/>
      <c r="BI227" s="1159"/>
      <c r="BJ227" s="1159"/>
    </row>
    <row r="228" spans="2:62" ht="20.25" customHeight="1">
      <c r="B228" s="1156"/>
      <c r="C228" s="1157"/>
      <c r="D228" s="1157"/>
      <c r="E228" s="1157"/>
      <c r="F228" s="1157"/>
      <c r="G228" s="1157"/>
      <c r="H228" s="1157"/>
      <c r="I228" s="1165"/>
      <c r="J228" s="1165"/>
      <c r="K228" s="1167" t="s">
        <v>949</v>
      </c>
      <c r="L228" s="1166"/>
      <c r="M228" s="1166"/>
      <c r="N228" s="1166"/>
      <c r="O228" s="1166"/>
      <c r="P228" s="1166"/>
      <c r="Q228" s="1201" t="s">
        <v>950</v>
      </c>
      <c r="R228" s="1202" t="s">
        <v>951</v>
      </c>
      <c r="S228" s="1203"/>
      <c r="T228" s="1204"/>
      <c r="U228" s="1204"/>
      <c r="V228" s="1166"/>
      <c r="W228" s="1166"/>
      <c r="X228" s="1166"/>
      <c r="Y228" s="1168"/>
      <c r="Z228" s="1168"/>
      <c r="AA228" s="1167" t="s">
        <v>949</v>
      </c>
      <c r="AB228" s="1166"/>
      <c r="AC228" s="1166"/>
      <c r="AD228" s="1166"/>
      <c r="AE228" s="1166"/>
      <c r="AF228" s="1166"/>
      <c r="AG228" s="1201" t="s">
        <v>950</v>
      </c>
      <c r="AH228" s="1205" t="str">
        <f>R228</f>
        <v>週</v>
      </c>
      <c r="AI228" s="1206"/>
      <c r="AJ228" s="1204"/>
      <c r="AK228" s="1204"/>
      <c r="AL228" s="1166"/>
      <c r="AM228" s="1166"/>
      <c r="AN228" s="1166"/>
      <c r="AO228" s="1168"/>
      <c r="AP228" s="1168"/>
      <c r="AQ228" s="1179" t="s">
        <v>940</v>
      </c>
      <c r="AR228" s="1179"/>
      <c r="AS228" s="1179" t="s">
        <v>952</v>
      </c>
      <c r="AT228" s="1179"/>
      <c r="AU228" s="1179"/>
      <c r="AV228" s="1179"/>
      <c r="AW228" s="1168"/>
      <c r="AX228" s="1168"/>
      <c r="AY228" s="1168"/>
      <c r="AZ228" s="1168"/>
      <c r="BA228" s="1168"/>
      <c r="BB228" s="1168"/>
      <c r="BC228" s="1168"/>
      <c r="BD228" s="1169"/>
      <c r="BE228" s="1164"/>
      <c r="BF228" s="1159"/>
      <c r="BG228" s="1159"/>
      <c r="BH228" s="1159"/>
      <c r="BI228" s="1159"/>
      <c r="BJ228" s="1159"/>
    </row>
    <row r="229" spans="2:62" ht="20.25" customHeight="1">
      <c r="B229" s="1156"/>
      <c r="C229" s="1157"/>
      <c r="D229" s="1157"/>
      <c r="E229" s="1157"/>
      <c r="F229" s="1157"/>
      <c r="G229" s="1157"/>
      <c r="H229" s="1157"/>
      <c r="I229" s="1165"/>
      <c r="J229" s="1165"/>
      <c r="K229" s="1166" t="s">
        <v>953</v>
      </c>
      <c r="L229" s="1166"/>
      <c r="M229" s="1166"/>
      <c r="N229" s="1166"/>
      <c r="O229" s="1166"/>
      <c r="P229" s="1166" t="s">
        <v>954</v>
      </c>
      <c r="Q229" s="1166"/>
      <c r="R229" s="1166"/>
      <c r="S229" s="1166"/>
      <c r="T229" s="1167"/>
      <c r="U229" s="1166"/>
      <c r="V229" s="1166"/>
      <c r="W229" s="1166"/>
      <c r="X229" s="1166"/>
      <c r="Y229" s="1168"/>
      <c r="Z229" s="1168"/>
      <c r="AA229" s="1166" t="s">
        <v>953</v>
      </c>
      <c r="AB229" s="1166"/>
      <c r="AC229" s="1166"/>
      <c r="AD229" s="1166"/>
      <c r="AE229" s="1166"/>
      <c r="AF229" s="1166" t="s">
        <v>954</v>
      </c>
      <c r="AG229" s="1166"/>
      <c r="AH229" s="1166"/>
      <c r="AI229" s="1166"/>
      <c r="AJ229" s="1167"/>
      <c r="AK229" s="1166"/>
      <c r="AL229" s="1166"/>
      <c r="AM229" s="1166"/>
      <c r="AN229" s="1166"/>
      <c r="AO229" s="1168"/>
      <c r="AP229" s="1168"/>
      <c r="AQ229" s="1179" t="s">
        <v>941</v>
      </c>
      <c r="AR229" s="1179"/>
      <c r="AS229" s="1179" t="s">
        <v>955</v>
      </c>
      <c r="AT229" s="1179"/>
      <c r="AU229" s="1179"/>
      <c r="AV229" s="1179"/>
      <c r="AW229" s="1168"/>
      <c r="AX229" s="1168"/>
      <c r="AY229" s="1168"/>
      <c r="AZ229" s="1168"/>
      <c r="BA229" s="1168"/>
      <c r="BB229" s="1168"/>
      <c r="BC229" s="1168"/>
      <c r="BD229" s="1169"/>
      <c r="BE229" s="1164"/>
      <c r="BF229" s="1159"/>
      <c r="BG229" s="1159"/>
      <c r="BH229" s="1159"/>
      <c r="BI229" s="1159"/>
      <c r="BJ229" s="1159"/>
    </row>
    <row r="230" spans="2:62" ht="20.25" customHeight="1">
      <c r="B230" s="1156"/>
      <c r="C230" s="1157"/>
      <c r="D230" s="1157"/>
      <c r="E230" s="1157"/>
      <c r="F230" s="1157"/>
      <c r="G230" s="1157"/>
      <c r="H230" s="1157"/>
      <c r="I230" s="1165"/>
      <c r="J230" s="1165"/>
      <c r="K230" s="1166" t="str">
        <f>IF($R$228="週","対象時間数（週平均）","対象時間数（当月合計）")</f>
        <v>対象時間数（週平均）</v>
      </c>
      <c r="L230" s="1166"/>
      <c r="M230" s="1166"/>
      <c r="N230" s="1166"/>
      <c r="O230" s="1166"/>
      <c r="P230" s="1166" t="str">
        <f>IF($R$228="週","週に勤務すべき時間数","当月に勤務すべき時間数")</f>
        <v>週に勤務すべき時間数</v>
      </c>
      <c r="Q230" s="1166"/>
      <c r="R230" s="1166"/>
      <c r="S230" s="1166"/>
      <c r="T230" s="1167"/>
      <c r="U230" s="1166" t="s">
        <v>956</v>
      </c>
      <c r="V230" s="1166"/>
      <c r="W230" s="1166"/>
      <c r="X230" s="1166"/>
      <c r="Y230" s="1168"/>
      <c r="Z230" s="1168"/>
      <c r="AA230" s="1166" t="str">
        <f>IF(AH228="週","対象時間数（週平均）","対象時間数（当月合計）")</f>
        <v>対象時間数（週平均）</v>
      </c>
      <c r="AB230" s="1166"/>
      <c r="AC230" s="1166"/>
      <c r="AD230" s="1166"/>
      <c r="AE230" s="1166"/>
      <c r="AF230" s="1166" t="str">
        <f>IF($AH$228="週","週に勤務すべき時間数","当月に勤務すべき時間数")</f>
        <v>週に勤務すべき時間数</v>
      </c>
      <c r="AG230" s="1166"/>
      <c r="AH230" s="1166"/>
      <c r="AI230" s="1166"/>
      <c r="AJ230" s="1167"/>
      <c r="AK230" s="1166" t="s">
        <v>956</v>
      </c>
      <c r="AL230" s="1166"/>
      <c r="AM230" s="1166"/>
      <c r="AN230" s="1166"/>
      <c r="AO230" s="1168"/>
      <c r="AP230" s="1168"/>
      <c r="AQ230" s="1179" t="s">
        <v>957</v>
      </c>
      <c r="AR230" s="1179"/>
      <c r="AS230" s="1179" t="s">
        <v>958</v>
      </c>
      <c r="AT230" s="1179"/>
      <c r="AU230" s="1179"/>
      <c r="AV230" s="1179"/>
      <c r="AW230" s="1168"/>
      <c r="AX230" s="1168"/>
      <c r="AY230" s="1168"/>
      <c r="AZ230" s="1168"/>
      <c r="BA230" s="1168"/>
      <c r="BB230" s="1168"/>
      <c r="BC230" s="1168"/>
      <c r="BD230" s="1169"/>
      <c r="BE230" s="1164"/>
      <c r="BF230" s="1159"/>
      <c r="BG230" s="1159"/>
      <c r="BH230" s="1159"/>
      <c r="BI230" s="1159"/>
      <c r="BJ230" s="1159"/>
    </row>
    <row r="231" spans="2:62" ht="20.25" customHeight="1">
      <c r="I231" s="946"/>
      <c r="J231" s="946"/>
      <c r="K231" s="1207">
        <f>IF($R$228="週",T226,R226)</f>
        <v>0</v>
      </c>
      <c r="L231" s="1207"/>
      <c r="M231" s="1207"/>
      <c r="N231" s="1207"/>
      <c r="O231" s="1188" t="s">
        <v>959</v>
      </c>
      <c r="P231" s="1179">
        <f>IF($R$228="週",$BA$6,$BE$6)</f>
        <v>0</v>
      </c>
      <c r="Q231" s="1179"/>
      <c r="R231" s="1179"/>
      <c r="S231" s="1179"/>
      <c r="T231" s="1188" t="s">
        <v>960</v>
      </c>
      <c r="U231" s="1208" t="e">
        <f>ROUNDDOWN(K231/P231,1)</f>
        <v>#DIV/0!</v>
      </c>
      <c r="V231" s="1208"/>
      <c r="W231" s="1208"/>
      <c r="X231" s="1208"/>
      <c r="Y231" s="946"/>
      <c r="Z231" s="946"/>
      <c r="AA231" s="1207">
        <f>IF($AH$228="週",AJ226,AH226)</f>
        <v>0</v>
      </c>
      <c r="AB231" s="1207"/>
      <c r="AC231" s="1207"/>
      <c r="AD231" s="1207"/>
      <c r="AE231" s="1188" t="s">
        <v>961</v>
      </c>
      <c r="AF231" s="1179">
        <f>IF($AH$228="週",$BA$6,$BE$6)</f>
        <v>0</v>
      </c>
      <c r="AG231" s="1179"/>
      <c r="AH231" s="1179"/>
      <c r="AI231" s="1179"/>
      <c r="AJ231" s="1188" t="s">
        <v>962</v>
      </c>
      <c r="AK231" s="1208" t="e">
        <f>ROUNDDOWN(AA231/AF231,1)</f>
        <v>#DIV/0!</v>
      </c>
      <c r="AL231" s="1208"/>
      <c r="AM231" s="1208"/>
      <c r="AN231" s="1208"/>
      <c r="AO231" s="946"/>
      <c r="AP231" s="946"/>
      <c r="AQ231" s="946"/>
      <c r="AR231" s="946"/>
      <c r="AS231" s="946"/>
      <c r="AT231" s="946"/>
      <c r="AU231" s="946"/>
      <c r="AV231" s="946"/>
      <c r="AW231" s="946"/>
      <c r="AX231" s="946"/>
      <c r="AY231" s="946"/>
      <c r="AZ231" s="946"/>
      <c r="BA231" s="946"/>
      <c r="BB231" s="946"/>
      <c r="BC231" s="946"/>
      <c r="BD231" s="946"/>
    </row>
    <row r="232" spans="2:62" ht="20.25" customHeight="1">
      <c r="I232" s="946"/>
      <c r="J232" s="946"/>
      <c r="K232" s="1166"/>
      <c r="L232" s="1166"/>
      <c r="M232" s="1166"/>
      <c r="N232" s="1166"/>
      <c r="O232" s="1166"/>
      <c r="P232" s="1166"/>
      <c r="Q232" s="1166"/>
      <c r="R232" s="1166"/>
      <c r="S232" s="1166"/>
      <c r="T232" s="1167"/>
      <c r="U232" s="1166" t="s">
        <v>963</v>
      </c>
      <c r="V232" s="1166"/>
      <c r="W232" s="1166"/>
      <c r="X232" s="1166"/>
      <c r="Y232" s="946"/>
      <c r="Z232" s="946"/>
      <c r="AA232" s="1166"/>
      <c r="AB232" s="1166"/>
      <c r="AC232" s="1166"/>
      <c r="AD232" s="1166"/>
      <c r="AE232" s="1166"/>
      <c r="AF232" s="1166"/>
      <c r="AG232" s="1166"/>
      <c r="AH232" s="1166"/>
      <c r="AI232" s="1166"/>
      <c r="AJ232" s="1167"/>
      <c r="AK232" s="1166" t="s">
        <v>963</v>
      </c>
      <c r="AL232" s="1166"/>
      <c r="AM232" s="1166"/>
      <c r="AN232" s="1166"/>
      <c r="AO232" s="946"/>
      <c r="AP232" s="946"/>
      <c r="AQ232" s="946"/>
      <c r="AR232" s="946"/>
      <c r="AS232" s="946"/>
      <c r="AT232" s="946"/>
      <c r="AU232" s="946"/>
      <c r="AV232" s="946"/>
      <c r="AW232" s="946"/>
      <c r="AX232" s="946"/>
      <c r="AY232" s="946"/>
      <c r="AZ232" s="946"/>
      <c r="BA232" s="946"/>
      <c r="BB232" s="946"/>
      <c r="BC232" s="946"/>
      <c r="BD232" s="946"/>
    </row>
    <row r="233" spans="2:62" ht="20.25" customHeight="1">
      <c r="I233" s="946"/>
      <c r="J233" s="946"/>
      <c r="K233" s="1166" t="s">
        <v>964</v>
      </c>
      <c r="L233" s="1166"/>
      <c r="M233" s="1166"/>
      <c r="N233" s="1166"/>
      <c r="O233" s="1166"/>
      <c r="P233" s="1166"/>
      <c r="Q233" s="1166"/>
      <c r="R233" s="1166"/>
      <c r="S233" s="1166"/>
      <c r="T233" s="1167"/>
      <c r="U233" s="1166"/>
      <c r="V233" s="1166"/>
      <c r="W233" s="1166"/>
      <c r="X233" s="1166"/>
      <c r="Y233" s="946"/>
      <c r="Z233" s="946"/>
      <c r="AA233" s="1166" t="s">
        <v>965</v>
      </c>
      <c r="AB233" s="1166"/>
      <c r="AC233" s="1166"/>
      <c r="AD233" s="1166"/>
      <c r="AE233" s="1166"/>
      <c r="AF233" s="1166"/>
      <c r="AG233" s="1166"/>
      <c r="AH233" s="1166"/>
      <c r="AI233" s="1166"/>
      <c r="AJ233" s="1167"/>
      <c r="AK233" s="1166"/>
      <c r="AL233" s="1166"/>
      <c r="AM233" s="1166"/>
      <c r="AN233" s="1166"/>
      <c r="AO233" s="946"/>
      <c r="AP233" s="946"/>
      <c r="AQ233" s="946"/>
      <c r="AR233" s="946"/>
      <c r="AS233" s="946"/>
      <c r="AT233" s="946"/>
      <c r="AU233" s="946"/>
      <c r="AV233" s="946"/>
      <c r="AW233" s="946"/>
      <c r="AX233" s="946"/>
      <c r="AY233" s="946"/>
      <c r="AZ233" s="946"/>
      <c r="BA233" s="946"/>
      <c r="BB233" s="946"/>
      <c r="BC233" s="946"/>
      <c r="BD233" s="946"/>
    </row>
    <row r="234" spans="2:62" ht="20.25" customHeight="1">
      <c r="I234" s="946"/>
      <c r="J234" s="946"/>
      <c r="K234" s="1166" t="s">
        <v>930</v>
      </c>
      <c r="L234" s="1166"/>
      <c r="M234" s="1166"/>
      <c r="N234" s="1166"/>
      <c r="O234" s="1166"/>
      <c r="P234" s="1166"/>
      <c r="Q234" s="1166"/>
      <c r="R234" s="1166"/>
      <c r="S234" s="1166"/>
      <c r="T234" s="1167"/>
      <c r="U234" s="1171"/>
      <c r="V234" s="1171"/>
      <c r="W234" s="1171"/>
      <c r="X234" s="1171"/>
      <c r="Y234" s="946"/>
      <c r="Z234" s="946"/>
      <c r="AA234" s="1166" t="s">
        <v>930</v>
      </c>
      <c r="AB234" s="1166"/>
      <c r="AC234" s="1166"/>
      <c r="AD234" s="1166"/>
      <c r="AE234" s="1166"/>
      <c r="AF234" s="1166"/>
      <c r="AG234" s="1166"/>
      <c r="AH234" s="1166"/>
      <c r="AI234" s="1166"/>
      <c r="AJ234" s="1167"/>
      <c r="AK234" s="1171"/>
      <c r="AL234" s="1171"/>
      <c r="AM234" s="1171"/>
      <c r="AN234" s="1171"/>
      <c r="AO234" s="946"/>
      <c r="AP234" s="946"/>
      <c r="AQ234" s="946"/>
      <c r="AR234" s="946"/>
      <c r="AS234" s="946"/>
      <c r="AT234" s="946"/>
      <c r="AU234" s="946"/>
      <c r="AV234" s="946"/>
      <c r="AW234" s="946"/>
      <c r="AX234" s="946"/>
      <c r="AY234" s="946"/>
      <c r="AZ234" s="946"/>
      <c r="BA234" s="946"/>
      <c r="BB234" s="946"/>
      <c r="BC234" s="946"/>
      <c r="BD234" s="946"/>
    </row>
    <row r="235" spans="2:62" ht="20.25" customHeight="1">
      <c r="I235" s="946"/>
      <c r="J235" s="946"/>
      <c r="K235" s="1173" t="s">
        <v>966</v>
      </c>
      <c r="L235" s="1173"/>
      <c r="M235" s="1173"/>
      <c r="N235" s="1173"/>
      <c r="O235" s="1173"/>
      <c r="P235" s="1166" t="s">
        <v>967</v>
      </c>
      <c r="Q235" s="1173"/>
      <c r="R235" s="1173"/>
      <c r="S235" s="1173"/>
      <c r="T235" s="1173"/>
      <c r="U235" s="1176" t="s">
        <v>936</v>
      </c>
      <c r="V235" s="1176"/>
      <c r="W235" s="1176"/>
      <c r="X235" s="1176"/>
      <c r="Y235" s="946"/>
      <c r="Z235" s="946"/>
      <c r="AA235" s="1173" t="s">
        <v>966</v>
      </c>
      <c r="AB235" s="1173"/>
      <c r="AC235" s="1173"/>
      <c r="AD235" s="1173"/>
      <c r="AE235" s="1173"/>
      <c r="AF235" s="1166" t="s">
        <v>967</v>
      </c>
      <c r="AG235" s="1173"/>
      <c r="AH235" s="1173"/>
      <c r="AI235" s="1173"/>
      <c r="AJ235" s="1173"/>
      <c r="AK235" s="1176" t="s">
        <v>936</v>
      </c>
      <c r="AL235" s="1176"/>
      <c r="AM235" s="1176"/>
      <c r="AN235" s="1176"/>
      <c r="AO235" s="946"/>
      <c r="AP235" s="946"/>
      <c r="AQ235" s="946"/>
      <c r="AR235" s="946"/>
      <c r="AS235" s="946"/>
      <c r="AT235" s="946"/>
      <c r="AU235" s="946"/>
      <c r="AV235" s="946"/>
      <c r="AW235" s="946"/>
      <c r="AX235" s="946"/>
      <c r="AY235" s="946"/>
      <c r="AZ235" s="946"/>
      <c r="BA235" s="946"/>
      <c r="BB235" s="946"/>
      <c r="BC235" s="946"/>
      <c r="BD235" s="946"/>
    </row>
    <row r="236" spans="2:62" ht="20.25" customHeight="1">
      <c r="I236" s="946"/>
      <c r="J236" s="946"/>
      <c r="K236" s="1179">
        <f>W226</f>
        <v>0</v>
      </c>
      <c r="L236" s="1179"/>
      <c r="M236" s="1179"/>
      <c r="N236" s="1179"/>
      <c r="O236" s="1188" t="s">
        <v>968</v>
      </c>
      <c r="P236" s="1208" t="e">
        <f>U231</f>
        <v>#DIV/0!</v>
      </c>
      <c r="Q236" s="1208"/>
      <c r="R236" s="1208"/>
      <c r="S236" s="1208"/>
      <c r="T236" s="1188" t="s">
        <v>962</v>
      </c>
      <c r="U236" s="1190" t="e">
        <f>ROUNDDOWN(K236+P236,1)</f>
        <v>#DIV/0!</v>
      </c>
      <c r="V236" s="1190"/>
      <c r="W236" s="1190"/>
      <c r="X236" s="1190"/>
      <c r="Y236" s="1209"/>
      <c r="Z236" s="1209"/>
      <c r="AA236" s="1210">
        <f>AM226</f>
        <v>0</v>
      </c>
      <c r="AB236" s="1210"/>
      <c r="AC236" s="1210"/>
      <c r="AD236" s="1210"/>
      <c r="AE236" s="1200" t="s">
        <v>968</v>
      </c>
      <c r="AF236" s="1211" t="e">
        <f>AK231</f>
        <v>#DIV/0!</v>
      </c>
      <c r="AG236" s="1211"/>
      <c r="AH236" s="1211"/>
      <c r="AI236" s="1211"/>
      <c r="AJ236" s="1200" t="s">
        <v>969</v>
      </c>
      <c r="AK236" s="1190" t="e">
        <f>ROUNDDOWN(AA236+AF236,1)</f>
        <v>#DIV/0!</v>
      </c>
      <c r="AL236" s="1190"/>
      <c r="AM236" s="1190"/>
      <c r="AN236" s="1190"/>
      <c r="AO236" s="946"/>
      <c r="AP236" s="946"/>
      <c r="AQ236" s="946"/>
      <c r="AR236" s="946"/>
      <c r="AS236" s="946"/>
      <c r="AT236" s="946"/>
      <c r="AU236" s="946"/>
      <c r="AV236" s="946"/>
      <c r="AW236" s="946"/>
      <c r="AX236" s="946"/>
      <c r="AY236" s="946"/>
      <c r="AZ236" s="946"/>
      <c r="BA236" s="946"/>
      <c r="BB236" s="946"/>
      <c r="BC236" s="946"/>
      <c r="BD236" s="946"/>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212"/>
      <c r="B283" s="1212"/>
      <c r="C283" s="1213"/>
      <c r="D283" s="1213"/>
      <c r="E283" s="1213"/>
      <c r="F283" s="1213"/>
      <c r="G283" s="1213"/>
      <c r="H283" s="1213"/>
      <c r="I283" s="1213"/>
      <c r="J283" s="1213"/>
      <c r="K283" s="1214"/>
      <c r="L283" s="1214"/>
      <c r="M283" s="1214"/>
      <c r="N283" s="1214"/>
      <c r="O283" s="1214"/>
      <c r="P283" s="1214"/>
      <c r="Q283" s="1214"/>
      <c r="R283" s="1214"/>
      <c r="S283" s="1214"/>
      <c r="T283" s="1214"/>
      <c r="U283" s="1214"/>
      <c r="V283" s="1214"/>
      <c r="W283" s="1214"/>
      <c r="X283" s="1214"/>
      <c r="Y283" s="1214"/>
      <c r="Z283" s="1214"/>
      <c r="AA283" s="1214"/>
      <c r="AB283" s="1214"/>
      <c r="AC283" s="1214"/>
      <c r="AD283" s="1214"/>
      <c r="AE283" s="1214"/>
      <c r="AF283" s="1214"/>
      <c r="AG283" s="1214"/>
      <c r="AH283" s="1214"/>
      <c r="AI283" s="1214"/>
      <c r="AJ283" s="1214"/>
      <c r="AK283" s="1214"/>
      <c r="AL283" s="1214"/>
      <c r="AM283" s="1214"/>
      <c r="AN283" s="1214"/>
      <c r="AO283" s="1214"/>
      <c r="AP283" s="1214"/>
      <c r="AQ283" s="1214"/>
      <c r="AR283" s="1214"/>
      <c r="AS283" s="1214"/>
      <c r="AT283" s="1214"/>
      <c r="AU283" s="1214"/>
      <c r="AV283" s="1214"/>
      <c r="AW283" s="1214"/>
      <c r="AX283" s="1214"/>
      <c r="AY283" s="1214"/>
      <c r="AZ283" s="1215"/>
      <c r="BA283" s="1215"/>
      <c r="BB283" s="1215"/>
      <c r="BC283" s="1215"/>
      <c r="BD283" s="1215"/>
      <c r="BE283" s="1215"/>
      <c r="BF283" s="1215"/>
      <c r="BG283" s="1215"/>
    </row>
    <row r="284" spans="1:59">
      <c r="A284" s="1212"/>
      <c r="B284" s="1212"/>
      <c r="C284" s="1213"/>
      <c r="D284" s="1213"/>
      <c r="E284" s="1213"/>
      <c r="F284" s="1213"/>
      <c r="G284" s="1213"/>
      <c r="H284" s="1213"/>
      <c r="I284" s="1213"/>
      <c r="J284" s="1213"/>
      <c r="K284" s="1214"/>
      <c r="L284" s="1214"/>
      <c r="M284" s="1214"/>
      <c r="N284" s="1214"/>
      <c r="O284" s="1214"/>
      <c r="P284" s="1214"/>
      <c r="Q284" s="1214"/>
      <c r="R284" s="1214"/>
      <c r="S284" s="1214"/>
      <c r="T284" s="1214"/>
      <c r="U284" s="1214"/>
      <c r="V284" s="1214"/>
      <c r="W284" s="1214"/>
      <c r="X284" s="1214"/>
      <c r="Y284" s="1214"/>
      <c r="Z284" s="1214"/>
      <c r="AA284" s="1214"/>
      <c r="AB284" s="1214"/>
      <c r="AC284" s="1214"/>
      <c r="AD284" s="1214"/>
      <c r="AE284" s="1214"/>
      <c r="AF284" s="1214"/>
      <c r="AG284" s="1214"/>
      <c r="AH284" s="1214"/>
      <c r="AI284" s="1214"/>
      <c r="AJ284" s="1214"/>
      <c r="AK284" s="1214"/>
      <c r="AL284" s="1214"/>
      <c r="AM284" s="1214"/>
      <c r="AN284" s="1214"/>
      <c r="AO284" s="1214"/>
      <c r="AP284" s="1214"/>
      <c r="AQ284" s="1214"/>
      <c r="AR284" s="1214"/>
      <c r="AS284" s="1214"/>
      <c r="AT284" s="1214"/>
      <c r="AU284" s="1214"/>
      <c r="AV284" s="1214"/>
      <c r="AW284" s="1214"/>
      <c r="AX284" s="1214"/>
      <c r="AY284" s="1214"/>
      <c r="AZ284" s="1215"/>
      <c r="BA284" s="1215"/>
      <c r="BB284" s="1215"/>
      <c r="BC284" s="1215"/>
      <c r="BD284" s="1215"/>
      <c r="BE284" s="1215"/>
      <c r="BF284" s="1215"/>
      <c r="BG284" s="1215"/>
    </row>
    <row r="285" spans="1:59">
      <c r="A285" s="1212"/>
      <c r="B285" s="1212"/>
      <c r="C285" s="1216"/>
      <c r="D285" s="1216"/>
      <c r="E285" s="1216"/>
      <c r="F285" s="1216"/>
      <c r="G285" s="1216"/>
      <c r="H285" s="1216"/>
      <c r="I285" s="1216"/>
      <c r="J285" s="1216"/>
      <c r="K285" s="1213"/>
      <c r="L285" s="1213"/>
      <c r="M285" s="1212"/>
      <c r="N285" s="1212"/>
      <c r="O285" s="1212"/>
      <c r="P285" s="1212"/>
      <c r="Q285" s="1212"/>
      <c r="R285" s="1212"/>
    </row>
    <row r="286" spans="1:59">
      <c r="A286" s="1212"/>
      <c r="B286" s="1212"/>
      <c r="C286" s="1216"/>
      <c r="D286" s="1216"/>
      <c r="E286" s="1216"/>
      <c r="F286" s="1216"/>
      <c r="G286" s="1216"/>
      <c r="H286" s="1216"/>
      <c r="I286" s="1216"/>
      <c r="J286" s="1216"/>
      <c r="K286" s="1213"/>
      <c r="L286" s="1213"/>
      <c r="M286" s="1212"/>
      <c r="N286" s="1212"/>
      <c r="O286" s="1212"/>
      <c r="P286" s="1212"/>
      <c r="Q286" s="1212"/>
      <c r="R286" s="1212"/>
    </row>
    <row r="287" spans="1:59">
      <c r="C287" s="963"/>
      <c r="D287" s="963"/>
      <c r="E287" s="963"/>
      <c r="F287" s="963"/>
      <c r="G287" s="963"/>
      <c r="H287" s="963"/>
      <c r="I287" s="963"/>
      <c r="J287" s="963"/>
    </row>
    <row r="288" spans="1:59">
      <c r="C288" s="963"/>
      <c r="D288" s="963"/>
      <c r="E288" s="963"/>
      <c r="F288" s="963"/>
      <c r="G288" s="963"/>
      <c r="H288" s="963"/>
      <c r="I288" s="963"/>
      <c r="J288" s="963"/>
    </row>
    <row r="289" spans="3:10">
      <c r="C289" s="963"/>
      <c r="D289" s="963"/>
      <c r="E289" s="963"/>
      <c r="F289" s="963"/>
      <c r="G289" s="963"/>
      <c r="H289" s="963"/>
      <c r="I289" s="963"/>
      <c r="J289" s="963"/>
    </row>
    <row r="290" spans="3:10">
      <c r="C290" s="963"/>
      <c r="D290" s="963"/>
      <c r="E290" s="963"/>
      <c r="F290" s="963"/>
      <c r="G290" s="963"/>
      <c r="H290" s="963"/>
      <c r="I290" s="963"/>
      <c r="J290" s="963"/>
    </row>
  </sheetData>
  <sheetProtection sheet="1" objects="1" scenarios="1" insertRows="0" deleteRows="0"/>
  <mergeCells count="1134">
    <mergeCell ref="U234:X234"/>
    <mergeCell ref="AK234:AN234"/>
    <mergeCell ref="U235:X235"/>
    <mergeCell ref="AK235:AN235"/>
    <mergeCell ref="K236:N236"/>
    <mergeCell ref="P236:S236"/>
    <mergeCell ref="U236:X236"/>
    <mergeCell ref="AA236:AD236"/>
    <mergeCell ref="AF236:AI236"/>
    <mergeCell ref="AK236:AN236"/>
    <mergeCell ref="AQ230:AR230"/>
    <mergeCell ref="AS230:AV230"/>
    <mergeCell ref="K231:N231"/>
    <mergeCell ref="P231:S231"/>
    <mergeCell ref="U231:X231"/>
    <mergeCell ref="AA231:AD231"/>
    <mergeCell ref="AF231:AI231"/>
    <mergeCell ref="AK231:AN231"/>
    <mergeCell ref="R228:S228"/>
    <mergeCell ref="AH228:AI228"/>
    <mergeCell ref="AQ228:AR228"/>
    <mergeCell ref="AS228:AV228"/>
    <mergeCell ref="AQ229:AR229"/>
    <mergeCell ref="AS229:AV229"/>
    <mergeCell ref="AH226:AI226"/>
    <mergeCell ref="AJ226:AK226"/>
    <mergeCell ref="AM226:AN226"/>
    <mergeCell ref="AQ226:AR226"/>
    <mergeCell ref="AS226:AV226"/>
    <mergeCell ref="AQ227:AR227"/>
    <mergeCell ref="AS227:AV227"/>
    <mergeCell ref="AM225:AN225"/>
    <mergeCell ref="K226:L226"/>
    <mergeCell ref="M226:N226"/>
    <mergeCell ref="O226:P226"/>
    <mergeCell ref="R226:S226"/>
    <mergeCell ref="T226:U226"/>
    <mergeCell ref="W226:X226"/>
    <mergeCell ref="AA226:AB226"/>
    <mergeCell ref="AC226:AD226"/>
    <mergeCell ref="AE226:AF226"/>
    <mergeCell ref="W225:X225"/>
    <mergeCell ref="AA225:AB225"/>
    <mergeCell ref="AC225:AD225"/>
    <mergeCell ref="AE225:AF225"/>
    <mergeCell ref="AH225:AI225"/>
    <mergeCell ref="AJ225:AK225"/>
    <mergeCell ref="AC224:AD224"/>
    <mergeCell ref="AE224:AF224"/>
    <mergeCell ref="AH224:AI224"/>
    <mergeCell ref="AJ224:AK224"/>
    <mergeCell ref="AM224:AN224"/>
    <mergeCell ref="K225:L225"/>
    <mergeCell ref="M225:N225"/>
    <mergeCell ref="O225:P225"/>
    <mergeCell ref="R225:S225"/>
    <mergeCell ref="T225:U225"/>
    <mergeCell ref="AH223:AI223"/>
    <mergeCell ref="AJ223:AK223"/>
    <mergeCell ref="AM223:AN223"/>
    <mergeCell ref="K224:L224"/>
    <mergeCell ref="M224:N224"/>
    <mergeCell ref="O224:P224"/>
    <mergeCell ref="R224:S224"/>
    <mergeCell ref="T224:U224"/>
    <mergeCell ref="W224:X224"/>
    <mergeCell ref="AA224:AB224"/>
    <mergeCell ref="BA222:BD222"/>
    <mergeCell ref="K223:L223"/>
    <mergeCell ref="M223:N223"/>
    <mergeCell ref="O223:P223"/>
    <mergeCell ref="R223:S223"/>
    <mergeCell ref="T223:U223"/>
    <mergeCell ref="W223:X223"/>
    <mergeCell ref="AA223:AB223"/>
    <mergeCell ref="AC223:AD223"/>
    <mergeCell ref="AE223:AF223"/>
    <mergeCell ref="AE222:AF222"/>
    <mergeCell ref="AH222:AI222"/>
    <mergeCell ref="AJ222:AK222"/>
    <mergeCell ref="AM222:AN222"/>
    <mergeCell ref="AQ222:AT222"/>
    <mergeCell ref="AV222:AY222"/>
    <mergeCell ref="BA221:BD221"/>
    <mergeCell ref="BF221:BI221"/>
    <mergeCell ref="K222:L222"/>
    <mergeCell ref="M222:N222"/>
    <mergeCell ref="O222:P222"/>
    <mergeCell ref="R222:S222"/>
    <mergeCell ref="T222:U222"/>
    <mergeCell ref="W222:X222"/>
    <mergeCell ref="AA222:AB222"/>
    <mergeCell ref="AC222:AD222"/>
    <mergeCell ref="AH220:AK220"/>
    <mergeCell ref="BF220:BI220"/>
    <mergeCell ref="M221:N221"/>
    <mergeCell ref="O221:P221"/>
    <mergeCell ref="R221:S221"/>
    <mergeCell ref="T221:U221"/>
    <mergeCell ref="AC221:AD221"/>
    <mergeCell ref="AE221:AF221"/>
    <mergeCell ref="AH221:AI221"/>
    <mergeCell ref="AJ221:AK221"/>
    <mergeCell ref="BD215:BE215"/>
    <mergeCell ref="BF215:BJ216"/>
    <mergeCell ref="BB216:BC216"/>
    <mergeCell ref="BD216:BE216"/>
    <mergeCell ref="BF219:BI219"/>
    <mergeCell ref="K220:L221"/>
    <mergeCell ref="M220:P220"/>
    <mergeCell ref="R220:U220"/>
    <mergeCell ref="AA220:AB221"/>
    <mergeCell ref="AC220:AF220"/>
    <mergeCell ref="BD213:BE213"/>
    <mergeCell ref="BF213:BJ214"/>
    <mergeCell ref="BB214:BC214"/>
    <mergeCell ref="BD214:BE214"/>
    <mergeCell ref="B215:B216"/>
    <mergeCell ref="C215:D216"/>
    <mergeCell ref="I215:J216"/>
    <mergeCell ref="K215:N216"/>
    <mergeCell ref="O215:S216"/>
    <mergeCell ref="BB215:BC215"/>
    <mergeCell ref="BD211:BE211"/>
    <mergeCell ref="BF211:BJ212"/>
    <mergeCell ref="BB212:BC212"/>
    <mergeCell ref="BD212:BE212"/>
    <mergeCell ref="B213:B214"/>
    <mergeCell ref="C213:D214"/>
    <mergeCell ref="I213:J214"/>
    <mergeCell ref="K213:N214"/>
    <mergeCell ref="O213:S214"/>
    <mergeCell ref="BB213:BC213"/>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B12:B16"/>
    <mergeCell ref="C12:D16"/>
    <mergeCell ref="I12:J16"/>
    <mergeCell ref="K12:N16"/>
    <mergeCell ref="O12:S16"/>
    <mergeCell ref="AT1:BI1"/>
    <mergeCell ref="AC2:AD2"/>
    <mergeCell ref="AF2:AG2"/>
    <mergeCell ref="AJ2:AK2"/>
    <mergeCell ref="AT2:BI2"/>
    <mergeCell ref="BE3:BH3"/>
  </mergeCells>
  <phoneticPr fontId="3"/>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allowBlank="1" showInputMessage="1" showErrorMessage="1" error="入力可能範囲　32～40" sqref="BE10"/>
    <dataValidation type="list" allowBlank="1" showInputMessage="1" showErrorMessage="1" sqref="R228:S228">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7:D216">
      <formula1>職種</formula1>
    </dataValidation>
    <dataValidation type="list" errorStyle="warning" allowBlank="1" showInputMessage="1" error="リストにない場合のみ、入力してください。" sqref="K17:N216">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allowBlank="1" showInputMessage="1" sqref="I17:J216">
      <formula1>"A, B, C, D"</formula1>
    </dataValidation>
  </dataValidations>
  <printOptions horizontalCentered="1"/>
  <pageMargins left="0.15748031496062992" right="0.15748031496062992" top="0.59055118110236227" bottom="0.35433070866141736" header="0.15748031496062992" footer="0.15748031496062992"/>
  <pageSetup paperSize="9" scale="45" fitToHeight="0" orientation="landscape" r:id="rId1"/>
  <headerFooter>
    <oddFooter>&amp;R&amp;16&amp;P/&amp;N</oddFooter>
  </headerFooter>
  <rowBreaks count="1" manualBreakCount="1">
    <brk id="68"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50" zoomScaleNormal="55" zoomScaleSheetLayoutView="50" workbookViewId="0"/>
  </sheetViews>
  <sheetFormatPr defaultColWidth="4.5" defaultRowHeight="14.25"/>
  <cols>
    <col min="1" max="1" width="0.875" style="962" customWidth="1"/>
    <col min="2" max="6" width="5.75" style="962" customWidth="1"/>
    <col min="7" max="8" width="8.125" style="962" customWidth="1"/>
    <col min="9" max="12" width="3.25" style="962" hidden="1" customWidth="1"/>
    <col min="13" max="14" width="3.25" style="962" customWidth="1"/>
    <col min="15" max="66" width="5.75" style="962" customWidth="1"/>
    <col min="67" max="67" width="1.125" style="962" customWidth="1"/>
    <col min="68" max="16384" width="4.5" style="962"/>
  </cols>
  <sheetData>
    <row r="1" spans="2:71" s="914" customFormat="1" ht="20.25" customHeight="1">
      <c r="G1" s="915" t="s">
        <v>884</v>
      </c>
      <c r="H1" s="915"/>
      <c r="I1" s="915"/>
      <c r="J1" s="915"/>
      <c r="K1" s="915"/>
      <c r="L1" s="915"/>
      <c r="M1" s="915"/>
      <c r="N1" s="915"/>
      <c r="Q1" s="916" t="s">
        <v>885</v>
      </c>
      <c r="T1" s="915"/>
      <c r="U1" s="915"/>
      <c r="V1" s="915"/>
      <c r="W1" s="915"/>
      <c r="X1" s="915"/>
      <c r="Y1" s="915"/>
      <c r="Z1" s="915"/>
      <c r="AA1" s="915"/>
      <c r="AW1" s="917" t="s">
        <v>886</v>
      </c>
      <c r="AX1" s="918" t="s">
        <v>970</v>
      </c>
      <c r="AY1" s="919"/>
      <c r="AZ1" s="919"/>
      <c r="BA1" s="919"/>
      <c r="BB1" s="919"/>
      <c r="BC1" s="919"/>
      <c r="BD1" s="919"/>
      <c r="BE1" s="919"/>
      <c r="BF1" s="919"/>
      <c r="BG1" s="919"/>
      <c r="BH1" s="919"/>
      <c r="BI1" s="919"/>
      <c r="BJ1" s="919"/>
      <c r="BK1" s="919"/>
      <c r="BL1" s="919"/>
      <c r="BM1" s="919"/>
      <c r="BN1" s="917" t="s">
        <v>888</v>
      </c>
    </row>
    <row r="2" spans="2:71" s="920" customFormat="1" ht="20.25" customHeight="1">
      <c r="N2" s="916"/>
      <c r="Q2" s="916"/>
      <c r="R2" s="916"/>
      <c r="T2" s="917"/>
      <c r="U2" s="917"/>
      <c r="V2" s="917"/>
      <c r="W2" s="917"/>
      <c r="X2" s="917"/>
      <c r="Y2" s="917"/>
      <c r="Z2" s="917"/>
      <c r="AA2" s="917"/>
      <c r="AF2" s="921" t="s">
        <v>889</v>
      </c>
      <c r="AG2" s="922"/>
      <c r="AH2" s="922"/>
      <c r="AI2" s="921" t="s">
        <v>971</v>
      </c>
      <c r="AJ2" s="923" t="str">
        <f>IF(AG2=0,"",YEAR(DATE(2018+AG2,1,1)))</f>
        <v/>
      </c>
      <c r="AK2" s="923"/>
      <c r="AL2" s="924" t="s">
        <v>972</v>
      </c>
      <c r="AM2" s="924" t="s">
        <v>892</v>
      </c>
      <c r="AN2" s="922"/>
      <c r="AO2" s="922"/>
      <c r="AP2" s="924" t="s">
        <v>893</v>
      </c>
      <c r="AW2" s="917" t="s">
        <v>894</v>
      </c>
      <c r="AX2" s="922"/>
      <c r="AY2" s="922"/>
      <c r="AZ2" s="922"/>
      <c r="BA2" s="922"/>
      <c r="BB2" s="922"/>
      <c r="BC2" s="922"/>
      <c r="BD2" s="922"/>
      <c r="BE2" s="922"/>
      <c r="BF2" s="922"/>
      <c r="BG2" s="922"/>
      <c r="BH2" s="922"/>
      <c r="BI2" s="922"/>
      <c r="BJ2" s="922"/>
      <c r="BK2" s="922"/>
      <c r="BL2" s="922"/>
      <c r="BM2" s="922"/>
      <c r="BN2" s="917" t="s">
        <v>895</v>
      </c>
      <c r="BO2" s="917"/>
      <c r="BP2" s="917"/>
      <c r="BQ2" s="917"/>
    </row>
    <row r="3" spans="2:71" s="920" customFormat="1" ht="20.25" customHeight="1">
      <c r="N3" s="916"/>
      <c r="Q3" s="916"/>
      <c r="S3" s="917"/>
      <c r="T3" s="917"/>
      <c r="U3" s="917"/>
      <c r="V3" s="917"/>
      <c r="W3" s="917"/>
      <c r="X3" s="917"/>
      <c r="Y3" s="917"/>
      <c r="AG3" s="925"/>
      <c r="AH3" s="925"/>
      <c r="AI3" s="926"/>
      <c r="AJ3" s="927"/>
      <c r="AK3" s="926"/>
      <c r="BH3" s="928" t="s">
        <v>896</v>
      </c>
      <c r="BI3" s="929" t="s">
        <v>897</v>
      </c>
      <c r="BJ3" s="930"/>
      <c r="BK3" s="930"/>
      <c r="BL3" s="931"/>
      <c r="BM3" s="917"/>
    </row>
    <row r="4" spans="2:71" s="920" customFormat="1" ht="20.25" customHeight="1">
      <c r="B4" s="932"/>
      <c r="C4" s="932"/>
      <c r="D4" s="932"/>
      <c r="E4" s="932"/>
      <c r="F4" s="932"/>
      <c r="G4" s="932"/>
      <c r="H4" s="932"/>
      <c r="I4" s="932"/>
      <c r="J4" s="932"/>
      <c r="K4" s="932"/>
      <c r="L4" s="932"/>
      <c r="M4" s="932"/>
      <c r="N4" s="933"/>
      <c r="O4" s="932"/>
      <c r="P4" s="932"/>
      <c r="Q4" s="933"/>
      <c r="R4" s="932"/>
      <c r="S4" s="934"/>
      <c r="T4" s="934"/>
      <c r="U4" s="934"/>
      <c r="V4" s="934"/>
      <c r="W4" s="934"/>
      <c r="X4" s="934"/>
      <c r="Y4" s="934"/>
      <c r="Z4" s="932"/>
      <c r="AA4" s="932"/>
      <c r="AB4" s="932"/>
      <c r="AC4" s="932"/>
      <c r="AD4" s="932"/>
      <c r="AE4" s="932"/>
      <c r="AF4" s="932"/>
      <c r="AG4" s="935"/>
      <c r="AH4" s="935"/>
      <c r="AI4" s="936"/>
      <c r="AJ4" s="937"/>
      <c r="AK4" s="936"/>
      <c r="AL4" s="932"/>
      <c r="AM4" s="932"/>
      <c r="AN4" s="932"/>
      <c r="AO4" s="932"/>
      <c r="AP4" s="932"/>
      <c r="AQ4" s="932"/>
      <c r="AR4" s="932"/>
      <c r="AS4" s="932"/>
      <c r="AT4" s="932"/>
      <c r="AU4" s="932"/>
      <c r="AV4" s="932"/>
      <c r="BH4" s="928" t="s">
        <v>973</v>
      </c>
      <c r="BI4" s="929" t="s">
        <v>899</v>
      </c>
      <c r="BJ4" s="930"/>
      <c r="BK4" s="930"/>
      <c r="BL4" s="931"/>
      <c r="BM4" s="917"/>
    </row>
    <row r="5" spans="2:71" s="920" customFormat="1" ht="9" customHeight="1">
      <c r="B5" s="932"/>
      <c r="C5" s="932"/>
      <c r="D5" s="932"/>
      <c r="E5" s="932"/>
      <c r="F5" s="932"/>
      <c r="G5" s="932"/>
      <c r="H5" s="932"/>
      <c r="I5" s="932"/>
      <c r="J5" s="932"/>
      <c r="K5" s="932"/>
      <c r="L5" s="932"/>
      <c r="M5" s="932"/>
      <c r="N5" s="933"/>
      <c r="O5" s="932"/>
      <c r="P5" s="932"/>
      <c r="Q5" s="933"/>
      <c r="R5" s="932"/>
      <c r="S5" s="934"/>
      <c r="T5" s="934"/>
      <c r="U5" s="934"/>
      <c r="V5" s="934"/>
      <c r="W5" s="934"/>
      <c r="X5" s="934"/>
      <c r="Y5" s="934"/>
      <c r="Z5" s="932"/>
      <c r="AA5" s="932"/>
      <c r="AB5" s="932"/>
      <c r="AC5" s="932"/>
      <c r="AD5" s="932"/>
      <c r="AE5" s="932"/>
      <c r="AF5" s="932"/>
      <c r="AG5" s="938"/>
      <c r="AH5" s="938"/>
      <c r="AI5" s="932"/>
      <c r="AJ5" s="932"/>
      <c r="AK5" s="932"/>
      <c r="AL5" s="932"/>
      <c r="AM5" s="932"/>
      <c r="AN5" s="939"/>
      <c r="AO5" s="939"/>
      <c r="AP5" s="939"/>
      <c r="AQ5" s="939"/>
      <c r="AR5" s="939"/>
      <c r="AS5" s="939"/>
      <c r="AT5" s="939"/>
      <c r="AU5" s="939"/>
      <c r="AV5" s="939"/>
      <c r="AW5" s="914"/>
      <c r="AX5" s="914"/>
      <c r="AY5" s="914"/>
      <c r="AZ5" s="914"/>
      <c r="BA5" s="914"/>
      <c r="BB5" s="914"/>
      <c r="BC5" s="914"/>
      <c r="BD5" s="914"/>
      <c r="BE5" s="914"/>
      <c r="BF5" s="914"/>
      <c r="BG5" s="914"/>
      <c r="BH5" s="914"/>
      <c r="BI5" s="914"/>
      <c r="BJ5" s="914"/>
      <c r="BK5" s="914"/>
      <c r="BL5" s="940"/>
      <c r="BM5" s="940"/>
    </row>
    <row r="6" spans="2:71" s="920" customFormat="1" ht="21" customHeight="1">
      <c r="B6" s="941"/>
      <c r="C6" s="941"/>
      <c r="D6" s="941"/>
      <c r="E6" s="941"/>
      <c r="F6" s="941"/>
      <c r="G6" s="942"/>
      <c r="H6" s="942"/>
      <c r="I6" s="942"/>
      <c r="J6" s="942"/>
      <c r="K6" s="942"/>
      <c r="L6" s="942"/>
      <c r="M6" s="942"/>
      <c r="N6" s="942"/>
      <c r="O6" s="943"/>
      <c r="P6" s="943"/>
      <c r="Q6" s="943"/>
      <c r="R6" s="944"/>
      <c r="S6" s="943"/>
      <c r="T6" s="943"/>
      <c r="U6" s="943"/>
      <c r="V6" s="932"/>
      <c r="W6" s="932"/>
      <c r="X6" s="932"/>
      <c r="Y6" s="932"/>
      <c r="Z6" s="932"/>
      <c r="AA6" s="932"/>
      <c r="AB6" s="932"/>
      <c r="AC6" s="932"/>
      <c r="AD6" s="932"/>
      <c r="AE6" s="932"/>
      <c r="AF6" s="932"/>
      <c r="AG6" s="932"/>
      <c r="AH6" s="932"/>
      <c r="AI6" s="932"/>
      <c r="AJ6" s="932"/>
      <c r="AK6" s="932"/>
      <c r="AL6" s="932"/>
      <c r="AM6" s="932"/>
      <c r="AN6" s="939"/>
      <c r="AO6" s="939"/>
      <c r="AP6" s="939"/>
      <c r="AQ6" s="939"/>
      <c r="AR6" s="939"/>
      <c r="AS6" s="939" t="s">
        <v>900</v>
      </c>
      <c r="AT6" s="939"/>
      <c r="AU6" s="939"/>
      <c r="AV6" s="939"/>
      <c r="AW6" s="914"/>
      <c r="AX6" s="914"/>
      <c r="AY6" s="914"/>
      <c r="BA6" s="945"/>
      <c r="BB6" s="945"/>
      <c r="BC6" s="946"/>
      <c r="BD6" s="914"/>
      <c r="BE6" s="947"/>
      <c r="BF6" s="948"/>
      <c r="BG6" s="946" t="s">
        <v>901</v>
      </c>
      <c r="BH6" s="914"/>
      <c r="BI6" s="947"/>
      <c r="BJ6" s="948"/>
      <c r="BK6" s="946" t="s">
        <v>902</v>
      </c>
      <c r="BL6" s="914"/>
      <c r="BM6" s="940"/>
    </row>
    <row r="7" spans="2:71" s="920" customFormat="1" ht="5.25" customHeight="1">
      <c r="B7" s="941"/>
      <c r="C7" s="941"/>
      <c r="D7" s="941"/>
      <c r="E7" s="941"/>
      <c r="F7" s="941"/>
      <c r="G7" s="949"/>
      <c r="H7" s="949"/>
      <c r="I7" s="949"/>
      <c r="J7" s="949"/>
      <c r="K7" s="949"/>
      <c r="L7" s="949"/>
      <c r="M7" s="949"/>
      <c r="N7" s="943"/>
      <c r="O7" s="943"/>
      <c r="P7" s="943"/>
      <c r="Q7" s="944"/>
      <c r="R7" s="943"/>
      <c r="S7" s="943"/>
      <c r="T7" s="943"/>
      <c r="U7" s="943"/>
      <c r="V7" s="932"/>
      <c r="W7" s="932"/>
      <c r="X7" s="932"/>
      <c r="Y7" s="932"/>
      <c r="Z7" s="932"/>
      <c r="AA7" s="932"/>
      <c r="AB7" s="932"/>
      <c r="AC7" s="932"/>
      <c r="AD7" s="932"/>
      <c r="AE7" s="932"/>
      <c r="AF7" s="932"/>
      <c r="AG7" s="932"/>
      <c r="AH7" s="932"/>
      <c r="AI7" s="932"/>
      <c r="AJ7" s="932"/>
      <c r="AK7" s="932"/>
      <c r="AL7" s="932"/>
      <c r="AM7" s="932"/>
      <c r="AN7" s="939"/>
      <c r="AO7" s="939"/>
      <c r="AP7" s="939"/>
      <c r="AQ7" s="939"/>
      <c r="AR7" s="939"/>
      <c r="AS7" s="939"/>
      <c r="AT7" s="939"/>
      <c r="AU7" s="939"/>
      <c r="AV7" s="939"/>
      <c r="AW7" s="939"/>
      <c r="AX7" s="939"/>
      <c r="AY7" s="939"/>
      <c r="AZ7" s="939"/>
      <c r="BA7" s="939"/>
      <c r="BB7" s="939"/>
      <c r="BC7" s="939"/>
      <c r="BD7" s="939"/>
      <c r="BE7" s="939"/>
      <c r="BF7" s="939"/>
      <c r="BG7" s="939"/>
      <c r="BH7" s="939"/>
      <c r="BI7" s="939"/>
      <c r="BJ7" s="939"/>
      <c r="BK7" s="939"/>
      <c r="BL7" s="950"/>
      <c r="BM7" s="950"/>
      <c r="BN7" s="932"/>
    </row>
    <row r="8" spans="2:71" s="920" customFormat="1" ht="21" customHeight="1">
      <c r="B8" s="951"/>
      <c r="C8" s="951"/>
      <c r="D8" s="951"/>
      <c r="E8" s="951"/>
      <c r="F8" s="951"/>
      <c r="G8" s="944"/>
      <c r="H8" s="944"/>
      <c r="I8" s="944"/>
      <c r="J8" s="944"/>
      <c r="K8" s="944"/>
      <c r="L8" s="944"/>
      <c r="M8" s="944"/>
      <c r="N8" s="943"/>
      <c r="O8" s="943"/>
      <c r="P8" s="943"/>
      <c r="Q8" s="944"/>
      <c r="R8" s="943"/>
      <c r="S8" s="943"/>
      <c r="T8" s="943"/>
      <c r="U8" s="943"/>
      <c r="V8" s="932"/>
      <c r="W8" s="932"/>
      <c r="X8" s="932"/>
      <c r="Y8" s="932"/>
      <c r="Z8" s="932"/>
      <c r="AA8" s="932"/>
      <c r="AB8" s="932"/>
      <c r="AC8" s="932"/>
      <c r="AD8" s="932"/>
      <c r="AE8" s="932"/>
      <c r="AF8" s="932"/>
      <c r="AG8" s="932"/>
      <c r="AH8" s="932"/>
      <c r="AI8" s="932"/>
      <c r="AJ8" s="932"/>
      <c r="AK8" s="932"/>
      <c r="AL8" s="932"/>
      <c r="AM8" s="932"/>
      <c r="AN8" s="952"/>
      <c r="AO8" s="952"/>
      <c r="AP8" s="952"/>
      <c r="AQ8" s="942"/>
      <c r="AR8" s="953"/>
      <c r="AS8" s="954"/>
      <c r="AT8" s="954"/>
      <c r="AU8" s="941"/>
      <c r="AV8" s="945"/>
      <c r="AW8" s="945"/>
      <c r="AX8" s="945"/>
      <c r="AY8" s="955"/>
      <c r="AZ8" s="955"/>
      <c r="BA8" s="939"/>
      <c r="BB8" s="945"/>
      <c r="BC8" s="945"/>
      <c r="BD8" s="944"/>
      <c r="BE8" s="939"/>
      <c r="BF8" s="939" t="s">
        <v>903</v>
      </c>
      <c r="BG8" s="939"/>
      <c r="BH8" s="939"/>
      <c r="BI8" s="956" t="e">
        <f>DAY(EOMONTH(DATE(AJ2,AN2,1),0))</f>
        <v>#VALUE!</v>
      </c>
      <c r="BJ8" s="957"/>
      <c r="BK8" s="939" t="s">
        <v>904</v>
      </c>
      <c r="BL8" s="939"/>
      <c r="BM8" s="939"/>
      <c r="BN8" s="932"/>
      <c r="BQ8" s="917"/>
      <c r="BR8" s="917"/>
      <c r="BS8" s="917"/>
    </row>
    <row r="9" spans="2:71" s="920" customFormat="1" ht="5.25" customHeight="1">
      <c r="B9" s="951"/>
      <c r="C9" s="951"/>
      <c r="D9" s="951"/>
      <c r="E9" s="951"/>
      <c r="F9" s="951"/>
      <c r="G9" s="944"/>
      <c r="H9" s="944"/>
      <c r="I9" s="944"/>
      <c r="J9" s="944"/>
      <c r="K9" s="944"/>
      <c r="L9" s="944"/>
      <c r="M9" s="944"/>
      <c r="N9" s="943"/>
      <c r="O9" s="943"/>
      <c r="P9" s="943"/>
      <c r="Q9" s="944"/>
      <c r="R9" s="943"/>
      <c r="S9" s="943"/>
      <c r="T9" s="943"/>
      <c r="U9" s="943"/>
      <c r="V9" s="932"/>
      <c r="W9" s="932"/>
      <c r="X9" s="932"/>
      <c r="Y9" s="932"/>
      <c r="Z9" s="932"/>
      <c r="AA9" s="932"/>
      <c r="AB9" s="932"/>
      <c r="AC9" s="932"/>
      <c r="AD9" s="932"/>
      <c r="AE9" s="932"/>
      <c r="AF9" s="932"/>
      <c r="AG9" s="932"/>
      <c r="AH9" s="932"/>
      <c r="AI9" s="932"/>
      <c r="AJ9" s="932"/>
      <c r="AK9" s="932"/>
      <c r="AL9" s="932"/>
      <c r="AM9" s="932"/>
      <c r="AN9" s="952"/>
      <c r="AO9" s="952"/>
      <c r="AP9" s="952"/>
      <c r="AQ9" s="942"/>
      <c r="AR9" s="953"/>
      <c r="AS9" s="954"/>
      <c r="AT9" s="954"/>
      <c r="AU9" s="941"/>
      <c r="AV9" s="945"/>
      <c r="AW9" s="945"/>
      <c r="AX9" s="945"/>
      <c r="AY9" s="955"/>
      <c r="AZ9" s="955"/>
      <c r="BA9" s="939"/>
      <c r="BB9" s="945"/>
      <c r="BC9" s="945"/>
      <c r="BD9" s="944"/>
      <c r="BE9" s="939"/>
      <c r="BF9" s="939"/>
      <c r="BG9" s="939"/>
      <c r="BH9" s="939"/>
      <c r="BI9" s="944"/>
      <c r="BJ9" s="944"/>
      <c r="BK9" s="939"/>
      <c r="BL9" s="939"/>
      <c r="BM9" s="939"/>
      <c r="BN9" s="932"/>
      <c r="BQ9" s="917"/>
      <c r="BR9" s="917"/>
      <c r="BS9" s="917"/>
    </row>
    <row r="10" spans="2:71" s="920" customFormat="1" ht="21" customHeight="1">
      <c r="B10" s="951"/>
      <c r="C10" s="951"/>
      <c r="D10" s="951"/>
      <c r="E10" s="951"/>
      <c r="F10" s="951"/>
      <c r="G10" s="944"/>
      <c r="H10" s="944"/>
      <c r="I10" s="944"/>
      <c r="J10" s="944"/>
      <c r="K10" s="944"/>
      <c r="L10" s="944"/>
      <c r="M10" s="944"/>
      <c r="N10" s="943"/>
      <c r="O10" s="943"/>
      <c r="P10" s="943"/>
      <c r="Q10" s="944"/>
      <c r="R10" s="943"/>
      <c r="S10" s="943"/>
      <c r="T10" s="943"/>
      <c r="U10" s="943"/>
      <c r="V10" s="932"/>
      <c r="W10" s="932"/>
      <c r="X10" s="932"/>
      <c r="Y10" s="932"/>
      <c r="Z10" s="932"/>
      <c r="AA10" s="932"/>
      <c r="AB10" s="932"/>
      <c r="AC10" s="932"/>
      <c r="AD10" s="932"/>
      <c r="AE10" s="932"/>
      <c r="AF10" s="932"/>
      <c r="AG10" s="932"/>
      <c r="AH10" s="932"/>
      <c r="AI10" s="932"/>
      <c r="AJ10" s="932"/>
      <c r="AK10" s="932"/>
      <c r="AL10" s="932"/>
      <c r="AM10" s="932"/>
      <c r="AN10" s="952"/>
      <c r="AO10" s="952"/>
      <c r="AP10" s="952"/>
      <c r="AQ10" s="942"/>
      <c r="AR10" s="953"/>
      <c r="AS10" s="954"/>
      <c r="AT10" s="954"/>
      <c r="AU10" s="939" t="s">
        <v>905</v>
      </c>
      <c r="AV10" s="945"/>
      <c r="AW10" s="939"/>
      <c r="AX10" s="942"/>
      <c r="AY10" s="942"/>
      <c r="AZ10" s="958"/>
      <c r="BA10" s="939"/>
      <c r="BB10" s="959"/>
      <c r="BC10" s="959"/>
      <c r="BD10" s="959"/>
      <c r="BE10" s="939"/>
      <c r="BF10" s="939"/>
      <c r="BG10" s="950" t="s">
        <v>906</v>
      </c>
      <c r="BH10" s="939"/>
      <c r="BI10" s="947"/>
      <c r="BJ10" s="948"/>
      <c r="BK10" s="946" t="s">
        <v>907</v>
      </c>
      <c r="BL10" s="939"/>
      <c r="BM10" s="939"/>
      <c r="BN10" s="932"/>
      <c r="BQ10" s="917"/>
      <c r="BR10" s="917"/>
      <c r="BS10" s="917"/>
    </row>
    <row r="11" spans="2:71" ht="5.25" customHeight="1" thickBot="1">
      <c r="B11" s="960"/>
      <c r="C11" s="960"/>
      <c r="D11" s="960"/>
      <c r="E11" s="960"/>
      <c r="F11" s="960"/>
      <c r="G11" s="961"/>
      <c r="H11" s="961"/>
      <c r="I11" s="961"/>
      <c r="J11" s="961"/>
      <c r="K11" s="961"/>
      <c r="L11" s="961"/>
      <c r="M11" s="961"/>
      <c r="N11" s="961"/>
      <c r="O11" s="960"/>
      <c r="P11" s="960"/>
      <c r="Q11" s="960"/>
      <c r="R11" s="960"/>
      <c r="S11" s="960"/>
      <c r="T11" s="960"/>
      <c r="U11" s="960"/>
      <c r="V11" s="960"/>
      <c r="W11" s="960"/>
      <c r="X11" s="960"/>
      <c r="Y11" s="960"/>
      <c r="Z11" s="960"/>
      <c r="AA11" s="960"/>
      <c r="AB11" s="960"/>
      <c r="AC11" s="960"/>
      <c r="AD11" s="960"/>
      <c r="AE11" s="960"/>
      <c r="AF11" s="960"/>
      <c r="AG11" s="961"/>
      <c r="AH11" s="960"/>
      <c r="AI11" s="960"/>
      <c r="AJ11" s="960"/>
      <c r="AK11" s="960"/>
      <c r="AL11" s="960"/>
      <c r="AM11" s="960"/>
      <c r="AN11" s="960"/>
      <c r="AO11" s="960"/>
      <c r="AP11" s="960"/>
      <c r="AQ11" s="960"/>
      <c r="AR11" s="960"/>
      <c r="AS11" s="960"/>
      <c r="AT11" s="960"/>
      <c r="AU11" s="960"/>
      <c r="AV11" s="960"/>
      <c r="AX11" s="963"/>
      <c r="BO11" s="964"/>
      <c r="BP11" s="964"/>
      <c r="BQ11" s="964"/>
    </row>
    <row r="12" spans="2:71" ht="21.6" customHeight="1">
      <c r="B12" s="965" t="s">
        <v>908</v>
      </c>
      <c r="C12" s="1217" t="s">
        <v>974</v>
      </c>
      <c r="D12" s="966" t="s">
        <v>975</v>
      </c>
      <c r="E12" s="977"/>
      <c r="F12" s="1218"/>
      <c r="G12" s="966" t="s">
        <v>976</v>
      </c>
      <c r="H12" s="967"/>
      <c r="I12" s="968"/>
      <c r="J12" s="969"/>
      <c r="K12" s="968"/>
      <c r="L12" s="969"/>
      <c r="M12" s="970" t="s">
        <v>977</v>
      </c>
      <c r="N12" s="971"/>
      <c r="O12" s="972" t="s">
        <v>978</v>
      </c>
      <c r="P12" s="973"/>
      <c r="Q12" s="973"/>
      <c r="R12" s="967"/>
      <c r="S12" s="972" t="s">
        <v>979</v>
      </c>
      <c r="T12" s="973"/>
      <c r="U12" s="973"/>
      <c r="V12" s="973"/>
      <c r="W12" s="967"/>
      <c r="X12" s="974"/>
      <c r="Y12" s="974"/>
      <c r="Z12" s="975"/>
      <c r="AA12" s="976" t="s">
        <v>980</v>
      </c>
      <c r="AB12" s="977"/>
      <c r="AC12" s="977"/>
      <c r="AD12" s="977"/>
      <c r="AE12" s="977"/>
      <c r="AF12" s="977"/>
      <c r="AG12" s="977"/>
      <c r="AH12" s="977"/>
      <c r="AI12" s="977"/>
      <c r="AJ12" s="977"/>
      <c r="AK12" s="977"/>
      <c r="AL12" s="977"/>
      <c r="AM12" s="977"/>
      <c r="AN12" s="977"/>
      <c r="AO12" s="977"/>
      <c r="AP12" s="977"/>
      <c r="AQ12" s="977"/>
      <c r="AR12" s="977"/>
      <c r="AS12" s="977"/>
      <c r="AT12" s="977"/>
      <c r="AU12" s="977"/>
      <c r="AV12" s="977"/>
      <c r="AW12" s="977"/>
      <c r="AX12" s="977"/>
      <c r="AY12" s="977"/>
      <c r="AZ12" s="977"/>
      <c r="BA12" s="977"/>
      <c r="BB12" s="977"/>
      <c r="BC12" s="977"/>
      <c r="BD12" s="977"/>
      <c r="BE12" s="977"/>
      <c r="BF12" s="978" t="str">
        <f>IF(BI3="４週","(12)1～4週目の勤務時間数合計","(12)1か月の勤務時間数　合計")</f>
        <v>(12)1～4週目の勤務時間数合計</v>
      </c>
      <c r="BG12" s="979"/>
      <c r="BH12" s="980" t="s">
        <v>981</v>
      </c>
      <c r="BI12" s="981"/>
      <c r="BJ12" s="966" t="s">
        <v>982</v>
      </c>
      <c r="BK12" s="973"/>
      <c r="BL12" s="973"/>
      <c r="BM12" s="973"/>
      <c r="BN12" s="982"/>
    </row>
    <row r="13" spans="2:71" ht="20.25" customHeight="1">
      <c r="B13" s="983"/>
      <c r="C13" s="1219"/>
      <c r="D13" s="1220"/>
      <c r="E13" s="1221"/>
      <c r="F13" s="1222"/>
      <c r="G13" s="984"/>
      <c r="H13" s="985"/>
      <c r="I13" s="986"/>
      <c r="J13" s="987"/>
      <c r="K13" s="986"/>
      <c r="L13" s="987"/>
      <c r="M13" s="988"/>
      <c r="N13" s="989"/>
      <c r="O13" s="990"/>
      <c r="P13" s="991"/>
      <c r="Q13" s="991"/>
      <c r="R13" s="985"/>
      <c r="S13" s="990"/>
      <c r="T13" s="991"/>
      <c r="U13" s="991"/>
      <c r="V13" s="991"/>
      <c r="W13" s="985"/>
      <c r="X13" s="992"/>
      <c r="Y13" s="992"/>
      <c r="Z13" s="993"/>
      <c r="AA13" s="994" t="s">
        <v>916</v>
      </c>
      <c r="AB13" s="994"/>
      <c r="AC13" s="994"/>
      <c r="AD13" s="994"/>
      <c r="AE13" s="994"/>
      <c r="AF13" s="994"/>
      <c r="AG13" s="995"/>
      <c r="AH13" s="996" t="s">
        <v>917</v>
      </c>
      <c r="AI13" s="994"/>
      <c r="AJ13" s="994"/>
      <c r="AK13" s="994"/>
      <c r="AL13" s="994"/>
      <c r="AM13" s="994"/>
      <c r="AN13" s="995"/>
      <c r="AO13" s="996" t="s">
        <v>918</v>
      </c>
      <c r="AP13" s="994"/>
      <c r="AQ13" s="994"/>
      <c r="AR13" s="994"/>
      <c r="AS13" s="994"/>
      <c r="AT13" s="994"/>
      <c r="AU13" s="995"/>
      <c r="AV13" s="996" t="s">
        <v>919</v>
      </c>
      <c r="AW13" s="994"/>
      <c r="AX13" s="994"/>
      <c r="AY13" s="994"/>
      <c r="AZ13" s="994"/>
      <c r="BA13" s="994"/>
      <c r="BB13" s="995"/>
      <c r="BC13" s="996" t="s">
        <v>920</v>
      </c>
      <c r="BD13" s="994"/>
      <c r="BE13" s="994"/>
      <c r="BF13" s="997"/>
      <c r="BG13" s="998"/>
      <c r="BH13" s="999"/>
      <c r="BI13" s="1000"/>
      <c r="BJ13" s="984"/>
      <c r="BK13" s="991"/>
      <c r="BL13" s="991"/>
      <c r="BM13" s="991"/>
      <c r="BN13" s="1001"/>
    </row>
    <row r="14" spans="2:71" ht="20.25" customHeight="1">
      <c r="B14" s="983"/>
      <c r="C14" s="1219"/>
      <c r="D14" s="1220"/>
      <c r="E14" s="1221"/>
      <c r="F14" s="1222"/>
      <c r="G14" s="984"/>
      <c r="H14" s="985"/>
      <c r="I14" s="986"/>
      <c r="J14" s="987"/>
      <c r="K14" s="986"/>
      <c r="L14" s="987"/>
      <c r="M14" s="988"/>
      <c r="N14" s="989"/>
      <c r="O14" s="990"/>
      <c r="P14" s="991"/>
      <c r="Q14" s="991"/>
      <c r="R14" s="985"/>
      <c r="S14" s="990"/>
      <c r="T14" s="991"/>
      <c r="U14" s="991"/>
      <c r="V14" s="991"/>
      <c r="W14" s="985"/>
      <c r="X14" s="992"/>
      <c r="Y14" s="992"/>
      <c r="Z14" s="993"/>
      <c r="AA14" s="1002">
        <v>1</v>
      </c>
      <c r="AB14" s="1003">
        <v>2</v>
      </c>
      <c r="AC14" s="1003">
        <v>3</v>
      </c>
      <c r="AD14" s="1003">
        <v>4</v>
      </c>
      <c r="AE14" s="1003">
        <v>5</v>
      </c>
      <c r="AF14" s="1003">
        <v>6</v>
      </c>
      <c r="AG14" s="1004">
        <v>7</v>
      </c>
      <c r="AH14" s="1005">
        <v>8</v>
      </c>
      <c r="AI14" s="1003">
        <v>9</v>
      </c>
      <c r="AJ14" s="1003">
        <v>10</v>
      </c>
      <c r="AK14" s="1003">
        <v>11</v>
      </c>
      <c r="AL14" s="1003">
        <v>12</v>
      </c>
      <c r="AM14" s="1003">
        <v>13</v>
      </c>
      <c r="AN14" s="1004">
        <v>14</v>
      </c>
      <c r="AO14" s="1002">
        <v>15</v>
      </c>
      <c r="AP14" s="1003">
        <v>16</v>
      </c>
      <c r="AQ14" s="1003">
        <v>17</v>
      </c>
      <c r="AR14" s="1003">
        <v>18</v>
      </c>
      <c r="AS14" s="1003">
        <v>19</v>
      </c>
      <c r="AT14" s="1003">
        <v>20</v>
      </c>
      <c r="AU14" s="1004">
        <v>21</v>
      </c>
      <c r="AV14" s="1005">
        <v>22</v>
      </c>
      <c r="AW14" s="1003">
        <v>23</v>
      </c>
      <c r="AX14" s="1003">
        <v>24</v>
      </c>
      <c r="AY14" s="1003">
        <v>25</v>
      </c>
      <c r="AZ14" s="1003">
        <v>26</v>
      </c>
      <c r="BA14" s="1003">
        <v>27</v>
      </c>
      <c r="BB14" s="1004">
        <v>28</v>
      </c>
      <c r="BC14" s="1006" t="str">
        <f>IF($BI$3="暦月",IF(DAY(DATE($AJ$2,$AN$2,29))=29,29,""),"")</f>
        <v/>
      </c>
      <c r="BD14" s="1007" t="str">
        <f>IF($BI$3="暦月",IF(DAY(DATE($AJ$2,$AN$2,30))=30,30,""),"")</f>
        <v/>
      </c>
      <c r="BE14" s="1008" t="str">
        <f>IF($BI$3="暦月",IF(DAY(DATE($AJ$2,$AN$2,31))=31,31,""),"")</f>
        <v/>
      </c>
      <c r="BF14" s="997"/>
      <c r="BG14" s="998"/>
      <c r="BH14" s="999"/>
      <c r="BI14" s="1000"/>
      <c r="BJ14" s="984"/>
      <c r="BK14" s="991"/>
      <c r="BL14" s="991"/>
      <c r="BM14" s="991"/>
      <c r="BN14" s="1001"/>
    </row>
    <row r="15" spans="2:71" ht="20.25" hidden="1" customHeight="1">
      <c r="B15" s="983"/>
      <c r="C15" s="1219"/>
      <c r="D15" s="1220"/>
      <c r="E15" s="1221"/>
      <c r="F15" s="1222"/>
      <c r="G15" s="984"/>
      <c r="H15" s="985"/>
      <c r="I15" s="986"/>
      <c r="J15" s="987"/>
      <c r="K15" s="986"/>
      <c r="L15" s="987"/>
      <c r="M15" s="988"/>
      <c r="N15" s="989"/>
      <c r="O15" s="990"/>
      <c r="P15" s="991"/>
      <c r="Q15" s="991"/>
      <c r="R15" s="985"/>
      <c r="S15" s="990"/>
      <c r="T15" s="991"/>
      <c r="U15" s="991"/>
      <c r="V15" s="991"/>
      <c r="W15" s="985"/>
      <c r="X15" s="992"/>
      <c r="Y15" s="992"/>
      <c r="Z15" s="993"/>
      <c r="AA15" s="1002" t="e">
        <f>WEEKDAY(DATE($AJ$2,$AN$2,1))</f>
        <v>#VALUE!</v>
      </c>
      <c r="AB15" s="1003" t="e">
        <f>WEEKDAY(DATE($AJ$2,$AN$2,2))</f>
        <v>#VALUE!</v>
      </c>
      <c r="AC15" s="1003" t="e">
        <f>WEEKDAY(DATE($AJ$2,$AN$2,3))</f>
        <v>#VALUE!</v>
      </c>
      <c r="AD15" s="1003" t="e">
        <f>WEEKDAY(DATE($AJ$2,$AN$2,4))</f>
        <v>#VALUE!</v>
      </c>
      <c r="AE15" s="1003" t="e">
        <f>WEEKDAY(DATE($AJ$2,$AN$2,5))</f>
        <v>#VALUE!</v>
      </c>
      <c r="AF15" s="1003" t="e">
        <f>WEEKDAY(DATE($AJ$2,$AN$2,6))</f>
        <v>#VALUE!</v>
      </c>
      <c r="AG15" s="1004" t="e">
        <f>WEEKDAY(DATE($AJ$2,$AN$2,7))</f>
        <v>#VALUE!</v>
      </c>
      <c r="AH15" s="1005" t="e">
        <f>WEEKDAY(DATE($AJ$2,$AN$2,8))</f>
        <v>#VALUE!</v>
      </c>
      <c r="AI15" s="1003" t="e">
        <f>WEEKDAY(DATE($AJ$2,$AN$2,9))</f>
        <v>#VALUE!</v>
      </c>
      <c r="AJ15" s="1003" t="e">
        <f>WEEKDAY(DATE($AJ$2,$AN$2,10))</f>
        <v>#VALUE!</v>
      </c>
      <c r="AK15" s="1003" t="e">
        <f>WEEKDAY(DATE($AJ$2,$AN$2,11))</f>
        <v>#VALUE!</v>
      </c>
      <c r="AL15" s="1003" t="e">
        <f>WEEKDAY(DATE($AJ$2,$AN$2,12))</f>
        <v>#VALUE!</v>
      </c>
      <c r="AM15" s="1003" t="e">
        <f>WEEKDAY(DATE($AJ$2,$AN$2,13))</f>
        <v>#VALUE!</v>
      </c>
      <c r="AN15" s="1004" t="e">
        <f>WEEKDAY(DATE($AJ$2,$AN$2,14))</f>
        <v>#VALUE!</v>
      </c>
      <c r="AO15" s="1005" t="e">
        <f>WEEKDAY(DATE($AJ$2,$AN$2,15))</f>
        <v>#VALUE!</v>
      </c>
      <c r="AP15" s="1003" t="e">
        <f>WEEKDAY(DATE($AJ$2,$AN$2,16))</f>
        <v>#VALUE!</v>
      </c>
      <c r="AQ15" s="1003" t="e">
        <f>WEEKDAY(DATE($AJ$2,$AN$2,17))</f>
        <v>#VALUE!</v>
      </c>
      <c r="AR15" s="1003" t="e">
        <f>WEEKDAY(DATE($AJ$2,$AN$2,18))</f>
        <v>#VALUE!</v>
      </c>
      <c r="AS15" s="1003" t="e">
        <f>WEEKDAY(DATE($AJ$2,$AN$2,19))</f>
        <v>#VALUE!</v>
      </c>
      <c r="AT15" s="1003" t="e">
        <f>WEEKDAY(DATE($AJ$2,$AN$2,20))</f>
        <v>#VALUE!</v>
      </c>
      <c r="AU15" s="1004" t="e">
        <f>WEEKDAY(DATE($AJ$2,$AN$2,21))</f>
        <v>#VALUE!</v>
      </c>
      <c r="AV15" s="1005" t="e">
        <f>WEEKDAY(DATE($AJ$2,$AN$2,22))</f>
        <v>#VALUE!</v>
      </c>
      <c r="AW15" s="1003" t="e">
        <f>WEEKDAY(DATE($AJ$2,$AN$2,23))</f>
        <v>#VALUE!</v>
      </c>
      <c r="AX15" s="1003" t="e">
        <f>WEEKDAY(DATE($AJ$2,$AN$2,24))</f>
        <v>#VALUE!</v>
      </c>
      <c r="AY15" s="1003" t="e">
        <f>WEEKDAY(DATE($AJ$2,$AN$2,25))</f>
        <v>#VALUE!</v>
      </c>
      <c r="AZ15" s="1003" t="e">
        <f>WEEKDAY(DATE($AJ$2,$AN$2,26))</f>
        <v>#VALUE!</v>
      </c>
      <c r="BA15" s="1003" t="e">
        <f>WEEKDAY(DATE($AJ$2,$AN$2,27))</f>
        <v>#VALUE!</v>
      </c>
      <c r="BB15" s="1004" t="e">
        <f>WEEKDAY(DATE($AJ$2,$AN$2,28))</f>
        <v>#VALUE!</v>
      </c>
      <c r="BC15" s="1005">
        <f>IF(BC14=29,WEEKDAY(DATE($AJ$2,$AN$2,29)),0)</f>
        <v>0</v>
      </c>
      <c r="BD15" s="1003">
        <f>IF(BD14=30,WEEKDAY(DATE($AJ$2,$AN$2,30)),0)</f>
        <v>0</v>
      </c>
      <c r="BE15" s="1004">
        <f>IF(BE14=31,WEEKDAY(DATE($AJ$2,$AN$2,31)),0)</f>
        <v>0</v>
      </c>
      <c r="BF15" s="997"/>
      <c r="BG15" s="998"/>
      <c r="BH15" s="999"/>
      <c r="BI15" s="1000"/>
      <c r="BJ15" s="984"/>
      <c r="BK15" s="991"/>
      <c r="BL15" s="991"/>
      <c r="BM15" s="991"/>
      <c r="BN15" s="1001"/>
    </row>
    <row r="16" spans="2:71" ht="20.25" customHeight="1" thickBot="1">
      <c r="B16" s="1009"/>
      <c r="C16" s="1223"/>
      <c r="D16" s="1224"/>
      <c r="E16" s="1225"/>
      <c r="F16" s="1226"/>
      <c r="G16" s="1010"/>
      <c r="H16" s="1011"/>
      <c r="I16" s="1012"/>
      <c r="J16" s="1013"/>
      <c r="K16" s="1012"/>
      <c r="L16" s="1013"/>
      <c r="M16" s="1014"/>
      <c r="N16" s="1015"/>
      <c r="O16" s="1016"/>
      <c r="P16" s="1017"/>
      <c r="Q16" s="1017"/>
      <c r="R16" s="1011"/>
      <c r="S16" s="1016"/>
      <c r="T16" s="1017"/>
      <c r="U16" s="1017"/>
      <c r="V16" s="1017"/>
      <c r="W16" s="1011"/>
      <c r="X16" s="1018"/>
      <c r="Y16" s="1018"/>
      <c r="Z16" s="1019"/>
      <c r="AA16" s="1020" t="e">
        <f>IF(AA15=1,"日",IF(AA15=2,"月",IF(AA15=3,"火",IF(AA15=4,"水",IF(AA15=5,"木",IF(AA15=6,"金","土"))))))</f>
        <v>#VALUE!</v>
      </c>
      <c r="AB16" s="1021" t="e">
        <f t="shared" ref="AB16:BB16" si="0">IF(AB15=1,"日",IF(AB15=2,"月",IF(AB15=3,"火",IF(AB15=4,"水",IF(AB15=5,"木",IF(AB15=6,"金","土"))))))</f>
        <v>#VALUE!</v>
      </c>
      <c r="AC16" s="1021" t="e">
        <f t="shared" si="0"/>
        <v>#VALUE!</v>
      </c>
      <c r="AD16" s="1021" t="e">
        <f t="shared" si="0"/>
        <v>#VALUE!</v>
      </c>
      <c r="AE16" s="1021" t="e">
        <f t="shared" si="0"/>
        <v>#VALUE!</v>
      </c>
      <c r="AF16" s="1021" t="e">
        <f t="shared" si="0"/>
        <v>#VALUE!</v>
      </c>
      <c r="AG16" s="1022" t="e">
        <f t="shared" si="0"/>
        <v>#VALUE!</v>
      </c>
      <c r="AH16" s="1023" t="e">
        <f>IF(AH15=1,"日",IF(AH15=2,"月",IF(AH15=3,"火",IF(AH15=4,"水",IF(AH15=5,"木",IF(AH15=6,"金","土"))))))</f>
        <v>#VALUE!</v>
      </c>
      <c r="AI16" s="1021" t="e">
        <f t="shared" si="0"/>
        <v>#VALUE!</v>
      </c>
      <c r="AJ16" s="1021" t="e">
        <f t="shared" si="0"/>
        <v>#VALUE!</v>
      </c>
      <c r="AK16" s="1021" t="e">
        <f t="shared" si="0"/>
        <v>#VALUE!</v>
      </c>
      <c r="AL16" s="1021" t="e">
        <f t="shared" si="0"/>
        <v>#VALUE!</v>
      </c>
      <c r="AM16" s="1021" t="e">
        <f t="shared" si="0"/>
        <v>#VALUE!</v>
      </c>
      <c r="AN16" s="1022" t="e">
        <f t="shared" si="0"/>
        <v>#VALUE!</v>
      </c>
      <c r="AO16" s="1023" t="e">
        <f>IF(AO15=1,"日",IF(AO15=2,"月",IF(AO15=3,"火",IF(AO15=4,"水",IF(AO15=5,"木",IF(AO15=6,"金","土"))))))</f>
        <v>#VALUE!</v>
      </c>
      <c r="AP16" s="1021" t="e">
        <f t="shared" si="0"/>
        <v>#VALUE!</v>
      </c>
      <c r="AQ16" s="1021" t="e">
        <f t="shared" si="0"/>
        <v>#VALUE!</v>
      </c>
      <c r="AR16" s="1021" t="e">
        <f t="shared" si="0"/>
        <v>#VALUE!</v>
      </c>
      <c r="AS16" s="1021" t="e">
        <f t="shared" si="0"/>
        <v>#VALUE!</v>
      </c>
      <c r="AT16" s="1021" t="e">
        <f t="shared" si="0"/>
        <v>#VALUE!</v>
      </c>
      <c r="AU16" s="1022" t="e">
        <f t="shared" si="0"/>
        <v>#VALUE!</v>
      </c>
      <c r="AV16" s="1023" t="e">
        <f>IF(AV15=1,"日",IF(AV15=2,"月",IF(AV15=3,"火",IF(AV15=4,"水",IF(AV15=5,"木",IF(AV15=6,"金","土"))))))</f>
        <v>#VALUE!</v>
      </c>
      <c r="AW16" s="1021" t="e">
        <f t="shared" si="0"/>
        <v>#VALUE!</v>
      </c>
      <c r="AX16" s="1021" t="e">
        <f t="shared" si="0"/>
        <v>#VALUE!</v>
      </c>
      <c r="AY16" s="1021" t="e">
        <f t="shared" si="0"/>
        <v>#VALUE!</v>
      </c>
      <c r="AZ16" s="1021" t="e">
        <f t="shared" si="0"/>
        <v>#VALUE!</v>
      </c>
      <c r="BA16" s="1021" t="e">
        <f t="shared" si="0"/>
        <v>#VALUE!</v>
      </c>
      <c r="BB16" s="1022" t="e">
        <f t="shared" si="0"/>
        <v>#VALUE!</v>
      </c>
      <c r="BC16" s="1021" t="str">
        <f>IF(BC15=1,"日",IF(BC15=2,"月",IF(BC15=3,"火",IF(BC15=4,"水",IF(BC15=5,"木",IF(BC15=6,"金",IF(BC15=0,"","土")))))))</f>
        <v/>
      </c>
      <c r="BD16" s="1021" t="str">
        <f>IF(BD15=1,"日",IF(BD15=2,"月",IF(BD15=3,"火",IF(BD15=4,"水",IF(BD15=5,"木",IF(BD15=6,"金",IF(BD15=0,"","土")))))))</f>
        <v/>
      </c>
      <c r="BE16" s="1021" t="str">
        <f>IF(BE15=1,"日",IF(BE15=2,"月",IF(BE15=3,"火",IF(BE15=4,"水",IF(BE15=5,"木",IF(BE15=6,"金",IF(BE15=0,"","土")))))))</f>
        <v/>
      </c>
      <c r="BF16" s="1024"/>
      <c r="BG16" s="1025"/>
      <c r="BH16" s="1026"/>
      <c r="BI16" s="1027"/>
      <c r="BJ16" s="1010"/>
      <c r="BK16" s="1017"/>
      <c r="BL16" s="1017"/>
      <c r="BM16" s="1017"/>
      <c r="BN16" s="1028"/>
    </row>
    <row r="17" spans="2:66" ht="20.25" customHeight="1">
      <c r="B17" s="1029">
        <f>B15+1</f>
        <v>1</v>
      </c>
      <c r="C17" s="1227"/>
      <c r="D17" s="1228"/>
      <c r="E17" s="1229"/>
      <c r="F17" s="1230"/>
      <c r="G17" s="1030"/>
      <c r="H17" s="1031"/>
      <c r="I17" s="1032"/>
      <c r="J17" s="1033"/>
      <c r="K17" s="1032"/>
      <c r="L17" s="1033"/>
      <c r="M17" s="1034"/>
      <c r="N17" s="1035"/>
      <c r="O17" s="1036"/>
      <c r="P17" s="1037"/>
      <c r="Q17" s="1037"/>
      <c r="R17" s="1031"/>
      <c r="S17" s="1038"/>
      <c r="T17" s="1039"/>
      <c r="U17" s="1039"/>
      <c r="V17" s="1039"/>
      <c r="W17" s="1040"/>
      <c r="X17" s="1041" t="s">
        <v>921</v>
      </c>
      <c r="Y17" s="1042"/>
      <c r="Z17" s="1043"/>
      <c r="AA17" s="1044"/>
      <c r="AB17" s="1045"/>
      <c r="AC17" s="1045"/>
      <c r="AD17" s="1045"/>
      <c r="AE17" s="1045"/>
      <c r="AF17" s="1045"/>
      <c r="AG17" s="1046"/>
      <c r="AH17" s="1044"/>
      <c r="AI17" s="1045"/>
      <c r="AJ17" s="1045"/>
      <c r="AK17" s="1045"/>
      <c r="AL17" s="1045"/>
      <c r="AM17" s="1045"/>
      <c r="AN17" s="1046"/>
      <c r="AO17" s="1044"/>
      <c r="AP17" s="1045"/>
      <c r="AQ17" s="1045"/>
      <c r="AR17" s="1045"/>
      <c r="AS17" s="1045"/>
      <c r="AT17" s="1045"/>
      <c r="AU17" s="1046"/>
      <c r="AV17" s="1044"/>
      <c r="AW17" s="1045"/>
      <c r="AX17" s="1045"/>
      <c r="AY17" s="1045"/>
      <c r="AZ17" s="1045"/>
      <c r="BA17" s="1045"/>
      <c r="BB17" s="1046"/>
      <c r="BC17" s="1044"/>
      <c r="BD17" s="1045"/>
      <c r="BE17" s="1045"/>
      <c r="BF17" s="1047"/>
      <c r="BG17" s="1048"/>
      <c r="BH17" s="1049"/>
      <c r="BI17" s="1050"/>
      <c r="BJ17" s="1051"/>
      <c r="BK17" s="1052"/>
      <c r="BL17" s="1052"/>
      <c r="BM17" s="1052"/>
      <c r="BN17" s="1053"/>
    </row>
    <row r="18" spans="2:66" ht="20.25" customHeight="1">
      <c r="B18" s="1054"/>
      <c r="C18" s="1231"/>
      <c r="D18" s="1232"/>
      <c r="E18" s="930"/>
      <c r="F18" s="1233"/>
      <c r="G18" s="1055"/>
      <c r="H18" s="1056"/>
      <c r="I18" s="1057"/>
      <c r="J18" s="1058">
        <f>G17</f>
        <v>0</v>
      </c>
      <c r="K18" s="1057"/>
      <c r="L18" s="1058">
        <f>M17</f>
        <v>0</v>
      </c>
      <c r="M18" s="1059"/>
      <c r="N18" s="1060"/>
      <c r="O18" s="1061"/>
      <c r="P18" s="1062"/>
      <c r="Q18" s="1062"/>
      <c r="R18" s="1056"/>
      <c r="S18" s="1063"/>
      <c r="T18" s="1064"/>
      <c r="U18" s="1064"/>
      <c r="V18" s="1064"/>
      <c r="W18" s="1065"/>
      <c r="X18" s="1066" t="s">
        <v>922</v>
      </c>
      <c r="Y18" s="1067"/>
      <c r="Z18" s="1068"/>
      <c r="AA18" s="1069" t="str">
        <f>IF(AA17="","",VLOOKUP(AA17,シフト記号表!$C$6:$L$47,10,FALSE))</f>
        <v/>
      </c>
      <c r="AB18" s="1070" t="str">
        <f>IF(AB17="","",VLOOKUP(AB17,シフト記号表!$C$6:$L$47,10,FALSE))</f>
        <v/>
      </c>
      <c r="AC18" s="1070" t="str">
        <f>IF(AC17="","",VLOOKUP(AC17,シフト記号表!$C$6:$L$47,10,FALSE))</f>
        <v/>
      </c>
      <c r="AD18" s="1070" t="str">
        <f>IF(AD17="","",VLOOKUP(AD17,シフト記号表!$C$6:$L$47,10,FALSE))</f>
        <v/>
      </c>
      <c r="AE18" s="1070" t="str">
        <f>IF(AE17="","",VLOOKUP(AE17,シフト記号表!$C$6:$L$47,10,FALSE))</f>
        <v/>
      </c>
      <c r="AF18" s="1070" t="str">
        <f>IF(AF17="","",VLOOKUP(AF17,シフト記号表!$C$6:$L$47,10,FALSE))</f>
        <v/>
      </c>
      <c r="AG18" s="1071" t="str">
        <f>IF(AG17="","",VLOOKUP(AG17,シフト記号表!$C$6:$L$47,10,FALSE))</f>
        <v/>
      </c>
      <c r="AH18" s="1069" t="str">
        <f>IF(AH17="","",VLOOKUP(AH17,シフト記号表!$C$6:$L$47,10,FALSE))</f>
        <v/>
      </c>
      <c r="AI18" s="1070" t="str">
        <f>IF(AI17="","",VLOOKUP(AI17,シフト記号表!$C$6:$L$47,10,FALSE))</f>
        <v/>
      </c>
      <c r="AJ18" s="1070" t="str">
        <f>IF(AJ17="","",VLOOKUP(AJ17,シフト記号表!$C$6:$L$47,10,FALSE))</f>
        <v/>
      </c>
      <c r="AK18" s="1070" t="str">
        <f>IF(AK17="","",VLOOKUP(AK17,シフト記号表!$C$6:$L$47,10,FALSE))</f>
        <v/>
      </c>
      <c r="AL18" s="1070" t="str">
        <f>IF(AL17="","",VLOOKUP(AL17,シフト記号表!$C$6:$L$47,10,FALSE))</f>
        <v/>
      </c>
      <c r="AM18" s="1070" t="str">
        <f>IF(AM17="","",VLOOKUP(AM17,シフト記号表!$C$6:$L$47,10,FALSE))</f>
        <v/>
      </c>
      <c r="AN18" s="1071" t="str">
        <f>IF(AN17="","",VLOOKUP(AN17,シフト記号表!$C$6:$L$47,10,FALSE))</f>
        <v/>
      </c>
      <c r="AO18" s="1069" t="str">
        <f>IF(AO17="","",VLOOKUP(AO17,シフト記号表!$C$6:$L$47,10,FALSE))</f>
        <v/>
      </c>
      <c r="AP18" s="1070" t="str">
        <f>IF(AP17="","",VLOOKUP(AP17,シフト記号表!$C$6:$L$47,10,FALSE))</f>
        <v/>
      </c>
      <c r="AQ18" s="1070" t="str">
        <f>IF(AQ17="","",VLOOKUP(AQ17,シフト記号表!$C$6:$L$47,10,FALSE))</f>
        <v/>
      </c>
      <c r="AR18" s="1070" t="str">
        <f>IF(AR17="","",VLOOKUP(AR17,シフト記号表!$C$6:$L$47,10,FALSE))</f>
        <v/>
      </c>
      <c r="AS18" s="1070" t="str">
        <f>IF(AS17="","",VLOOKUP(AS17,シフト記号表!$C$6:$L$47,10,FALSE))</f>
        <v/>
      </c>
      <c r="AT18" s="1070" t="str">
        <f>IF(AT17="","",VLOOKUP(AT17,シフト記号表!$C$6:$L$47,10,FALSE))</f>
        <v/>
      </c>
      <c r="AU18" s="1071" t="str">
        <f>IF(AU17="","",VLOOKUP(AU17,シフト記号表!$C$6:$L$47,10,FALSE))</f>
        <v/>
      </c>
      <c r="AV18" s="1069" t="str">
        <f>IF(AV17="","",VLOOKUP(AV17,シフト記号表!$C$6:$L$47,10,FALSE))</f>
        <v/>
      </c>
      <c r="AW18" s="1070" t="str">
        <f>IF(AW17="","",VLOOKUP(AW17,シフト記号表!$C$6:$L$47,10,FALSE))</f>
        <v/>
      </c>
      <c r="AX18" s="1070" t="str">
        <f>IF(AX17="","",VLOOKUP(AX17,シフト記号表!$C$6:$L$47,10,FALSE))</f>
        <v/>
      </c>
      <c r="AY18" s="1070" t="str">
        <f>IF(AY17="","",VLOOKUP(AY17,シフト記号表!$C$6:$L$47,10,FALSE))</f>
        <v/>
      </c>
      <c r="AZ18" s="1070" t="str">
        <f>IF(AZ17="","",VLOOKUP(AZ17,シフト記号表!$C$6:$L$47,10,FALSE))</f>
        <v/>
      </c>
      <c r="BA18" s="1070" t="str">
        <f>IF(BA17="","",VLOOKUP(BA17,シフト記号表!$C$6:$L$47,10,FALSE))</f>
        <v/>
      </c>
      <c r="BB18" s="1071" t="str">
        <f>IF(BB17="","",VLOOKUP(BB17,シフト記号表!$C$6:$L$47,10,FALSE))</f>
        <v/>
      </c>
      <c r="BC18" s="1069" t="str">
        <f>IF(BC17="","",VLOOKUP(BC17,シフト記号表!$C$6:$L$47,10,FALSE))</f>
        <v/>
      </c>
      <c r="BD18" s="1070" t="str">
        <f>IF(BD17="","",VLOOKUP(BD17,シフト記号表!$C$6:$L$47,10,FALSE))</f>
        <v/>
      </c>
      <c r="BE18" s="1070" t="str">
        <f>IF(BE17="","",VLOOKUP(BE17,シフト記号表!$C$6:$L$47,10,FALSE))</f>
        <v/>
      </c>
      <c r="BF18" s="1072">
        <f>IF($BI$3="４週",SUM(AA18:BB18),IF($BI$3="暦月",SUM(AA18:BE18),""))</f>
        <v>0</v>
      </c>
      <c r="BG18" s="1073"/>
      <c r="BH18" s="1074">
        <f>IF($BI$3="４週",BF18/4,IF($BI$3="暦月",(BF18/($BI$8/7)),""))</f>
        <v>0</v>
      </c>
      <c r="BI18" s="1073"/>
      <c r="BJ18" s="1075"/>
      <c r="BK18" s="1076"/>
      <c r="BL18" s="1076"/>
      <c r="BM18" s="1076"/>
      <c r="BN18" s="1077"/>
    </row>
    <row r="19" spans="2:66" ht="20.25" customHeight="1">
      <c r="B19" s="1029">
        <f>B17+1</f>
        <v>2</v>
      </c>
      <c r="C19" s="1234"/>
      <c r="D19" s="1235"/>
      <c r="E19" s="930"/>
      <c r="F19" s="1233"/>
      <c r="G19" s="1078"/>
      <c r="H19" s="1079"/>
      <c r="I19" s="1080"/>
      <c r="J19" s="1081"/>
      <c r="K19" s="1080"/>
      <c r="L19" s="1081"/>
      <c r="M19" s="1082"/>
      <c r="N19" s="1083"/>
      <c r="O19" s="1084"/>
      <c r="P19" s="1085"/>
      <c r="Q19" s="1085"/>
      <c r="R19" s="1079"/>
      <c r="S19" s="1063"/>
      <c r="T19" s="1064"/>
      <c r="U19" s="1064"/>
      <c r="V19" s="1064"/>
      <c r="W19" s="1065"/>
      <c r="X19" s="1086" t="s">
        <v>921</v>
      </c>
      <c r="Y19" s="1087"/>
      <c r="Z19" s="1088"/>
      <c r="AA19" s="1089"/>
      <c r="AB19" s="1090"/>
      <c r="AC19" s="1090"/>
      <c r="AD19" s="1090"/>
      <c r="AE19" s="1090"/>
      <c r="AF19" s="1090"/>
      <c r="AG19" s="1091"/>
      <c r="AH19" s="1089"/>
      <c r="AI19" s="1090"/>
      <c r="AJ19" s="1090"/>
      <c r="AK19" s="1090"/>
      <c r="AL19" s="1090"/>
      <c r="AM19" s="1090"/>
      <c r="AN19" s="1091"/>
      <c r="AO19" s="1089"/>
      <c r="AP19" s="1090"/>
      <c r="AQ19" s="1090"/>
      <c r="AR19" s="1090"/>
      <c r="AS19" s="1090"/>
      <c r="AT19" s="1090"/>
      <c r="AU19" s="1091"/>
      <c r="AV19" s="1089"/>
      <c r="AW19" s="1090"/>
      <c r="AX19" s="1090"/>
      <c r="AY19" s="1090"/>
      <c r="AZ19" s="1090"/>
      <c r="BA19" s="1090"/>
      <c r="BB19" s="1091"/>
      <c r="BC19" s="1089"/>
      <c r="BD19" s="1090"/>
      <c r="BE19" s="1092"/>
      <c r="BF19" s="1093"/>
      <c r="BG19" s="1094"/>
      <c r="BH19" s="1095"/>
      <c r="BI19" s="1096"/>
      <c r="BJ19" s="1097"/>
      <c r="BK19" s="1098"/>
      <c r="BL19" s="1098"/>
      <c r="BM19" s="1098"/>
      <c r="BN19" s="1099"/>
    </row>
    <row r="20" spans="2:66" ht="20.25" customHeight="1">
      <c r="B20" s="1054"/>
      <c r="C20" s="1231"/>
      <c r="D20" s="1232"/>
      <c r="E20" s="930"/>
      <c r="F20" s="1233"/>
      <c r="G20" s="1055"/>
      <c r="H20" s="1056"/>
      <c r="I20" s="1057"/>
      <c r="J20" s="1058">
        <f>G19</f>
        <v>0</v>
      </c>
      <c r="K20" s="1057"/>
      <c r="L20" s="1058">
        <f>M19</f>
        <v>0</v>
      </c>
      <c r="M20" s="1059"/>
      <c r="N20" s="1060"/>
      <c r="O20" s="1061"/>
      <c r="P20" s="1062"/>
      <c r="Q20" s="1062"/>
      <c r="R20" s="1056"/>
      <c r="S20" s="1063"/>
      <c r="T20" s="1064"/>
      <c r="U20" s="1064"/>
      <c r="V20" s="1064"/>
      <c r="W20" s="1065"/>
      <c r="X20" s="1066" t="s">
        <v>922</v>
      </c>
      <c r="Y20" s="1067"/>
      <c r="Z20" s="1068"/>
      <c r="AA20" s="1069" t="str">
        <f>IF(AA19="","",VLOOKUP(AA19,シフト記号表!$C$6:$L$47,10,FALSE))</f>
        <v/>
      </c>
      <c r="AB20" s="1070" t="str">
        <f>IF(AB19="","",VLOOKUP(AB19,シフト記号表!$C$6:$L$47,10,FALSE))</f>
        <v/>
      </c>
      <c r="AC20" s="1070" t="str">
        <f>IF(AC19="","",VLOOKUP(AC19,シフト記号表!$C$6:$L$47,10,FALSE))</f>
        <v/>
      </c>
      <c r="AD20" s="1070" t="str">
        <f>IF(AD19="","",VLOOKUP(AD19,シフト記号表!$C$6:$L$47,10,FALSE))</f>
        <v/>
      </c>
      <c r="AE20" s="1070" t="str">
        <f>IF(AE19="","",VLOOKUP(AE19,シフト記号表!$C$6:$L$47,10,FALSE))</f>
        <v/>
      </c>
      <c r="AF20" s="1070" t="str">
        <f>IF(AF19="","",VLOOKUP(AF19,シフト記号表!$C$6:$L$47,10,FALSE))</f>
        <v/>
      </c>
      <c r="AG20" s="1071" t="str">
        <f>IF(AG19="","",VLOOKUP(AG19,シフト記号表!$C$6:$L$47,10,FALSE))</f>
        <v/>
      </c>
      <c r="AH20" s="1069" t="str">
        <f>IF(AH19="","",VLOOKUP(AH19,シフト記号表!$C$6:$L$47,10,FALSE))</f>
        <v/>
      </c>
      <c r="AI20" s="1070" t="str">
        <f>IF(AI19="","",VLOOKUP(AI19,シフト記号表!$C$6:$L$47,10,FALSE))</f>
        <v/>
      </c>
      <c r="AJ20" s="1070" t="str">
        <f>IF(AJ19="","",VLOOKUP(AJ19,シフト記号表!$C$6:$L$47,10,FALSE))</f>
        <v/>
      </c>
      <c r="AK20" s="1070" t="str">
        <f>IF(AK19="","",VLOOKUP(AK19,シフト記号表!$C$6:$L$47,10,FALSE))</f>
        <v/>
      </c>
      <c r="AL20" s="1070" t="str">
        <f>IF(AL19="","",VLOOKUP(AL19,シフト記号表!$C$6:$L$47,10,FALSE))</f>
        <v/>
      </c>
      <c r="AM20" s="1070" t="str">
        <f>IF(AM19="","",VLOOKUP(AM19,シフト記号表!$C$6:$L$47,10,FALSE))</f>
        <v/>
      </c>
      <c r="AN20" s="1071" t="str">
        <f>IF(AN19="","",VLOOKUP(AN19,シフト記号表!$C$6:$L$47,10,FALSE))</f>
        <v/>
      </c>
      <c r="AO20" s="1069" t="str">
        <f>IF(AO19="","",VLOOKUP(AO19,シフト記号表!$C$6:$L$47,10,FALSE))</f>
        <v/>
      </c>
      <c r="AP20" s="1070" t="str">
        <f>IF(AP19="","",VLOOKUP(AP19,シフト記号表!$C$6:$L$47,10,FALSE))</f>
        <v/>
      </c>
      <c r="AQ20" s="1070" t="str">
        <f>IF(AQ19="","",VLOOKUP(AQ19,シフト記号表!$C$6:$L$47,10,FALSE))</f>
        <v/>
      </c>
      <c r="AR20" s="1070" t="str">
        <f>IF(AR19="","",VLOOKUP(AR19,シフト記号表!$C$6:$L$47,10,FALSE))</f>
        <v/>
      </c>
      <c r="AS20" s="1070" t="str">
        <f>IF(AS19="","",VLOOKUP(AS19,シフト記号表!$C$6:$L$47,10,FALSE))</f>
        <v/>
      </c>
      <c r="AT20" s="1070" t="str">
        <f>IF(AT19="","",VLOOKUP(AT19,シフト記号表!$C$6:$L$47,10,FALSE))</f>
        <v/>
      </c>
      <c r="AU20" s="1071" t="str">
        <f>IF(AU19="","",VLOOKUP(AU19,シフト記号表!$C$6:$L$47,10,FALSE))</f>
        <v/>
      </c>
      <c r="AV20" s="1069" t="str">
        <f>IF(AV19="","",VLOOKUP(AV19,シフト記号表!$C$6:$L$47,10,FALSE))</f>
        <v/>
      </c>
      <c r="AW20" s="1070" t="str">
        <f>IF(AW19="","",VLOOKUP(AW19,シフト記号表!$C$6:$L$47,10,FALSE))</f>
        <v/>
      </c>
      <c r="AX20" s="1070" t="str">
        <f>IF(AX19="","",VLOOKUP(AX19,シフト記号表!$C$6:$L$47,10,FALSE))</f>
        <v/>
      </c>
      <c r="AY20" s="1070" t="str">
        <f>IF(AY19="","",VLOOKUP(AY19,シフト記号表!$C$6:$L$47,10,FALSE))</f>
        <v/>
      </c>
      <c r="AZ20" s="1070" t="str">
        <f>IF(AZ19="","",VLOOKUP(AZ19,シフト記号表!$C$6:$L$47,10,FALSE))</f>
        <v/>
      </c>
      <c r="BA20" s="1070" t="str">
        <f>IF(BA19="","",VLOOKUP(BA19,シフト記号表!$C$6:$L$47,10,FALSE))</f>
        <v/>
      </c>
      <c r="BB20" s="1071" t="str">
        <f>IF(BB19="","",VLOOKUP(BB19,シフト記号表!$C$6:$L$47,10,FALSE))</f>
        <v/>
      </c>
      <c r="BC20" s="1069" t="str">
        <f>IF(BC19="","",VLOOKUP(BC19,シフト記号表!$C$6:$L$47,10,FALSE))</f>
        <v/>
      </c>
      <c r="BD20" s="1070" t="str">
        <f>IF(BD19="","",VLOOKUP(BD19,シフト記号表!$C$6:$L$47,10,FALSE))</f>
        <v/>
      </c>
      <c r="BE20" s="1070" t="str">
        <f>IF(BE19="","",VLOOKUP(BE19,シフト記号表!$C$6:$L$47,10,FALSE))</f>
        <v/>
      </c>
      <c r="BF20" s="1072">
        <f>IF($BI$3="４週",SUM(AA20:BB20),IF($BI$3="暦月",SUM(AA20:BE20),""))</f>
        <v>0</v>
      </c>
      <c r="BG20" s="1073"/>
      <c r="BH20" s="1074">
        <f>IF($BI$3="４週",BF20/4,IF($BI$3="暦月",(BF20/($BI$8/7)),""))</f>
        <v>0</v>
      </c>
      <c r="BI20" s="1073"/>
      <c r="BJ20" s="1075"/>
      <c r="BK20" s="1076"/>
      <c r="BL20" s="1076"/>
      <c r="BM20" s="1076"/>
      <c r="BN20" s="1077"/>
    </row>
    <row r="21" spans="2:66" ht="20.25" customHeight="1">
      <c r="B21" s="1029">
        <f>B19+1</f>
        <v>3</v>
      </c>
      <c r="C21" s="1234"/>
      <c r="D21" s="1235"/>
      <c r="E21" s="930"/>
      <c r="F21" s="1233"/>
      <c r="G21" s="1078"/>
      <c r="H21" s="1079"/>
      <c r="I21" s="1057"/>
      <c r="J21" s="1058"/>
      <c r="K21" s="1057"/>
      <c r="L21" s="1058"/>
      <c r="M21" s="1082"/>
      <c r="N21" s="1083"/>
      <c r="O21" s="1084"/>
      <c r="P21" s="1085"/>
      <c r="Q21" s="1085"/>
      <c r="R21" s="1079"/>
      <c r="S21" s="1063"/>
      <c r="T21" s="1064"/>
      <c r="U21" s="1064"/>
      <c r="V21" s="1064"/>
      <c r="W21" s="1065"/>
      <c r="X21" s="1086" t="s">
        <v>921</v>
      </c>
      <c r="Y21" s="1087"/>
      <c r="Z21" s="1088"/>
      <c r="AA21" s="1089"/>
      <c r="AB21" s="1090"/>
      <c r="AC21" s="1090"/>
      <c r="AD21" s="1090"/>
      <c r="AE21" s="1090"/>
      <c r="AF21" s="1090"/>
      <c r="AG21" s="1091"/>
      <c r="AH21" s="1089"/>
      <c r="AI21" s="1090"/>
      <c r="AJ21" s="1090"/>
      <c r="AK21" s="1090"/>
      <c r="AL21" s="1090"/>
      <c r="AM21" s="1090"/>
      <c r="AN21" s="1091"/>
      <c r="AO21" s="1089"/>
      <c r="AP21" s="1090"/>
      <c r="AQ21" s="1090"/>
      <c r="AR21" s="1090"/>
      <c r="AS21" s="1090"/>
      <c r="AT21" s="1090"/>
      <c r="AU21" s="1091"/>
      <c r="AV21" s="1089"/>
      <c r="AW21" s="1090"/>
      <c r="AX21" s="1090"/>
      <c r="AY21" s="1090"/>
      <c r="AZ21" s="1090"/>
      <c r="BA21" s="1090"/>
      <c r="BB21" s="1091"/>
      <c r="BC21" s="1089"/>
      <c r="BD21" s="1090"/>
      <c r="BE21" s="1092"/>
      <c r="BF21" s="1093"/>
      <c r="BG21" s="1094"/>
      <c r="BH21" s="1095"/>
      <c r="BI21" s="1096"/>
      <c r="BJ21" s="1097"/>
      <c r="BK21" s="1098"/>
      <c r="BL21" s="1098"/>
      <c r="BM21" s="1098"/>
      <c r="BN21" s="1099"/>
    </row>
    <row r="22" spans="2:66" ht="20.25" customHeight="1">
      <c r="B22" s="1054"/>
      <c r="C22" s="1231"/>
      <c r="D22" s="1232"/>
      <c r="E22" s="930"/>
      <c r="F22" s="1233"/>
      <c r="G22" s="1055"/>
      <c r="H22" s="1056"/>
      <c r="I22" s="1057"/>
      <c r="J22" s="1058">
        <f>G21</f>
        <v>0</v>
      </c>
      <c r="K22" s="1057"/>
      <c r="L22" s="1058">
        <f>M21</f>
        <v>0</v>
      </c>
      <c r="M22" s="1059"/>
      <c r="N22" s="1060"/>
      <c r="O22" s="1061"/>
      <c r="P22" s="1062"/>
      <c r="Q22" s="1062"/>
      <c r="R22" s="1056"/>
      <c r="S22" s="1063"/>
      <c r="T22" s="1064"/>
      <c r="U22" s="1064"/>
      <c r="V22" s="1064"/>
      <c r="W22" s="1065"/>
      <c r="X22" s="1066" t="s">
        <v>922</v>
      </c>
      <c r="Y22" s="1067"/>
      <c r="Z22" s="1068"/>
      <c r="AA22" s="1069" t="str">
        <f>IF(AA21="","",VLOOKUP(AA21,シフト記号表!$C$6:$L$47,10,FALSE))</f>
        <v/>
      </c>
      <c r="AB22" s="1070" t="str">
        <f>IF(AB21="","",VLOOKUP(AB21,シフト記号表!$C$6:$L$47,10,FALSE))</f>
        <v/>
      </c>
      <c r="AC22" s="1070" t="str">
        <f>IF(AC21="","",VLOOKUP(AC21,シフト記号表!$C$6:$L$47,10,FALSE))</f>
        <v/>
      </c>
      <c r="AD22" s="1070" t="str">
        <f>IF(AD21="","",VLOOKUP(AD21,シフト記号表!$C$6:$L$47,10,FALSE))</f>
        <v/>
      </c>
      <c r="AE22" s="1070" t="str">
        <f>IF(AE21="","",VLOOKUP(AE21,シフト記号表!$C$6:$L$47,10,FALSE))</f>
        <v/>
      </c>
      <c r="AF22" s="1070" t="str">
        <f>IF(AF21="","",VLOOKUP(AF21,シフト記号表!$C$6:$L$47,10,FALSE))</f>
        <v/>
      </c>
      <c r="AG22" s="1071" t="str">
        <f>IF(AG21="","",VLOOKUP(AG21,シフト記号表!$C$6:$L$47,10,FALSE))</f>
        <v/>
      </c>
      <c r="AH22" s="1069" t="str">
        <f>IF(AH21="","",VLOOKUP(AH21,シフト記号表!$C$6:$L$47,10,FALSE))</f>
        <v/>
      </c>
      <c r="AI22" s="1070" t="str">
        <f>IF(AI21="","",VLOOKUP(AI21,シフト記号表!$C$6:$L$47,10,FALSE))</f>
        <v/>
      </c>
      <c r="AJ22" s="1070" t="str">
        <f>IF(AJ21="","",VLOOKUP(AJ21,シフト記号表!$C$6:$L$47,10,FALSE))</f>
        <v/>
      </c>
      <c r="AK22" s="1070" t="str">
        <f>IF(AK21="","",VLOOKUP(AK21,シフト記号表!$C$6:$L$47,10,FALSE))</f>
        <v/>
      </c>
      <c r="AL22" s="1070" t="str">
        <f>IF(AL21="","",VLOOKUP(AL21,シフト記号表!$C$6:$L$47,10,FALSE))</f>
        <v/>
      </c>
      <c r="AM22" s="1070" t="str">
        <f>IF(AM21="","",VLOOKUP(AM21,シフト記号表!$C$6:$L$47,10,FALSE))</f>
        <v/>
      </c>
      <c r="AN22" s="1071" t="str">
        <f>IF(AN21="","",VLOOKUP(AN21,シフト記号表!$C$6:$L$47,10,FALSE))</f>
        <v/>
      </c>
      <c r="AO22" s="1069" t="str">
        <f>IF(AO21="","",VLOOKUP(AO21,シフト記号表!$C$6:$L$47,10,FALSE))</f>
        <v/>
      </c>
      <c r="AP22" s="1070" t="str">
        <f>IF(AP21="","",VLOOKUP(AP21,シフト記号表!$C$6:$L$47,10,FALSE))</f>
        <v/>
      </c>
      <c r="AQ22" s="1070" t="str">
        <f>IF(AQ21="","",VLOOKUP(AQ21,シフト記号表!$C$6:$L$47,10,FALSE))</f>
        <v/>
      </c>
      <c r="AR22" s="1070" t="str">
        <f>IF(AR21="","",VLOOKUP(AR21,シフト記号表!$C$6:$L$47,10,FALSE))</f>
        <v/>
      </c>
      <c r="AS22" s="1070" t="str">
        <f>IF(AS21="","",VLOOKUP(AS21,シフト記号表!$C$6:$L$47,10,FALSE))</f>
        <v/>
      </c>
      <c r="AT22" s="1070" t="str">
        <f>IF(AT21="","",VLOOKUP(AT21,シフト記号表!$C$6:$L$47,10,FALSE))</f>
        <v/>
      </c>
      <c r="AU22" s="1071" t="str">
        <f>IF(AU21="","",VLOOKUP(AU21,シフト記号表!$C$6:$L$47,10,FALSE))</f>
        <v/>
      </c>
      <c r="AV22" s="1069" t="str">
        <f>IF(AV21="","",VLOOKUP(AV21,シフト記号表!$C$6:$L$47,10,FALSE))</f>
        <v/>
      </c>
      <c r="AW22" s="1070" t="str">
        <f>IF(AW21="","",VLOOKUP(AW21,シフト記号表!$C$6:$L$47,10,FALSE))</f>
        <v/>
      </c>
      <c r="AX22" s="1070" t="str">
        <f>IF(AX21="","",VLOOKUP(AX21,シフト記号表!$C$6:$L$47,10,FALSE))</f>
        <v/>
      </c>
      <c r="AY22" s="1070" t="str">
        <f>IF(AY21="","",VLOOKUP(AY21,シフト記号表!$C$6:$L$47,10,FALSE))</f>
        <v/>
      </c>
      <c r="AZ22" s="1070" t="str">
        <f>IF(AZ21="","",VLOOKUP(AZ21,シフト記号表!$C$6:$L$47,10,FALSE))</f>
        <v/>
      </c>
      <c r="BA22" s="1070" t="str">
        <f>IF(BA21="","",VLOOKUP(BA21,シフト記号表!$C$6:$L$47,10,FALSE))</f>
        <v/>
      </c>
      <c r="BB22" s="1071" t="str">
        <f>IF(BB21="","",VLOOKUP(BB21,シフト記号表!$C$6:$L$47,10,FALSE))</f>
        <v/>
      </c>
      <c r="BC22" s="1069" t="str">
        <f>IF(BC21="","",VLOOKUP(BC21,シフト記号表!$C$6:$L$47,10,FALSE))</f>
        <v/>
      </c>
      <c r="BD22" s="1070" t="str">
        <f>IF(BD21="","",VLOOKUP(BD21,シフト記号表!$C$6:$L$47,10,FALSE))</f>
        <v/>
      </c>
      <c r="BE22" s="1070" t="str">
        <f>IF(BE21="","",VLOOKUP(BE21,シフト記号表!$C$6:$L$47,10,FALSE))</f>
        <v/>
      </c>
      <c r="BF22" s="1072">
        <f>IF($BI$3="４週",SUM(AA22:BB22),IF($BI$3="暦月",SUM(AA22:BE22),""))</f>
        <v>0</v>
      </c>
      <c r="BG22" s="1073"/>
      <c r="BH22" s="1074">
        <f>IF($BI$3="４週",BF22/4,IF($BI$3="暦月",(BF22/($BI$8/7)),""))</f>
        <v>0</v>
      </c>
      <c r="BI22" s="1073"/>
      <c r="BJ22" s="1075"/>
      <c r="BK22" s="1076"/>
      <c r="BL22" s="1076"/>
      <c r="BM22" s="1076"/>
      <c r="BN22" s="1077"/>
    </row>
    <row r="23" spans="2:66" ht="20.25" customHeight="1">
      <c r="B23" s="1029">
        <f>B21+1</f>
        <v>4</v>
      </c>
      <c r="C23" s="1234"/>
      <c r="D23" s="1235"/>
      <c r="E23" s="930"/>
      <c r="F23" s="1233"/>
      <c r="G23" s="1078"/>
      <c r="H23" s="1079"/>
      <c r="I23" s="1057"/>
      <c r="J23" s="1058"/>
      <c r="K23" s="1057"/>
      <c r="L23" s="1058"/>
      <c r="M23" s="1082"/>
      <c r="N23" s="1083"/>
      <c r="O23" s="1084"/>
      <c r="P23" s="1085"/>
      <c r="Q23" s="1085"/>
      <c r="R23" s="1079"/>
      <c r="S23" s="1063"/>
      <c r="T23" s="1064"/>
      <c r="U23" s="1064"/>
      <c r="V23" s="1064"/>
      <c r="W23" s="1065"/>
      <c r="X23" s="1086" t="s">
        <v>921</v>
      </c>
      <c r="Y23" s="1087"/>
      <c r="Z23" s="1088"/>
      <c r="AA23" s="1089"/>
      <c r="AB23" s="1090"/>
      <c r="AC23" s="1090"/>
      <c r="AD23" s="1090"/>
      <c r="AE23" s="1090"/>
      <c r="AF23" s="1090"/>
      <c r="AG23" s="1091"/>
      <c r="AH23" s="1089"/>
      <c r="AI23" s="1090"/>
      <c r="AJ23" s="1090"/>
      <c r="AK23" s="1090"/>
      <c r="AL23" s="1090"/>
      <c r="AM23" s="1090"/>
      <c r="AN23" s="1091"/>
      <c r="AO23" s="1089"/>
      <c r="AP23" s="1090"/>
      <c r="AQ23" s="1090"/>
      <c r="AR23" s="1090"/>
      <c r="AS23" s="1090"/>
      <c r="AT23" s="1090"/>
      <c r="AU23" s="1091"/>
      <c r="AV23" s="1089"/>
      <c r="AW23" s="1090"/>
      <c r="AX23" s="1090"/>
      <c r="AY23" s="1090"/>
      <c r="AZ23" s="1090"/>
      <c r="BA23" s="1090"/>
      <c r="BB23" s="1091"/>
      <c r="BC23" s="1089"/>
      <c r="BD23" s="1090"/>
      <c r="BE23" s="1092"/>
      <c r="BF23" s="1093"/>
      <c r="BG23" s="1094"/>
      <c r="BH23" s="1095"/>
      <c r="BI23" s="1096"/>
      <c r="BJ23" s="1097"/>
      <c r="BK23" s="1098"/>
      <c r="BL23" s="1098"/>
      <c r="BM23" s="1098"/>
      <c r="BN23" s="1099"/>
    </row>
    <row r="24" spans="2:66" ht="20.25" customHeight="1">
      <c r="B24" s="1054"/>
      <c r="C24" s="1231"/>
      <c r="D24" s="1232"/>
      <c r="E24" s="930"/>
      <c r="F24" s="1233"/>
      <c r="G24" s="1055"/>
      <c r="H24" s="1056"/>
      <c r="I24" s="1057"/>
      <c r="J24" s="1058">
        <f>G23</f>
        <v>0</v>
      </c>
      <c r="K24" s="1057"/>
      <c r="L24" s="1058">
        <f>M23</f>
        <v>0</v>
      </c>
      <c r="M24" s="1059"/>
      <c r="N24" s="1060"/>
      <c r="O24" s="1061"/>
      <c r="P24" s="1062"/>
      <c r="Q24" s="1062"/>
      <c r="R24" s="1056"/>
      <c r="S24" s="1063"/>
      <c r="T24" s="1064"/>
      <c r="U24" s="1064"/>
      <c r="V24" s="1064"/>
      <c r="W24" s="1065"/>
      <c r="X24" s="1066" t="s">
        <v>922</v>
      </c>
      <c r="Y24" s="1067"/>
      <c r="Z24" s="1068"/>
      <c r="AA24" s="1069" t="str">
        <f>IF(AA23="","",VLOOKUP(AA23,シフト記号表!$C$6:$L$47,10,FALSE))</f>
        <v/>
      </c>
      <c r="AB24" s="1070" t="str">
        <f>IF(AB23="","",VLOOKUP(AB23,シフト記号表!$C$6:$L$47,10,FALSE))</f>
        <v/>
      </c>
      <c r="AC24" s="1070" t="str">
        <f>IF(AC23="","",VLOOKUP(AC23,シフト記号表!$C$6:$L$47,10,FALSE))</f>
        <v/>
      </c>
      <c r="AD24" s="1070" t="str">
        <f>IF(AD23="","",VLOOKUP(AD23,シフト記号表!$C$6:$L$47,10,FALSE))</f>
        <v/>
      </c>
      <c r="AE24" s="1070" t="str">
        <f>IF(AE23="","",VLOOKUP(AE23,シフト記号表!$C$6:$L$47,10,FALSE))</f>
        <v/>
      </c>
      <c r="AF24" s="1070" t="str">
        <f>IF(AF23="","",VLOOKUP(AF23,シフト記号表!$C$6:$L$47,10,FALSE))</f>
        <v/>
      </c>
      <c r="AG24" s="1071" t="str">
        <f>IF(AG23="","",VLOOKUP(AG23,シフト記号表!$C$6:$L$47,10,FALSE))</f>
        <v/>
      </c>
      <c r="AH24" s="1069" t="str">
        <f>IF(AH23="","",VLOOKUP(AH23,シフト記号表!$C$6:$L$47,10,FALSE))</f>
        <v/>
      </c>
      <c r="AI24" s="1070" t="str">
        <f>IF(AI23="","",VLOOKUP(AI23,シフト記号表!$C$6:$L$47,10,FALSE))</f>
        <v/>
      </c>
      <c r="AJ24" s="1070" t="str">
        <f>IF(AJ23="","",VLOOKUP(AJ23,シフト記号表!$C$6:$L$47,10,FALSE))</f>
        <v/>
      </c>
      <c r="AK24" s="1070" t="str">
        <f>IF(AK23="","",VLOOKUP(AK23,シフト記号表!$C$6:$L$47,10,FALSE))</f>
        <v/>
      </c>
      <c r="AL24" s="1070" t="str">
        <f>IF(AL23="","",VLOOKUP(AL23,シフト記号表!$C$6:$L$47,10,FALSE))</f>
        <v/>
      </c>
      <c r="AM24" s="1070" t="str">
        <f>IF(AM23="","",VLOOKUP(AM23,シフト記号表!$C$6:$L$47,10,FALSE))</f>
        <v/>
      </c>
      <c r="AN24" s="1071" t="str">
        <f>IF(AN23="","",VLOOKUP(AN23,シフト記号表!$C$6:$L$47,10,FALSE))</f>
        <v/>
      </c>
      <c r="AO24" s="1069" t="str">
        <f>IF(AO23="","",VLOOKUP(AO23,シフト記号表!$C$6:$L$47,10,FALSE))</f>
        <v/>
      </c>
      <c r="AP24" s="1070" t="str">
        <f>IF(AP23="","",VLOOKUP(AP23,シフト記号表!$C$6:$L$47,10,FALSE))</f>
        <v/>
      </c>
      <c r="AQ24" s="1070" t="str">
        <f>IF(AQ23="","",VLOOKUP(AQ23,シフト記号表!$C$6:$L$47,10,FALSE))</f>
        <v/>
      </c>
      <c r="AR24" s="1070" t="str">
        <f>IF(AR23="","",VLOOKUP(AR23,シフト記号表!$C$6:$L$47,10,FALSE))</f>
        <v/>
      </c>
      <c r="AS24" s="1070" t="str">
        <f>IF(AS23="","",VLOOKUP(AS23,シフト記号表!$C$6:$L$47,10,FALSE))</f>
        <v/>
      </c>
      <c r="AT24" s="1070" t="str">
        <f>IF(AT23="","",VLOOKUP(AT23,シフト記号表!$C$6:$L$47,10,FALSE))</f>
        <v/>
      </c>
      <c r="AU24" s="1071" t="str">
        <f>IF(AU23="","",VLOOKUP(AU23,シフト記号表!$C$6:$L$47,10,FALSE))</f>
        <v/>
      </c>
      <c r="AV24" s="1069" t="str">
        <f>IF(AV23="","",VLOOKUP(AV23,シフト記号表!$C$6:$L$47,10,FALSE))</f>
        <v/>
      </c>
      <c r="AW24" s="1070" t="str">
        <f>IF(AW23="","",VLOOKUP(AW23,シフト記号表!$C$6:$L$47,10,FALSE))</f>
        <v/>
      </c>
      <c r="AX24" s="1070" t="str">
        <f>IF(AX23="","",VLOOKUP(AX23,シフト記号表!$C$6:$L$47,10,FALSE))</f>
        <v/>
      </c>
      <c r="AY24" s="1070" t="str">
        <f>IF(AY23="","",VLOOKUP(AY23,シフト記号表!$C$6:$L$47,10,FALSE))</f>
        <v/>
      </c>
      <c r="AZ24" s="1070" t="str">
        <f>IF(AZ23="","",VLOOKUP(AZ23,シフト記号表!$C$6:$L$47,10,FALSE))</f>
        <v/>
      </c>
      <c r="BA24" s="1070" t="str">
        <f>IF(BA23="","",VLOOKUP(BA23,シフト記号表!$C$6:$L$47,10,FALSE))</f>
        <v/>
      </c>
      <c r="BB24" s="1071" t="str">
        <f>IF(BB23="","",VLOOKUP(BB23,シフト記号表!$C$6:$L$47,10,FALSE))</f>
        <v/>
      </c>
      <c r="BC24" s="1069" t="str">
        <f>IF(BC23="","",VLOOKUP(BC23,シフト記号表!$C$6:$L$47,10,FALSE))</f>
        <v/>
      </c>
      <c r="BD24" s="1070" t="str">
        <f>IF(BD23="","",VLOOKUP(BD23,シフト記号表!$C$6:$L$47,10,FALSE))</f>
        <v/>
      </c>
      <c r="BE24" s="1070" t="str">
        <f>IF(BE23="","",VLOOKUP(BE23,シフト記号表!$C$6:$L$47,10,FALSE))</f>
        <v/>
      </c>
      <c r="BF24" s="1072">
        <f>IF($BI$3="４週",SUM(AA24:BB24),IF($BI$3="暦月",SUM(AA24:BE24),""))</f>
        <v>0</v>
      </c>
      <c r="BG24" s="1073"/>
      <c r="BH24" s="1074">
        <f>IF($BI$3="４週",BF24/4,IF($BI$3="暦月",(BF24/($BI$8/7)),""))</f>
        <v>0</v>
      </c>
      <c r="BI24" s="1073"/>
      <c r="BJ24" s="1075"/>
      <c r="BK24" s="1076"/>
      <c r="BL24" s="1076"/>
      <c r="BM24" s="1076"/>
      <c r="BN24" s="1077"/>
    </row>
    <row r="25" spans="2:66" ht="20.25" customHeight="1">
      <c r="B25" s="1029">
        <f>B23+1</f>
        <v>5</v>
      </c>
      <c r="C25" s="1234"/>
      <c r="D25" s="1235"/>
      <c r="E25" s="930"/>
      <c r="F25" s="1233"/>
      <c r="G25" s="1078"/>
      <c r="H25" s="1079"/>
      <c r="I25" s="1057"/>
      <c r="J25" s="1058"/>
      <c r="K25" s="1057"/>
      <c r="L25" s="1058"/>
      <c r="M25" s="1082"/>
      <c r="N25" s="1083"/>
      <c r="O25" s="1084"/>
      <c r="P25" s="1085"/>
      <c r="Q25" s="1085"/>
      <c r="R25" s="1079"/>
      <c r="S25" s="1063"/>
      <c r="T25" s="1064"/>
      <c r="U25" s="1064"/>
      <c r="V25" s="1064"/>
      <c r="W25" s="1065"/>
      <c r="X25" s="1086" t="s">
        <v>921</v>
      </c>
      <c r="Y25" s="1087"/>
      <c r="Z25" s="1088"/>
      <c r="AA25" s="1089"/>
      <c r="AB25" s="1090"/>
      <c r="AC25" s="1090"/>
      <c r="AD25" s="1090"/>
      <c r="AE25" s="1090"/>
      <c r="AF25" s="1090"/>
      <c r="AG25" s="1091"/>
      <c r="AH25" s="1089"/>
      <c r="AI25" s="1090"/>
      <c r="AJ25" s="1090"/>
      <c r="AK25" s="1090"/>
      <c r="AL25" s="1090"/>
      <c r="AM25" s="1090"/>
      <c r="AN25" s="1091"/>
      <c r="AO25" s="1089"/>
      <c r="AP25" s="1090"/>
      <c r="AQ25" s="1090"/>
      <c r="AR25" s="1090"/>
      <c r="AS25" s="1090"/>
      <c r="AT25" s="1090"/>
      <c r="AU25" s="1091"/>
      <c r="AV25" s="1089"/>
      <c r="AW25" s="1090"/>
      <c r="AX25" s="1090"/>
      <c r="AY25" s="1090"/>
      <c r="AZ25" s="1090"/>
      <c r="BA25" s="1090"/>
      <c r="BB25" s="1091"/>
      <c r="BC25" s="1089"/>
      <c r="BD25" s="1090"/>
      <c r="BE25" s="1092"/>
      <c r="BF25" s="1093"/>
      <c r="BG25" s="1094"/>
      <c r="BH25" s="1095"/>
      <c r="BI25" s="1096"/>
      <c r="BJ25" s="1097"/>
      <c r="BK25" s="1098"/>
      <c r="BL25" s="1098"/>
      <c r="BM25" s="1098"/>
      <c r="BN25" s="1099"/>
    </row>
    <row r="26" spans="2:66" ht="20.25" customHeight="1">
      <c r="B26" s="1054"/>
      <c r="C26" s="1231"/>
      <c r="D26" s="1232"/>
      <c r="E26" s="930"/>
      <c r="F26" s="1233"/>
      <c r="G26" s="1055"/>
      <c r="H26" s="1056"/>
      <c r="I26" s="1057"/>
      <c r="J26" s="1058">
        <f>G25</f>
        <v>0</v>
      </c>
      <c r="K26" s="1057"/>
      <c r="L26" s="1058">
        <f>M25</f>
        <v>0</v>
      </c>
      <c r="M26" s="1059"/>
      <c r="N26" s="1060"/>
      <c r="O26" s="1061"/>
      <c r="P26" s="1062"/>
      <c r="Q26" s="1062"/>
      <c r="R26" s="1056"/>
      <c r="S26" s="1063"/>
      <c r="T26" s="1064"/>
      <c r="U26" s="1064"/>
      <c r="V26" s="1064"/>
      <c r="W26" s="1065"/>
      <c r="X26" s="1100" t="s">
        <v>922</v>
      </c>
      <c r="Y26" s="1101"/>
      <c r="Z26" s="1102"/>
      <c r="AA26" s="1069" t="str">
        <f>IF(AA25="","",VLOOKUP(AA25,シフト記号表!$C$6:$L$47,10,FALSE))</f>
        <v/>
      </c>
      <c r="AB26" s="1070" t="str">
        <f>IF(AB25="","",VLOOKUP(AB25,シフト記号表!$C$6:$L$47,10,FALSE))</f>
        <v/>
      </c>
      <c r="AC26" s="1070" t="str">
        <f>IF(AC25="","",VLOOKUP(AC25,シフト記号表!$C$6:$L$47,10,FALSE))</f>
        <v/>
      </c>
      <c r="AD26" s="1070" t="str">
        <f>IF(AD25="","",VLOOKUP(AD25,シフト記号表!$C$6:$L$47,10,FALSE))</f>
        <v/>
      </c>
      <c r="AE26" s="1070" t="str">
        <f>IF(AE25="","",VLOOKUP(AE25,シフト記号表!$C$6:$L$47,10,FALSE))</f>
        <v/>
      </c>
      <c r="AF26" s="1070" t="str">
        <f>IF(AF25="","",VLOOKUP(AF25,シフト記号表!$C$6:$L$47,10,FALSE))</f>
        <v/>
      </c>
      <c r="AG26" s="1071" t="str">
        <f>IF(AG25="","",VLOOKUP(AG25,シフト記号表!$C$6:$L$47,10,FALSE))</f>
        <v/>
      </c>
      <c r="AH26" s="1069" t="str">
        <f>IF(AH25="","",VLOOKUP(AH25,シフト記号表!$C$6:$L$47,10,FALSE))</f>
        <v/>
      </c>
      <c r="AI26" s="1070" t="str">
        <f>IF(AI25="","",VLOOKUP(AI25,シフト記号表!$C$6:$L$47,10,FALSE))</f>
        <v/>
      </c>
      <c r="AJ26" s="1070" t="str">
        <f>IF(AJ25="","",VLOOKUP(AJ25,シフト記号表!$C$6:$L$47,10,FALSE))</f>
        <v/>
      </c>
      <c r="AK26" s="1070" t="str">
        <f>IF(AK25="","",VLOOKUP(AK25,シフト記号表!$C$6:$L$47,10,FALSE))</f>
        <v/>
      </c>
      <c r="AL26" s="1070" t="str">
        <f>IF(AL25="","",VLOOKUP(AL25,シフト記号表!$C$6:$L$47,10,FALSE))</f>
        <v/>
      </c>
      <c r="AM26" s="1070" t="str">
        <f>IF(AM25="","",VLOOKUP(AM25,シフト記号表!$C$6:$L$47,10,FALSE))</f>
        <v/>
      </c>
      <c r="AN26" s="1071" t="str">
        <f>IF(AN25="","",VLOOKUP(AN25,シフト記号表!$C$6:$L$47,10,FALSE))</f>
        <v/>
      </c>
      <c r="AO26" s="1069" t="str">
        <f>IF(AO25="","",VLOOKUP(AO25,シフト記号表!$C$6:$L$47,10,FALSE))</f>
        <v/>
      </c>
      <c r="AP26" s="1070" t="str">
        <f>IF(AP25="","",VLOOKUP(AP25,シフト記号表!$C$6:$L$47,10,FALSE))</f>
        <v/>
      </c>
      <c r="AQ26" s="1070" t="str">
        <f>IF(AQ25="","",VLOOKUP(AQ25,シフト記号表!$C$6:$L$47,10,FALSE))</f>
        <v/>
      </c>
      <c r="AR26" s="1070" t="str">
        <f>IF(AR25="","",VLOOKUP(AR25,シフト記号表!$C$6:$L$47,10,FALSE))</f>
        <v/>
      </c>
      <c r="AS26" s="1070" t="str">
        <f>IF(AS25="","",VLOOKUP(AS25,シフト記号表!$C$6:$L$47,10,FALSE))</f>
        <v/>
      </c>
      <c r="AT26" s="1070" t="str">
        <f>IF(AT25="","",VLOOKUP(AT25,シフト記号表!$C$6:$L$47,10,FALSE))</f>
        <v/>
      </c>
      <c r="AU26" s="1071" t="str">
        <f>IF(AU25="","",VLOOKUP(AU25,シフト記号表!$C$6:$L$47,10,FALSE))</f>
        <v/>
      </c>
      <c r="AV26" s="1069" t="str">
        <f>IF(AV25="","",VLOOKUP(AV25,シフト記号表!$C$6:$L$47,10,FALSE))</f>
        <v/>
      </c>
      <c r="AW26" s="1070" t="str">
        <f>IF(AW25="","",VLOOKUP(AW25,シフト記号表!$C$6:$L$47,10,FALSE))</f>
        <v/>
      </c>
      <c r="AX26" s="1070" t="str">
        <f>IF(AX25="","",VLOOKUP(AX25,シフト記号表!$C$6:$L$47,10,FALSE))</f>
        <v/>
      </c>
      <c r="AY26" s="1070" t="str">
        <f>IF(AY25="","",VLOOKUP(AY25,シフト記号表!$C$6:$L$47,10,FALSE))</f>
        <v/>
      </c>
      <c r="AZ26" s="1070" t="str">
        <f>IF(AZ25="","",VLOOKUP(AZ25,シフト記号表!$C$6:$L$47,10,FALSE))</f>
        <v/>
      </c>
      <c r="BA26" s="1070" t="str">
        <f>IF(BA25="","",VLOOKUP(BA25,シフト記号表!$C$6:$L$47,10,FALSE))</f>
        <v/>
      </c>
      <c r="BB26" s="1071" t="str">
        <f>IF(BB25="","",VLOOKUP(BB25,シフト記号表!$C$6:$L$47,10,FALSE))</f>
        <v/>
      </c>
      <c r="BC26" s="1069" t="str">
        <f>IF(BC25="","",VLOOKUP(BC25,シフト記号表!$C$6:$L$47,10,FALSE))</f>
        <v/>
      </c>
      <c r="BD26" s="1070" t="str">
        <f>IF(BD25="","",VLOOKUP(BD25,シフト記号表!$C$6:$L$47,10,FALSE))</f>
        <v/>
      </c>
      <c r="BE26" s="1070" t="str">
        <f>IF(BE25="","",VLOOKUP(BE25,シフト記号表!$C$6:$L$47,10,FALSE))</f>
        <v/>
      </c>
      <c r="BF26" s="1072">
        <f>IF($BI$3="４週",SUM(AA26:BB26),IF($BI$3="暦月",SUM(AA26:BE26),""))</f>
        <v>0</v>
      </c>
      <c r="BG26" s="1073"/>
      <c r="BH26" s="1074">
        <f>IF($BI$3="４週",BF26/4,IF($BI$3="暦月",(BF26/($BI$8/7)),""))</f>
        <v>0</v>
      </c>
      <c r="BI26" s="1073"/>
      <c r="BJ26" s="1075"/>
      <c r="BK26" s="1076"/>
      <c r="BL26" s="1076"/>
      <c r="BM26" s="1076"/>
      <c r="BN26" s="1077"/>
    </row>
    <row r="27" spans="2:66" ht="20.25" customHeight="1">
      <c r="B27" s="1029">
        <f>B25+1</f>
        <v>6</v>
      </c>
      <c r="C27" s="1234"/>
      <c r="D27" s="1235"/>
      <c r="E27" s="930"/>
      <c r="F27" s="1233"/>
      <c r="G27" s="1078"/>
      <c r="H27" s="1079"/>
      <c r="I27" s="1057"/>
      <c r="J27" s="1058"/>
      <c r="K27" s="1057"/>
      <c r="L27" s="1058"/>
      <c r="M27" s="1082"/>
      <c r="N27" s="1083"/>
      <c r="O27" s="1084"/>
      <c r="P27" s="1085"/>
      <c r="Q27" s="1085"/>
      <c r="R27" s="1079"/>
      <c r="S27" s="1063"/>
      <c r="T27" s="1064"/>
      <c r="U27" s="1064"/>
      <c r="V27" s="1064"/>
      <c r="W27" s="1065"/>
      <c r="X27" s="1103" t="s">
        <v>921</v>
      </c>
      <c r="Y27" s="1104"/>
      <c r="Z27" s="1105"/>
      <c r="AA27" s="1089"/>
      <c r="AB27" s="1090"/>
      <c r="AC27" s="1090"/>
      <c r="AD27" s="1090"/>
      <c r="AE27" s="1090"/>
      <c r="AF27" s="1090"/>
      <c r="AG27" s="1091"/>
      <c r="AH27" s="1089"/>
      <c r="AI27" s="1090"/>
      <c r="AJ27" s="1090"/>
      <c r="AK27" s="1090"/>
      <c r="AL27" s="1090"/>
      <c r="AM27" s="1090"/>
      <c r="AN27" s="1091"/>
      <c r="AO27" s="1089"/>
      <c r="AP27" s="1090"/>
      <c r="AQ27" s="1090"/>
      <c r="AR27" s="1090"/>
      <c r="AS27" s="1090"/>
      <c r="AT27" s="1090"/>
      <c r="AU27" s="1091"/>
      <c r="AV27" s="1089"/>
      <c r="AW27" s="1090"/>
      <c r="AX27" s="1090"/>
      <c r="AY27" s="1090"/>
      <c r="AZ27" s="1090"/>
      <c r="BA27" s="1090"/>
      <c r="BB27" s="1091"/>
      <c r="BC27" s="1089"/>
      <c r="BD27" s="1090"/>
      <c r="BE27" s="1092"/>
      <c r="BF27" s="1093"/>
      <c r="BG27" s="1094"/>
      <c r="BH27" s="1095"/>
      <c r="BI27" s="1096"/>
      <c r="BJ27" s="1097"/>
      <c r="BK27" s="1098"/>
      <c r="BL27" s="1098"/>
      <c r="BM27" s="1098"/>
      <c r="BN27" s="1099"/>
    </row>
    <row r="28" spans="2:66" ht="20.25" customHeight="1">
      <c r="B28" s="1054"/>
      <c r="C28" s="1231"/>
      <c r="D28" s="1232"/>
      <c r="E28" s="930"/>
      <c r="F28" s="1233"/>
      <c r="G28" s="1055"/>
      <c r="H28" s="1056"/>
      <c r="I28" s="1057"/>
      <c r="J28" s="1058">
        <f>G27</f>
        <v>0</v>
      </c>
      <c r="K28" s="1057"/>
      <c r="L28" s="1058">
        <f>M27</f>
        <v>0</v>
      </c>
      <c r="M28" s="1059"/>
      <c r="N28" s="1060"/>
      <c r="O28" s="1061"/>
      <c r="P28" s="1062"/>
      <c r="Q28" s="1062"/>
      <c r="R28" s="1056"/>
      <c r="S28" s="1063"/>
      <c r="T28" s="1064"/>
      <c r="U28" s="1064"/>
      <c r="V28" s="1064"/>
      <c r="W28" s="1065"/>
      <c r="X28" s="1066" t="s">
        <v>922</v>
      </c>
      <c r="Y28" s="1067"/>
      <c r="Z28" s="1068"/>
      <c r="AA28" s="1069" t="str">
        <f>IF(AA27="","",VLOOKUP(AA27,シフト記号表!$C$6:$L$47,10,FALSE))</f>
        <v/>
      </c>
      <c r="AB28" s="1070" t="str">
        <f>IF(AB27="","",VLOOKUP(AB27,シフト記号表!$C$6:$L$47,10,FALSE))</f>
        <v/>
      </c>
      <c r="AC28" s="1070" t="str">
        <f>IF(AC27="","",VLOOKUP(AC27,シフト記号表!$C$6:$L$47,10,FALSE))</f>
        <v/>
      </c>
      <c r="AD28" s="1070" t="str">
        <f>IF(AD27="","",VLOOKUP(AD27,シフト記号表!$C$6:$L$47,10,FALSE))</f>
        <v/>
      </c>
      <c r="AE28" s="1070" t="str">
        <f>IF(AE27="","",VLOOKUP(AE27,シフト記号表!$C$6:$L$47,10,FALSE))</f>
        <v/>
      </c>
      <c r="AF28" s="1070" t="str">
        <f>IF(AF27="","",VLOOKUP(AF27,シフト記号表!$C$6:$L$47,10,FALSE))</f>
        <v/>
      </c>
      <c r="AG28" s="1071" t="str">
        <f>IF(AG27="","",VLOOKUP(AG27,シフト記号表!$C$6:$L$47,10,FALSE))</f>
        <v/>
      </c>
      <c r="AH28" s="1069" t="str">
        <f>IF(AH27="","",VLOOKUP(AH27,シフト記号表!$C$6:$L$47,10,FALSE))</f>
        <v/>
      </c>
      <c r="AI28" s="1070" t="str">
        <f>IF(AI27="","",VLOOKUP(AI27,シフト記号表!$C$6:$L$47,10,FALSE))</f>
        <v/>
      </c>
      <c r="AJ28" s="1070" t="str">
        <f>IF(AJ27="","",VLOOKUP(AJ27,シフト記号表!$C$6:$L$47,10,FALSE))</f>
        <v/>
      </c>
      <c r="AK28" s="1070" t="str">
        <f>IF(AK27="","",VLOOKUP(AK27,シフト記号表!$C$6:$L$47,10,FALSE))</f>
        <v/>
      </c>
      <c r="AL28" s="1070" t="str">
        <f>IF(AL27="","",VLOOKUP(AL27,シフト記号表!$C$6:$L$47,10,FALSE))</f>
        <v/>
      </c>
      <c r="AM28" s="1070" t="str">
        <f>IF(AM27="","",VLOOKUP(AM27,シフト記号表!$C$6:$L$47,10,FALSE))</f>
        <v/>
      </c>
      <c r="AN28" s="1071" t="str">
        <f>IF(AN27="","",VLOOKUP(AN27,シフト記号表!$C$6:$L$47,10,FALSE))</f>
        <v/>
      </c>
      <c r="AO28" s="1069" t="str">
        <f>IF(AO27="","",VLOOKUP(AO27,シフト記号表!$C$6:$L$47,10,FALSE))</f>
        <v/>
      </c>
      <c r="AP28" s="1070" t="str">
        <f>IF(AP27="","",VLOOKUP(AP27,シフト記号表!$C$6:$L$47,10,FALSE))</f>
        <v/>
      </c>
      <c r="AQ28" s="1070" t="str">
        <f>IF(AQ27="","",VLOOKUP(AQ27,シフト記号表!$C$6:$L$47,10,FALSE))</f>
        <v/>
      </c>
      <c r="AR28" s="1070" t="str">
        <f>IF(AR27="","",VLOOKUP(AR27,シフト記号表!$C$6:$L$47,10,FALSE))</f>
        <v/>
      </c>
      <c r="AS28" s="1070" t="str">
        <f>IF(AS27="","",VLOOKUP(AS27,シフト記号表!$C$6:$L$47,10,FALSE))</f>
        <v/>
      </c>
      <c r="AT28" s="1070" t="str">
        <f>IF(AT27="","",VLOOKUP(AT27,シフト記号表!$C$6:$L$47,10,FALSE))</f>
        <v/>
      </c>
      <c r="AU28" s="1071" t="str">
        <f>IF(AU27="","",VLOOKUP(AU27,シフト記号表!$C$6:$L$47,10,FALSE))</f>
        <v/>
      </c>
      <c r="AV28" s="1069" t="str">
        <f>IF(AV27="","",VLOOKUP(AV27,シフト記号表!$C$6:$L$47,10,FALSE))</f>
        <v/>
      </c>
      <c r="AW28" s="1070" t="str">
        <f>IF(AW27="","",VLOOKUP(AW27,シフト記号表!$C$6:$L$47,10,FALSE))</f>
        <v/>
      </c>
      <c r="AX28" s="1070" t="str">
        <f>IF(AX27="","",VLOOKUP(AX27,シフト記号表!$C$6:$L$47,10,FALSE))</f>
        <v/>
      </c>
      <c r="AY28" s="1070" t="str">
        <f>IF(AY27="","",VLOOKUP(AY27,シフト記号表!$C$6:$L$47,10,FALSE))</f>
        <v/>
      </c>
      <c r="AZ28" s="1070" t="str">
        <f>IF(AZ27="","",VLOOKUP(AZ27,シフト記号表!$C$6:$L$47,10,FALSE))</f>
        <v/>
      </c>
      <c r="BA28" s="1070" t="str">
        <f>IF(BA27="","",VLOOKUP(BA27,シフト記号表!$C$6:$L$47,10,FALSE))</f>
        <v/>
      </c>
      <c r="BB28" s="1071" t="str">
        <f>IF(BB27="","",VLOOKUP(BB27,シフト記号表!$C$6:$L$47,10,FALSE))</f>
        <v/>
      </c>
      <c r="BC28" s="1069" t="str">
        <f>IF(BC27="","",VLOOKUP(BC27,シフト記号表!$C$6:$L$47,10,FALSE))</f>
        <v/>
      </c>
      <c r="BD28" s="1070" t="str">
        <f>IF(BD27="","",VLOOKUP(BD27,シフト記号表!$C$6:$L$47,10,FALSE))</f>
        <v/>
      </c>
      <c r="BE28" s="1070" t="str">
        <f>IF(BE27="","",VLOOKUP(BE27,シフト記号表!$C$6:$L$47,10,FALSE))</f>
        <v/>
      </c>
      <c r="BF28" s="1072">
        <f>IF($BI$3="４週",SUM(AA28:BB28),IF($BI$3="暦月",SUM(AA28:BE28),""))</f>
        <v>0</v>
      </c>
      <c r="BG28" s="1073"/>
      <c r="BH28" s="1074">
        <f>IF($BI$3="４週",BF28/4,IF($BI$3="暦月",(BF28/($BI$8/7)),""))</f>
        <v>0</v>
      </c>
      <c r="BI28" s="1073"/>
      <c r="BJ28" s="1075"/>
      <c r="BK28" s="1076"/>
      <c r="BL28" s="1076"/>
      <c r="BM28" s="1076"/>
      <c r="BN28" s="1077"/>
    </row>
    <row r="29" spans="2:66" ht="20.25" customHeight="1">
      <c r="B29" s="1029">
        <f>B27+1</f>
        <v>7</v>
      </c>
      <c r="C29" s="1234"/>
      <c r="D29" s="1235"/>
      <c r="E29" s="930"/>
      <c r="F29" s="1233"/>
      <c r="G29" s="1078"/>
      <c r="H29" s="1079"/>
      <c r="I29" s="1057"/>
      <c r="J29" s="1058"/>
      <c r="K29" s="1057"/>
      <c r="L29" s="1058"/>
      <c r="M29" s="1082"/>
      <c r="N29" s="1083"/>
      <c r="O29" s="1084"/>
      <c r="P29" s="1085"/>
      <c r="Q29" s="1085"/>
      <c r="R29" s="1079"/>
      <c r="S29" s="1063"/>
      <c r="T29" s="1064"/>
      <c r="U29" s="1064"/>
      <c r="V29" s="1064"/>
      <c r="W29" s="1065"/>
      <c r="X29" s="1086" t="s">
        <v>921</v>
      </c>
      <c r="Y29" s="1087"/>
      <c r="Z29" s="1088"/>
      <c r="AA29" s="1089"/>
      <c r="AB29" s="1090"/>
      <c r="AC29" s="1090"/>
      <c r="AD29" s="1090"/>
      <c r="AE29" s="1090"/>
      <c r="AF29" s="1090"/>
      <c r="AG29" s="1091"/>
      <c r="AH29" s="1089"/>
      <c r="AI29" s="1090"/>
      <c r="AJ29" s="1090"/>
      <c r="AK29" s="1090"/>
      <c r="AL29" s="1090"/>
      <c r="AM29" s="1090"/>
      <c r="AN29" s="1091"/>
      <c r="AO29" s="1089"/>
      <c r="AP29" s="1090"/>
      <c r="AQ29" s="1090"/>
      <c r="AR29" s="1090"/>
      <c r="AS29" s="1090"/>
      <c r="AT29" s="1090"/>
      <c r="AU29" s="1091"/>
      <c r="AV29" s="1089"/>
      <c r="AW29" s="1090"/>
      <c r="AX29" s="1090"/>
      <c r="AY29" s="1090"/>
      <c r="AZ29" s="1090"/>
      <c r="BA29" s="1090"/>
      <c r="BB29" s="1091"/>
      <c r="BC29" s="1089"/>
      <c r="BD29" s="1090"/>
      <c r="BE29" s="1092"/>
      <c r="BF29" s="1093"/>
      <c r="BG29" s="1094"/>
      <c r="BH29" s="1095"/>
      <c r="BI29" s="1096"/>
      <c r="BJ29" s="1097"/>
      <c r="BK29" s="1098"/>
      <c r="BL29" s="1098"/>
      <c r="BM29" s="1098"/>
      <c r="BN29" s="1099"/>
    </row>
    <row r="30" spans="2:66" ht="20.25" customHeight="1">
      <c r="B30" s="1054"/>
      <c r="C30" s="1231"/>
      <c r="D30" s="1232"/>
      <c r="E30" s="930"/>
      <c r="F30" s="1233"/>
      <c r="G30" s="1055"/>
      <c r="H30" s="1056"/>
      <c r="I30" s="1057"/>
      <c r="J30" s="1058">
        <f>G29</f>
        <v>0</v>
      </c>
      <c r="K30" s="1057"/>
      <c r="L30" s="1058">
        <f>M29</f>
        <v>0</v>
      </c>
      <c r="M30" s="1059"/>
      <c r="N30" s="1060"/>
      <c r="O30" s="1061"/>
      <c r="P30" s="1062"/>
      <c r="Q30" s="1062"/>
      <c r="R30" s="1056"/>
      <c r="S30" s="1063"/>
      <c r="T30" s="1064"/>
      <c r="U30" s="1064"/>
      <c r="V30" s="1064"/>
      <c r="W30" s="1065"/>
      <c r="X30" s="1066" t="s">
        <v>922</v>
      </c>
      <c r="Y30" s="1067"/>
      <c r="Z30" s="1068"/>
      <c r="AA30" s="1069" t="str">
        <f>IF(AA29="","",VLOOKUP(AA29,シフト記号表!$C$6:$L$47,10,FALSE))</f>
        <v/>
      </c>
      <c r="AB30" s="1070" t="str">
        <f>IF(AB29="","",VLOOKUP(AB29,シフト記号表!$C$6:$L$47,10,FALSE))</f>
        <v/>
      </c>
      <c r="AC30" s="1070" t="str">
        <f>IF(AC29="","",VLOOKUP(AC29,シフト記号表!$C$6:$L$47,10,FALSE))</f>
        <v/>
      </c>
      <c r="AD30" s="1070" t="str">
        <f>IF(AD29="","",VLOOKUP(AD29,シフト記号表!$C$6:$L$47,10,FALSE))</f>
        <v/>
      </c>
      <c r="AE30" s="1070" t="str">
        <f>IF(AE29="","",VLOOKUP(AE29,シフト記号表!$C$6:$L$47,10,FALSE))</f>
        <v/>
      </c>
      <c r="AF30" s="1070" t="str">
        <f>IF(AF29="","",VLOOKUP(AF29,シフト記号表!$C$6:$L$47,10,FALSE))</f>
        <v/>
      </c>
      <c r="AG30" s="1071" t="str">
        <f>IF(AG29="","",VLOOKUP(AG29,シフト記号表!$C$6:$L$47,10,FALSE))</f>
        <v/>
      </c>
      <c r="AH30" s="1069" t="str">
        <f>IF(AH29="","",VLOOKUP(AH29,シフト記号表!$C$6:$L$47,10,FALSE))</f>
        <v/>
      </c>
      <c r="AI30" s="1070" t="str">
        <f>IF(AI29="","",VLOOKUP(AI29,シフト記号表!$C$6:$L$47,10,FALSE))</f>
        <v/>
      </c>
      <c r="AJ30" s="1070" t="str">
        <f>IF(AJ29="","",VLOOKUP(AJ29,シフト記号表!$C$6:$L$47,10,FALSE))</f>
        <v/>
      </c>
      <c r="AK30" s="1070" t="str">
        <f>IF(AK29="","",VLOOKUP(AK29,シフト記号表!$C$6:$L$47,10,FALSE))</f>
        <v/>
      </c>
      <c r="AL30" s="1070" t="str">
        <f>IF(AL29="","",VLOOKUP(AL29,シフト記号表!$C$6:$L$47,10,FALSE))</f>
        <v/>
      </c>
      <c r="AM30" s="1070" t="str">
        <f>IF(AM29="","",VLOOKUP(AM29,シフト記号表!$C$6:$L$47,10,FALSE))</f>
        <v/>
      </c>
      <c r="AN30" s="1071" t="str">
        <f>IF(AN29="","",VLOOKUP(AN29,シフト記号表!$C$6:$L$47,10,FALSE))</f>
        <v/>
      </c>
      <c r="AO30" s="1069" t="str">
        <f>IF(AO29="","",VLOOKUP(AO29,シフト記号表!$C$6:$L$47,10,FALSE))</f>
        <v/>
      </c>
      <c r="AP30" s="1070" t="str">
        <f>IF(AP29="","",VLOOKUP(AP29,シフト記号表!$C$6:$L$47,10,FALSE))</f>
        <v/>
      </c>
      <c r="AQ30" s="1070" t="str">
        <f>IF(AQ29="","",VLOOKUP(AQ29,シフト記号表!$C$6:$L$47,10,FALSE))</f>
        <v/>
      </c>
      <c r="AR30" s="1070" t="str">
        <f>IF(AR29="","",VLOOKUP(AR29,シフト記号表!$C$6:$L$47,10,FALSE))</f>
        <v/>
      </c>
      <c r="AS30" s="1070" t="str">
        <f>IF(AS29="","",VLOOKUP(AS29,シフト記号表!$C$6:$L$47,10,FALSE))</f>
        <v/>
      </c>
      <c r="AT30" s="1070" t="str">
        <f>IF(AT29="","",VLOOKUP(AT29,シフト記号表!$C$6:$L$47,10,FALSE))</f>
        <v/>
      </c>
      <c r="AU30" s="1071" t="str">
        <f>IF(AU29="","",VLOOKUP(AU29,シフト記号表!$C$6:$L$47,10,FALSE))</f>
        <v/>
      </c>
      <c r="AV30" s="1069" t="str">
        <f>IF(AV29="","",VLOOKUP(AV29,シフト記号表!$C$6:$L$47,10,FALSE))</f>
        <v/>
      </c>
      <c r="AW30" s="1070" t="str">
        <f>IF(AW29="","",VLOOKUP(AW29,シフト記号表!$C$6:$L$47,10,FALSE))</f>
        <v/>
      </c>
      <c r="AX30" s="1070" t="str">
        <f>IF(AX29="","",VLOOKUP(AX29,シフト記号表!$C$6:$L$47,10,FALSE))</f>
        <v/>
      </c>
      <c r="AY30" s="1070" t="str">
        <f>IF(AY29="","",VLOOKUP(AY29,シフト記号表!$C$6:$L$47,10,FALSE))</f>
        <v/>
      </c>
      <c r="AZ30" s="1070" t="str">
        <f>IF(AZ29="","",VLOOKUP(AZ29,シフト記号表!$C$6:$L$47,10,FALSE))</f>
        <v/>
      </c>
      <c r="BA30" s="1070" t="str">
        <f>IF(BA29="","",VLOOKUP(BA29,シフト記号表!$C$6:$L$47,10,FALSE))</f>
        <v/>
      </c>
      <c r="BB30" s="1071" t="str">
        <f>IF(BB29="","",VLOOKUP(BB29,シフト記号表!$C$6:$L$47,10,FALSE))</f>
        <v/>
      </c>
      <c r="BC30" s="1069" t="str">
        <f>IF(BC29="","",VLOOKUP(BC29,シフト記号表!$C$6:$L$47,10,FALSE))</f>
        <v/>
      </c>
      <c r="BD30" s="1070" t="str">
        <f>IF(BD29="","",VLOOKUP(BD29,シフト記号表!$C$6:$L$47,10,FALSE))</f>
        <v/>
      </c>
      <c r="BE30" s="1070" t="str">
        <f>IF(BE29="","",VLOOKUP(BE29,シフト記号表!$C$6:$L$47,10,FALSE))</f>
        <v/>
      </c>
      <c r="BF30" s="1072">
        <f>IF($BI$3="４週",SUM(AA30:BB30),IF($BI$3="暦月",SUM(AA30:BE30),""))</f>
        <v>0</v>
      </c>
      <c r="BG30" s="1073"/>
      <c r="BH30" s="1074">
        <f>IF($BI$3="４週",BF30/4,IF($BI$3="暦月",(BF30/($BI$8/7)),""))</f>
        <v>0</v>
      </c>
      <c r="BI30" s="1073"/>
      <c r="BJ30" s="1075"/>
      <c r="BK30" s="1076"/>
      <c r="BL30" s="1076"/>
      <c r="BM30" s="1076"/>
      <c r="BN30" s="1077"/>
    </row>
    <row r="31" spans="2:66" ht="20.25" customHeight="1">
      <c r="B31" s="1029">
        <f>B29+1</f>
        <v>8</v>
      </c>
      <c r="C31" s="1234"/>
      <c r="D31" s="1235"/>
      <c r="E31" s="930"/>
      <c r="F31" s="1233"/>
      <c r="G31" s="1078"/>
      <c r="H31" s="1079"/>
      <c r="I31" s="1057"/>
      <c r="J31" s="1058"/>
      <c r="K31" s="1057"/>
      <c r="L31" s="1058"/>
      <c r="M31" s="1082"/>
      <c r="N31" s="1083"/>
      <c r="O31" s="1084"/>
      <c r="P31" s="1085"/>
      <c r="Q31" s="1085"/>
      <c r="R31" s="1079"/>
      <c r="S31" s="1063"/>
      <c r="T31" s="1064"/>
      <c r="U31" s="1064"/>
      <c r="V31" s="1064"/>
      <c r="W31" s="1065"/>
      <c r="X31" s="1086" t="s">
        <v>921</v>
      </c>
      <c r="Y31" s="1087"/>
      <c r="Z31" s="1088"/>
      <c r="AA31" s="1089"/>
      <c r="AB31" s="1090"/>
      <c r="AC31" s="1090"/>
      <c r="AD31" s="1090"/>
      <c r="AE31" s="1090"/>
      <c r="AF31" s="1090"/>
      <c r="AG31" s="1091"/>
      <c r="AH31" s="1089"/>
      <c r="AI31" s="1090"/>
      <c r="AJ31" s="1090"/>
      <c r="AK31" s="1090"/>
      <c r="AL31" s="1090"/>
      <c r="AM31" s="1090"/>
      <c r="AN31" s="1091"/>
      <c r="AO31" s="1089"/>
      <c r="AP31" s="1090"/>
      <c r="AQ31" s="1090"/>
      <c r="AR31" s="1090"/>
      <c r="AS31" s="1090"/>
      <c r="AT31" s="1090"/>
      <c r="AU31" s="1091"/>
      <c r="AV31" s="1089"/>
      <c r="AW31" s="1090"/>
      <c r="AX31" s="1090"/>
      <c r="AY31" s="1090"/>
      <c r="AZ31" s="1090"/>
      <c r="BA31" s="1090"/>
      <c r="BB31" s="1091"/>
      <c r="BC31" s="1089"/>
      <c r="BD31" s="1090"/>
      <c r="BE31" s="1092"/>
      <c r="BF31" s="1093"/>
      <c r="BG31" s="1094"/>
      <c r="BH31" s="1095"/>
      <c r="BI31" s="1096"/>
      <c r="BJ31" s="1097"/>
      <c r="BK31" s="1098"/>
      <c r="BL31" s="1098"/>
      <c r="BM31" s="1098"/>
      <c r="BN31" s="1099"/>
    </row>
    <row r="32" spans="2:66" ht="20.25" customHeight="1">
      <c r="B32" s="1054"/>
      <c r="C32" s="1231"/>
      <c r="D32" s="1232"/>
      <c r="E32" s="930"/>
      <c r="F32" s="1233"/>
      <c r="G32" s="1055"/>
      <c r="H32" s="1056"/>
      <c r="I32" s="1057"/>
      <c r="J32" s="1058">
        <f>G31</f>
        <v>0</v>
      </c>
      <c r="K32" s="1057"/>
      <c r="L32" s="1058">
        <f>M31</f>
        <v>0</v>
      </c>
      <c r="M32" s="1059"/>
      <c r="N32" s="1060"/>
      <c r="O32" s="1061"/>
      <c r="P32" s="1062"/>
      <c r="Q32" s="1062"/>
      <c r="R32" s="1056"/>
      <c r="S32" s="1063"/>
      <c r="T32" s="1064"/>
      <c r="U32" s="1064"/>
      <c r="V32" s="1064"/>
      <c r="W32" s="1065"/>
      <c r="X32" s="1066" t="s">
        <v>922</v>
      </c>
      <c r="Y32" s="1067"/>
      <c r="Z32" s="1068"/>
      <c r="AA32" s="1069" t="str">
        <f>IF(AA31="","",VLOOKUP(AA31,シフト記号表!$C$6:$L$47,10,FALSE))</f>
        <v/>
      </c>
      <c r="AB32" s="1070" t="str">
        <f>IF(AB31="","",VLOOKUP(AB31,シフト記号表!$C$6:$L$47,10,FALSE))</f>
        <v/>
      </c>
      <c r="AC32" s="1070" t="str">
        <f>IF(AC31="","",VLOOKUP(AC31,シフト記号表!$C$6:$L$47,10,FALSE))</f>
        <v/>
      </c>
      <c r="AD32" s="1070" t="str">
        <f>IF(AD31="","",VLOOKUP(AD31,シフト記号表!$C$6:$L$47,10,FALSE))</f>
        <v/>
      </c>
      <c r="AE32" s="1070" t="str">
        <f>IF(AE31="","",VLOOKUP(AE31,シフト記号表!$C$6:$L$47,10,FALSE))</f>
        <v/>
      </c>
      <c r="AF32" s="1070" t="str">
        <f>IF(AF31="","",VLOOKUP(AF31,シフト記号表!$C$6:$L$47,10,FALSE))</f>
        <v/>
      </c>
      <c r="AG32" s="1071" t="str">
        <f>IF(AG31="","",VLOOKUP(AG31,シフト記号表!$C$6:$L$47,10,FALSE))</f>
        <v/>
      </c>
      <c r="AH32" s="1069" t="str">
        <f>IF(AH31="","",VLOOKUP(AH31,シフト記号表!$C$6:$L$47,10,FALSE))</f>
        <v/>
      </c>
      <c r="AI32" s="1070" t="str">
        <f>IF(AI31="","",VLOOKUP(AI31,シフト記号表!$C$6:$L$47,10,FALSE))</f>
        <v/>
      </c>
      <c r="AJ32" s="1070" t="str">
        <f>IF(AJ31="","",VLOOKUP(AJ31,シフト記号表!$C$6:$L$47,10,FALSE))</f>
        <v/>
      </c>
      <c r="AK32" s="1070" t="str">
        <f>IF(AK31="","",VLOOKUP(AK31,シフト記号表!$C$6:$L$47,10,FALSE))</f>
        <v/>
      </c>
      <c r="AL32" s="1070" t="str">
        <f>IF(AL31="","",VLOOKUP(AL31,シフト記号表!$C$6:$L$47,10,FALSE))</f>
        <v/>
      </c>
      <c r="AM32" s="1070" t="str">
        <f>IF(AM31="","",VLOOKUP(AM31,シフト記号表!$C$6:$L$47,10,FALSE))</f>
        <v/>
      </c>
      <c r="AN32" s="1071" t="str">
        <f>IF(AN31="","",VLOOKUP(AN31,シフト記号表!$C$6:$L$47,10,FALSE))</f>
        <v/>
      </c>
      <c r="AO32" s="1069" t="str">
        <f>IF(AO31="","",VLOOKUP(AO31,シフト記号表!$C$6:$L$47,10,FALSE))</f>
        <v/>
      </c>
      <c r="AP32" s="1070" t="str">
        <f>IF(AP31="","",VLOOKUP(AP31,シフト記号表!$C$6:$L$47,10,FALSE))</f>
        <v/>
      </c>
      <c r="AQ32" s="1070" t="str">
        <f>IF(AQ31="","",VLOOKUP(AQ31,シフト記号表!$C$6:$L$47,10,FALSE))</f>
        <v/>
      </c>
      <c r="AR32" s="1070" t="str">
        <f>IF(AR31="","",VLOOKUP(AR31,シフト記号表!$C$6:$L$47,10,FALSE))</f>
        <v/>
      </c>
      <c r="AS32" s="1070" t="str">
        <f>IF(AS31="","",VLOOKUP(AS31,シフト記号表!$C$6:$L$47,10,FALSE))</f>
        <v/>
      </c>
      <c r="AT32" s="1070" t="str">
        <f>IF(AT31="","",VLOOKUP(AT31,シフト記号表!$C$6:$L$47,10,FALSE))</f>
        <v/>
      </c>
      <c r="AU32" s="1071" t="str">
        <f>IF(AU31="","",VLOOKUP(AU31,シフト記号表!$C$6:$L$47,10,FALSE))</f>
        <v/>
      </c>
      <c r="AV32" s="1069" t="str">
        <f>IF(AV31="","",VLOOKUP(AV31,シフト記号表!$C$6:$L$47,10,FALSE))</f>
        <v/>
      </c>
      <c r="AW32" s="1070" t="str">
        <f>IF(AW31="","",VLOOKUP(AW31,シフト記号表!$C$6:$L$47,10,FALSE))</f>
        <v/>
      </c>
      <c r="AX32" s="1070" t="str">
        <f>IF(AX31="","",VLOOKUP(AX31,シフト記号表!$C$6:$L$47,10,FALSE))</f>
        <v/>
      </c>
      <c r="AY32" s="1070" t="str">
        <f>IF(AY31="","",VLOOKUP(AY31,シフト記号表!$C$6:$L$47,10,FALSE))</f>
        <v/>
      </c>
      <c r="AZ32" s="1070" t="str">
        <f>IF(AZ31="","",VLOOKUP(AZ31,シフト記号表!$C$6:$L$47,10,FALSE))</f>
        <v/>
      </c>
      <c r="BA32" s="1070" t="str">
        <f>IF(BA31="","",VLOOKUP(BA31,シフト記号表!$C$6:$L$47,10,FALSE))</f>
        <v/>
      </c>
      <c r="BB32" s="1071" t="str">
        <f>IF(BB31="","",VLOOKUP(BB31,シフト記号表!$C$6:$L$47,10,FALSE))</f>
        <v/>
      </c>
      <c r="BC32" s="1069" t="str">
        <f>IF(BC31="","",VLOOKUP(BC31,シフト記号表!$C$6:$L$47,10,FALSE))</f>
        <v/>
      </c>
      <c r="BD32" s="1070" t="str">
        <f>IF(BD31="","",VLOOKUP(BD31,シフト記号表!$C$6:$L$47,10,FALSE))</f>
        <v/>
      </c>
      <c r="BE32" s="1070" t="str">
        <f>IF(BE31="","",VLOOKUP(BE31,シフト記号表!$C$6:$L$47,10,FALSE))</f>
        <v/>
      </c>
      <c r="BF32" s="1072">
        <f>IF($BI$3="４週",SUM(AA32:BB32),IF($BI$3="暦月",SUM(AA32:BE32),""))</f>
        <v>0</v>
      </c>
      <c r="BG32" s="1073"/>
      <c r="BH32" s="1074">
        <f>IF($BI$3="４週",BF32/4,IF($BI$3="暦月",(BF32/($BI$8/7)),""))</f>
        <v>0</v>
      </c>
      <c r="BI32" s="1073"/>
      <c r="BJ32" s="1075"/>
      <c r="BK32" s="1076"/>
      <c r="BL32" s="1076"/>
      <c r="BM32" s="1076"/>
      <c r="BN32" s="1077"/>
    </row>
    <row r="33" spans="2:66" ht="20.25" customHeight="1">
      <c r="B33" s="1029">
        <f>B31+1</f>
        <v>9</v>
      </c>
      <c r="C33" s="1234"/>
      <c r="D33" s="1235"/>
      <c r="E33" s="930"/>
      <c r="F33" s="1233"/>
      <c r="G33" s="1078"/>
      <c r="H33" s="1079"/>
      <c r="I33" s="1057"/>
      <c r="J33" s="1058"/>
      <c r="K33" s="1057"/>
      <c r="L33" s="1058"/>
      <c r="M33" s="1082"/>
      <c r="N33" s="1083"/>
      <c r="O33" s="1084"/>
      <c r="P33" s="1085"/>
      <c r="Q33" s="1085"/>
      <c r="R33" s="1079"/>
      <c r="S33" s="1063"/>
      <c r="T33" s="1064"/>
      <c r="U33" s="1064"/>
      <c r="V33" s="1064"/>
      <c r="W33" s="1065"/>
      <c r="X33" s="1086" t="s">
        <v>921</v>
      </c>
      <c r="Y33" s="1087"/>
      <c r="Z33" s="1088"/>
      <c r="AA33" s="1089"/>
      <c r="AB33" s="1090"/>
      <c r="AC33" s="1090"/>
      <c r="AD33" s="1090"/>
      <c r="AE33" s="1090"/>
      <c r="AF33" s="1090"/>
      <c r="AG33" s="1091"/>
      <c r="AH33" s="1089"/>
      <c r="AI33" s="1090"/>
      <c r="AJ33" s="1090"/>
      <c r="AK33" s="1090"/>
      <c r="AL33" s="1090"/>
      <c r="AM33" s="1090"/>
      <c r="AN33" s="1091"/>
      <c r="AO33" s="1089"/>
      <c r="AP33" s="1090"/>
      <c r="AQ33" s="1090"/>
      <c r="AR33" s="1090"/>
      <c r="AS33" s="1090"/>
      <c r="AT33" s="1090"/>
      <c r="AU33" s="1091"/>
      <c r="AV33" s="1089"/>
      <c r="AW33" s="1090"/>
      <c r="AX33" s="1090"/>
      <c r="AY33" s="1090"/>
      <c r="AZ33" s="1090"/>
      <c r="BA33" s="1090"/>
      <c r="BB33" s="1091"/>
      <c r="BC33" s="1089"/>
      <c r="BD33" s="1090"/>
      <c r="BE33" s="1092"/>
      <c r="BF33" s="1093"/>
      <c r="BG33" s="1094"/>
      <c r="BH33" s="1095"/>
      <c r="BI33" s="1096"/>
      <c r="BJ33" s="1097"/>
      <c r="BK33" s="1098"/>
      <c r="BL33" s="1098"/>
      <c r="BM33" s="1098"/>
      <c r="BN33" s="1099"/>
    </row>
    <row r="34" spans="2:66" ht="20.25" customHeight="1">
      <c r="B34" s="1054"/>
      <c r="C34" s="1231"/>
      <c r="D34" s="1232"/>
      <c r="E34" s="930"/>
      <c r="F34" s="1233"/>
      <c r="G34" s="1055"/>
      <c r="H34" s="1056"/>
      <c r="I34" s="1057"/>
      <c r="J34" s="1058">
        <f>G33</f>
        <v>0</v>
      </c>
      <c r="K34" s="1057"/>
      <c r="L34" s="1058">
        <f>M33</f>
        <v>0</v>
      </c>
      <c r="M34" s="1059"/>
      <c r="N34" s="1060"/>
      <c r="O34" s="1061"/>
      <c r="P34" s="1062"/>
      <c r="Q34" s="1062"/>
      <c r="R34" s="1056"/>
      <c r="S34" s="1063"/>
      <c r="T34" s="1064"/>
      <c r="U34" s="1064"/>
      <c r="V34" s="1064"/>
      <c r="W34" s="1065"/>
      <c r="X34" s="1100" t="s">
        <v>922</v>
      </c>
      <c r="Y34" s="1101"/>
      <c r="Z34" s="1102"/>
      <c r="AA34" s="1069" t="str">
        <f>IF(AA33="","",VLOOKUP(AA33,シフト記号表!$C$6:$L$47,10,FALSE))</f>
        <v/>
      </c>
      <c r="AB34" s="1070" t="str">
        <f>IF(AB33="","",VLOOKUP(AB33,シフト記号表!$C$6:$L$47,10,FALSE))</f>
        <v/>
      </c>
      <c r="AC34" s="1070" t="str">
        <f>IF(AC33="","",VLOOKUP(AC33,シフト記号表!$C$6:$L$47,10,FALSE))</f>
        <v/>
      </c>
      <c r="AD34" s="1070" t="str">
        <f>IF(AD33="","",VLOOKUP(AD33,シフト記号表!$C$6:$L$47,10,FALSE))</f>
        <v/>
      </c>
      <c r="AE34" s="1070" t="str">
        <f>IF(AE33="","",VLOOKUP(AE33,シフト記号表!$C$6:$L$47,10,FALSE))</f>
        <v/>
      </c>
      <c r="AF34" s="1070" t="str">
        <f>IF(AF33="","",VLOOKUP(AF33,シフト記号表!$C$6:$L$47,10,FALSE))</f>
        <v/>
      </c>
      <c r="AG34" s="1071" t="str">
        <f>IF(AG33="","",VLOOKUP(AG33,シフト記号表!$C$6:$L$47,10,FALSE))</f>
        <v/>
      </c>
      <c r="AH34" s="1069" t="str">
        <f>IF(AH33="","",VLOOKUP(AH33,シフト記号表!$C$6:$L$47,10,FALSE))</f>
        <v/>
      </c>
      <c r="AI34" s="1070" t="str">
        <f>IF(AI33="","",VLOOKUP(AI33,シフト記号表!$C$6:$L$47,10,FALSE))</f>
        <v/>
      </c>
      <c r="AJ34" s="1070" t="str">
        <f>IF(AJ33="","",VLOOKUP(AJ33,シフト記号表!$C$6:$L$47,10,FALSE))</f>
        <v/>
      </c>
      <c r="AK34" s="1070" t="str">
        <f>IF(AK33="","",VLOOKUP(AK33,シフト記号表!$C$6:$L$47,10,FALSE))</f>
        <v/>
      </c>
      <c r="AL34" s="1070" t="str">
        <f>IF(AL33="","",VLOOKUP(AL33,シフト記号表!$C$6:$L$47,10,FALSE))</f>
        <v/>
      </c>
      <c r="AM34" s="1070" t="str">
        <f>IF(AM33="","",VLOOKUP(AM33,シフト記号表!$C$6:$L$47,10,FALSE))</f>
        <v/>
      </c>
      <c r="AN34" s="1071" t="str">
        <f>IF(AN33="","",VLOOKUP(AN33,シフト記号表!$C$6:$L$47,10,FALSE))</f>
        <v/>
      </c>
      <c r="AO34" s="1069" t="str">
        <f>IF(AO33="","",VLOOKUP(AO33,シフト記号表!$C$6:$L$47,10,FALSE))</f>
        <v/>
      </c>
      <c r="AP34" s="1070" t="str">
        <f>IF(AP33="","",VLOOKUP(AP33,シフト記号表!$C$6:$L$47,10,FALSE))</f>
        <v/>
      </c>
      <c r="AQ34" s="1070" t="str">
        <f>IF(AQ33="","",VLOOKUP(AQ33,シフト記号表!$C$6:$L$47,10,FALSE))</f>
        <v/>
      </c>
      <c r="AR34" s="1070" t="str">
        <f>IF(AR33="","",VLOOKUP(AR33,シフト記号表!$C$6:$L$47,10,FALSE))</f>
        <v/>
      </c>
      <c r="AS34" s="1070" t="str">
        <f>IF(AS33="","",VLOOKUP(AS33,シフト記号表!$C$6:$L$47,10,FALSE))</f>
        <v/>
      </c>
      <c r="AT34" s="1070" t="str">
        <f>IF(AT33="","",VLOOKUP(AT33,シフト記号表!$C$6:$L$47,10,FALSE))</f>
        <v/>
      </c>
      <c r="AU34" s="1071" t="str">
        <f>IF(AU33="","",VLOOKUP(AU33,シフト記号表!$C$6:$L$47,10,FALSE))</f>
        <v/>
      </c>
      <c r="AV34" s="1069" t="str">
        <f>IF(AV33="","",VLOOKUP(AV33,シフト記号表!$C$6:$L$47,10,FALSE))</f>
        <v/>
      </c>
      <c r="AW34" s="1070" t="str">
        <f>IF(AW33="","",VLOOKUP(AW33,シフト記号表!$C$6:$L$47,10,FALSE))</f>
        <v/>
      </c>
      <c r="AX34" s="1070" t="str">
        <f>IF(AX33="","",VLOOKUP(AX33,シフト記号表!$C$6:$L$47,10,FALSE))</f>
        <v/>
      </c>
      <c r="AY34" s="1070" t="str">
        <f>IF(AY33="","",VLOOKUP(AY33,シフト記号表!$C$6:$L$47,10,FALSE))</f>
        <v/>
      </c>
      <c r="AZ34" s="1070" t="str">
        <f>IF(AZ33="","",VLOOKUP(AZ33,シフト記号表!$C$6:$L$47,10,FALSE))</f>
        <v/>
      </c>
      <c r="BA34" s="1070" t="str">
        <f>IF(BA33="","",VLOOKUP(BA33,シフト記号表!$C$6:$L$47,10,FALSE))</f>
        <v/>
      </c>
      <c r="BB34" s="1071" t="str">
        <f>IF(BB33="","",VLOOKUP(BB33,シフト記号表!$C$6:$L$47,10,FALSE))</f>
        <v/>
      </c>
      <c r="BC34" s="1069" t="str">
        <f>IF(BC33="","",VLOOKUP(BC33,シフト記号表!$C$6:$L$47,10,FALSE))</f>
        <v/>
      </c>
      <c r="BD34" s="1070" t="str">
        <f>IF(BD33="","",VLOOKUP(BD33,シフト記号表!$C$6:$L$47,10,FALSE))</f>
        <v/>
      </c>
      <c r="BE34" s="1070" t="str">
        <f>IF(BE33="","",VLOOKUP(BE33,シフト記号表!$C$6:$L$47,10,FALSE))</f>
        <v/>
      </c>
      <c r="BF34" s="1072">
        <f>IF($BI$3="４週",SUM(AA34:BB34),IF($BI$3="暦月",SUM(AA34:BE34),""))</f>
        <v>0</v>
      </c>
      <c r="BG34" s="1073"/>
      <c r="BH34" s="1074">
        <f>IF($BI$3="４週",BF34/4,IF($BI$3="暦月",(BF34/($BI$8/7)),""))</f>
        <v>0</v>
      </c>
      <c r="BI34" s="1073"/>
      <c r="BJ34" s="1075"/>
      <c r="BK34" s="1076"/>
      <c r="BL34" s="1076"/>
      <c r="BM34" s="1076"/>
      <c r="BN34" s="1077"/>
    </row>
    <row r="35" spans="2:66" ht="20.25" customHeight="1">
      <c r="B35" s="1029">
        <f>B33+1</f>
        <v>10</v>
      </c>
      <c r="C35" s="1234"/>
      <c r="D35" s="1235"/>
      <c r="E35" s="930"/>
      <c r="F35" s="1233"/>
      <c r="G35" s="1078"/>
      <c r="H35" s="1079"/>
      <c r="I35" s="1057"/>
      <c r="J35" s="1058"/>
      <c r="K35" s="1057"/>
      <c r="L35" s="1058"/>
      <c r="M35" s="1082"/>
      <c r="N35" s="1083"/>
      <c r="O35" s="1084"/>
      <c r="P35" s="1085"/>
      <c r="Q35" s="1085"/>
      <c r="R35" s="1079"/>
      <c r="S35" s="1063"/>
      <c r="T35" s="1064"/>
      <c r="U35" s="1064"/>
      <c r="V35" s="1064"/>
      <c r="W35" s="1065"/>
      <c r="X35" s="1103" t="s">
        <v>921</v>
      </c>
      <c r="Y35" s="1104"/>
      <c r="Z35" s="1105"/>
      <c r="AA35" s="1089"/>
      <c r="AB35" s="1090"/>
      <c r="AC35" s="1090"/>
      <c r="AD35" s="1090"/>
      <c r="AE35" s="1090"/>
      <c r="AF35" s="1090"/>
      <c r="AG35" s="1091"/>
      <c r="AH35" s="1089"/>
      <c r="AI35" s="1090"/>
      <c r="AJ35" s="1090"/>
      <c r="AK35" s="1090"/>
      <c r="AL35" s="1090"/>
      <c r="AM35" s="1090"/>
      <c r="AN35" s="1091"/>
      <c r="AO35" s="1089"/>
      <c r="AP35" s="1090"/>
      <c r="AQ35" s="1090"/>
      <c r="AR35" s="1090"/>
      <c r="AS35" s="1090"/>
      <c r="AT35" s="1090"/>
      <c r="AU35" s="1091"/>
      <c r="AV35" s="1089"/>
      <c r="AW35" s="1090"/>
      <c r="AX35" s="1090"/>
      <c r="AY35" s="1090"/>
      <c r="AZ35" s="1090"/>
      <c r="BA35" s="1090"/>
      <c r="BB35" s="1091"/>
      <c r="BC35" s="1089"/>
      <c r="BD35" s="1090"/>
      <c r="BE35" s="1092"/>
      <c r="BF35" s="1093"/>
      <c r="BG35" s="1094"/>
      <c r="BH35" s="1095"/>
      <c r="BI35" s="1096"/>
      <c r="BJ35" s="1097"/>
      <c r="BK35" s="1098"/>
      <c r="BL35" s="1098"/>
      <c r="BM35" s="1098"/>
      <c r="BN35" s="1099"/>
    </row>
    <row r="36" spans="2:66" ht="20.25" customHeight="1">
      <c r="B36" s="1054"/>
      <c r="C36" s="1231"/>
      <c r="D36" s="1232"/>
      <c r="E36" s="930"/>
      <c r="F36" s="1233"/>
      <c r="G36" s="1055"/>
      <c r="H36" s="1056"/>
      <c r="I36" s="1057"/>
      <c r="J36" s="1058">
        <f>G35</f>
        <v>0</v>
      </c>
      <c r="K36" s="1057"/>
      <c r="L36" s="1058">
        <f>M35</f>
        <v>0</v>
      </c>
      <c r="M36" s="1059"/>
      <c r="N36" s="1060"/>
      <c r="O36" s="1061"/>
      <c r="P36" s="1062"/>
      <c r="Q36" s="1062"/>
      <c r="R36" s="1056"/>
      <c r="S36" s="1063"/>
      <c r="T36" s="1064"/>
      <c r="U36" s="1064"/>
      <c r="V36" s="1064"/>
      <c r="W36" s="1065"/>
      <c r="X36" s="1100" t="s">
        <v>922</v>
      </c>
      <c r="Y36" s="1101"/>
      <c r="Z36" s="1102"/>
      <c r="AA36" s="1069" t="str">
        <f>IF(AA35="","",VLOOKUP(AA35,シフト記号表!$C$6:$L$47,10,FALSE))</f>
        <v/>
      </c>
      <c r="AB36" s="1070" t="str">
        <f>IF(AB35="","",VLOOKUP(AB35,シフト記号表!$C$6:$L$47,10,FALSE))</f>
        <v/>
      </c>
      <c r="AC36" s="1070" t="str">
        <f>IF(AC35="","",VLOOKUP(AC35,シフト記号表!$C$6:$L$47,10,FALSE))</f>
        <v/>
      </c>
      <c r="AD36" s="1070" t="str">
        <f>IF(AD35="","",VLOOKUP(AD35,シフト記号表!$C$6:$L$47,10,FALSE))</f>
        <v/>
      </c>
      <c r="AE36" s="1070" t="str">
        <f>IF(AE35="","",VLOOKUP(AE35,シフト記号表!$C$6:$L$47,10,FALSE))</f>
        <v/>
      </c>
      <c r="AF36" s="1070" t="str">
        <f>IF(AF35="","",VLOOKUP(AF35,シフト記号表!$C$6:$L$47,10,FALSE))</f>
        <v/>
      </c>
      <c r="AG36" s="1071" t="str">
        <f>IF(AG35="","",VLOOKUP(AG35,シフト記号表!$C$6:$L$47,10,FALSE))</f>
        <v/>
      </c>
      <c r="AH36" s="1069" t="str">
        <f>IF(AH35="","",VLOOKUP(AH35,シフト記号表!$C$6:$L$47,10,FALSE))</f>
        <v/>
      </c>
      <c r="AI36" s="1070" t="str">
        <f>IF(AI35="","",VLOOKUP(AI35,シフト記号表!$C$6:$L$47,10,FALSE))</f>
        <v/>
      </c>
      <c r="AJ36" s="1070" t="str">
        <f>IF(AJ35="","",VLOOKUP(AJ35,シフト記号表!$C$6:$L$47,10,FALSE))</f>
        <v/>
      </c>
      <c r="AK36" s="1070" t="str">
        <f>IF(AK35="","",VLOOKUP(AK35,シフト記号表!$C$6:$L$47,10,FALSE))</f>
        <v/>
      </c>
      <c r="AL36" s="1070" t="str">
        <f>IF(AL35="","",VLOOKUP(AL35,シフト記号表!$C$6:$L$47,10,FALSE))</f>
        <v/>
      </c>
      <c r="AM36" s="1070" t="str">
        <f>IF(AM35="","",VLOOKUP(AM35,シフト記号表!$C$6:$L$47,10,FALSE))</f>
        <v/>
      </c>
      <c r="AN36" s="1071" t="str">
        <f>IF(AN35="","",VLOOKUP(AN35,シフト記号表!$C$6:$L$47,10,FALSE))</f>
        <v/>
      </c>
      <c r="AO36" s="1069" t="str">
        <f>IF(AO35="","",VLOOKUP(AO35,シフト記号表!$C$6:$L$47,10,FALSE))</f>
        <v/>
      </c>
      <c r="AP36" s="1070" t="str">
        <f>IF(AP35="","",VLOOKUP(AP35,シフト記号表!$C$6:$L$47,10,FALSE))</f>
        <v/>
      </c>
      <c r="AQ36" s="1070" t="str">
        <f>IF(AQ35="","",VLOOKUP(AQ35,シフト記号表!$C$6:$L$47,10,FALSE))</f>
        <v/>
      </c>
      <c r="AR36" s="1070" t="str">
        <f>IF(AR35="","",VLOOKUP(AR35,シフト記号表!$C$6:$L$47,10,FALSE))</f>
        <v/>
      </c>
      <c r="AS36" s="1070" t="str">
        <f>IF(AS35="","",VLOOKUP(AS35,シフト記号表!$C$6:$L$47,10,FALSE))</f>
        <v/>
      </c>
      <c r="AT36" s="1070" t="str">
        <f>IF(AT35="","",VLOOKUP(AT35,シフト記号表!$C$6:$L$47,10,FALSE))</f>
        <v/>
      </c>
      <c r="AU36" s="1071" t="str">
        <f>IF(AU35="","",VLOOKUP(AU35,シフト記号表!$C$6:$L$47,10,FALSE))</f>
        <v/>
      </c>
      <c r="AV36" s="1069" t="str">
        <f>IF(AV35="","",VLOOKUP(AV35,シフト記号表!$C$6:$L$47,10,FALSE))</f>
        <v/>
      </c>
      <c r="AW36" s="1070" t="str">
        <f>IF(AW35="","",VLOOKUP(AW35,シフト記号表!$C$6:$L$47,10,FALSE))</f>
        <v/>
      </c>
      <c r="AX36" s="1070" t="str">
        <f>IF(AX35="","",VLOOKUP(AX35,シフト記号表!$C$6:$L$47,10,FALSE))</f>
        <v/>
      </c>
      <c r="AY36" s="1070" t="str">
        <f>IF(AY35="","",VLOOKUP(AY35,シフト記号表!$C$6:$L$47,10,FALSE))</f>
        <v/>
      </c>
      <c r="AZ36" s="1070" t="str">
        <f>IF(AZ35="","",VLOOKUP(AZ35,シフト記号表!$C$6:$L$47,10,FALSE))</f>
        <v/>
      </c>
      <c r="BA36" s="1070" t="str">
        <f>IF(BA35="","",VLOOKUP(BA35,シフト記号表!$C$6:$L$47,10,FALSE))</f>
        <v/>
      </c>
      <c r="BB36" s="1071" t="str">
        <f>IF(BB35="","",VLOOKUP(BB35,シフト記号表!$C$6:$L$47,10,FALSE))</f>
        <v/>
      </c>
      <c r="BC36" s="1069" t="str">
        <f>IF(BC35="","",VLOOKUP(BC35,シフト記号表!$C$6:$L$47,10,FALSE))</f>
        <v/>
      </c>
      <c r="BD36" s="1070" t="str">
        <f>IF(BD35="","",VLOOKUP(BD35,シフト記号表!$C$6:$L$47,10,FALSE))</f>
        <v/>
      </c>
      <c r="BE36" s="1070" t="str">
        <f>IF(BE35="","",VLOOKUP(BE35,シフト記号表!$C$6:$L$47,10,FALSE))</f>
        <v/>
      </c>
      <c r="BF36" s="1072">
        <f>IF($BI$3="４週",SUM(AA36:BB36),IF($BI$3="暦月",SUM(AA36:BE36),""))</f>
        <v>0</v>
      </c>
      <c r="BG36" s="1073"/>
      <c r="BH36" s="1074">
        <f>IF($BI$3="４週",BF36/4,IF($BI$3="暦月",(BF36/($BI$8/7)),""))</f>
        <v>0</v>
      </c>
      <c r="BI36" s="1073"/>
      <c r="BJ36" s="1075"/>
      <c r="BK36" s="1076"/>
      <c r="BL36" s="1076"/>
      <c r="BM36" s="1076"/>
      <c r="BN36" s="1077"/>
    </row>
    <row r="37" spans="2:66" ht="20.25" customHeight="1">
      <c r="B37" s="1029">
        <f>B35+1</f>
        <v>11</v>
      </c>
      <c r="C37" s="1234"/>
      <c r="D37" s="1235"/>
      <c r="E37" s="930"/>
      <c r="F37" s="1233"/>
      <c r="G37" s="1078"/>
      <c r="H37" s="1079"/>
      <c r="I37" s="1057"/>
      <c r="J37" s="1058"/>
      <c r="K37" s="1057"/>
      <c r="L37" s="1058"/>
      <c r="M37" s="1082"/>
      <c r="N37" s="1083"/>
      <c r="O37" s="1084"/>
      <c r="P37" s="1085"/>
      <c r="Q37" s="1085"/>
      <c r="R37" s="1079"/>
      <c r="S37" s="1063"/>
      <c r="T37" s="1064"/>
      <c r="U37" s="1064"/>
      <c r="V37" s="1064"/>
      <c r="W37" s="1065"/>
      <c r="X37" s="1103" t="s">
        <v>921</v>
      </c>
      <c r="Y37" s="1104"/>
      <c r="Z37" s="1105"/>
      <c r="AA37" s="1089"/>
      <c r="AB37" s="1090"/>
      <c r="AC37" s="1090"/>
      <c r="AD37" s="1090"/>
      <c r="AE37" s="1090"/>
      <c r="AF37" s="1090"/>
      <c r="AG37" s="1091"/>
      <c r="AH37" s="1089"/>
      <c r="AI37" s="1090"/>
      <c r="AJ37" s="1090"/>
      <c r="AK37" s="1090"/>
      <c r="AL37" s="1090"/>
      <c r="AM37" s="1090"/>
      <c r="AN37" s="1091"/>
      <c r="AO37" s="1089"/>
      <c r="AP37" s="1090"/>
      <c r="AQ37" s="1090"/>
      <c r="AR37" s="1090"/>
      <c r="AS37" s="1090"/>
      <c r="AT37" s="1090"/>
      <c r="AU37" s="1091"/>
      <c r="AV37" s="1089"/>
      <c r="AW37" s="1090"/>
      <c r="AX37" s="1090"/>
      <c r="AY37" s="1090"/>
      <c r="AZ37" s="1090"/>
      <c r="BA37" s="1090"/>
      <c r="BB37" s="1091"/>
      <c r="BC37" s="1089"/>
      <c r="BD37" s="1090"/>
      <c r="BE37" s="1092"/>
      <c r="BF37" s="1093"/>
      <c r="BG37" s="1094"/>
      <c r="BH37" s="1095"/>
      <c r="BI37" s="1096"/>
      <c r="BJ37" s="1097"/>
      <c r="BK37" s="1098"/>
      <c r="BL37" s="1098"/>
      <c r="BM37" s="1098"/>
      <c r="BN37" s="1099"/>
    </row>
    <row r="38" spans="2:66" ht="20.25" customHeight="1">
      <c r="B38" s="1054"/>
      <c r="C38" s="1231"/>
      <c r="D38" s="1232"/>
      <c r="E38" s="930"/>
      <c r="F38" s="1233"/>
      <c r="G38" s="1055"/>
      <c r="H38" s="1056"/>
      <c r="I38" s="1057"/>
      <c r="J38" s="1058">
        <f>G37</f>
        <v>0</v>
      </c>
      <c r="K38" s="1057"/>
      <c r="L38" s="1058">
        <f>M37</f>
        <v>0</v>
      </c>
      <c r="M38" s="1059"/>
      <c r="N38" s="1060"/>
      <c r="O38" s="1061"/>
      <c r="P38" s="1062"/>
      <c r="Q38" s="1062"/>
      <c r="R38" s="1056"/>
      <c r="S38" s="1063"/>
      <c r="T38" s="1064"/>
      <c r="U38" s="1064"/>
      <c r="V38" s="1064"/>
      <c r="W38" s="1065"/>
      <c r="X38" s="1100" t="s">
        <v>922</v>
      </c>
      <c r="Y38" s="1101"/>
      <c r="Z38" s="1102"/>
      <c r="AA38" s="1069" t="str">
        <f>IF(AA37="","",VLOOKUP(AA37,シフト記号表!$C$6:$L$47,10,FALSE))</f>
        <v/>
      </c>
      <c r="AB38" s="1070" t="str">
        <f>IF(AB37="","",VLOOKUP(AB37,シフト記号表!$C$6:$L$47,10,FALSE))</f>
        <v/>
      </c>
      <c r="AC38" s="1070" t="str">
        <f>IF(AC37="","",VLOOKUP(AC37,シフト記号表!$C$6:$L$47,10,FALSE))</f>
        <v/>
      </c>
      <c r="AD38" s="1070" t="str">
        <f>IF(AD37="","",VLOOKUP(AD37,シフト記号表!$C$6:$L$47,10,FALSE))</f>
        <v/>
      </c>
      <c r="AE38" s="1070" t="str">
        <f>IF(AE37="","",VLOOKUP(AE37,シフト記号表!$C$6:$L$47,10,FALSE))</f>
        <v/>
      </c>
      <c r="AF38" s="1070" t="str">
        <f>IF(AF37="","",VLOOKUP(AF37,シフト記号表!$C$6:$L$47,10,FALSE))</f>
        <v/>
      </c>
      <c r="AG38" s="1071" t="str">
        <f>IF(AG37="","",VLOOKUP(AG37,シフト記号表!$C$6:$L$47,10,FALSE))</f>
        <v/>
      </c>
      <c r="AH38" s="1069" t="str">
        <f>IF(AH37="","",VLOOKUP(AH37,シフト記号表!$C$6:$L$47,10,FALSE))</f>
        <v/>
      </c>
      <c r="AI38" s="1070" t="str">
        <f>IF(AI37="","",VLOOKUP(AI37,シフト記号表!$C$6:$L$47,10,FALSE))</f>
        <v/>
      </c>
      <c r="AJ38" s="1070" t="str">
        <f>IF(AJ37="","",VLOOKUP(AJ37,シフト記号表!$C$6:$L$47,10,FALSE))</f>
        <v/>
      </c>
      <c r="AK38" s="1070" t="str">
        <f>IF(AK37="","",VLOOKUP(AK37,シフト記号表!$C$6:$L$47,10,FALSE))</f>
        <v/>
      </c>
      <c r="AL38" s="1070" t="str">
        <f>IF(AL37="","",VLOOKUP(AL37,シフト記号表!$C$6:$L$47,10,FALSE))</f>
        <v/>
      </c>
      <c r="AM38" s="1070" t="str">
        <f>IF(AM37="","",VLOOKUP(AM37,シフト記号表!$C$6:$L$47,10,FALSE))</f>
        <v/>
      </c>
      <c r="AN38" s="1071" t="str">
        <f>IF(AN37="","",VLOOKUP(AN37,シフト記号表!$C$6:$L$47,10,FALSE))</f>
        <v/>
      </c>
      <c r="AO38" s="1069" t="str">
        <f>IF(AO37="","",VLOOKUP(AO37,シフト記号表!$C$6:$L$47,10,FALSE))</f>
        <v/>
      </c>
      <c r="AP38" s="1070" t="str">
        <f>IF(AP37="","",VLOOKUP(AP37,シフト記号表!$C$6:$L$47,10,FALSE))</f>
        <v/>
      </c>
      <c r="AQ38" s="1070" t="str">
        <f>IF(AQ37="","",VLOOKUP(AQ37,シフト記号表!$C$6:$L$47,10,FALSE))</f>
        <v/>
      </c>
      <c r="AR38" s="1070" t="str">
        <f>IF(AR37="","",VLOOKUP(AR37,シフト記号表!$C$6:$L$47,10,FALSE))</f>
        <v/>
      </c>
      <c r="AS38" s="1070" t="str">
        <f>IF(AS37="","",VLOOKUP(AS37,シフト記号表!$C$6:$L$47,10,FALSE))</f>
        <v/>
      </c>
      <c r="AT38" s="1070" t="str">
        <f>IF(AT37="","",VLOOKUP(AT37,シフト記号表!$C$6:$L$47,10,FALSE))</f>
        <v/>
      </c>
      <c r="AU38" s="1071" t="str">
        <f>IF(AU37="","",VLOOKUP(AU37,シフト記号表!$C$6:$L$47,10,FALSE))</f>
        <v/>
      </c>
      <c r="AV38" s="1069" t="str">
        <f>IF(AV37="","",VLOOKUP(AV37,シフト記号表!$C$6:$L$47,10,FALSE))</f>
        <v/>
      </c>
      <c r="AW38" s="1070" t="str">
        <f>IF(AW37="","",VLOOKUP(AW37,シフト記号表!$C$6:$L$47,10,FALSE))</f>
        <v/>
      </c>
      <c r="AX38" s="1070" t="str">
        <f>IF(AX37="","",VLOOKUP(AX37,シフト記号表!$C$6:$L$47,10,FALSE))</f>
        <v/>
      </c>
      <c r="AY38" s="1070" t="str">
        <f>IF(AY37="","",VLOOKUP(AY37,シフト記号表!$C$6:$L$47,10,FALSE))</f>
        <v/>
      </c>
      <c r="AZ38" s="1070" t="str">
        <f>IF(AZ37="","",VLOOKUP(AZ37,シフト記号表!$C$6:$L$47,10,FALSE))</f>
        <v/>
      </c>
      <c r="BA38" s="1070" t="str">
        <f>IF(BA37="","",VLOOKUP(BA37,シフト記号表!$C$6:$L$47,10,FALSE))</f>
        <v/>
      </c>
      <c r="BB38" s="1071" t="str">
        <f>IF(BB37="","",VLOOKUP(BB37,シフト記号表!$C$6:$L$47,10,FALSE))</f>
        <v/>
      </c>
      <c r="BC38" s="1069" t="str">
        <f>IF(BC37="","",VLOOKUP(BC37,シフト記号表!$C$6:$L$47,10,FALSE))</f>
        <v/>
      </c>
      <c r="BD38" s="1070" t="str">
        <f>IF(BD37="","",VLOOKUP(BD37,シフト記号表!$C$6:$L$47,10,FALSE))</f>
        <v/>
      </c>
      <c r="BE38" s="1070" t="str">
        <f>IF(BE37="","",VLOOKUP(BE37,シフト記号表!$C$6:$L$47,10,FALSE))</f>
        <v/>
      </c>
      <c r="BF38" s="1072">
        <f>IF($BI$3="４週",SUM(AA38:BB38),IF($BI$3="暦月",SUM(AA38:BE38),""))</f>
        <v>0</v>
      </c>
      <c r="BG38" s="1073"/>
      <c r="BH38" s="1074">
        <f>IF($BI$3="４週",BF38/4,IF($BI$3="暦月",(BF38/($BI$8/7)),""))</f>
        <v>0</v>
      </c>
      <c r="BI38" s="1073"/>
      <c r="BJ38" s="1075"/>
      <c r="BK38" s="1076"/>
      <c r="BL38" s="1076"/>
      <c r="BM38" s="1076"/>
      <c r="BN38" s="1077"/>
    </row>
    <row r="39" spans="2:66" ht="20.25" customHeight="1">
      <c r="B39" s="1029">
        <f>B37+1</f>
        <v>12</v>
      </c>
      <c r="C39" s="1234"/>
      <c r="D39" s="1235"/>
      <c r="E39" s="930"/>
      <c r="F39" s="1233"/>
      <c r="G39" s="1078"/>
      <c r="H39" s="1079"/>
      <c r="I39" s="1057"/>
      <c r="J39" s="1058"/>
      <c r="K39" s="1057"/>
      <c r="L39" s="1058"/>
      <c r="M39" s="1082"/>
      <c r="N39" s="1083"/>
      <c r="O39" s="1084"/>
      <c r="P39" s="1085"/>
      <c r="Q39" s="1085"/>
      <c r="R39" s="1079"/>
      <c r="S39" s="1063"/>
      <c r="T39" s="1064"/>
      <c r="U39" s="1064"/>
      <c r="V39" s="1064"/>
      <c r="W39" s="1065"/>
      <c r="X39" s="1103" t="s">
        <v>921</v>
      </c>
      <c r="Y39" s="1104"/>
      <c r="Z39" s="1105"/>
      <c r="AA39" s="1089"/>
      <c r="AB39" s="1090"/>
      <c r="AC39" s="1090"/>
      <c r="AD39" s="1090"/>
      <c r="AE39" s="1090"/>
      <c r="AF39" s="1090"/>
      <c r="AG39" s="1091"/>
      <c r="AH39" s="1089"/>
      <c r="AI39" s="1090"/>
      <c r="AJ39" s="1090"/>
      <c r="AK39" s="1090"/>
      <c r="AL39" s="1090"/>
      <c r="AM39" s="1090"/>
      <c r="AN39" s="1091"/>
      <c r="AO39" s="1089"/>
      <c r="AP39" s="1090"/>
      <c r="AQ39" s="1090"/>
      <c r="AR39" s="1090"/>
      <c r="AS39" s="1090"/>
      <c r="AT39" s="1090"/>
      <c r="AU39" s="1091"/>
      <c r="AV39" s="1089"/>
      <c r="AW39" s="1090"/>
      <c r="AX39" s="1090"/>
      <c r="AY39" s="1090"/>
      <c r="AZ39" s="1090"/>
      <c r="BA39" s="1090"/>
      <c r="BB39" s="1091"/>
      <c r="BC39" s="1089"/>
      <c r="BD39" s="1090"/>
      <c r="BE39" s="1092"/>
      <c r="BF39" s="1093"/>
      <c r="BG39" s="1094"/>
      <c r="BH39" s="1095"/>
      <c r="BI39" s="1096"/>
      <c r="BJ39" s="1097"/>
      <c r="BK39" s="1098"/>
      <c r="BL39" s="1098"/>
      <c r="BM39" s="1098"/>
      <c r="BN39" s="1099"/>
    </row>
    <row r="40" spans="2:66" ht="20.25" customHeight="1">
      <c r="B40" s="1054"/>
      <c r="C40" s="1231"/>
      <c r="D40" s="1232"/>
      <c r="E40" s="930"/>
      <c r="F40" s="1233"/>
      <c r="G40" s="1055"/>
      <c r="H40" s="1056"/>
      <c r="I40" s="1057"/>
      <c r="J40" s="1058">
        <f>G39</f>
        <v>0</v>
      </c>
      <c r="K40" s="1057"/>
      <c r="L40" s="1058">
        <f>M39</f>
        <v>0</v>
      </c>
      <c r="M40" s="1059"/>
      <c r="N40" s="1060"/>
      <c r="O40" s="1061"/>
      <c r="P40" s="1062"/>
      <c r="Q40" s="1062"/>
      <c r="R40" s="1056"/>
      <c r="S40" s="1063"/>
      <c r="T40" s="1064"/>
      <c r="U40" s="1064"/>
      <c r="V40" s="1064"/>
      <c r="W40" s="1065"/>
      <c r="X40" s="1100" t="s">
        <v>922</v>
      </c>
      <c r="Y40" s="1101"/>
      <c r="Z40" s="1102"/>
      <c r="AA40" s="1069" t="str">
        <f>IF(AA39="","",VLOOKUP(AA39,シフト記号表!$C$6:$L$47,10,FALSE))</f>
        <v/>
      </c>
      <c r="AB40" s="1070" t="str">
        <f>IF(AB39="","",VLOOKUP(AB39,シフト記号表!$C$6:$L$47,10,FALSE))</f>
        <v/>
      </c>
      <c r="AC40" s="1070" t="str">
        <f>IF(AC39="","",VLOOKUP(AC39,シフト記号表!$C$6:$L$47,10,FALSE))</f>
        <v/>
      </c>
      <c r="AD40" s="1070" t="str">
        <f>IF(AD39="","",VLOOKUP(AD39,シフト記号表!$C$6:$L$47,10,FALSE))</f>
        <v/>
      </c>
      <c r="AE40" s="1070" t="str">
        <f>IF(AE39="","",VLOOKUP(AE39,シフト記号表!$C$6:$L$47,10,FALSE))</f>
        <v/>
      </c>
      <c r="AF40" s="1070" t="str">
        <f>IF(AF39="","",VLOOKUP(AF39,シフト記号表!$C$6:$L$47,10,FALSE))</f>
        <v/>
      </c>
      <c r="AG40" s="1071" t="str">
        <f>IF(AG39="","",VLOOKUP(AG39,シフト記号表!$C$6:$L$47,10,FALSE))</f>
        <v/>
      </c>
      <c r="AH40" s="1069" t="str">
        <f>IF(AH39="","",VLOOKUP(AH39,シフト記号表!$C$6:$L$47,10,FALSE))</f>
        <v/>
      </c>
      <c r="AI40" s="1070" t="str">
        <f>IF(AI39="","",VLOOKUP(AI39,シフト記号表!$C$6:$L$47,10,FALSE))</f>
        <v/>
      </c>
      <c r="AJ40" s="1070" t="str">
        <f>IF(AJ39="","",VLOOKUP(AJ39,シフト記号表!$C$6:$L$47,10,FALSE))</f>
        <v/>
      </c>
      <c r="AK40" s="1070" t="str">
        <f>IF(AK39="","",VLOOKUP(AK39,シフト記号表!$C$6:$L$47,10,FALSE))</f>
        <v/>
      </c>
      <c r="AL40" s="1070" t="str">
        <f>IF(AL39="","",VLOOKUP(AL39,シフト記号表!$C$6:$L$47,10,FALSE))</f>
        <v/>
      </c>
      <c r="AM40" s="1070" t="str">
        <f>IF(AM39="","",VLOOKUP(AM39,シフト記号表!$C$6:$L$47,10,FALSE))</f>
        <v/>
      </c>
      <c r="AN40" s="1071" t="str">
        <f>IF(AN39="","",VLOOKUP(AN39,シフト記号表!$C$6:$L$47,10,FALSE))</f>
        <v/>
      </c>
      <c r="AO40" s="1069" t="str">
        <f>IF(AO39="","",VLOOKUP(AO39,シフト記号表!$C$6:$L$47,10,FALSE))</f>
        <v/>
      </c>
      <c r="AP40" s="1070" t="str">
        <f>IF(AP39="","",VLOOKUP(AP39,シフト記号表!$C$6:$L$47,10,FALSE))</f>
        <v/>
      </c>
      <c r="AQ40" s="1070" t="str">
        <f>IF(AQ39="","",VLOOKUP(AQ39,シフト記号表!$C$6:$L$47,10,FALSE))</f>
        <v/>
      </c>
      <c r="AR40" s="1070" t="str">
        <f>IF(AR39="","",VLOOKUP(AR39,シフト記号表!$C$6:$L$47,10,FALSE))</f>
        <v/>
      </c>
      <c r="AS40" s="1070" t="str">
        <f>IF(AS39="","",VLOOKUP(AS39,シフト記号表!$C$6:$L$47,10,FALSE))</f>
        <v/>
      </c>
      <c r="AT40" s="1070" t="str">
        <f>IF(AT39="","",VLOOKUP(AT39,シフト記号表!$C$6:$L$47,10,FALSE))</f>
        <v/>
      </c>
      <c r="AU40" s="1071" t="str">
        <f>IF(AU39="","",VLOOKUP(AU39,シフト記号表!$C$6:$L$47,10,FALSE))</f>
        <v/>
      </c>
      <c r="AV40" s="1069" t="str">
        <f>IF(AV39="","",VLOOKUP(AV39,シフト記号表!$C$6:$L$47,10,FALSE))</f>
        <v/>
      </c>
      <c r="AW40" s="1070" t="str">
        <f>IF(AW39="","",VLOOKUP(AW39,シフト記号表!$C$6:$L$47,10,FALSE))</f>
        <v/>
      </c>
      <c r="AX40" s="1070" t="str">
        <f>IF(AX39="","",VLOOKUP(AX39,シフト記号表!$C$6:$L$47,10,FALSE))</f>
        <v/>
      </c>
      <c r="AY40" s="1070" t="str">
        <f>IF(AY39="","",VLOOKUP(AY39,シフト記号表!$C$6:$L$47,10,FALSE))</f>
        <v/>
      </c>
      <c r="AZ40" s="1070" t="str">
        <f>IF(AZ39="","",VLOOKUP(AZ39,シフト記号表!$C$6:$L$47,10,FALSE))</f>
        <v/>
      </c>
      <c r="BA40" s="1070" t="str">
        <f>IF(BA39="","",VLOOKUP(BA39,シフト記号表!$C$6:$L$47,10,FALSE))</f>
        <v/>
      </c>
      <c r="BB40" s="1071" t="str">
        <f>IF(BB39="","",VLOOKUP(BB39,シフト記号表!$C$6:$L$47,10,FALSE))</f>
        <v/>
      </c>
      <c r="BC40" s="1069" t="str">
        <f>IF(BC39="","",VLOOKUP(BC39,シフト記号表!$C$6:$L$47,10,FALSE))</f>
        <v/>
      </c>
      <c r="BD40" s="1070" t="str">
        <f>IF(BD39="","",VLOOKUP(BD39,シフト記号表!$C$6:$L$47,10,FALSE))</f>
        <v/>
      </c>
      <c r="BE40" s="1070" t="str">
        <f>IF(BE39="","",VLOOKUP(BE39,シフト記号表!$C$6:$L$47,10,FALSE))</f>
        <v/>
      </c>
      <c r="BF40" s="1072">
        <f>IF($BI$3="４週",SUM(AA40:BB40),IF($BI$3="暦月",SUM(AA40:BE40),""))</f>
        <v>0</v>
      </c>
      <c r="BG40" s="1073"/>
      <c r="BH40" s="1074">
        <f>IF($BI$3="４週",BF40/4,IF($BI$3="暦月",(BF40/($BI$8/7)),""))</f>
        <v>0</v>
      </c>
      <c r="BI40" s="1073"/>
      <c r="BJ40" s="1075"/>
      <c r="BK40" s="1076"/>
      <c r="BL40" s="1076"/>
      <c r="BM40" s="1076"/>
      <c r="BN40" s="1077"/>
    </row>
    <row r="41" spans="2:66" ht="20.25" customHeight="1">
      <c r="B41" s="1029">
        <f>B39+1</f>
        <v>13</v>
      </c>
      <c r="C41" s="1234"/>
      <c r="D41" s="1235"/>
      <c r="E41" s="930"/>
      <c r="F41" s="1233"/>
      <c r="G41" s="1078"/>
      <c r="H41" s="1079"/>
      <c r="I41" s="1057"/>
      <c r="J41" s="1058"/>
      <c r="K41" s="1057"/>
      <c r="L41" s="1058"/>
      <c r="M41" s="1082"/>
      <c r="N41" s="1083"/>
      <c r="O41" s="1084"/>
      <c r="P41" s="1085"/>
      <c r="Q41" s="1085"/>
      <c r="R41" s="1079"/>
      <c r="S41" s="1063"/>
      <c r="T41" s="1064"/>
      <c r="U41" s="1064"/>
      <c r="V41" s="1064"/>
      <c r="W41" s="1065"/>
      <c r="X41" s="1103" t="s">
        <v>921</v>
      </c>
      <c r="Y41" s="1104"/>
      <c r="Z41" s="1105"/>
      <c r="AA41" s="1089"/>
      <c r="AB41" s="1090"/>
      <c r="AC41" s="1090"/>
      <c r="AD41" s="1090"/>
      <c r="AE41" s="1090"/>
      <c r="AF41" s="1090"/>
      <c r="AG41" s="1091"/>
      <c r="AH41" s="1089"/>
      <c r="AI41" s="1090"/>
      <c r="AJ41" s="1090"/>
      <c r="AK41" s="1090"/>
      <c r="AL41" s="1090"/>
      <c r="AM41" s="1090"/>
      <c r="AN41" s="1091"/>
      <c r="AO41" s="1089"/>
      <c r="AP41" s="1090"/>
      <c r="AQ41" s="1090"/>
      <c r="AR41" s="1090"/>
      <c r="AS41" s="1090"/>
      <c r="AT41" s="1090"/>
      <c r="AU41" s="1091"/>
      <c r="AV41" s="1089"/>
      <c r="AW41" s="1090"/>
      <c r="AX41" s="1090"/>
      <c r="AY41" s="1090"/>
      <c r="AZ41" s="1090"/>
      <c r="BA41" s="1090"/>
      <c r="BB41" s="1091"/>
      <c r="BC41" s="1089"/>
      <c r="BD41" s="1090"/>
      <c r="BE41" s="1092"/>
      <c r="BF41" s="1093"/>
      <c r="BG41" s="1094"/>
      <c r="BH41" s="1095"/>
      <c r="BI41" s="1096"/>
      <c r="BJ41" s="1097"/>
      <c r="BK41" s="1098"/>
      <c r="BL41" s="1098"/>
      <c r="BM41" s="1098"/>
      <c r="BN41" s="1099"/>
    </row>
    <row r="42" spans="2:66" ht="20.25" customHeight="1">
      <c r="B42" s="1054"/>
      <c r="C42" s="1231"/>
      <c r="D42" s="1232"/>
      <c r="E42" s="930"/>
      <c r="F42" s="1233"/>
      <c r="G42" s="1055"/>
      <c r="H42" s="1056"/>
      <c r="I42" s="1057"/>
      <c r="J42" s="1058">
        <f>G41</f>
        <v>0</v>
      </c>
      <c r="K42" s="1057"/>
      <c r="L42" s="1058">
        <f>M41</f>
        <v>0</v>
      </c>
      <c r="M42" s="1059"/>
      <c r="N42" s="1060"/>
      <c r="O42" s="1061"/>
      <c r="P42" s="1062"/>
      <c r="Q42" s="1062"/>
      <c r="R42" s="1056"/>
      <c r="S42" s="1063"/>
      <c r="T42" s="1064"/>
      <c r="U42" s="1064"/>
      <c r="V42" s="1064"/>
      <c r="W42" s="1065"/>
      <c r="X42" s="1100" t="s">
        <v>922</v>
      </c>
      <c r="Y42" s="1101"/>
      <c r="Z42" s="1102"/>
      <c r="AA42" s="1069" t="str">
        <f>IF(AA41="","",VLOOKUP(AA41,シフト記号表!$C$6:$L$47,10,FALSE))</f>
        <v/>
      </c>
      <c r="AB42" s="1070" t="str">
        <f>IF(AB41="","",VLOOKUP(AB41,シフト記号表!$C$6:$L$47,10,FALSE))</f>
        <v/>
      </c>
      <c r="AC42" s="1070" t="str">
        <f>IF(AC41="","",VLOOKUP(AC41,シフト記号表!$C$6:$L$47,10,FALSE))</f>
        <v/>
      </c>
      <c r="AD42" s="1070" t="str">
        <f>IF(AD41="","",VLOOKUP(AD41,シフト記号表!$C$6:$L$47,10,FALSE))</f>
        <v/>
      </c>
      <c r="AE42" s="1070" t="str">
        <f>IF(AE41="","",VLOOKUP(AE41,シフト記号表!$C$6:$L$47,10,FALSE))</f>
        <v/>
      </c>
      <c r="AF42" s="1070" t="str">
        <f>IF(AF41="","",VLOOKUP(AF41,シフト記号表!$C$6:$L$47,10,FALSE))</f>
        <v/>
      </c>
      <c r="AG42" s="1071" t="str">
        <f>IF(AG41="","",VLOOKUP(AG41,シフト記号表!$C$6:$L$47,10,FALSE))</f>
        <v/>
      </c>
      <c r="AH42" s="1069" t="str">
        <f>IF(AH41="","",VLOOKUP(AH41,シフト記号表!$C$6:$L$47,10,FALSE))</f>
        <v/>
      </c>
      <c r="AI42" s="1070" t="str">
        <f>IF(AI41="","",VLOOKUP(AI41,シフト記号表!$C$6:$L$47,10,FALSE))</f>
        <v/>
      </c>
      <c r="AJ42" s="1070" t="str">
        <f>IF(AJ41="","",VLOOKUP(AJ41,シフト記号表!$C$6:$L$47,10,FALSE))</f>
        <v/>
      </c>
      <c r="AK42" s="1070" t="str">
        <f>IF(AK41="","",VLOOKUP(AK41,シフト記号表!$C$6:$L$47,10,FALSE))</f>
        <v/>
      </c>
      <c r="AL42" s="1070" t="str">
        <f>IF(AL41="","",VLOOKUP(AL41,シフト記号表!$C$6:$L$47,10,FALSE))</f>
        <v/>
      </c>
      <c r="AM42" s="1070" t="str">
        <f>IF(AM41="","",VLOOKUP(AM41,シフト記号表!$C$6:$L$47,10,FALSE))</f>
        <v/>
      </c>
      <c r="AN42" s="1071" t="str">
        <f>IF(AN41="","",VLOOKUP(AN41,シフト記号表!$C$6:$L$47,10,FALSE))</f>
        <v/>
      </c>
      <c r="AO42" s="1069" t="str">
        <f>IF(AO41="","",VLOOKUP(AO41,シフト記号表!$C$6:$L$47,10,FALSE))</f>
        <v/>
      </c>
      <c r="AP42" s="1070" t="str">
        <f>IF(AP41="","",VLOOKUP(AP41,シフト記号表!$C$6:$L$47,10,FALSE))</f>
        <v/>
      </c>
      <c r="AQ42" s="1070" t="str">
        <f>IF(AQ41="","",VLOOKUP(AQ41,シフト記号表!$C$6:$L$47,10,FALSE))</f>
        <v/>
      </c>
      <c r="AR42" s="1070" t="str">
        <f>IF(AR41="","",VLOOKUP(AR41,シフト記号表!$C$6:$L$47,10,FALSE))</f>
        <v/>
      </c>
      <c r="AS42" s="1070" t="str">
        <f>IF(AS41="","",VLOOKUP(AS41,シフト記号表!$C$6:$L$47,10,FALSE))</f>
        <v/>
      </c>
      <c r="AT42" s="1070" t="str">
        <f>IF(AT41="","",VLOOKUP(AT41,シフト記号表!$C$6:$L$47,10,FALSE))</f>
        <v/>
      </c>
      <c r="AU42" s="1071" t="str">
        <f>IF(AU41="","",VLOOKUP(AU41,シフト記号表!$C$6:$L$47,10,FALSE))</f>
        <v/>
      </c>
      <c r="AV42" s="1069" t="str">
        <f>IF(AV41="","",VLOOKUP(AV41,シフト記号表!$C$6:$L$47,10,FALSE))</f>
        <v/>
      </c>
      <c r="AW42" s="1070" t="str">
        <f>IF(AW41="","",VLOOKUP(AW41,シフト記号表!$C$6:$L$47,10,FALSE))</f>
        <v/>
      </c>
      <c r="AX42" s="1070" t="str">
        <f>IF(AX41="","",VLOOKUP(AX41,シフト記号表!$C$6:$L$47,10,FALSE))</f>
        <v/>
      </c>
      <c r="AY42" s="1070" t="str">
        <f>IF(AY41="","",VLOOKUP(AY41,シフト記号表!$C$6:$L$47,10,FALSE))</f>
        <v/>
      </c>
      <c r="AZ42" s="1070" t="str">
        <f>IF(AZ41="","",VLOOKUP(AZ41,シフト記号表!$C$6:$L$47,10,FALSE))</f>
        <v/>
      </c>
      <c r="BA42" s="1070" t="str">
        <f>IF(BA41="","",VLOOKUP(BA41,シフト記号表!$C$6:$L$47,10,FALSE))</f>
        <v/>
      </c>
      <c r="BB42" s="1071" t="str">
        <f>IF(BB41="","",VLOOKUP(BB41,シフト記号表!$C$6:$L$47,10,FALSE))</f>
        <v/>
      </c>
      <c r="BC42" s="1069" t="str">
        <f>IF(BC41="","",VLOOKUP(BC41,シフト記号表!$C$6:$L$47,10,FALSE))</f>
        <v/>
      </c>
      <c r="BD42" s="1070" t="str">
        <f>IF(BD41="","",VLOOKUP(BD41,シフト記号表!$C$6:$L$47,10,FALSE))</f>
        <v/>
      </c>
      <c r="BE42" s="1070" t="str">
        <f>IF(BE41="","",VLOOKUP(BE41,シフト記号表!$C$6:$L$47,10,FALSE))</f>
        <v/>
      </c>
      <c r="BF42" s="1072">
        <f>IF($BI$3="４週",SUM(AA42:BB42),IF($BI$3="暦月",SUM(AA42:BE42),""))</f>
        <v>0</v>
      </c>
      <c r="BG42" s="1073"/>
      <c r="BH42" s="1074">
        <f>IF($BI$3="４週",BF42/4,IF($BI$3="暦月",(BF42/($BI$8/7)),""))</f>
        <v>0</v>
      </c>
      <c r="BI42" s="1073"/>
      <c r="BJ42" s="1075"/>
      <c r="BK42" s="1076"/>
      <c r="BL42" s="1076"/>
      <c r="BM42" s="1076"/>
      <c r="BN42" s="1077"/>
    </row>
    <row r="43" spans="2:66" ht="20.25" customHeight="1">
      <c r="B43" s="1029">
        <f>B41+1</f>
        <v>14</v>
      </c>
      <c r="C43" s="1234"/>
      <c r="D43" s="1235"/>
      <c r="E43" s="930"/>
      <c r="F43" s="1233"/>
      <c r="G43" s="1078"/>
      <c r="H43" s="1079"/>
      <c r="I43" s="1057"/>
      <c r="J43" s="1058"/>
      <c r="K43" s="1057"/>
      <c r="L43" s="1058"/>
      <c r="M43" s="1082"/>
      <c r="N43" s="1083"/>
      <c r="O43" s="1084"/>
      <c r="P43" s="1085"/>
      <c r="Q43" s="1085"/>
      <c r="R43" s="1079"/>
      <c r="S43" s="1063"/>
      <c r="T43" s="1064"/>
      <c r="U43" s="1064"/>
      <c r="V43" s="1064"/>
      <c r="W43" s="1065"/>
      <c r="X43" s="1103" t="s">
        <v>921</v>
      </c>
      <c r="Y43" s="1104"/>
      <c r="Z43" s="1105"/>
      <c r="AA43" s="1089"/>
      <c r="AB43" s="1090"/>
      <c r="AC43" s="1090"/>
      <c r="AD43" s="1090"/>
      <c r="AE43" s="1090"/>
      <c r="AF43" s="1090"/>
      <c r="AG43" s="1091"/>
      <c r="AH43" s="1089"/>
      <c r="AI43" s="1090"/>
      <c r="AJ43" s="1090"/>
      <c r="AK43" s="1090"/>
      <c r="AL43" s="1090"/>
      <c r="AM43" s="1090"/>
      <c r="AN43" s="1091"/>
      <c r="AO43" s="1089"/>
      <c r="AP43" s="1090"/>
      <c r="AQ43" s="1090"/>
      <c r="AR43" s="1090"/>
      <c r="AS43" s="1090"/>
      <c r="AT43" s="1090"/>
      <c r="AU43" s="1091"/>
      <c r="AV43" s="1089"/>
      <c r="AW43" s="1090"/>
      <c r="AX43" s="1090"/>
      <c r="AY43" s="1090"/>
      <c r="AZ43" s="1090"/>
      <c r="BA43" s="1090"/>
      <c r="BB43" s="1091"/>
      <c r="BC43" s="1089"/>
      <c r="BD43" s="1090"/>
      <c r="BE43" s="1092"/>
      <c r="BF43" s="1093"/>
      <c r="BG43" s="1094"/>
      <c r="BH43" s="1095"/>
      <c r="BI43" s="1096"/>
      <c r="BJ43" s="1097"/>
      <c r="BK43" s="1098"/>
      <c r="BL43" s="1098"/>
      <c r="BM43" s="1098"/>
      <c r="BN43" s="1099"/>
    </row>
    <row r="44" spans="2:66" ht="20.25" customHeight="1">
      <c r="B44" s="1054"/>
      <c r="C44" s="1231"/>
      <c r="D44" s="1232"/>
      <c r="E44" s="930"/>
      <c r="F44" s="1233"/>
      <c r="G44" s="1055"/>
      <c r="H44" s="1056"/>
      <c r="I44" s="1057"/>
      <c r="J44" s="1058">
        <f>G43</f>
        <v>0</v>
      </c>
      <c r="K44" s="1057"/>
      <c r="L44" s="1058">
        <f>M43</f>
        <v>0</v>
      </c>
      <c r="M44" s="1059"/>
      <c r="N44" s="1060"/>
      <c r="O44" s="1061"/>
      <c r="P44" s="1062"/>
      <c r="Q44" s="1062"/>
      <c r="R44" s="1056"/>
      <c r="S44" s="1063"/>
      <c r="T44" s="1064"/>
      <c r="U44" s="1064"/>
      <c r="V44" s="1064"/>
      <c r="W44" s="1065"/>
      <c r="X44" s="1100" t="s">
        <v>922</v>
      </c>
      <c r="Y44" s="1101"/>
      <c r="Z44" s="1102"/>
      <c r="AA44" s="1069" t="str">
        <f>IF(AA43="","",VLOOKUP(AA43,シフト記号表!$C$6:$L$47,10,FALSE))</f>
        <v/>
      </c>
      <c r="AB44" s="1070" t="str">
        <f>IF(AB43="","",VLOOKUP(AB43,シフト記号表!$C$6:$L$47,10,FALSE))</f>
        <v/>
      </c>
      <c r="AC44" s="1070" t="str">
        <f>IF(AC43="","",VLOOKUP(AC43,シフト記号表!$C$6:$L$47,10,FALSE))</f>
        <v/>
      </c>
      <c r="AD44" s="1070" t="str">
        <f>IF(AD43="","",VLOOKUP(AD43,シフト記号表!$C$6:$L$47,10,FALSE))</f>
        <v/>
      </c>
      <c r="AE44" s="1070" t="str">
        <f>IF(AE43="","",VLOOKUP(AE43,シフト記号表!$C$6:$L$47,10,FALSE))</f>
        <v/>
      </c>
      <c r="AF44" s="1070" t="str">
        <f>IF(AF43="","",VLOOKUP(AF43,シフト記号表!$C$6:$L$47,10,FALSE))</f>
        <v/>
      </c>
      <c r="AG44" s="1071" t="str">
        <f>IF(AG43="","",VLOOKUP(AG43,シフト記号表!$C$6:$L$47,10,FALSE))</f>
        <v/>
      </c>
      <c r="AH44" s="1069" t="str">
        <f>IF(AH43="","",VLOOKUP(AH43,シフト記号表!$C$6:$L$47,10,FALSE))</f>
        <v/>
      </c>
      <c r="AI44" s="1070" t="str">
        <f>IF(AI43="","",VLOOKUP(AI43,シフト記号表!$C$6:$L$47,10,FALSE))</f>
        <v/>
      </c>
      <c r="AJ44" s="1070" t="str">
        <f>IF(AJ43="","",VLOOKUP(AJ43,シフト記号表!$C$6:$L$47,10,FALSE))</f>
        <v/>
      </c>
      <c r="AK44" s="1070" t="str">
        <f>IF(AK43="","",VLOOKUP(AK43,シフト記号表!$C$6:$L$47,10,FALSE))</f>
        <v/>
      </c>
      <c r="AL44" s="1070" t="str">
        <f>IF(AL43="","",VLOOKUP(AL43,シフト記号表!$C$6:$L$47,10,FALSE))</f>
        <v/>
      </c>
      <c r="AM44" s="1070" t="str">
        <f>IF(AM43="","",VLOOKUP(AM43,シフト記号表!$C$6:$L$47,10,FALSE))</f>
        <v/>
      </c>
      <c r="AN44" s="1071" t="str">
        <f>IF(AN43="","",VLOOKUP(AN43,シフト記号表!$C$6:$L$47,10,FALSE))</f>
        <v/>
      </c>
      <c r="AO44" s="1069" t="str">
        <f>IF(AO43="","",VLOOKUP(AO43,シフト記号表!$C$6:$L$47,10,FALSE))</f>
        <v/>
      </c>
      <c r="AP44" s="1070" t="str">
        <f>IF(AP43="","",VLOOKUP(AP43,シフト記号表!$C$6:$L$47,10,FALSE))</f>
        <v/>
      </c>
      <c r="AQ44" s="1070" t="str">
        <f>IF(AQ43="","",VLOOKUP(AQ43,シフト記号表!$C$6:$L$47,10,FALSE))</f>
        <v/>
      </c>
      <c r="AR44" s="1070" t="str">
        <f>IF(AR43="","",VLOOKUP(AR43,シフト記号表!$C$6:$L$47,10,FALSE))</f>
        <v/>
      </c>
      <c r="AS44" s="1070" t="str">
        <f>IF(AS43="","",VLOOKUP(AS43,シフト記号表!$C$6:$L$47,10,FALSE))</f>
        <v/>
      </c>
      <c r="AT44" s="1070" t="str">
        <f>IF(AT43="","",VLOOKUP(AT43,シフト記号表!$C$6:$L$47,10,FALSE))</f>
        <v/>
      </c>
      <c r="AU44" s="1071" t="str">
        <f>IF(AU43="","",VLOOKUP(AU43,シフト記号表!$C$6:$L$47,10,FALSE))</f>
        <v/>
      </c>
      <c r="AV44" s="1069" t="str">
        <f>IF(AV43="","",VLOOKUP(AV43,シフト記号表!$C$6:$L$47,10,FALSE))</f>
        <v/>
      </c>
      <c r="AW44" s="1070" t="str">
        <f>IF(AW43="","",VLOOKUP(AW43,シフト記号表!$C$6:$L$47,10,FALSE))</f>
        <v/>
      </c>
      <c r="AX44" s="1070" t="str">
        <f>IF(AX43="","",VLOOKUP(AX43,シフト記号表!$C$6:$L$47,10,FALSE))</f>
        <v/>
      </c>
      <c r="AY44" s="1070" t="str">
        <f>IF(AY43="","",VLOOKUP(AY43,シフト記号表!$C$6:$L$47,10,FALSE))</f>
        <v/>
      </c>
      <c r="AZ44" s="1070" t="str">
        <f>IF(AZ43="","",VLOOKUP(AZ43,シフト記号表!$C$6:$L$47,10,FALSE))</f>
        <v/>
      </c>
      <c r="BA44" s="1070" t="str">
        <f>IF(BA43="","",VLOOKUP(BA43,シフト記号表!$C$6:$L$47,10,FALSE))</f>
        <v/>
      </c>
      <c r="BB44" s="1071" t="str">
        <f>IF(BB43="","",VLOOKUP(BB43,シフト記号表!$C$6:$L$47,10,FALSE))</f>
        <v/>
      </c>
      <c r="BC44" s="1069" t="str">
        <f>IF(BC43="","",VLOOKUP(BC43,シフト記号表!$C$6:$L$47,10,FALSE))</f>
        <v/>
      </c>
      <c r="BD44" s="1070" t="str">
        <f>IF(BD43="","",VLOOKUP(BD43,シフト記号表!$C$6:$L$47,10,FALSE))</f>
        <v/>
      </c>
      <c r="BE44" s="1070" t="str">
        <f>IF(BE43="","",VLOOKUP(BE43,シフト記号表!$C$6:$L$47,10,FALSE))</f>
        <v/>
      </c>
      <c r="BF44" s="1072">
        <f>IF($BI$3="４週",SUM(AA44:BB44),IF($BI$3="暦月",SUM(AA44:BE44),""))</f>
        <v>0</v>
      </c>
      <c r="BG44" s="1073"/>
      <c r="BH44" s="1074">
        <f>IF($BI$3="４週",BF44/4,IF($BI$3="暦月",(BF44/($BI$8/7)),""))</f>
        <v>0</v>
      </c>
      <c r="BI44" s="1073"/>
      <c r="BJ44" s="1075"/>
      <c r="BK44" s="1076"/>
      <c r="BL44" s="1076"/>
      <c r="BM44" s="1076"/>
      <c r="BN44" s="1077"/>
    </row>
    <row r="45" spans="2:66" ht="20.25" customHeight="1">
      <c r="B45" s="1029">
        <f>B43+1</f>
        <v>15</v>
      </c>
      <c r="C45" s="1234"/>
      <c r="D45" s="1235"/>
      <c r="E45" s="930"/>
      <c r="F45" s="1233"/>
      <c r="G45" s="1078"/>
      <c r="H45" s="1079"/>
      <c r="I45" s="1057"/>
      <c r="J45" s="1058"/>
      <c r="K45" s="1057"/>
      <c r="L45" s="1058"/>
      <c r="M45" s="1082"/>
      <c r="N45" s="1083"/>
      <c r="O45" s="1084"/>
      <c r="P45" s="1085"/>
      <c r="Q45" s="1085"/>
      <c r="R45" s="1079"/>
      <c r="S45" s="1063"/>
      <c r="T45" s="1064"/>
      <c r="U45" s="1064"/>
      <c r="V45" s="1064"/>
      <c r="W45" s="1065"/>
      <c r="X45" s="1103" t="s">
        <v>921</v>
      </c>
      <c r="Y45" s="1104"/>
      <c r="Z45" s="1105"/>
      <c r="AA45" s="1089"/>
      <c r="AB45" s="1090"/>
      <c r="AC45" s="1090"/>
      <c r="AD45" s="1090"/>
      <c r="AE45" s="1090"/>
      <c r="AF45" s="1090"/>
      <c r="AG45" s="1091"/>
      <c r="AH45" s="1089"/>
      <c r="AI45" s="1090"/>
      <c r="AJ45" s="1090"/>
      <c r="AK45" s="1090"/>
      <c r="AL45" s="1090"/>
      <c r="AM45" s="1090"/>
      <c r="AN45" s="1091"/>
      <c r="AO45" s="1089"/>
      <c r="AP45" s="1090"/>
      <c r="AQ45" s="1090"/>
      <c r="AR45" s="1090"/>
      <c r="AS45" s="1090"/>
      <c r="AT45" s="1090"/>
      <c r="AU45" s="1091"/>
      <c r="AV45" s="1089"/>
      <c r="AW45" s="1090"/>
      <c r="AX45" s="1090"/>
      <c r="AY45" s="1090"/>
      <c r="AZ45" s="1090"/>
      <c r="BA45" s="1090"/>
      <c r="BB45" s="1091"/>
      <c r="BC45" s="1089"/>
      <c r="BD45" s="1090"/>
      <c r="BE45" s="1092"/>
      <c r="BF45" s="1093"/>
      <c r="BG45" s="1094"/>
      <c r="BH45" s="1095"/>
      <c r="BI45" s="1096"/>
      <c r="BJ45" s="1097"/>
      <c r="BK45" s="1098"/>
      <c r="BL45" s="1098"/>
      <c r="BM45" s="1098"/>
      <c r="BN45" s="1099"/>
    </row>
    <row r="46" spans="2:66" ht="20.25" customHeight="1">
      <c r="B46" s="1054"/>
      <c r="C46" s="1231"/>
      <c r="D46" s="1232"/>
      <c r="E46" s="930"/>
      <c r="F46" s="1233"/>
      <c r="G46" s="1055"/>
      <c r="H46" s="1056"/>
      <c r="I46" s="1057"/>
      <c r="J46" s="1058">
        <f>G45</f>
        <v>0</v>
      </c>
      <c r="K46" s="1057"/>
      <c r="L46" s="1058">
        <f>M45</f>
        <v>0</v>
      </c>
      <c r="M46" s="1059"/>
      <c r="N46" s="1060"/>
      <c r="O46" s="1061"/>
      <c r="P46" s="1062"/>
      <c r="Q46" s="1062"/>
      <c r="R46" s="1056"/>
      <c r="S46" s="1063"/>
      <c r="T46" s="1064"/>
      <c r="U46" s="1064"/>
      <c r="V46" s="1064"/>
      <c r="W46" s="1065"/>
      <c r="X46" s="1100" t="s">
        <v>922</v>
      </c>
      <c r="Y46" s="1101"/>
      <c r="Z46" s="1102"/>
      <c r="AA46" s="1069" t="str">
        <f>IF(AA45="","",VLOOKUP(AA45,シフト記号表!$C$6:$L$47,10,FALSE))</f>
        <v/>
      </c>
      <c r="AB46" s="1070" t="str">
        <f>IF(AB45="","",VLOOKUP(AB45,シフト記号表!$C$6:$L$47,10,FALSE))</f>
        <v/>
      </c>
      <c r="AC46" s="1070" t="str">
        <f>IF(AC45="","",VLOOKUP(AC45,シフト記号表!$C$6:$L$47,10,FALSE))</f>
        <v/>
      </c>
      <c r="AD46" s="1070" t="str">
        <f>IF(AD45="","",VLOOKUP(AD45,シフト記号表!$C$6:$L$47,10,FALSE))</f>
        <v/>
      </c>
      <c r="AE46" s="1070" t="str">
        <f>IF(AE45="","",VLOOKUP(AE45,シフト記号表!$C$6:$L$47,10,FALSE))</f>
        <v/>
      </c>
      <c r="AF46" s="1070" t="str">
        <f>IF(AF45="","",VLOOKUP(AF45,シフト記号表!$C$6:$L$47,10,FALSE))</f>
        <v/>
      </c>
      <c r="AG46" s="1071" t="str">
        <f>IF(AG45="","",VLOOKUP(AG45,シフト記号表!$C$6:$L$47,10,FALSE))</f>
        <v/>
      </c>
      <c r="AH46" s="1069" t="str">
        <f>IF(AH45="","",VLOOKUP(AH45,シフト記号表!$C$6:$L$47,10,FALSE))</f>
        <v/>
      </c>
      <c r="AI46" s="1070" t="str">
        <f>IF(AI45="","",VLOOKUP(AI45,シフト記号表!$C$6:$L$47,10,FALSE))</f>
        <v/>
      </c>
      <c r="AJ46" s="1070" t="str">
        <f>IF(AJ45="","",VLOOKUP(AJ45,シフト記号表!$C$6:$L$47,10,FALSE))</f>
        <v/>
      </c>
      <c r="AK46" s="1070" t="str">
        <f>IF(AK45="","",VLOOKUP(AK45,シフト記号表!$C$6:$L$47,10,FALSE))</f>
        <v/>
      </c>
      <c r="AL46" s="1070" t="str">
        <f>IF(AL45="","",VLOOKUP(AL45,シフト記号表!$C$6:$L$47,10,FALSE))</f>
        <v/>
      </c>
      <c r="AM46" s="1070" t="str">
        <f>IF(AM45="","",VLOOKUP(AM45,シフト記号表!$C$6:$L$47,10,FALSE))</f>
        <v/>
      </c>
      <c r="AN46" s="1071" t="str">
        <f>IF(AN45="","",VLOOKUP(AN45,シフト記号表!$C$6:$L$47,10,FALSE))</f>
        <v/>
      </c>
      <c r="AO46" s="1069" t="str">
        <f>IF(AO45="","",VLOOKUP(AO45,シフト記号表!$C$6:$L$47,10,FALSE))</f>
        <v/>
      </c>
      <c r="AP46" s="1070" t="str">
        <f>IF(AP45="","",VLOOKUP(AP45,シフト記号表!$C$6:$L$47,10,FALSE))</f>
        <v/>
      </c>
      <c r="AQ46" s="1070" t="str">
        <f>IF(AQ45="","",VLOOKUP(AQ45,シフト記号表!$C$6:$L$47,10,FALSE))</f>
        <v/>
      </c>
      <c r="AR46" s="1070" t="str">
        <f>IF(AR45="","",VLOOKUP(AR45,シフト記号表!$C$6:$L$47,10,FALSE))</f>
        <v/>
      </c>
      <c r="AS46" s="1070" t="str">
        <f>IF(AS45="","",VLOOKUP(AS45,シフト記号表!$C$6:$L$47,10,FALSE))</f>
        <v/>
      </c>
      <c r="AT46" s="1070" t="str">
        <f>IF(AT45="","",VLOOKUP(AT45,シフト記号表!$C$6:$L$47,10,FALSE))</f>
        <v/>
      </c>
      <c r="AU46" s="1071" t="str">
        <f>IF(AU45="","",VLOOKUP(AU45,シフト記号表!$C$6:$L$47,10,FALSE))</f>
        <v/>
      </c>
      <c r="AV46" s="1069" t="str">
        <f>IF(AV45="","",VLOOKUP(AV45,シフト記号表!$C$6:$L$47,10,FALSE))</f>
        <v/>
      </c>
      <c r="AW46" s="1070" t="str">
        <f>IF(AW45="","",VLOOKUP(AW45,シフト記号表!$C$6:$L$47,10,FALSE))</f>
        <v/>
      </c>
      <c r="AX46" s="1070" t="str">
        <f>IF(AX45="","",VLOOKUP(AX45,シフト記号表!$C$6:$L$47,10,FALSE))</f>
        <v/>
      </c>
      <c r="AY46" s="1070" t="str">
        <f>IF(AY45="","",VLOOKUP(AY45,シフト記号表!$C$6:$L$47,10,FALSE))</f>
        <v/>
      </c>
      <c r="AZ46" s="1070" t="str">
        <f>IF(AZ45="","",VLOOKUP(AZ45,シフト記号表!$C$6:$L$47,10,FALSE))</f>
        <v/>
      </c>
      <c r="BA46" s="1070" t="str">
        <f>IF(BA45="","",VLOOKUP(BA45,シフト記号表!$C$6:$L$47,10,FALSE))</f>
        <v/>
      </c>
      <c r="BB46" s="1071" t="str">
        <f>IF(BB45="","",VLOOKUP(BB45,シフト記号表!$C$6:$L$47,10,FALSE))</f>
        <v/>
      </c>
      <c r="BC46" s="1069" t="str">
        <f>IF(BC45="","",VLOOKUP(BC45,シフト記号表!$C$6:$L$47,10,FALSE))</f>
        <v/>
      </c>
      <c r="BD46" s="1070" t="str">
        <f>IF(BD45="","",VLOOKUP(BD45,シフト記号表!$C$6:$L$47,10,FALSE))</f>
        <v/>
      </c>
      <c r="BE46" s="1070" t="str">
        <f>IF(BE45="","",VLOOKUP(BE45,シフト記号表!$C$6:$L$47,10,FALSE))</f>
        <v/>
      </c>
      <c r="BF46" s="1072">
        <f>IF($BI$3="４週",SUM(AA46:BB46),IF($BI$3="暦月",SUM(AA46:BE46),""))</f>
        <v>0</v>
      </c>
      <c r="BG46" s="1073"/>
      <c r="BH46" s="1074">
        <f>IF($BI$3="４週",BF46/4,IF($BI$3="暦月",(BF46/($BI$8/7)),""))</f>
        <v>0</v>
      </c>
      <c r="BI46" s="1073"/>
      <c r="BJ46" s="1075"/>
      <c r="BK46" s="1076"/>
      <c r="BL46" s="1076"/>
      <c r="BM46" s="1076"/>
      <c r="BN46" s="1077"/>
    </row>
    <row r="47" spans="2:66" ht="20.25" customHeight="1">
      <c r="B47" s="1029">
        <f>B45+1</f>
        <v>16</v>
      </c>
      <c r="C47" s="1234"/>
      <c r="D47" s="1235"/>
      <c r="E47" s="930"/>
      <c r="F47" s="1233"/>
      <c r="G47" s="1078"/>
      <c r="H47" s="1079"/>
      <c r="I47" s="1057"/>
      <c r="J47" s="1058"/>
      <c r="K47" s="1057"/>
      <c r="L47" s="1058"/>
      <c r="M47" s="1082"/>
      <c r="N47" s="1083"/>
      <c r="O47" s="1084"/>
      <c r="P47" s="1085"/>
      <c r="Q47" s="1085"/>
      <c r="R47" s="1079"/>
      <c r="S47" s="1063"/>
      <c r="T47" s="1064"/>
      <c r="U47" s="1064"/>
      <c r="V47" s="1064"/>
      <c r="W47" s="1065"/>
      <c r="X47" s="1103" t="s">
        <v>921</v>
      </c>
      <c r="Y47" s="1104"/>
      <c r="Z47" s="1105"/>
      <c r="AA47" s="1089"/>
      <c r="AB47" s="1090"/>
      <c r="AC47" s="1090"/>
      <c r="AD47" s="1090"/>
      <c r="AE47" s="1090"/>
      <c r="AF47" s="1090"/>
      <c r="AG47" s="1091"/>
      <c r="AH47" s="1089"/>
      <c r="AI47" s="1090"/>
      <c r="AJ47" s="1090"/>
      <c r="AK47" s="1090"/>
      <c r="AL47" s="1090"/>
      <c r="AM47" s="1090"/>
      <c r="AN47" s="1091"/>
      <c r="AO47" s="1089"/>
      <c r="AP47" s="1090"/>
      <c r="AQ47" s="1090"/>
      <c r="AR47" s="1090"/>
      <c r="AS47" s="1090"/>
      <c r="AT47" s="1090"/>
      <c r="AU47" s="1091"/>
      <c r="AV47" s="1089"/>
      <c r="AW47" s="1090"/>
      <c r="AX47" s="1090"/>
      <c r="AY47" s="1090"/>
      <c r="AZ47" s="1090"/>
      <c r="BA47" s="1090"/>
      <c r="BB47" s="1091"/>
      <c r="BC47" s="1089"/>
      <c r="BD47" s="1090"/>
      <c r="BE47" s="1092"/>
      <c r="BF47" s="1093"/>
      <c r="BG47" s="1094"/>
      <c r="BH47" s="1095"/>
      <c r="BI47" s="1096"/>
      <c r="BJ47" s="1097"/>
      <c r="BK47" s="1098"/>
      <c r="BL47" s="1098"/>
      <c r="BM47" s="1098"/>
      <c r="BN47" s="1099"/>
    </row>
    <row r="48" spans="2:66" ht="20.25" customHeight="1">
      <c r="B48" s="1054"/>
      <c r="C48" s="1231"/>
      <c r="D48" s="1232"/>
      <c r="E48" s="930"/>
      <c r="F48" s="1233"/>
      <c r="G48" s="1055"/>
      <c r="H48" s="1056"/>
      <c r="I48" s="1057"/>
      <c r="J48" s="1058">
        <f>G47</f>
        <v>0</v>
      </c>
      <c r="K48" s="1057"/>
      <c r="L48" s="1058">
        <f>M47</f>
        <v>0</v>
      </c>
      <c r="M48" s="1059"/>
      <c r="N48" s="1060"/>
      <c r="O48" s="1061"/>
      <c r="P48" s="1062"/>
      <c r="Q48" s="1062"/>
      <c r="R48" s="1056"/>
      <c r="S48" s="1063"/>
      <c r="T48" s="1064"/>
      <c r="U48" s="1064"/>
      <c r="V48" s="1064"/>
      <c r="W48" s="1065"/>
      <c r="X48" s="1100" t="s">
        <v>922</v>
      </c>
      <c r="Y48" s="1101"/>
      <c r="Z48" s="1102"/>
      <c r="AA48" s="1069" t="str">
        <f>IF(AA47="","",VLOOKUP(AA47,シフト記号表!$C$6:$L$47,10,FALSE))</f>
        <v/>
      </c>
      <c r="AB48" s="1070" t="str">
        <f>IF(AB47="","",VLOOKUP(AB47,シフト記号表!$C$6:$L$47,10,FALSE))</f>
        <v/>
      </c>
      <c r="AC48" s="1070" t="str">
        <f>IF(AC47="","",VLOOKUP(AC47,シフト記号表!$C$6:$L$47,10,FALSE))</f>
        <v/>
      </c>
      <c r="AD48" s="1070" t="str">
        <f>IF(AD47="","",VLOOKUP(AD47,シフト記号表!$C$6:$L$47,10,FALSE))</f>
        <v/>
      </c>
      <c r="AE48" s="1070" t="str">
        <f>IF(AE47="","",VLOOKUP(AE47,シフト記号表!$C$6:$L$47,10,FALSE))</f>
        <v/>
      </c>
      <c r="AF48" s="1070" t="str">
        <f>IF(AF47="","",VLOOKUP(AF47,シフト記号表!$C$6:$L$47,10,FALSE))</f>
        <v/>
      </c>
      <c r="AG48" s="1071" t="str">
        <f>IF(AG47="","",VLOOKUP(AG47,シフト記号表!$C$6:$L$47,10,FALSE))</f>
        <v/>
      </c>
      <c r="AH48" s="1069" t="str">
        <f>IF(AH47="","",VLOOKUP(AH47,シフト記号表!$C$6:$L$47,10,FALSE))</f>
        <v/>
      </c>
      <c r="AI48" s="1070" t="str">
        <f>IF(AI47="","",VLOOKUP(AI47,シフト記号表!$C$6:$L$47,10,FALSE))</f>
        <v/>
      </c>
      <c r="AJ48" s="1070" t="str">
        <f>IF(AJ47="","",VLOOKUP(AJ47,シフト記号表!$C$6:$L$47,10,FALSE))</f>
        <v/>
      </c>
      <c r="AK48" s="1070" t="str">
        <f>IF(AK47="","",VLOOKUP(AK47,シフト記号表!$C$6:$L$47,10,FALSE))</f>
        <v/>
      </c>
      <c r="AL48" s="1070" t="str">
        <f>IF(AL47="","",VLOOKUP(AL47,シフト記号表!$C$6:$L$47,10,FALSE))</f>
        <v/>
      </c>
      <c r="AM48" s="1070" t="str">
        <f>IF(AM47="","",VLOOKUP(AM47,シフト記号表!$C$6:$L$47,10,FALSE))</f>
        <v/>
      </c>
      <c r="AN48" s="1071" t="str">
        <f>IF(AN47="","",VLOOKUP(AN47,シフト記号表!$C$6:$L$47,10,FALSE))</f>
        <v/>
      </c>
      <c r="AO48" s="1069" t="str">
        <f>IF(AO47="","",VLOOKUP(AO47,シフト記号表!$C$6:$L$47,10,FALSE))</f>
        <v/>
      </c>
      <c r="AP48" s="1070" t="str">
        <f>IF(AP47="","",VLOOKUP(AP47,シフト記号表!$C$6:$L$47,10,FALSE))</f>
        <v/>
      </c>
      <c r="AQ48" s="1070" t="str">
        <f>IF(AQ47="","",VLOOKUP(AQ47,シフト記号表!$C$6:$L$47,10,FALSE))</f>
        <v/>
      </c>
      <c r="AR48" s="1070" t="str">
        <f>IF(AR47="","",VLOOKUP(AR47,シフト記号表!$C$6:$L$47,10,FALSE))</f>
        <v/>
      </c>
      <c r="AS48" s="1070" t="str">
        <f>IF(AS47="","",VLOOKUP(AS47,シフト記号表!$C$6:$L$47,10,FALSE))</f>
        <v/>
      </c>
      <c r="AT48" s="1070" t="str">
        <f>IF(AT47="","",VLOOKUP(AT47,シフト記号表!$C$6:$L$47,10,FALSE))</f>
        <v/>
      </c>
      <c r="AU48" s="1071" t="str">
        <f>IF(AU47="","",VLOOKUP(AU47,シフト記号表!$C$6:$L$47,10,FALSE))</f>
        <v/>
      </c>
      <c r="AV48" s="1069" t="str">
        <f>IF(AV47="","",VLOOKUP(AV47,シフト記号表!$C$6:$L$47,10,FALSE))</f>
        <v/>
      </c>
      <c r="AW48" s="1070" t="str">
        <f>IF(AW47="","",VLOOKUP(AW47,シフト記号表!$C$6:$L$47,10,FALSE))</f>
        <v/>
      </c>
      <c r="AX48" s="1070" t="str">
        <f>IF(AX47="","",VLOOKUP(AX47,シフト記号表!$C$6:$L$47,10,FALSE))</f>
        <v/>
      </c>
      <c r="AY48" s="1070" t="str">
        <f>IF(AY47="","",VLOOKUP(AY47,シフト記号表!$C$6:$L$47,10,FALSE))</f>
        <v/>
      </c>
      <c r="AZ48" s="1070" t="str">
        <f>IF(AZ47="","",VLOOKUP(AZ47,シフト記号表!$C$6:$L$47,10,FALSE))</f>
        <v/>
      </c>
      <c r="BA48" s="1070" t="str">
        <f>IF(BA47="","",VLOOKUP(BA47,シフト記号表!$C$6:$L$47,10,FALSE))</f>
        <v/>
      </c>
      <c r="BB48" s="1071" t="str">
        <f>IF(BB47="","",VLOOKUP(BB47,シフト記号表!$C$6:$L$47,10,FALSE))</f>
        <v/>
      </c>
      <c r="BC48" s="1069" t="str">
        <f>IF(BC47="","",VLOOKUP(BC47,シフト記号表!$C$6:$L$47,10,FALSE))</f>
        <v/>
      </c>
      <c r="BD48" s="1070" t="str">
        <f>IF(BD47="","",VLOOKUP(BD47,シフト記号表!$C$6:$L$47,10,FALSE))</f>
        <v/>
      </c>
      <c r="BE48" s="1070" t="str">
        <f>IF(BE47="","",VLOOKUP(BE47,シフト記号表!$C$6:$L$47,10,FALSE))</f>
        <v/>
      </c>
      <c r="BF48" s="1072">
        <f>IF($BI$3="４週",SUM(AA48:BB48),IF($BI$3="暦月",SUM(AA48:BE48),""))</f>
        <v>0</v>
      </c>
      <c r="BG48" s="1073"/>
      <c r="BH48" s="1074">
        <f>IF($BI$3="４週",BF48/4,IF($BI$3="暦月",(BF48/($BI$8/7)),""))</f>
        <v>0</v>
      </c>
      <c r="BI48" s="1073"/>
      <c r="BJ48" s="1075"/>
      <c r="BK48" s="1076"/>
      <c r="BL48" s="1076"/>
      <c r="BM48" s="1076"/>
      <c r="BN48" s="1077"/>
    </row>
    <row r="49" spans="2:66" ht="20.25" customHeight="1">
      <c r="B49" s="1029">
        <f>B47+1</f>
        <v>17</v>
      </c>
      <c r="C49" s="1234"/>
      <c r="D49" s="1235"/>
      <c r="E49" s="930"/>
      <c r="F49" s="1233"/>
      <c r="G49" s="1078"/>
      <c r="H49" s="1079"/>
      <c r="I49" s="1057"/>
      <c r="J49" s="1058"/>
      <c r="K49" s="1057"/>
      <c r="L49" s="1058"/>
      <c r="M49" s="1082"/>
      <c r="N49" s="1083"/>
      <c r="O49" s="1084"/>
      <c r="P49" s="1085"/>
      <c r="Q49" s="1085"/>
      <c r="R49" s="1079"/>
      <c r="S49" s="1063"/>
      <c r="T49" s="1064"/>
      <c r="U49" s="1064"/>
      <c r="V49" s="1064"/>
      <c r="W49" s="1065"/>
      <c r="X49" s="1103" t="s">
        <v>921</v>
      </c>
      <c r="Y49" s="1104"/>
      <c r="Z49" s="1105"/>
      <c r="AA49" s="1089"/>
      <c r="AB49" s="1090"/>
      <c r="AC49" s="1090"/>
      <c r="AD49" s="1090"/>
      <c r="AE49" s="1090"/>
      <c r="AF49" s="1090"/>
      <c r="AG49" s="1091"/>
      <c r="AH49" s="1089"/>
      <c r="AI49" s="1090"/>
      <c r="AJ49" s="1090"/>
      <c r="AK49" s="1090"/>
      <c r="AL49" s="1090"/>
      <c r="AM49" s="1090"/>
      <c r="AN49" s="1091"/>
      <c r="AO49" s="1089"/>
      <c r="AP49" s="1090"/>
      <c r="AQ49" s="1090"/>
      <c r="AR49" s="1090"/>
      <c r="AS49" s="1090"/>
      <c r="AT49" s="1090"/>
      <c r="AU49" s="1091"/>
      <c r="AV49" s="1089"/>
      <c r="AW49" s="1090"/>
      <c r="AX49" s="1090"/>
      <c r="AY49" s="1090"/>
      <c r="AZ49" s="1090"/>
      <c r="BA49" s="1090"/>
      <c r="BB49" s="1091"/>
      <c r="BC49" s="1089"/>
      <c r="BD49" s="1090"/>
      <c r="BE49" s="1092"/>
      <c r="BF49" s="1093"/>
      <c r="BG49" s="1094"/>
      <c r="BH49" s="1095"/>
      <c r="BI49" s="1096"/>
      <c r="BJ49" s="1097"/>
      <c r="BK49" s="1098"/>
      <c r="BL49" s="1098"/>
      <c r="BM49" s="1098"/>
      <c r="BN49" s="1099"/>
    </row>
    <row r="50" spans="2:66" ht="20.25" customHeight="1">
      <c r="B50" s="1054"/>
      <c r="C50" s="1231"/>
      <c r="D50" s="1232"/>
      <c r="E50" s="930"/>
      <c r="F50" s="1233"/>
      <c r="G50" s="1055"/>
      <c r="H50" s="1056"/>
      <c r="I50" s="1057"/>
      <c r="J50" s="1058">
        <f>G49</f>
        <v>0</v>
      </c>
      <c r="K50" s="1057"/>
      <c r="L50" s="1058">
        <f>M49</f>
        <v>0</v>
      </c>
      <c r="M50" s="1059"/>
      <c r="N50" s="1060"/>
      <c r="O50" s="1061"/>
      <c r="P50" s="1062"/>
      <c r="Q50" s="1062"/>
      <c r="R50" s="1056"/>
      <c r="S50" s="1063"/>
      <c r="T50" s="1064"/>
      <c r="U50" s="1064"/>
      <c r="V50" s="1064"/>
      <c r="W50" s="1065"/>
      <c r="X50" s="1100" t="s">
        <v>922</v>
      </c>
      <c r="Y50" s="1101"/>
      <c r="Z50" s="1102"/>
      <c r="AA50" s="1069" t="str">
        <f>IF(AA49="","",VLOOKUP(AA49,シフト記号表!$C$6:$L$47,10,FALSE))</f>
        <v/>
      </c>
      <c r="AB50" s="1070" t="str">
        <f>IF(AB49="","",VLOOKUP(AB49,シフト記号表!$C$6:$L$47,10,FALSE))</f>
        <v/>
      </c>
      <c r="AC50" s="1070" t="str">
        <f>IF(AC49="","",VLOOKUP(AC49,シフト記号表!$C$6:$L$47,10,FALSE))</f>
        <v/>
      </c>
      <c r="AD50" s="1070" t="str">
        <f>IF(AD49="","",VLOOKUP(AD49,シフト記号表!$C$6:$L$47,10,FALSE))</f>
        <v/>
      </c>
      <c r="AE50" s="1070" t="str">
        <f>IF(AE49="","",VLOOKUP(AE49,シフト記号表!$C$6:$L$47,10,FALSE))</f>
        <v/>
      </c>
      <c r="AF50" s="1070" t="str">
        <f>IF(AF49="","",VLOOKUP(AF49,シフト記号表!$C$6:$L$47,10,FALSE))</f>
        <v/>
      </c>
      <c r="AG50" s="1071" t="str">
        <f>IF(AG49="","",VLOOKUP(AG49,シフト記号表!$C$6:$L$47,10,FALSE))</f>
        <v/>
      </c>
      <c r="AH50" s="1069" t="str">
        <f>IF(AH49="","",VLOOKUP(AH49,シフト記号表!$C$6:$L$47,10,FALSE))</f>
        <v/>
      </c>
      <c r="AI50" s="1070" t="str">
        <f>IF(AI49="","",VLOOKUP(AI49,シフト記号表!$C$6:$L$47,10,FALSE))</f>
        <v/>
      </c>
      <c r="AJ50" s="1070" t="str">
        <f>IF(AJ49="","",VLOOKUP(AJ49,シフト記号表!$C$6:$L$47,10,FALSE))</f>
        <v/>
      </c>
      <c r="AK50" s="1070" t="str">
        <f>IF(AK49="","",VLOOKUP(AK49,シフト記号表!$C$6:$L$47,10,FALSE))</f>
        <v/>
      </c>
      <c r="AL50" s="1070" t="str">
        <f>IF(AL49="","",VLOOKUP(AL49,シフト記号表!$C$6:$L$47,10,FALSE))</f>
        <v/>
      </c>
      <c r="AM50" s="1070" t="str">
        <f>IF(AM49="","",VLOOKUP(AM49,シフト記号表!$C$6:$L$47,10,FALSE))</f>
        <v/>
      </c>
      <c r="AN50" s="1071" t="str">
        <f>IF(AN49="","",VLOOKUP(AN49,シフト記号表!$C$6:$L$47,10,FALSE))</f>
        <v/>
      </c>
      <c r="AO50" s="1069" t="str">
        <f>IF(AO49="","",VLOOKUP(AO49,シフト記号表!$C$6:$L$47,10,FALSE))</f>
        <v/>
      </c>
      <c r="AP50" s="1070" t="str">
        <f>IF(AP49="","",VLOOKUP(AP49,シフト記号表!$C$6:$L$47,10,FALSE))</f>
        <v/>
      </c>
      <c r="AQ50" s="1070" t="str">
        <f>IF(AQ49="","",VLOOKUP(AQ49,シフト記号表!$C$6:$L$47,10,FALSE))</f>
        <v/>
      </c>
      <c r="AR50" s="1070" t="str">
        <f>IF(AR49="","",VLOOKUP(AR49,シフト記号表!$C$6:$L$47,10,FALSE))</f>
        <v/>
      </c>
      <c r="AS50" s="1070" t="str">
        <f>IF(AS49="","",VLOOKUP(AS49,シフト記号表!$C$6:$L$47,10,FALSE))</f>
        <v/>
      </c>
      <c r="AT50" s="1070" t="str">
        <f>IF(AT49="","",VLOOKUP(AT49,シフト記号表!$C$6:$L$47,10,FALSE))</f>
        <v/>
      </c>
      <c r="AU50" s="1071" t="str">
        <f>IF(AU49="","",VLOOKUP(AU49,シフト記号表!$C$6:$L$47,10,FALSE))</f>
        <v/>
      </c>
      <c r="AV50" s="1069" t="str">
        <f>IF(AV49="","",VLOOKUP(AV49,シフト記号表!$C$6:$L$47,10,FALSE))</f>
        <v/>
      </c>
      <c r="AW50" s="1070" t="str">
        <f>IF(AW49="","",VLOOKUP(AW49,シフト記号表!$C$6:$L$47,10,FALSE))</f>
        <v/>
      </c>
      <c r="AX50" s="1070" t="str">
        <f>IF(AX49="","",VLOOKUP(AX49,シフト記号表!$C$6:$L$47,10,FALSE))</f>
        <v/>
      </c>
      <c r="AY50" s="1070" t="str">
        <f>IF(AY49="","",VLOOKUP(AY49,シフト記号表!$C$6:$L$47,10,FALSE))</f>
        <v/>
      </c>
      <c r="AZ50" s="1070" t="str">
        <f>IF(AZ49="","",VLOOKUP(AZ49,シフト記号表!$C$6:$L$47,10,FALSE))</f>
        <v/>
      </c>
      <c r="BA50" s="1070" t="str">
        <f>IF(BA49="","",VLOOKUP(BA49,シフト記号表!$C$6:$L$47,10,FALSE))</f>
        <v/>
      </c>
      <c r="BB50" s="1071" t="str">
        <f>IF(BB49="","",VLOOKUP(BB49,シフト記号表!$C$6:$L$47,10,FALSE))</f>
        <v/>
      </c>
      <c r="BC50" s="1069" t="str">
        <f>IF(BC49="","",VLOOKUP(BC49,シフト記号表!$C$6:$L$47,10,FALSE))</f>
        <v/>
      </c>
      <c r="BD50" s="1070" t="str">
        <f>IF(BD49="","",VLOOKUP(BD49,シフト記号表!$C$6:$L$47,10,FALSE))</f>
        <v/>
      </c>
      <c r="BE50" s="1070" t="str">
        <f>IF(BE49="","",VLOOKUP(BE49,シフト記号表!$C$6:$L$47,10,FALSE))</f>
        <v/>
      </c>
      <c r="BF50" s="1072">
        <f>IF($BI$3="４週",SUM(AA50:BB50),IF($BI$3="暦月",SUM(AA50:BE50),""))</f>
        <v>0</v>
      </c>
      <c r="BG50" s="1073"/>
      <c r="BH50" s="1074">
        <f>IF($BI$3="４週",BF50/4,IF($BI$3="暦月",(BF50/($BI$8/7)),""))</f>
        <v>0</v>
      </c>
      <c r="BI50" s="1073"/>
      <c r="BJ50" s="1075"/>
      <c r="BK50" s="1076"/>
      <c r="BL50" s="1076"/>
      <c r="BM50" s="1076"/>
      <c r="BN50" s="1077"/>
    </row>
    <row r="51" spans="2:66" ht="20.25" customHeight="1">
      <c r="B51" s="1029">
        <f>B49+1</f>
        <v>18</v>
      </c>
      <c r="C51" s="1234"/>
      <c r="D51" s="1235"/>
      <c r="E51" s="930"/>
      <c r="F51" s="1233"/>
      <c r="G51" s="1078"/>
      <c r="H51" s="1079"/>
      <c r="I51" s="1057"/>
      <c r="J51" s="1058"/>
      <c r="K51" s="1057"/>
      <c r="L51" s="1058"/>
      <c r="M51" s="1082"/>
      <c r="N51" s="1083"/>
      <c r="O51" s="1084"/>
      <c r="P51" s="1085"/>
      <c r="Q51" s="1085"/>
      <c r="R51" s="1079"/>
      <c r="S51" s="1063"/>
      <c r="T51" s="1064"/>
      <c r="U51" s="1064"/>
      <c r="V51" s="1064"/>
      <c r="W51" s="1065"/>
      <c r="X51" s="1103" t="s">
        <v>921</v>
      </c>
      <c r="Y51" s="1104"/>
      <c r="Z51" s="1105"/>
      <c r="AA51" s="1089"/>
      <c r="AB51" s="1090"/>
      <c r="AC51" s="1090"/>
      <c r="AD51" s="1090"/>
      <c r="AE51" s="1090"/>
      <c r="AF51" s="1090"/>
      <c r="AG51" s="1091"/>
      <c r="AH51" s="1089"/>
      <c r="AI51" s="1090"/>
      <c r="AJ51" s="1090"/>
      <c r="AK51" s="1090"/>
      <c r="AL51" s="1090"/>
      <c r="AM51" s="1090"/>
      <c r="AN51" s="1091"/>
      <c r="AO51" s="1089"/>
      <c r="AP51" s="1090"/>
      <c r="AQ51" s="1090"/>
      <c r="AR51" s="1090"/>
      <c r="AS51" s="1090"/>
      <c r="AT51" s="1090"/>
      <c r="AU51" s="1091"/>
      <c r="AV51" s="1089"/>
      <c r="AW51" s="1090"/>
      <c r="AX51" s="1090"/>
      <c r="AY51" s="1090"/>
      <c r="AZ51" s="1090"/>
      <c r="BA51" s="1090"/>
      <c r="BB51" s="1091"/>
      <c r="BC51" s="1089"/>
      <c r="BD51" s="1090"/>
      <c r="BE51" s="1092"/>
      <c r="BF51" s="1093"/>
      <c r="BG51" s="1094"/>
      <c r="BH51" s="1095"/>
      <c r="BI51" s="1096"/>
      <c r="BJ51" s="1097"/>
      <c r="BK51" s="1098"/>
      <c r="BL51" s="1098"/>
      <c r="BM51" s="1098"/>
      <c r="BN51" s="1099"/>
    </row>
    <row r="52" spans="2:66" ht="20.25" customHeight="1">
      <c r="B52" s="1054"/>
      <c r="C52" s="1231"/>
      <c r="D52" s="1232"/>
      <c r="E52" s="930"/>
      <c r="F52" s="1233"/>
      <c r="G52" s="1055"/>
      <c r="H52" s="1056"/>
      <c r="I52" s="1057"/>
      <c r="J52" s="1058">
        <f>G51</f>
        <v>0</v>
      </c>
      <c r="K52" s="1057"/>
      <c r="L52" s="1058">
        <f>M51</f>
        <v>0</v>
      </c>
      <c r="M52" s="1059"/>
      <c r="N52" s="1060"/>
      <c r="O52" s="1061"/>
      <c r="P52" s="1062"/>
      <c r="Q52" s="1062"/>
      <c r="R52" s="1056"/>
      <c r="S52" s="1063"/>
      <c r="T52" s="1064"/>
      <c r="U52" s="1064"/>
      <c r="V52" s="1064"/>
      <c r="W52" s="1065"/>
      <c r="X52" s="1100" t="s">
        <v>922</v>
      </c>
      <c r="Y52" s="1101"/>
      <c r="Z52" s="1102"/>
      <c r="AA52" s="1069" t="str">
        <f>IF(AA51="","",VLOOKUP(AA51,シフト記号表!$C$6:$L$47,10,FALSE))</f>
        <v/>
      </c>
      <c r="AB52" s="1070" t="str">
        <f>IF(AB51="","",VLOOKUP(AB51,シフト記号表!$C$6:$L$47,10,FALSE))</f>
        <v/>
      </c>
      <c r="AC52" s="1070" t="str">
        <f>IF(AC51="","",VLOOKUP(AC51,シフト記号表!$C$6:$L$47,10,FALSE))</f>
        <v/>
      </c>
      <c r="AD52" s="1070" t="str">
        <f>IF(AD51="","",VLOOKUP(AD51,シフト記号表!$C$6:$L$47,10,FALSE))</f>
        <v/>
      </c>
      <c r="AE52" s="1070" t="str">
        <f>IF(AE51="","",VLOOKUP(AE51,シフト記号表!$C$6:$L$47,10,FALSE))</f>
        <v/>
      </c>
      <c r="AF52" s="1070" t="str">
        <f>IF(AF51="","",VLOOKUP(AF51,シフト記号表!$C$6:$L$47,10,FALSE))</f>
        <v/>
      </c>
      <c r="AG52" s="1071" t="str">
        <f>IF(AG51="","",VLOOKUP(AG51,シフト記号表!$C$6:$L$47,10,FALSE))</f>
        <v/>
      </c>
      <c r="AH52" s="1069" t="str">
        <f>IF(AH51="","",VLOOKUP(AH51,シフト記号表!$C$6:$L$47,10,FALSE))</f>
        <v/>
      </c>
      <c r="AI52" s="1070" t="str">
        <f>IF(AI51="","",VLOOKUP(AI51,シフト記号表!$C$6:$L$47,10,FALSE))</f>
        <v/>
      </c>
      <c r="AJ52" s="1070" t="str">
        <f>IF(AJ51="","",VLOOKUP(AJ51,シフト記号表!$C$6:$L$47,10,FALSE))</f>
        <v/>
      </c>
      <c r="AK52" s="1070" t="str">
        <f>IF(AK51="","",VLOOKUP(AK51,シフト記号表!$C$6:$L$47,10,FALSE))</f>
        <v/>
      </c>
      <c r="AL52" s="1070" t="str">
        <f>IF(AL51="","",VLOOKUP(AL51,シフト記号表!$C$6:$L$47,10,FALSE))</f>
        <v/>
      </c>
      <c r="AM52" s="1070" t="str">
        <f>IF(AM51="","",VLOOKUP(AM51,シフト記号表!$C$6:$L$47,10,FALSE))</f>
        <v/>
      </c>
      <c r="AN52" s="1071" t="str">
        <f>IF(AN51="","",VLOOKUP(AN51,シフト記号表!$C$6:$L$47,10,FALSE))</f>
        <v/>
      </c>
      <c r="AO52" s="1069" t="str">
        <f>IF(AO51="","",VLOOKUP(AO51,シフト記号表!$C$6:$L$47,10,FALSE))</f>
        <v/>
      </c>
      <c r="AP52" s="1070" t="str">
        <f>IF(AP51="","",VLOOKUP(AP51,シフト記号表!$C$6:$L$47,10,FALSE))</f>
        <v/>
      </c>
      <c r="AQ52" s="1070" t="str">
        <f>IF(AQ51="","",VLOOKUP(AQ51,シフト記号表!$C$6:$L$47,10,FALSE))</f>
        <v/>
      </c>
      <c r="AR52" s="1070" t="str">
        <f>IF(AR51="","",VLOOKUP(AR51,シフト記号表!$C$6:$L$47,10,FALSE))</f>
        <v/>
      </c>
      <c r="AS52" s="1070" t="str">
        <f>IF(AS51="","",VLOOKUP(AS51,シフト記号表!$C$6:$L$47,10,FALSE))</f>
        <v/>
      </c>
      <c r="AT52" s="1070" t="str">
        <f>IF(AT51="","",VLOOKUP(AT51,シフト記号表!$C$6:$L$47,10,FALSE))</f>
        <v/>
      </c>
      <c r="AU52" s="1071" t="str">
        <f>IF(AU51="","",VLOOKUP(AU51,シフト記号表!$C$6:$L$47,10,FALSE))</f>
        <v/>
      </c>
      <c r="AV52" s="1069" t="str">
        <f>IF(AV51="","",VLOOKUP(AV51,シフト記号表!$C$6:$L$47,10,FALSE))</f>
        <v/>
      </c>
      <c r="AW52" s="1070" t="str">
        <f>IF(AW51="","",VLOOKUP(AW51,シフト記号表!$C$6:$L$47,10,FALSE))</f>
        <v/>
      </c>
      <c r="AX52" s="1070" t="str">
        <f>IF(AX51="","",VLOOKUP(AX51,シフト記号表!$C$6:$L$47,10,FALSE))</f>
        <v/>
      </c>
      <c r="AY52" s="1070" t="str">
        <f>IF(AY51="","",VLOOKUP(AY51,シフト記号表!$C$6:$L$47,10,FALSE))</f>
        <v/>
      </c>
      <c r="AZ52" s="1070" t="str">
        <f>IF(AZ51="","",VLOOKUP(AZ51,シフト記号表!$C$6:$L$47,10,FALSE))</f>
        <v/>
      </c>
      <c r="BA52" s="1070" t="str">
        <f>IF(BA51="","",VLOOKUP(BA51,シフト記号表!$C$6:$L$47,10,FALSE))</f>
        <v/>
      </c>
      <c r="BB52" s="1071" t="str">
        <f>IF(BB51="","",VLOOKUP(BB51,シフト記号表!$C$6:$L$47,10,FALSE))</f>
        <v/>
      </c>
      <c r="BC52" s="1069" t="str">
        <f>IF(BC51="","",VLOOKUP(BC51,シフト記号表!$C$6:$L$47,10,FALSE))</f>
        <v/>
      </c>
      <c r="BD52" s="1070" t="str">
        <f>IF(BD51="","",VLOOKUP(BD51,シフト記号表!$C$6:$L$47,10,FALSE))</f>
        <v/>
      </c>
      <c r="BE52" s="1070" t="str">
        <f>IF(BE51="","",VLOOKUP(BE51,シフト記号表!$C$6:$L$47,10,FALSE))</f>
        <v/>
      </c>
      <c r="BF52" s="1072">
        <f>IF($BI$3="４週",SUM(AA52:BB52),IF($BI$3="暦月",SUM(AA52:BE52),""))</f>
        <v>0</v>
      </c>
      <c r="BG52" s="1073"/>
      <c r="BH52" s="1074">
        <f>IF($BI$3="４週",BF52/4,IF($BI$3="暦月",(BF52/($BI$8/7)),""))</f>
        <v>0</v>
      </c>
      <c r="BI52" s="1073"/>
      <c r="BJ52" s="1075"/>
      <c r="BK52" s="1076"/>
      <c r="BL52" s="1076"/>
      <c r="BM52" s="1076"/>
      <c r="BN52" s="1077"/>
    </row>
    <row r="53" spans="2:66" ht="20.25" customHeight="1">
      <c r="B53" s="1029">
        <f>B51+1</f>
        <v>19</v>
      </c>
      <c r="C53" s="1234"/>
      <c r="D53" s="1235"/>
      <c r="E53" s="930"/>
      <c r="F53" s="1233"/>
      <c r="G53" s="1078"/>
      <c r="H53" s="1079"/>
      <c r="I53" s="1080"/>
      <c r="J53" s="1081"/>
      <c r="K53" s="1080"/>
      <c r="L53" s="1081"/>
      <c r="M53" s="1082"/>
      <c r="N53" s="1083"/>
      <c r="O53" s="1084"/>
      <c r="P53" s="1085"/>
      <c r="Q53" s="1085"/>
      <c r="R53" s="1079"/>
      <c r="S53" s="1063"/>
      <c r="T53" s="1064"/>
      <c r="U53" s="1064"/>
      <c r="V53" s="1064"/>
      <c r="W53" s="1065"/>
      <c r="X53" s="1086" t="s">
        <v>921</v>
      </c>
      <c r="Y53" s="1087"/>
      <c r="Z53" s="1088"/>
      <c r="AA53" s="1089"/>
      <c r="AB53" s="1090"/>
      <c r="AC53" s="1090"/>
      <c r="AD53" s="1090"/>
      <c r="AE53" s="1090"/>
      <c r="AF53" s="1090"/>
      <c r="AG53" s="1091"/>
      <c r="AH53" s="1089"/>
      <c r="AI53" s="1090"/>
      <c r="AJ53" s="1090"/>
      <c r="AK53" s="1090"/>
      <c r="AL53" s="1090"/>
      <c r="AM53" s="1090"/>
      <c r="AN53" s="1091"/>
      <c r="AO53" s="1089"/>
      <c r="AP53" s="1090"/>
      <c r="AQ53" s="1090"/>
      <c r="AR53" s="1090"/>
      <c r="AS53" s="1090"/>
      <c r="AT53" s="1090"/>
      <c r="AU53" s="1091"/>
      <c r="AV53" s="1089"/>
      <c r="AW53" s="1090"/>
      <c r="AX53" s="1090"/>
      <c r="AY53" s="1090"/>
      <c r="AZ53" s="1090"/>
      <c r="BA53" s="1090"/>
      <c r="BB53" s="1091"/>
      <c r="BC53" s="1089"/>
      <c r="BD53" s="1090"/>
      <c r="BE53" s="1092"/>
      <c r="BF53" s="1093"/>
      <c r="BG53" s="1094"/>
      <c r="BH53" s="1095"/>
      <c r="BI53" s="1096"/>
      <c r="BJ53" s="1097"/>
      <c r="BK53" s="1098"/>
      <c r="BL53" s="1098"/>
      <c r="BM53" s="1098"/>
      <c r="BN53" s="1099"/>
    </row>
    <row r="54" spans="2:66" ht="20.25" customHeight="1">
      <c r="B54" s="1054"/>
      <c r="C54" s="1231"/>
      <c r="D54" s="1232"/>
      <c r="E54" s="930"/>
      <c r="F54" s="1233"/>
      <c r="G54" s="1055"/>
      <c r="H54" s="1056"/>
      <c r="I54" s="1057"/>
      <c r="J54" s="1058">
        <f>G53</f>
        <v>0</v>
      </c>
      <c r="K54" s="1057"/>
      <c r="L54" s="1058">
        <f>M53</f>
        <v>0</v>
      </c>
      <c r="M54" s="1059"/>
      <c r="N54" s="1060"/>
      <c r="O54" s="1061"/>
      <c r="P54" s="1062"/>
      <c r="Q54" s="1062"/>
      <c r="R54" s="1056"/>
      <c r="S54" s="1063"/>
      <c r="T54" s="1064"/>
      <c r="U54" s="1064"/>
      <c r="V54" s="1064"/>
      <c r="W54" s="1065"/>
      <c r="X54" s="1100" t="s">
        <v>922</v>
      </c>
      <c r="Y54" s="1067"/>
      <c r="Z54" s="1068"/>
      <c r="AA54" s="1069" t="str">
        <f>IF(AA53="","",VLOOKUP(AA53,シフト記号表!$C$6:$L$47,10,FALSE))</f>
        <v/>
      </c>
      <c r="AB54" s="1070" t="str">
        <f>IF(AB53="","",VLOOKUP(AB53,シフト記号表!$C$6:$L$47,10,FALSE))</f>
        <v/>
      </c>
      <c r="AC54" s="1070" t="str">
        <f>IF(AC53="","",VLOOKUP(AC53,シフト記号表!$C$6:$L$47,10,FALSE))</f>
        <v/>
      </c>
      <c r="AD54" s="1070" t="str">
        <f>IF(AD53="","",VLOOKUP(AD53,シフト記号表!$C$6:$L$47,10,FALSE))</f>
        <v/>
      </c>
      <c r="AE54" s="1070" t="str">
        <f>IF(AE53="","",VLOOKUP(AE53,シフト記号表!$C$6:$L$47,10,FALSE))</f>
        <v/>
      </c>
      <c r="AF54" s="1070" t="str">
        <f>IF(AF53="","",VLOOKUP(AF53,シフト記号表!$C$6:$L$47,10,FALSE))</f>
        <v/>
      </c>
      <c r="AG54" s="1071" t="str">
        <f>IF(AG53="","",VLOOKUP(AG53,シフト記号表!$C$6:$L$47,10,FALSE))</f>
        <v/>
      </c>
      <c r="AH54" s="1069" t="str">
        <f>IF(AH53="","",VLOOKUP(AH53,シフト記号表!$C$6:$L$47,10,FALSE))</f>
        <v/>
      </c>
      <c r="AI54" s="1070" t="str">
        <f>IF(AI53="","",VLOOKUP(AI53,シフト記号表!$C$6:$L$47,10,FALSE))</f>
        <v/>
      </c>
      <c r="AJ54" s="1070" t="str">
        <f>IF(AJ53="","",VLOOKUP(AJ53,シフト記号表!$C$6:$L$47,10,FALSE))</f>
        <v/>
      </c>
      <c r="AK54" s="1070" t="str">
        <f>IF(AK53="","",VLOOKUP(AK53,シフト記号表!$C$6:$L$47,10,FALSE))</f>
        <v/>
      </c>
      <c r="AL54" s="1070" t="str">
        <f>IF(AL53="","",VLOOKUP(AL53,シフト記号表!$C$6:$L$47,10,FALSE))</f>
        <v/>
      </c>
      <c r="AM54" s="1070" t="str">
        <f>IF(AM53="","",VLOOKUP(AM53,シフト記号表!$C$6:$L$47,10,FALSE))</f>
        <v/>
      </c>
      <c r="AN54" s="1071" t="str">
        <f>IF(AN53="","",VLOOKUP(AN53,シフト記号表!$C$6:$L$47,10,FALSE))</f>
        <v/>
      </c>
      <c r="AO54" s="1069" t="str">
        <f>IF(AO53="","",VLOOKUP(AO53,シフト記号表!$C$6:$L$47,10,FALSE))</f>
        <v/>
      </c>
      <c r="AP54" s="1070" t="str">
        <f>IF(AP53="","",VLOOKUP(AP53,シフト記号表!$C$6:$L$47,10,FALSE))</f>
        <v/>
      </c>
      <c r="AQ54" s="1070" t="str">
        <f>IF(AQ53="","",VLOOKUP(AQ53,シフト記号表!$C$6:$L$47,10,FALSE))</f>
        <v/>
      </c>
      <c r="AR54" s="1070" t="str">
        <f>IF(AR53="","",VLOOKUP(AR53,シフト記号表!$C$6:$L$47,10,FALSE))</f>
        <v/>
      </c>
      <c r="AS54" s="1070" t="str">
        <f>IF(AS53="","",VLOOKUP(AS53,シフト記号表!$C$6:$L$47,10,FALSE))</f>
        <v/>
      </c>
      <c r="AT54" s="1070" t="str">
        <f>IF(AT53="","",VLOOKUP(AT53,シフト記号表!$C$6:$L$47,10,FALSE))</f>
        <v/>
      </c>
      <c r="AU54" s="1071" t="str">
        <f>IF(AU53="","",VLOOKUP(AU53,シフト記号表!$C$6:$L$47,10,FALSE))</f>
        <v/>
      </c>
      <c r="AV54" s="1069" t="str">
        <f>IF(AV53="","",VLOOKUP(AV53,シフト記号表!$C$6:$L$47,10,FALSE))</f>
        <v/>
      </c>
      <c r="AW54" s="1070" t="str">
        <f>IF(AW53="","",VLOOKUP(AW53,シフト記号表!$C$6:$L$47,10,FALSE))</f>
        <v/>
      </c>
      <c r="AX54" s="1070" t="str">
        <f>IF(AX53="","",VLOOKUP(AX53,シフト記号表!$C$6:$L$47,10,FALSE))</f>
        <v/>
      </c>
      <c r="AY54" s="1070" t="str">
        <f>IF(AY53="","",VLOOKUP(AY53,シフト記号表!$C$6:$L$47,10,FALSE))</f>
        <v/>
      </c>
      <c r="AZ54" s="1070" t="str">
        <f>IF(AZ53="","",VLOOKUP(AZ53,シフト記号表!$C$6:$L$47,10,FALSE))</f>
        <v/>
      </c>
      <c r="BA54" s="1070" t="str">
        <f>IF(BA53="","",VLOOKUP(BA53,シフト記号表!$C$6:$L$47,10,FALSE))</f>
        <v/>
      </c>
      <c r="BB54" s="1071" t="str">
        <f>IF(BB53="","",VLOOKUP(BB53,シフト記号表!$C$6:$L$47,10,FALSE))</f>
        <v/>
      </c>
      <c r="BC54" s="1069" t="str">
        <f>IF(BC53="","",VLOOKUP(BC53,シフト記号表!$C$6:$L$47,10,FALSE))</f>
        <v/>
      </c>
      <c r="BD54" s="1070" t="str">
        <f>IF(BD53="","",VLOOKUP(BD53,シフト記号表!$C$6:$L$47,10,FALSE))</f>
        <v/>
      </c>
      <c r="BE54" s="1070" t="str">
        <f>IF(BE53="","",VLOOKUP(BE53,シフト記号表!$C$6:$L$47,10,FALSE))</f>
        <v/>
      </c>
      <c r="BF54" s="1072">
        <f>IF($BI$3="４週",SUM(AA54:BB54),IF($BI$3="暦月",SUM(AA54:BE54),""))</f>
        <v>0</v>
      </c>
      <c r="BG54" s="1073"/>
      <c r="BH54" s="1074">
        <f>IF($BI$3="４週",BF54/4,IF($BI$3="暦月",(BF54/($BI$8/7)),""))</f>
        <v>0</v>
      </c>
      <c r="BI54" s="1073"/>
      <c r="BJ54" s="1075"/>
      <c r="BK54" s="1076"/>
      <c r="BL54" s="1076"/>
      <c r="BM54" s="1076"/>
      <c r="BN54" s="1077"/>
    </row>
    <row r="55" spans="2:66" ht="20.25" customHeight="1">
      <c r="B55" s="1029">
        <f>B53+1</f>
        <v>20</v>
      </c>
      <c r="C55" s="1234"/>
      <c r="D55" s="1235"/>
      <c r="E55" s="930"/>
      <c r="F55" s="1233"/>
      <c r="G55" s="1078"/>
      <c r="H55" s="1079"/>
      <c r="I55" s="1080"/>
      <c r="J55" s="1081"/>
      <c r="K55" s="1080"/>
      <c r="L55" s="1081"/>
      <c r="M55" s="1082"/>
      <c r="N55" s="1083"/>
      <c r="O55" s="1084"/>
      <c r="P55" s="1085"/>
      <c r="Q55" s="1085"/>
      <c r="R55" s="1079"/>
      <c r="S55" s="1063"/>
      <c r="T55" s="1064"/>
      <c r="U55" s="1064"/>
      <c r="V55" s="1064"/>
      <c r="W55" s="1065"/>
      <c r="X55" s="1086" t="s">
        <v>921</v>
      </c>
      <c r="Y55" s="1087"/>
      <c r="Z55" s="1088"/>
      <c r="AA55" s="1089"/>
      <c r="AB55" s="1090"/>
      <c r="AC55" s="1090"/>
      <c r="AD55" s="1090"/>
      <c r="AE55" s="1090"/>
      <c r="AF55" s="1090"/>
      <c r="AG55" s="1091"/>
      <c r="AH55" s="1089"/>
      <c r="AI55" s="1090"/>
      <c r="AJ55" s="1090"/>
      <c r="AK55" s="1090"/>
      <c r="AL55" s="1090"/>
      <c r="AM55" s="1090"/>
      <c r="AN55" s="1091"/>
      <c r="AO55" s="1089"/>
      <c r="AP55" s="1090"/>
      <c r="AQ55" s="1090"/>
      <c r="AR55" s="1090"/>
      <c r="AS55" s="1090"/>
      <c r="AT55" s="1090"/>
      <c r="AU55" s="1091"/>
      <c r="AV55" s="1089"/>
      <c r="AW55" s="1090"/>
      <c r="AX55" s="1090"/>
      <c r="AY55" s="1090"/>
      <c r="AZ55" s="1090"/>
      <c r="BA55" s="1090"/>
      <c r="BB55" s="1091"/>
      <c r="BC55" s="1089"/>
      <c r="BD55" s="1090"/>
      <c r="BE55" s="1092"/>
      <c r="BF55" s="1093"/>
      <c r="BG55" s="1094"/>
      <c r="BH55" s="1095"/>
      <c r="BI55" s="1096"/>
      <c r="BJ55" s="1097"/>
      <c r="BK55" s="1098"/>
      <c r="BL55" s="1098"/>
      <c r="BM55" s="1098"/>
      <c r="BN55" s="1099"/>
    </row>
    <row r="56" spans="2:66" ht="20.25" customHeight="1">
      <c r="B56" s="1054"/>
      <c r="C56" s="1231"/>
      <c r="D56" s="1232"/>
      <c r="E56" s="930"/>
      <c r="F56" s="1233"/>
      <c r="G56" s="1055"/>
      <c r="H56" s="1056"/>
      <c r="I56" s="1057"/>
      <c r="J56" s="1058">
        <f>G55</f>
        <v>0</v>
      </c>
      <c r="K56" s="1057"/>
      <c r="L56" s="1058">
        <f>M55</f>
        <v>0</v>
      </c>
      <c r="M56" s="1059"/>
      <c r="N56" s="1060"/>
      <c r="O56" s="1061"/>
      <c r="P56" s="1062"/>
      <c r="Q56" s="1062"/>
      <c r="R56" s="1056"/>
      <c r="S56" s="1063"/>
      <c r="T56" s="1064"/>
      <c r="U56" s="1064"/>
      <c r="V56" s="1064"/>
      <c r="W56" s="1065"/>
      <c r="X56" s="1100" t="s">
        <v>922</v>
      </c>
      <c r="Y56" s="1101"/>
      <c r="Z56" s="1102"/>
      <c r="AA56" s="1069" t="str">
        <f>IF(AA55="","",VLOOKUP(AA55,シフト記号表!$C$6:$L$47,10,FALSE))</f>
        <v/>
      </c>
      <c r="AB56" s="1070" t="str">
        <f>IF(AB55="","",VLOOKUP(AB55,シフト記号表!$C$6:$L$47,10,FALSE))</f>
        <v/>
      </c>
      <c r="AC56" s="1070" t="str">
        <f>IF(AC55="","",VLOOKUP(AC55,シフト記号表!$C$6:$L$47,10,FALSE))</f>
        <v/>
      </c>
      <c r="AD56" s="1070" t="str">
        <f>IF(AD55="","",VLOOKUP(AD55,シフト記号表!$C$6:$L$47,10,FALSE))</f>
        <v/>
      </c>
      <c r="AE56" s="1070" t="str">
        <f>IF(AE55="","",VLOOKUP(AE55,シフト記号表!$C$6:$L$47,10,FALSE))</f>
        <v/>
      </c>
      <c r="AF56" s="1070" t="str">
        <f>IF(AF55="","",VLOOKUP(AF55,シフト記号表!$C$6:$L$47,10,FALSE))</f>
        <v/>
      </c>
      <c r="AG56" s="1071" t="str">
        <f>IF(AG55="","",VLOOKUP(AG55,シフト記号表!$C$6:$L$47,10,FALSE))</f>
        <v/>
      </c>
      <c r="AH56" s="1069" t="str">
        <f>IF(AH55="","",VLOOKUP(AH55,シフト記号表!$C$6:$L$47,10,FALSE))</f>
        <v/>
      </c>
      <c r="AI56" s="1070" t="str">
        <f>IF(AI55="","",VLOOKUP(AI55,シフト記号表!$C$6:$L$47,10,FALSE))</f>
        <v/>
      </c>
      <c r="AJ56" s="1070" t="str">
        <f>IF(AJ55="","",VLOOKUP(AJ55,シフト記号表!$C$6:$L$47,10,FALSE))</f>
        <v/>
      </c>
      <c r="AK56" s="1070" t="str">
        <f>IF(AK55="","",VLOOKUP(AK55,シフト記号表!$C$6:$L$47,10,FALSE))</f>
        <v/>
      </c>
      <c r="AL56" s="1070" t="str">
        <f>IF(AL55="","",VLOOKUP(AL55,シフト記号表!$C$6:$L$47,10,FALSE))</f>
        <v/>
      </c>
      <c r="AM56" s="1070" t="str">
        <f>IF(AM55="","",VLOOKUP(AM55,シフト記号表!$C$6:$L$47,10,FALSE))</f>
        <v/>
      </c>
      <c r="AN56" s="1071" t="str">
        <f>IF(AN55="","",VLOOKUP(AN55,シフト記号表!$C$6:$L$47,10,FALSE))</f>
        <v/>
      </c>
      <c r="AO56" s="1069" t="str">
        <f>IF(AO55="","",VLOOKUP(AO55,シフト記号表!$C$6:$L$47,10,FALSE))</f>
        <v/>
      </c>
      <c r="AP56" s="1070" t="str">
        <f>IF(AP55="","",VLOOKUP(AP55,シフト記号表!$C$6:$L$47,10,FALSE))</f>
        <v/>
      </c>
      <c r="AQ56" s="1070" t="str">
        <f>IF(AQ55="","",VLOOKUP(AQ55,シフト記号表!$C$6:$L$47,10,FALSE))</f>
        <v/>
      </c>
      <c r="AR56" s="1070" t="str">
        <f>IF(AR55="","",VLOOKUP(AR55,シフト記号表!$C$6:$L$47,10,FALSE))</f>
        <v/>
      </c>
      <c r="AS56" s="1070" t="str">
        <f>IF(AS55="","",VLOOKUP(AS55,シフト記号表!$C$6:$L$47,10,FALSE))</f>
        <v/>
      </c>
      <c r="AT56" s="1070" t="str">
        <f>IF(AT55="","",VLOOKUP(AT55,シフト記号表!$C$6:$L$47,10,FALSE))</f>
        <v/>
      </c>
      <c r="AU56" s="1071" t="str">
        <f>IF(AU55="","",VLOOKUP(AU55,シフト記号表!$C$6:$L$47,10,FALSE))</f>
        <v/>
      </c>
      <c r="AV56" s="1069" t="str">
        <f>IF(AV55="","",VLOOKUP(AV55,シフト記号表!$C$6:$L$47,10,FALSE))</f>
        <v/>
      </c>
      <c r="AW56" s="1070" t="str">
        <f>IF(AW55="","",VLOOKUP(AW55,シフト記号表!$C$6:$L$47,10,FALSE))</f>
        <v/>
      </c>
      <c r="AX56" s="1070" t="str">
        <f>IF(AX55="","",VLOOKUP(AX55,シフト記号表!$C$6:$L$47,10,FALSE))</f>
        <v/>
      </c>
      <c r="AY56" s="1070" t="str">
        <f>IF(AY55="","",VLOOKUP(AY55,シフト記号表!$C$6:$L$47,10,FALSE))</f>
        <v/>
      </c>
      <c r="AZ56" s="1070" t="str">
        <f>IF(AZ55="","",VLOOKUP(AZ55,シフト記号表!$C$6:$L$47,10,FALSE))</f>
        <v/>
      </c>
      <c r="BA56" s="1070" t="str">
        <f>IF(BA55="","",VLOOKUP(BA55,シフト記号表!$C$6:$L$47,10,FALSE))</f>
        <v/>
      </c>
      <c r="BB56" s="1071" t="str">
        <f>IF(BB55="","",VLOOKUP(BB55,シフト記号表!$C$6:$L$47,10,FALSE))</f>
        <v/>
      </c>
      <c r="BC56" s="1069" t="str">
        <f>IF(BC55="","",VLOOKUP(BC55,シフト記号表!$C$6:$L$47,10,FALSE))</f>
        <v/>
      </c>
      <c r="BD56" s="1070" t="str">
        <f>IF(BD55="","",VLOOKUP(BD55,シフト記号表!$C$6:$L$47,10,FALSE))</f>
        <v/>
      </c>
      <c r="BE56" s="1070" t="str">
        <f>IF(BE55="","",VLOOKUP(BE55,シフト記号表!$C$6:$L$47,10,FALSE))</f>
        <v/>
      </c>
      <c r="BF56" s="1072">
        <f>IF($BI$3="４週",SUM(AA56:BB56),IF($BI$3="暦月",SUM(AA56:BE56),""))</f>
        <v>0</v>
      </c>
      <c r="BG56" s="1073"/>
      <c r="BH56" s="1074">
        <f>IF($BI$3="４週",BF56/4,IF($BI$3="暦月",(BF56/($BI$8/7)),""))</f>
        <v>0</v>
      </c>
      <c r="BI56" s="1073"/>
      <c r="BJ56" s="1075"/>
      <c r="BK56" s="1076"/>
      <c r="BL56" s="1076"/>
      <c r="BM56" s="1076"/>
      <c r="BN56" s="1077"/>
    </row>
    <row r="57" spans="2:66" ht="20.25" customHeight="1">
      <c r="B57" s="1029">
        <f>B55+1</f>
        <v>21</v>
      </c>
      <c r="C57" s="1234"/>
      <c r="D57" s="1235"/>
      <c r="E57" s="930"/>
      <c r="F57" s="1233"/>
      <c r="G57" s="1078"/>
      <c r="H57" s="1079"/>
      <c r="I57" s="1057"/>
      <c r="J57" s="1058"/>
      <c r="K57" s="1057"/>
      <c r="L57" s="1058"/>
      <c r="M57" s="1082"/>
      <c r="N57" s="1083"/>
      <c r="O57" s="1084"/>
      <c r="P57" s="1085"/>
      <c r="Q57" s="1085"/>
      <c r="R57" s="1079"/>
      <c r="S57" s="1063"/>
      <c r="T57" s="1064"/>
      <c r="U57" s="1064"/>
      <c r="V57" s="1064"/>
      <c r="W57" s="1065"/>
      <c r="X57" s="1103" t="s">
        <v>921</v>
      </c>
      <c r="Y57" s="1104"/>
      <c r="Z57" s="1105"/>
      <c r="AA57" s="1089"/>
      <c r="AB57" s="1090"/>
      <c r="AC57" s="1090"/>
      <c r="AD57" s="1090"/>
      <c r="AE57" s="1090"/>
      <c r="AF57" s="1090"/>
      <c r="AG57" s="1091"/>
      <c r="AH57" s="1089"/>
      <c r="AI57" s="1090"/>
      <c r="AJ57" s="1090"/>
      <c r="AK57" s="1090"/>
      <c r="AL57" s="1090"/>
      <c r="AM57" s="1090"/>
      <c r="AN57" s="1091"/>
      <c r="AO57" s="1089"/>
      <c r="AP57" s="1090"/>
      <c r="AQ57" s="1090"/>
      <c r="AR57" s="1090"/>
      <c r="AS57" s="1090"/>
      <c r="AT57" s="1090"/>
      <c r="AU57" s="1091"/>
      <c r="AV57" s="1089"/>
      <c r="AW57" s="1090"/>
      <c r="AX57" s="1090"/>
      <c r="AY57" s="1090"/>
      <c r="AZ57" s="1090"/>
      <c r="BA57" s="1090"/>
      <c r="BB57" s="1091"/>
      <c r="BC57" s="1089"/>
      <c r="BD57" s="1090"/>
      <c r="BE57" s="1092"/>
      <c r="BF57" s="1093"/>
      <c r="BG57" s="1094"/>
      <c r="BH57" s="1095"/>
      <c r="BI57" s="1096"/>
      <c r="BJ57" s="1097"/>
      <c r="BK57" s="1098"/>
      <c r="BL57" s="1098"/>
      <c r="BM57" s="1098"/>
      <c r="BN57" s="1099"/>
    </row>
    <row r="58" spans="2:66" ht="20.25" customHeight="1">
      <c r="B58" s="1054"/>
      <c r="C58" s="1231"/>
      <c r="D58" s="1232"/>
      <c r="E58" s="930"/>
      <c r="F58" s="1233"/>
      <c r="G58" s="1055"/>
      <c r="H58" s="1056"/>
      <c r="I58" s="1057"/>
      <c r="J58" s="1058">
        <f>G57</f>
        <v>0</v>
      </c>
      <c r="K58" s="1057"/>
      <c r="L58" s="1058">
        <f>M57</f>
        <v>0</v>
      </c>
      <c r="M58" s="1059"/>
      <c r="N58" s="1060"/>
      <c r="O58" s="1061"/>
      <c r="P58" s="1062"/>
      <c r="Q58" s="1062"/>
      <c r="R58" s="1056"/>
      <c r="S58" s="1063"/>
      <c r="T58" s="1064"/>
      <c r="U58" s="1064"/>
      <c r="V58" s="1064"/>
      <c r="W58" s="1065"/>
      <c r="X58" s="1100" t="s">
        <v>922</v>
      </c>
      <c r="Y58" s="1101"/>
      <c r="Z58" s="1102"/>
      <c r="AA58" s="1069" t="str">
        <f>IF(AA57="","",VLOOKUP(AA57,シフト記号表!$C$6:$L$47,10,FALSE))</f>
        <v/>
      </c>
      <c r="AB58" s="1070" t="str">
        <f>IF(AB57="","",VLOOKUP(AB57,シフト記号表!$C$6:$L$47,10,FALSE))</f>
        <v/>
      </c>
      <c r="AC58" s="1070" t="str">
        <f>IF(AC57="","",VLOOKUP(AC57,シフト記号表!$C$6:$L$47,10,FALSE))</f>
        <v/>
      </c>
      <c r="AD58" s="1070" t="str">
        <f>IF(AD57="","",VLOOKUP(AD57,シフト記号表!$C$6:$L$47,10,FALSE))</f>
        <v/>
      </c>
      <c r="AE58" s="1070" t="str">
        <f>IF(AE57="","",VLOOKUP(AE57,シフト記号表!$C$6:$L$47,10,FALSE))</f>
        <v/>
      </c>
      <c r="AF58" s="1070" t="str">
        <f>IF(AF57="","",VLOOKUP(AF57,シフト記号表!$C$6:$L$47,10,FALSE))</f>
        <v/>
      </c>
      <c r="AG58" s="1071" t="str">
        <f>IF(AG57="","",VLOOKUP(AG57,シフト記号表!$C$6:$L$47,10,FALSE))</f>
        <v/>
      </c>
      <c r="AH58" s="1069" t="str">
        <f>IF(AH57="","",VLOOKUP(AH57,シフト記号表!$C$6:$L$47,10,FALSE))</f>
        <v/>
      </c>
      <c r="AI58" s="1070" t="str">
        <f>IF(AI57="","",VLOOKUP(AI57,シフト記号表!$C$6:$L$47,10,FALSE))</f>
        <v/>
      </c>
      <c r="AJ58" s="1070" t="str">
        <f>IF(AJ57="","",VLOOKUP(AJ57,シフト記号表!$C$6:$L$47,10,FALSE))</f>
        <v/>
      </c>
      <c r="AK58" s="1070" t="str">
        <f>IF(AK57="","",VLOOKUP(AK57,シフト記号表!$C$6:$L$47,10,FALSE))</f>
        <v/>
      </c>
      <c r="AL58" s="1070" t="str">
        <f>IF(AL57="","",VLOOKUP(AL57,シフト記号表!$C$6:$L$47,10,FALSE))</f>
        <v/>
      </c>
      <c r="AM58" s="1070" t="str">
        <f>IF(AM57="","",VLOOKUP(AM57,シフト記号表!$C$6:$L$47,10,FALSE))</f>
        <v/>
      </c>
      <c r="AN58" s="1071" t="str">
        <f>IF(AN57="","",VLOOKUP(AN57,シフト記号表!$C$6:$L$47,10,FALSE))</f>
        <v/>
      </c>
      <c r="AO58" s="1069" t="str">
        <f>IF(AO57="","",VLOOKUP(AO57,シフト記号表!$C$6:$L$47,10,FALSE))</f>
        <v/>
      </c>
      <c r="AP58" s="1070" t="str">
        <f>IF(AP57="","",VLOOKUP(AP57,シフト記号表!$C$6:$L$47,10,FALSE))</f>
        <v/>
      </c>
      <c r="AQ58" s="1070" t="str">
        <f>IF(AQ57="","",VLOOKUP(AQ57,シフト記号表!$C$6:$L$47,10,FALSE))</f>
        <v/>
      </c>
      <c r="AR58" s="1070" t="str">
        <f>IF(AR57="","",VLOOKUP(AR57,シフト記号表!$C$6:$L$47,10,FALSE))</f>
        <v/>
      </c>
      <c r="AS58" s="1070" t="str">
        <f>IF(AS57="","",VLOOKUP(AS57,シフト記号表!$C$6:$L$47,10,FALSE))</f>
        <v/>
      </c>
      <c r="AT58" s="1070" t="str">
        <f>IF(AT57="","",VLOOKUP(AT57,シフト記号表!$C$6:$L$47,10,FALSE))</f>
        <v/>
      </c>
      <c r="AU58" s="1071" t="str">
        <f>IF(AU57="","",VLOOKUP(AU57,シフト記号表!$C$6:$L$47,10,FALSE))</f>
        <v/>
      </c>
      <c r="AV58" s="1069" t="str">
        <f>IF(AV57="","",VLOOKUP(AV57,シフト記号表!$C$6:$L$47,10,FALSE))</f>
        <v/>
      </c>
      <c r="AW58" s="1070" t="str">
        <f>IF(AW57="","",VLOOKUP(AW57,シフト記号表!$C$6:$L$47,10,FALSE))</f>
        <v/>
      </c>
      <c r="AX58" s="1070" t="str">
        <f>IF(AX57="","",VLOOKUP(AX57,シフト記号表!$C$6:$L$47,10,FALSE))</f>
        <v/>
      </c>
      <c r="AY58" s="1070" t="str">
        <f>IF(AY57="","",VLOOKUP(AY57,シフト記号表!$C$6:$L$47,10,FALSE))</f>
        <v/>
      </c>
      <c r="AZ58" s="1070" t="str">
        <f>IF(AZ57="","",VLOOKUP(AZ57,シフト記号表!$C$6:$L$47,10,FALSE))</f>
        <v/>
      </c>
      <c r="BA58" s="1070" t="str">
        <f>IF(BA57="","",VLOOKUP(BA57,シフト記号表!$C$6:$L$47,10,FALSE))</f>
        <v/>
      </c>
      <c r="BB58" s="1071" t="str">
        <f>IF(BB57="","",VLOOKUP(BB57,シフト記号表!$C$6:$L$47,10,FALSE))</f>
        <v/>
      </c>
      <c r="BC58" s="1069" t="str">
        <f>IF(BC57="","",VLOOKUP(BC57,シフト記号表!$C$6:$L$47,10,FALSE))</f>
        <v/>
      </c>
      <c r="BD58" s="1070" t="str">
        <f>IF(BD57="","",VLOOKUP(BD57,シフト記号表!$C$6:$L$47,10,FALSE))</f>
        <v/>
      </c>
      <c r="BE58" s="1070" t="str">
        <f>IF(BE57="","",VLOOKUP(BE57,シフト記号表!$C$6:$L$47,10,FALSE))</f>
        <v/>
      </c>
      <c r="BF58" s="1072">
        <f>IF($BI$3="４週",SUM(AA58:BB58),IF($BI$3="暦月",SUM(AA58:BE58),""))</f>
        <v>0</v>
      </c>
      <c r="BG58" s="1073"/>
      <c r="BH58" s="1074">
        <f>IF($BI$3="４週",BF58/4,IF($BI$3="暦月",(BF58/($BI$8/7)),""))</f>
        <v>0</v>
      </c>
      <c r="BI58" s="1073"/>
      <c r="BJ58" s="1075"/>
      <c r="BK58" s="1076"/>
      <c r="BL58" s="1076"/>
      <c r="BM58" s="1076"/>
      <c r="BN58" s="1077"/>
    </row>
    <row r="59" spans="2:66" ht="20.25" customHeight="1">
      <c r="B59" s="1029">
        <f>B57+1</f>
        <v>22</v>
      </c>
      <c r="C59" s="1234"/>
      <c r="D59" s="1235"/>
      <c r="E59" s="930"/>
      <c r="F59" s="1233"/>
      <c r="G59" s="1078"/>
      <c r="H59" s="1079"/>
      <c r="I59" s="1057"/>
      <c r="J59" s="1058"/>
      <c r="K59" s="1057"/>
      <c r="L59" s="1058"/>
      <c r="M59" s="1082"/>
      <c r="N59" s="1083"/>
      <c r="O59" s="1084"/>
      <c r="P59" s="1085"/>
      <c r="Q59" s="1085"/>
      <c r="R59" s="1079"/>
      <c r="S59" s="1063"/>
      <c r="T59" s="1064"/>
      <c r="U59" s="1064"/>
      <c r="V59" s="1064"/>
      <c r="W59" s="1065"/>
      <c r="X59" s="1103" t="s">
        <v>921</v>
      </c>
      <c r="Y59" s="1104"/>
      <c r="Z59" s="1105"/>
      <c r="AA59" s="1089"/>
      <c r="AB59" s="1090"/>
      <c r="AC59" s="1090"/>
      <c r="AD59" s="1090"/>
      <c r="AE59" s="1090"/>
      <c r="AF59" s="1090"/>
      <c r="AG59" s="1091"/>
      <c r="AH59" s="1089"/>
      <c r="AI59" s="1090"/>
      <c r="AJ59" s="1090"/>
      <c r="AK59" s="1090"/>
      <c r="AL59" s="1090"/>
      <c r="AM59" s="1090"/>
      <c r="AN59" s="1091"/>
      <c r="AO59" s="1089"/>
      <c r="AP59" s="1090"/>
      <c r="AQ59" s="1090"/>
      <c r="AR59" s="1090"/>
      <c r="AS59" s="1090"/>
      <c r="AT59" s="1090"/>
      <c r="AU59" s="1091"/>
      <c r="AV59" s="1089"/>
      <c r="AW59" s="1090"/>
      <c r="AX59" s="1090"/>
      <c r="AY59" s="1090"/>
      <c r="AZ59" s="1090"/>
      <c r="BA59" s="1090"/>
      <c r="BB59" s="1091"/>
      <c r="BC59" s="1089"/>
      <c r="BD59" s="1090"/>
      <c r="BE59" s="1092"/>
      <c r="BF59" s="1093"/>
      <c r="BG59" s="1094"/>
      <c r="BH59" s="1095"/>
      <c r="BI59" s="1096"/>
      <c r="BJ59" s="1097"/>
      <c r="BK59" s="1098"/>
      <c r="BL59" s="1098"/>
      <c r="BM59" s="1098"/>
      <c r="BN59" s="1099"/>
    </row>
    <row r="60" spans="2:66" ht="20.25" customHeight="1">
      <c r="B60" s="1054"/>
      <c r="C60" s="1231"/>
      <c r="D60" s="1232"/>
      <c r="E60" s="930"/>
      <c r="F60" s="1233"/>
      <c r="G60" s="1055"/>
      <c r="H60" s="1056"/>
      <c r="I60" s="1057"/>
      <c r="J60" s="1058">
        <f>G59</f>
        <v>0</v>
      </c>
      <c r="K60" s="1057"/>
      <c r="L60" s="1058">
        <f>M59</f>
        <v>0</v>
      </c>
      <c r="M60" s="1059"/>
      <c r="N60" s="1060"/>
      <c r="O60" s="1061"/>
      <c r="P60" s="1062"/>
      <c r="Q60" s="1062"/>
      <c r="R60" s="1056"/>
      <c r="S60" s="1063"/>
      <c r="T60" s="1064"/>
      <c r="U60" s="1064"/>
      <c r="V60" s="1064"/>
      <c r="W60" s="1065"/>
      <c r="X60" s="1100" t="s">
        <v>922</v>
      </c>
      <c r="Y60" s="1101"/>
      <c r="Z60" s="1102"/>
      <c r="AA60" s="1069" t="str">
        <f>IF(AA59="","",VLOOKUP(AA59,シフト記号表!$C$6:$L$47,10,FALSE))</f>
        <v/>
      </c>
      <c r="AB60" s="1070" t="str">
        <f>IF(AB59="","",VLOOKUP(AB59,シフト記号表!$C$6:$L$47,10,FALSE))</f>
        <v/>
      </c>
      <c r="AC60" s="1070" t="str">
        <f>IF(AC59="","",VLOOKUP(AC59,シフト記号表!$C$6:$L$47,10,FALSE))</f>
        <v/>
      </c>
      <c r="AD60" s="1070" t="str">
        <f>IF(AD59="","",VLOOKUP(AD59,シフト記号表!$C$6:$L$47,10,FALSE))</f>
        <v/>
      </c>
      <c r="AE60" s="1070" t="str">
        <f>IF(AE59="","",VLOOKUP(AE59,シフト記号表!$C$6:$L$47,10,FALSE))</f>
        <v/>
      </c>
      <c r="AF60" s="1070" t="str">
        <f>IF(AF59="","",VLOOKUP(AF59,シフト記号表!$C$6:$L$47,10,FALSE))</f>
        <v/>
      </c>
      <c r="AG60" s="1071" t="str">
        <f>IF(AG59="","",VLOOKUP(AG59,シフト記号表!$C$6:$L$47,10,FALSE))</f>
        <v/>
      </c>
      <c r="AH60" s="1069" t="str">
        <f>IF(AH59="","",VLOOKUP(AH59,シフト記号表!$C$6:$L$47,10,FALSE))</f>
        <v/>
      </c>
      <c r="AI60" s="1070" t="str">
        <f>IF(AI59="","",VLOOKUP(AI59,シフト記号表!$C$6:$L$47,10,FALSE))</f>
        <v/>
      </c>
      <c r="AJ60" s="1070" t="str">
        <f>IF(AJ59="","",VLOOKUP(AJ59,シフト記号表!$C$6:$L$47,10,FALSE))</f>
        <v/>
      </c>
      <c r="AK60" s="1070" t="str">
        <f>IF(AK59="","",VLOOKUP(AK59,シフト記号表!$C$6:$L$47,10,FALSE))</f>
        <v/>
      </c>
      <c r="AL60" s="1070" t="str">
        <f>IF(AL59="","",VLOOKUP(AL59,シフト記号表!$C$6:$L$47,10,FALSE))</f>
        <v/>
      </c>
      <c r="AM60" s="1070" t="str">
        <f>IF(AM59="","",VLOOKUP(AM59,シフト記号表!$C$6:$L$47,10,FALSE))</f>
        <v/>
      </c>
      <c r="AN60" s="1071" t="str">
        <f>IF(AN59="","",VLOOKUP(AN59,シフト記号表!$C$6:$L$47,10,FALSE))</f>
        <v/>
      </c>
      <c r="AO60" s="1069" t="str">
        <f>IF(AO59="","",VLOOKUP(AO59,シフト記号表!$C$6:$L$47,10,FALSE))</f>
        <v/>
      </c>
      <c r="AP60" s="1070" t="str">
        <f>IF(AP59="","",VLOOKUP(AP59,シフト記号表!$C$6:$L$47,10,FALSE))</f>
        <v/>
      </c>
      <c r="AQ60" s="1070" t="str">
        <f>IF(AQ59="","",VLOOKUP(AQ59,シフト記号表!$C$6:$L$47,10,FALSE))</f>
        <v/>
      </c>
      <c r="AR60" s="1070" t="str">
        <f>IF(AR59="","",VLOOKUP(AR59,シフト記号表!$C$6:$L$47,10,FALSE))</f>
        <v/>
      </c>
      <c r="AS60" s="1070" t="str">
        <f>IF(AS59="","",VLOOKUP(AS59,シフト記号表!$C$6:$L$47,10,FALSE))</f>
        <v/>
      </c>
      <c r="AT60" s="1070" t="str">
        <f>IF(AT59="","",VLOOKUP(AT59,シフト記号表!$C$6:$L$47,10,FALSE))</f>
        <v/>
      </c>
      <c r="AU60" s="1071" t="str">
        <f>IF(AU59="","",VLOOKUP(AU59,シフト記号表!$C$6:$L$47,10,FALSE))</f>
        <v/>
      </c>
      <c r="AV60" s="1069" t="str">
        <f>IF(AV59="","",VLOOKUP(AV59,シフト記号表!$C$6:$L$47,10,FALSE))</f>
        <v/>
      </c>
      <c r="AW60" s="1070" t="str">
        <f>IF(AW59="","",VLOOKUP(AW59,シフト記号表!$C$6:$L$47,10,FALSE))</f>
        <v/>
      </c>
      <c r="AX60" s="1070" t="str">
        <f>IF(AX59="","",VLOOKUP(AX59,シフト記号表!$C$6:$L$47,10,FALSE))</f>
        <v/>
      </c>
      <c r="AY60" s="1070" t="str">
        <f>IF(AY59="","",VLOOKUP(AY59,シフト記号表!$C$6:$L$47,10,FALSE))</f>
        <v/>
      </c>
      <c r="AZ60" s="1070" t="str">
        <f>IF(AZ59="","",VLOOKUP(AZ59,シフト記号表!$C$6:$L$47,10,FALSE))</f>
        <v/>
      </c>
      <c r="BA60" s="1070" t="str">
        <f>IF(BA59="","",VLOOKUP(BA59,シフト記号表!$C$6:$L$47,10,FALSE))</f>
        <v/>
      </c>
      <c r="BB60" s="1071" t="str">
        <f>IF(BB59="","",VLOOKUP(BB59,シフト記号表!$C$6:$L$47,10,FALSE))</f>
        <v/>
      </c>
      <c r="BC60" s="1069" t="str">
        <f>IF(BC59="","",VLOOKUP(BC59,シフト記号表!$C$6:$L$47,10,FALSE))</f>
        <v/>
      </c>
      <c r="BD60" s="1070" t="str">
        <f>IF(BD59="","",VLOOKUP(BD59,シフト記号表!$C$6:$L$47,10,FALSE))</f>
        <v/>
      </c>
      <c r="BE60" s="1070" t="str">
        <f>IF(BE59="","",VLOOKUP(BE59,シフト記号表!$C$6:$L$47,10,FALSE))</f>
        <v/>
      </c>
      <c r="BF60" s="1072">
        <f>IF($BI$3="４週",SUM(AA60:BB60),IF($BI$3="暦月",SUM(AA60:BE60),""))</f>
        <v>0</v>
      </c>
      <c r="BG60" s="1073"/>
      <c r="BH60" s="1074">
        <f>IF($BI$3="４週",BF60/4,IF($BI$3="暦月",(BF60/($BI$8/7)),""))</f>
        <v>0</v>
      </c>
      <c r="BI60" s="1073"/>
      <c r="BJ60" s="1075"/>
      <c r="BK60" s="1076"/>
      <c r="BL60" s="1076"/>
      <c r="BM60" s="1076"/>
      <c r="BN60" s="1077"/>
    </row>
    <row r="61" spans="2:66" ht="20.25" customHeight="1">
      <c r="B61" s="1029">
        <f>B59+1</f>
        <v>23</v>
      </c>
      <c r="C61" s="1234"/>
      <c r="D61" s="1235"/>
      <c r="E61" s="930"/>
      <c r="F61" s="1233"/>
      <c r="G61" s="1078"/>
      <c r="H61" s="1079"/>
      <c r="I61" s="1057"/>
      <c r="J61" s="1058"/>
      <c r="K61" s="1057"/>
      <c r="L61" s="1058"/>
      <c r="M61" s="1082"/>
      <c r="N61" s="1083"/>
      <c r="O61" s="1084"/>
      <c r="P61" s="1085"/>
      <c r="Q61" s="1085"/>
      <c r="R61" s="1079"/>
      <c r="S61" s="1063"/>
      <c r="T61" s="1064"/>
      <c r="U61" s="1064"/>
      <c r="V61" s="1064"/>
      <c r="W61" s="1065"/>
      <c r="X61" s="1103" t="s">
        <v>921</v>
      </c>
      <c r="Y61" s="1104"/>
      <c r="Z61" s="1105"/>
      <c r="AA61" s="1089"/>
      <c r="AB61" s="1090"/>
      <c r="AC61" s="1090"/>
      <c r="AD61" s="1090"/>
      <c r="AE61" s="1090"/>
      <c r="AF61" s="1090"/>
      <c r="AG61" s="1091"/>
      <c r="AH61" s="1089"/>
      <c r="AI61" s="1090"/>
      <c r="AJ61" s="1090"/>
      <c r="AK61" s="1090"/>
      <c r="AL61" s="1090"/>
      <c r="AM61" s="1090"/>
      <c r="AN61" s="1091"/>
      <c r="AO61" s="1089"/>
      <c r="AP61" s="1090"/>
      <c r="AQ61" s="1090"/>
      <c r="AR61" s="1090"/>
      <c r="AS61" s="1090"/>
      <c r="AT61" s="1090"/>
      <c r="AU61" s="1091"/>
      <c r="AV61" s="1089"/>
      <c r="AW61" s="1090"/>
      <c r="AX61" s="1090"/>
      <c r="AY61" s="1090"/>
      <c r="AZ61" s="1090"/>
      <c r="BA61" s="1090"/>
      <c r="BB61" s="1091"/>
      <c r="BC61" s="1089"/>
      <c r="BD61" s="1090"/>
      <c r="BE61" s="1092"/>
      <c r="BF61" s="1093"/>
      <c r="BG61" s="1094"/>
      <c r="BH61" s="1095"/>
      <c r="BI61" s="1096"/>
      <c r="BJ61" s="1097"/>
      <c r="BK61" s="1098"/>
      <c r="BL61" s="1098"/>
      <c r="BM61" s="1098"/>
      <c r="BN61" s="1099"/>
    </row>
    <row r="62" spans="2:66" ht="20.25" customHeight="1">
      <c r="B62" s="1054"/>
      <c r="C62" s="1231"/>
      <c r="D62" s="1232"/>
      <c r="E62" s="930"/>
      <c r="F62" s="1233"/>
      <c r="G62" s="1055"/>
      <c r="H62" s="1056"/>
      <c r="I62" s="1057"/>
      <c r="J62" s="1058">
        <f>G61</f>
        <v>0</v>
      </c>
      <c r="K62" s="1057"/>
      <c r="L62" s="1058">
        <f>M61</f>
        <v>0</v>
      </c>
      <c r="M62" s="1059"/>
      <c r="N62" s="1060"/>
      <c r="O62" s="1061"/>
      <c r="P62" s="1062"/>
      <c r="Q62" s="1062"/>
      <c r="R62" s="1056"/>
      <c r="S62" s="1063"/>
      <c r="T62" s="1064"/>
      <c r="U62" s="1064"/>
      <c r="V62" s="1064"/>
      <c r="W62" s="1065"/>
      <c r="X62" s="1100" t="s">
        <v>922</v>
      </c>
      <c r="Y62" s="1101"/>
      <c r="Z62" s="1102"/>
      <c r="AA62" s="1069" t="str">
        <f>IF(AA61="","",VLOOKUP(AA61,シフト記号表!$C$6:$L$47,10,FALSE))</f>
        <v/>
      </c>
      <c r="AB62" s="1070" t="str">
        <f>IF(AB61="","",VLOOKUP(AB61,シフト記号表!$C$6:$L$47,10,FALSE))</f>
        <v/>
      </c>
      <c r="AC62" s="1070" t="str">
        <f>IF(AC61="","",VLOOKUP(AC61,シフト記号表!$C$6:$L$47,10,FALSE))</f>
        <v/>
      </c>
      <c r="AD62" s="1070" t="str">
        <f>IF(AD61="","",VLOOKUP(AD61,シフト記号表!$C$6:$L$47,10,FALSE))</f>
        <v/>
      </c>
      <c r="AE62" s="1070" t="str">
        <f>IF(AE61="","",VLOOKUP(AE61,シフト記号表!$C$6:$L$47,10,FALSE))</f>
        <v/>
      </c>
      <c r="AF62" s="1070" t="str">
        <f>IF(AF61="","",VLOOKUP(AF61,シフト記号表!$C$6:$L$47,10,FALSE))</f>
        <v/>
      </c>
      <c r="AG62" s="1071" t="str">
        <f>IF(AG61="","",VLOOKUP(AG61,シフト記号表!$C$6:$L$47,10,FALSE))</f>
        <v/>
      </c>
      <c r="AH62" s="1069" t="str">
        <f>IF(AH61="","",VLOOKUP(AH61,シフト記号表!$C$6:$L$47,10,FALSE))</f>
        <v/>
      </c>
      <c r="AI62" s="1070" t="str">
        <f>IF(AI61="","",VLOOKUP(AI61,シフト記号表!$C$6:$L$47,10,FALSE))</f>
        <v/>
      </c>
      <c r="AJ62" s="1070" t="str">
        <f>IF(AJ61="","",VLOOKUP(AJ61,シフト記号表!$C$6:$L$47,10,FALSE))</f>
        <v/>
      </c>
      <c r="AK62" s="1070" t="str">
        <f>IF(AK61="","",VLOOKUP(AK61,シフト記号表!$C$6:$L$47,10,FALSE))</f>
        <v/>
      </c>
      <c r="AL62" s="1070" t="str">
        <f>IF(AL61="","",VLOOKUP(AL61,シフト記号表!$C$6:$L$47,10,FALSE))</f>
        <v/>
      </c>
      <c r="AM62" s="1070" t="str">
        <f>IF(AM61="","",VLOOKUP(AM61,シフト記号表!$C$6:$L$47,10,FALSE))</f>
        <v/>
      </c>
      <c r="AN62" s="1071" t="str">
        <f>IF(AN61="","",VLOOKUP(AN61,シフト記号表!$C$6:$L$47,10,FALSE))</f>
        <v/>
      </c>
      <c r="AO62" s="1069" t="str">
        <f>IF(AO61="","",VLOOKUP(AO61,シフト記号表!$C$6:$L$47,10,FALSE))</f>
        <v/>
      </c>
      <c r="AP62" s="1070" t="str">
        <f>IF(AP61="","",VLOOKUP(AP61,シフト記号表!$C$6:$L$47,10,FALSE))</f>
        <v/>
      </c>
      <c r="AQ62" s="1070" t="str">
        <f>IF(AQ61="","",VLOOKUP(AQ61,シフト記号表!$C$6:$L$47,10,FALSE))</f>
        <v/>
      </c>
      <c r="AR62" s="1070" t="str">
        <f>IF(AR61="","",VLOOKUP(AR61,シフト記号表!$C$6:$L$47,10,FALSE))</f>
        <v/>
      </c>
      <c r="AS62" s="1070" t="str">
        <f>IF(AS61="","",VLOOKUP(AS61,シフト記号表!$C$6:$L$47,10,FALSE))</f>
        <v/>
      </c>
      <c r="AT62" s="1070" t="str">
        <f>IF(AT61="","",VLOOKUP(AT61,シフト記号表!$C$6:$L$47,10,FALSE))</f>
        <v/>
      </c>
      <c r="AU62" s="1071" t="str">
        <f>IF(AU61="","",VLOOKUP(AU61,シフト記号表!$C$6:$L$47,10,FALSE))</f>
        <v/>
      </c>
      <c r="AV62" s="1069" t="str">
        <f>IF(AV61="","",VLOOKUP(AV61,シフト記号表!$C$6:$L$47,10,FALSE))</f>
        <v/>
      </c>
      <c r="AW62" s="1070" t="str">
        <f>IF(AW61="","",VLOOKUP(AW61,シフト記号表!$C$6:$L$47,10,FALSE))</f>
        <v/>
      </c>
      <c r="AX62" s="1070" t="str">
        <f>IF(AX61="","",VLOOKUP(AX61,シフト記号表!$C$6:$L$47,10,FALSE))</f>
        <v/>
      </c>
      <c r="AY62" s="1070" t="str">
        <f>IF(AY61="","",VLOOKUP(AY61,シフト記号表!$C$6:$L$47,10,FALSE))</f>
        <v/>
      </c>
      <c r="AZ62" s="1070" t="str">
        <f>IF(AZ61="","",VLOOKUP(AZ61,シフト記号表!$C$6:$L$47,10,FALSE))</f>
        <v/>
      </c>
      <c r="BA62" s="1070" t="str">
        <f>IF(BA61="","",VLOOKUP(BA61,シフト記号表!$C$6:$L$47,10,FALSE))</f>
        <v/>
      </c>
      <c r="BB62" s="1071" t="str">
        <f>IF(BB61="","",VLOOKUP(BB61,シフト記号表!$C$6:$L$47,10,FALSE))</f>
        <v/>
      </c>
      <c r="BC62" s="1069" t="str">
        <f>IF(BC61="","",VLOOKUP(BC61,シフト記号表!$C$6:$L$47,10,FALSE))</f>
        <v/>
      </c>
      <c r="BD62" s="1070" t="str">
        <f>IF(BD61="","",VLOOKUP(BD61,シフト記号表!$C$6:$L$47,10,FALSE))</f>
        <v/>
      </c>
      <c r="BE62" s="1070" t="str">
        <f>IF(BE61="","",VLOOKUP(BE61,シフト記号表!$C$6:$L$47,10,FALSE))</f>
        <v/>
      </c>
      <c r="BF62" s="1072">
        <f>IF($BI$3="４週",SUM(AA62:BB62),IF($BI$3="暦月",SUM(AA62:BE62),""))</f>
        <v>0</v>
      </c>
      <c r="BG62" s="1073"/>
      <c r="BH62" s="1074">
        <f>IF($BI$3="４週",BF62/4,IF($BI$3="暦月",(BF62/($BI$8/7)),""))</f>
        <v>0</v>
      </c>
      <c r="BI62" s="1073"/>
      <c r="BJ62" s="1075"/>
      <c r="BK62" s="1076"/>
      <c r="BL62" s="1076"/>
      <c r="BM62" s="1076"/>
      <c r="BN62" s="1077"/>
    </row>
    <row r="63" spans="2:66" ht="20.25" customHeight="1">
      <c r="B63" s="1029">
        <f>B61+1</f>
        <v>24</v>
      </c>
      <c r="C63" s="1234"/>
      <c r="D63" s="1235"/>
      <c r="E63" s="930"/>
      <c r="F63" s="1233"/>
      <c r="G63" s="1078"/>
      <c r="H63" s="1079"/>
      <c r="I63" s="1057"/>
      <c r="J63" s="1058"/>
      <c r="K63" s="1057"/>
      <c r="L63" s="1058"/>
      <c r="M63" s="1082"/>
      <c r="N63" s="1083"/>
      <c r="O63" s="1084"/>
      <c r="P63" s="1085"/>
      <c r="Q63" s="1085"/>
      <c r="R63" s="1079"/>
      <c r="S63" s="1063"/>
      <c r="T63" s="1064"/>
      <c r="U63" s="1064"/>
      <c r="V63" s="1064"/>
      <c r="W63" s="1065"/>
      <c r="X63" s="1103" t="s">
        <v>921</v>
      </c>
      <c r="Y63" s="1104"/>
      <c r="Z63" s="1105"/>
      <c r="AA63" s="1089"/>
      <c r="AB63" s="1090"/>
      <c r="AC63" s="1090"/>
      <c r="AD63" s="1090"/>
      <c r="AE63" s="1090"/>
      <c r="AF63" s="1090"/>
      <c r="AG63" s="1091"/>
      <c r="AH63" s="1089"/>
      <c r="AI63" s="1090"/>
      <c r="AJ63" s="1090"/>
      <c r="AK63" s="1090"/>
      <c r="AL63" s="1090"/>
      <c r="AM63" s="1090"/>
      <c r="AN63" s="1091"/>
      <c r="AO63" s="1089"/>
      <c r="AP63" s="1090"/>
      <c r="AQ63" s="1090"/>
      <c r="AR63" s="1090"/>
      <c r="AS63" s="1090"/>
      <c r="AT63" s="1090"/>
      <c r="AU63" s="1091"/>
      <c r="AV63" s="1089"/>
      <c r="AW63" s="1090"/>
      <c r="AX63" s="1090"/>
      <c r="AY63" s="1090"/>
      <c r="AZ63" s="1090"/>
      <c r="BA63" s="1090"/>
      <c r="BB63" s="1091"/>
      <c r="BC63" s="1089"/>
      <c r="BD63" s="1090"/>
      <c r="BE63" s="1092"/>
      <c r="BF63" s="1093"/>
      <c r="BG63" s="1094"/>
      <c r="BH63" s="1095"/>
      <c r="BI63" s="1096"/>
      <c r="BJ63" s="1097"/>
      <c r="BK63" s="1098"/>
      <c r="BL63" s="1098"/>
      <c r="BM63" s="1098"/>
      <c r="BN63" s="1099"/>
    </row>
    <row r="64" spans="2:66" ht="20.25" customHeight="1">
      <c r="B64" s="1054"/>
      <c r="C64" s="1231"/>
      <c r="D64" s="1232"/>
      <c r="E64" s="930"/>
      <c r="F64" s="1233"/>
      <c r="G64" s="1055"/>
      <c r="H64" s="1056"/>
      <c r="I64" s="1057"/>
      <c r="J64" s="1058">
        <f>G63</f>
        <v>0</v>
      </c>
      <c r="K64" s="1057"/>
      <c r="L64" s="1058">
        <f>M63</f>
        <v>0</v>
      </c>
      <c r="M64" s="1059"/>
      <c r="N64" s="1060"/>
      <c r="O64" s="1061"/>
      <c r="P64" s="1062"/>
      <c r="Q64" s="1062"/>
      <c r="R64" s="1056"/>
      <c r="S64" s="1063"/>
      <c r="T64" s="1064"/>
      <c r="U64" s="1064"/>
      <c r="V64" s="1064"/>
      <c r="W64" s="1065"/>
      <c r="X64" s="1100" t="s">
        <v>922</v>
      </c>
      <c r="Y64" s="1101"/>
      <c r="Z64" s="1102"/>
      <c r="AA64" s="1069" t="str">
        <f>IF(AA63="","",VLOOKUP(AA63,シフト記号表!$C$6:$L$47,10,FALSE))</f>
        <v/>
      </c>
      <c r="AB64" s="1070" t="str">
        <f>IF(AB63="","",VLOOKUP(AB63,シフト記号表!$C$6:$L$47,10,FALSE))</f>
        <v/>
      </c>
      <c r="AC64" s="1070" t="str">
        <f>IF(AC63="","",VLOOKUP(AC63,シフト記号表!$C$6:$L$47,10,FALSE))</f>
        <v/>
      </c>
      <c r="AD64" s="1070" t="str">
        <f>IF(AD63="","",VLOOKUP(AD63,シフト記号表!$C$6:$L$47,10,FALSE))</f>
        <v/>
      </c>
      <c r="AE64" s="1070" t="str">
        <f>IF(AE63="","",VLOOKUP(AE63,シフト記号表!$C$6:$L$47,10,FALSE))</f>
        <v/>
      </c>
      <c r="AF64" s="1070" t="str">
        <f>IF(AF63="","",VLOOKUP(AF63,シフト記号表!$C$6:$L$47,10,FALSE))</f>
        <v/>
      </c>
      <c r="AG64" s="1071" t="str">
        <f>IF(AG63="","",VLOOKUP(AG63,シフト記号表!$C$6:$L$47,10,FALSE))</f>
        <v/>
      </c>
      <c r="AH64" s="1069" t="str">
        <f>IF(AH63="","",VLOOKUP(AH63,シフト記号表!$C$6:$L$47,10,FALSE))</f>
        <v/>
      </c>
      <c r="AI64" s="1070" t="str">
        <f>IF(AI63="","",VLOOKUP(AI63,シフト記号表!$C$6:$L$47,10,FALSE))</f>
        <v/>
      </c>
      <c r="AJ64" s="1070" t="str">
        <f>IF(AJ63="","",VLOOKUP(AJ63,シフト記号表!$C$6:$L$47,10,FALSE))</f>
        <v/>
      </c>
      <c r="AK64" s="1070" t="str">
        <f>IF(AK63="","",VLOOKUP(AK63,シフト記号表!$C$6:$L$47,10,FALSE))</f>
        <v/>
      </c>
      <c r="AL64" s="1070" t="str">
        <f>IF(AL63="","",VLOOKUP(AL63,シフト記号表!$C$6:$L$47,10,FALSE))</f>
        <v/>
      </c>
      <c r="AM64" s="1070" t="str">
        <f>IF(AM63="","",VLOOKUP(AM63,シフト記号表!$C$6:$L$47,10,FALSE))</f>
        <v/>
      </c>
      <c r="AN64" s="1071" t="str">
        <f>IF(AN63="","",VLOOKUP(AN63,シフト記号表!$C$6:$L$47,10,FALSE))</f>
        <v/>
      </c>
      <c r="AO64" s="1069" t="str">
        <f>IF(AO63="","",VLOOKUP(AO63,シフト記号表!$C$6:$L$47,10,FALSE))</f>
        <v/>
      </c>
      <c r="AP64" s="1070" t="str">
        <f>IF(AP63="","",VLOOKUP(AP63,シフト記号表!$C$6:$L$47,10,FALSE))</f>
        <v/>
      </c>
      <c r="AQ64" s="1070" t="str">
        <f>IF(AQ63="","",VLOOKUP(AQ63,シフト記号表!$C$6:$L$47,10,FALSE))</f>
        <v/>
      </c>
      <c r="AR64" s="1070" t="str">
        <f>IF(AR63="","",VLOOKUP(AR63,シフト記号表!$C$6:$L$47,10,FALSE))</f>
        <v/>
      </c>
      <c r="AS64" s="1070" t="str">
        <f>IF(AS63="","",VLOOKUP(AS63,シフト記号表!$C$6:$L$47,10,FALSE))</f>
        <v/>
      </c>
      <c r="AT64" s="1070" t="str">
        <f>IF(AT63="","",VLOOKUP(AT63,シフト記号表!$C$6:$L$47,10,FALSE))</f>
        <v/>
      </c>
      <c r="AU64" s="1071" t="str">
        <f>IF(AU63="","",VLOOKUP(AU63,シフト記号表!$C$6:$L$47,10,FALSE))</f>
        <v/>
      </c>
      <c r="AV64" s="1069" t="str">
        <f>IF(AV63="","",VLOOKUP(AV63,シフト記号表!$C$6:$L$47,10,FALSE))</f>
        <v/>
      </c>
      <c r="AW64" s="1070" t="str">
        <f>IF(AW63="","",VLOOKUP(AW63,シフト記号表!$C$6:$L$47,10,FALSE))</f>
        <v/>
      </c>
      <c r="AX64" s="1070" t="str">
        <f>IF(AX63="","",VLOOKUP(AX63,シフト記号表!$C$6:$L$47,10,FALSE))</f>
        <v/>
      </c>
      <c r="AY64" s="1070" t="str">
        <f>IF(AY63="","",VLOOKUP(AY63,シフト記号表!$C$6:$L$47,10,FALSE))</f>
        <v/>
      </c>
      <c r="AZ64" s="1070" t="str">
        <f>IF(AZ63="","",VLOOKUP(AZ63,シフト記号表!$C$6:$L$47,10,FALSE))</f>
        <v/>
      </c>
      <c r="BA64" s="1070" t="str">
        <f>IF(BA63="","",VLOOKUP(BA63,シフト記号表!$C$6:$L$47,10,FALSE))</f>
        <v/>
      </c>
      <c r="BB64" s="1071" t="str">
        <f>IF(BB63="","",VLOOKUP(BB63,シフト記号表!$C$6:$L$47,10,FALSE))</f>
        <v/>
      </c>
      <c r="BC64" s="1069" t="str">
        <f>IF(BC63="","",VLOOKUP(BC63,シフト記号表!$C$6:$L$47,10,FALSE))</f>
        <v/>
      </c>
      <c r="BD64" s="1070" t="str">
        <f>IF(BD63="","",VLOOKUP(BD63,シフト記号表!$C$6:$L$47,10,FALSE))</f>
        <v/>
      </c>
      <c r="BE64" s="1070" t="str">
        <f>IF(BE63="","",VLOOKUP(BE63,シフト記号表!$C$6:$L$47,10,FALSE))</f>
        <v/>
      </c>
      <c r="BF64" s="1072">
        <f>IF($BI$3="４週",SUM(AA64:BB64),IF($BI$3="暦月",SUM(AA64:BE64),""))</f>
        <v>0</v>
      </c>
      <c r="BG64" s="1073"/>
      <c r="BH64" s="1074">
        <f>IF($BI$3="４週",BF64/4,IF($BI$3="暦月",(BF64/($BI$8/7)),""))</f>
        <v>0</v>
      </c>
      <c r="BI64" s="1073"/>
      <c r="BJ64" s="1075"/>
      <c r="BK64" s="1076"/>
      <c r="BL64" s="1076"/>
      <c r="BM64" s="1076"/>
      <c r="BN64" s="1077"/>
    </row>
    <row r="65" spans="2:66" ht="20.25" customHeight="1">
      <c r="B65" s="1029">
        <f>B63+1</f>
        <v>25</v>
      </c>
      <c r="C65" s="1234"/>
      <c r="D65" s="1235"/>
      <c r="E65" s="930"/>
      <c r="F65" s="1233"/>
      <c r="G65" s="1078"/>
      <c r="H65" s="1079"/>
      <c r="I65" s="1057"/>
      <c r="J65" s="1058"/>
      <c r="K65" s="1057"/>
      <c r="L65" s="1058"/>
      <c r="M65" s="1082"/>
      <c r="N65" s="1083"/>
      <c r="O65" s="1084"/>
      <c r="P65" s="1085"/>
      <c r="Q65" s="1085"/>
      <c r="R65" s="1079"/>
      <c r="S65" s="1063"/>
      <c r="T65" s="1064"/>
      <c r="U65" s="1064"/>
      <c r="V65" s="1064"/>
      <c r="W65" s="1065"/>
      <c r="X65" s="1103" t="s">
        <v>921</v>
      </c>
      <c r="Y65" s="1104"/>
      <c r="Z65" s="1105"/>
      <c r="AA65" s="1089"/>
      <c r="AB65" s="1090"/>
      <c r="AC65" s="1090"/>
      <c r="AD65" s="1090"/>
      <c r="AE65" s="1090"/>
      <c r="AF65" s="1090"/>
      <c r="AG65" s="1091"/>
      <c r="AH65" s="1089"/>
      <c r="AI65" s="1090"/>
      <c r="AJ65" s="1090"/>
      <c r="AK65" s="1090"/>
      <c r="AL65" s="1090"/>
      <c r="AM65" s="1090"/>
      <c r="AN65" s="1091"/>
      <c r="AO65" s="1089"/>
      <c r="AP65" s="1090"/>
      <c r="AQ65" s="1090"/>
      <c r="AR65" s="1090"/>
      <c r="AS65" s="1090"/>
      <c r="AT65" s="1090"/>
      <c r="AU65" s="1091"/>
      <c r="AV65" s="1089"/>
      <c r="AW65" s="1090"/>
      <c r="AX65" s="1090"/>
      <c r="AY65" s="1090"/>
      <c r="AZ65" s="1090"/>
      <c r="BA65" s="1090"/>
      <c r="BB65" s="1091"/>
      <c r="BC65" s="1089"/>
      <c r="BD65" s="1090"/>
      <c r="BE65" s="1092"/>
      <c r="BF65" s="1093"/>
      <c r="BG65" s="1094"/>
      <c r="BH65" s="1095"/>
      <c r="BI65" s="1096"/>
      <c r="BJ65" s="1097"/>
      <c r="BK65" s="1098"/>
      <c r="BL65" s="1098"/>
      <c r="BM65" s="1098"/>
      <c r="BN65" s="1099"/>
    </row>
    <row r="66" spans="2:66" ht="20.25" customHeight="1">
      <c r="B66" s="1054"/>
      <c r="C66" s="1231"/>
      <c r="D66" s="1232"/>
      <c r="E66" s="930"/>
      <c r="F66" s="1233"/>
      <c r="G66" s="1055"/>
      <c r="H66" s="1056"/>
      <c r="I66" s="1057"/>
      <c r="J66" s="1058">
        <f>G65</f>
        <v>0</v>
      </c>
      <c r="K66" s="1057"/>
      <c r="L66" s="1058">
        <f>M65</f>
        <v>0</v>
      </c>
      <c r="M66" s="1059"/>
      <c r="N66" s="1060"/>
      <c r="O66" s="1061"/>
      <c r="P66" s="1062"/>
      <c r="Q66" s="1062"/>
      <c r="R66" s="1056"/>
      <c r="S66" s="1063"/>
      <c r="T66" s="1064"/>
      <c r="U66" s="1064"/>
      <c r="V66" s="1064"/>
      <c r="W66" s="1065"/>
      <c r="X66" s="1100" t="s">
        <v>922</v>
      </c>
      <c r="Y66" s="1101"/>
      <c r="Z66" s="1102"/>
      <c r="AA66" s="1069" t="str">
        <f>IF(AA65="","",VLOOKUP(AA65,シフト記号表!$C$6:$L$47,10,FALSE))</f>
        <v/>
      </c>
      <c r="AB66" s="1070" t="str">
        <f>IF(AB65="","",VLOOKUP(AB65,シフト記号表!$C$6:$L$47,10,FALSE))</f>
        <v/>
      </c>
      <c r="AC66" s="1070" t="str">
        <f>IF(AC65="","",VLOOKUP(AC65,シフト記号表!$C$6:$L$47,10,FALSE))</f>
        <v/>
      </c>
      <c r="AD66" s="1070" t="str">
        <f>IF(AD65="","",VLOOKUP(AD65,シフト記号表!$C$6:$L$47,10,FALSE))</f>
        <v/>
      </c>
      <c r="AE66" s="1070" t="str">
        <f>IF(AE65="","",VLOOKUP(AE65,シフト記号表!$C$6:$L$47,10,FALSE))</f>
        <v/>
      </c>
      <c r="AF66" s="1070" t="str">
        <f>IF(AF65="","",VLOOKUP(AF65,シフト記号表!$C$6:$L$47,10,FALSE))</f>
        <v/>
      </c>
      <c r="AG66" s="1071" t="str">
        <f>IF(AG65="","",VLOOKUP(AG65,シフト記号表!$C$6:$L$47,10,FALSE))</f>
        <v/>
      </c>
      <c r="AH66" s="1069" t="str">
        <f>IF(AH65="","",VLOOKUP(AH65,シフト記号表!$C$6:$L$47,10,FALSE))</f>
        <v/>
      </c>
      <c r="AI66" s="1070" t="str">
        <f>IF(AI65="","",VLOOKUP(AI65,シフト記号表!$C$6:$L$47,10,FALSE))</f>
        <v/>
      </c>
      <c r="AJ66" s="1070" t="str">
        <f>IF(AJ65="","",VLOOKUP(AJ65,シフト記号表!$C$6:$L$47,10,FALSE))</f>
        <v/>
      </c>
      <c r="AK66" s="1070" t="str">
        <f>IF(AK65="","",VLOOKUP(AK65,シフト記号表!$C$6:$L$47,10,FALSE))</f>
        <v/>
      </c>
      <c r="AL66" s="1070" t="str">
        <f>IF(AL65="","",VLOOKUP(AL65,シフト記号表!$C$6:$L$47,10,FALSE))</f>
        <v/>
      </c>
      <c r="AM66" s="1070" t="str">
        <f>IF(AM65="","",VLOOKUP(AM65,シフト記号表!$C$6:$L$47,10,FALSE))</f>
        <v/>
      </c>
      <c r="AN66" s="1071" t="str">
        <f>IF(AN65="","",VLOOKUP(AN65,シフト記号表!$C$6:$L$47,10,FALSE))</f>
        <v/>
      </c>
      <c r="AO66" s="1069" t="str">
        <f>IF(AO65="","",VLOOKUP(AO65,シフト記号表!$C$6:$L$47,10,FALSE))</f>
        <v/>
      </c>
      <c r="AP66" s="1070" t="str">
        <f>IF(AP65="","",VLOOKUP(AP65,シフト記号表!$C$6:$L$47,10,FALSE))</f>
        <v/>
      </c>
      <c r="AQ66" s="1070" t="str">
        <f>IF(AQ65="","",VLOOKUP(AQ65,シフト記号表!$C$6:$L$47,10,FALSE))</f>
        <v/>
      </c>
      <c r="AR66" s="1070" t="str">
        <f>IF(AR65="","",VLOOKUP(AR65,シフト記号表!$C$6:$L$47,10,FALSE))</f>
        <v/>
      </c>
      <c r="AS66" s="1070" t="str">
        <f>IF(AS65="","",VLOOKUP(AS65,シフト記号表!$C$6:$L$47,10,FALSE))</f>
        <v/>
      </c>
      <c r="AT66" s="1070" t="str">
        <f>IF(AT65="","",VLOOKUP(AT65,シフト記号表!$C$6:$L$47,10,FALSE))</f>
        <v/>
      </c>
      <c r="AU66" s="1071" t="str">
        <f>IF(AU65="","",VLOOKUP(AU65,シフト記号表!$C$6:$L$47,10,FALSE))</f>
        <v/>
      </c>
      <c r="AV66" s="1069" t="str">
        <f>IF(AV65="","",VLOOKUP(AV65,シフト記号表!$C$6:$L$47,10,FALSE))</f>
        <v/>
      </c>
      <c r="AW66" s="1070" t="str">
        <f>IF(AW65="","",VLOOKUP(AW65,シフト記号表!$C$6:$L$47,10,FALSE))</f>
        <v/>
      </c>
      <c r="AX66" s="1070" t="str">
        <f>IF(AX65="","",VLOOKUP(AX65,シフト記号表!$C$6:$L$47,10,FALSE))</f>
        <v/>
      </c>
      <c r="AY66" s="1070" t="str">
        <f>IF(AY65="","",VLOOKUP(AY65,シフト記号表!$C$6:$L$47,10,FALSE))</f>
        <v/>
      </c>
      <c r="AZ66" s="1070" t="str">
        <f>IF(AZ65="","",VLOOKUP(AZ65,シフト記号表!$C$6:$L$47,10,FALSE))</f>
        <v/>
      </c>
      <c r="BA66" s="1070" t="str">
        <f>IF(BA65="","",VLOOKUP(BA65,シフト記号表!$C$6:$L$47,10,FALSE))</f>
        <v/>
      </c>
      <c r="BB66" s="1071" t="str">
        <f>IF(BB65="","",VLOOKUP(BB65,シフト記号表!$C$6:$L$47,10,FALSE))</f>
        <v/>
      </c>
      <c r="BC66" s="1069" t="str">
        <f>IF(BC65="","",VLOOKUP(BC65,シフト記号表!$C$6:$L$47,10,FALSE))</f>
        <v/>
      </c>
      <c r="BD66" s="1070" t="str">
        <f>IF(BD65="","",VLOOKUP(BD65,シフト記号表!$C$6:$L$47,10,FALSE))</f>
        <v/>
      </c>
      <c r="BE66" s="1070" t="str">
        <f>IF(BE65="","",VLOOKUP(BE65,シフト記号表!$C$6:$L$47,10,FALSE))</f>
        <v/>
      </c>
      <c r="BF66" s="1072">
        <f>IF($BI$3="４週",SUM(AA66:BB66),IF($BI$3="暦月",SUM(AA66:BE66),""))</f>
        <v>0</v>
      </c>
      <c r="BG66" s="1073"/>
      <c r="BH66" s="1074">
        <f>IF($BI$3="４週",BF66/4,IF($BI$3="暦月",(BF66/($BI$8/7)),""))</f>
        <v>0</v>
      </c>
      <c r="BI66" s="1073"/>
      <c r="BJ66" s="1075"/>
      <c r="BK66" s="1076"/>
      <c r="BL66" s="1076"/>
      <c r="BM66" s="1076"/>
      <c r="BN66" s="1077"/>
    </row>
    <row r="67" spans="2:66" ht="20.25" customHeight="1">
      <c r="B67" s="1029">
        <f>B65+1</f>
        <v>26</v>
      </c>
      <c r="C67" s="1234"/>
      <c r="D67" s="1235"/>
      <c r="E67" s="930"/>
      <c r="F67" s="1233"/>
      <c r="G67" s="1078"/>
      <c r="H67" s="1079"/>
      <c r="I67" s="1057"/>
      <c r="J67" s="1058"/>
      <c r="K67" s="1057"/>
      <c r="L67" s="1058"/>
      <c r="M67" s="1082"/>
      <c r="N67" s="1083"/>
      <c r="O67" s="1084"/>
      <c r="P67" s="1085"/>
      <c r="Q67" s="1085"/>
      <c r="R67" s="1079"/>
      <c r="S67" s="1063"/>
      <c r="T67" s="1064"/>
      <c r="U67" s="1064"/>
      <c r="V67" s="1064"/>
      <c r="W67" s="1065"/>
      <c r="X67" s="1103" t="s">
        <v>921</v>
      </c>
      <c r="Y67" s="1104"/>
      <c r="Z67" s="1105"/>
      <c r="AA67" s="1089"/>
      <c r="AB67" s="1090"/>
      <c r="AC67" s="1090"/>
      <c r="AD67" s="1090"/>
      <c r="AE67" s="1090"/>
      <c r="AF67" s="1090"/>
      <c r="AG67" s="1091"/>
      <c r="AH67" s="1089"/>
      <c r="AI67" s="1090"/>
      <c r="AJ67" s="1090"/>
      <c r="AK67" s="1090"/>
      <c r="AL67" s="1090"/>
      <c r="AM67" s="1090"/>
      <c r="AN67" s="1091"/>
      <c r="AO67" s="1089"/>
      <c r="AP67" s="1090"/>
      <c r="AQ67" s="1090"/>
      <c r="AR67" s="1090"/>
      <c r="AS67" s="1090"/>
      <c r="AT67" s="1090"/>
      <c r="AU67" s="1091"/>
      <c r="AV67" s="1089"/>
      <c r="AW67" s="1090"/>
      <c r="AX67" s="1090"/>
      <c r="AY67" s="1090"/>
      <c r="AZ67" s="1090"/>
      <c r="BA67" s="1090"/>
      <c r="BB67" s="1091"/>
      <c r="BC67" s="1089"/>
      <c r="BD67" s="1090"/>
      <c r="BE67" s="1092"/>
      <c r="BF67" s="1093"/>
      <c r="BG67" s="1094"/>
      <c r="BH67" s="1095"/>
      <c r="BI67" s="1096"/>
      <c r="BJ67" s="1097"/>
      <c r="BK67" s="1098"/>
      <c r="BL67" s="1098"/>
      <c r="BM67" s="1098"/>
      <c r="BN67" s="1099"/>
    </row>
    <row r="68" spans="2:66" ht="20.25" customHeight="1">
      <c r="B68" s="1054"/>
      <c r="C68" s="1231"/>
      <c r="D68" s="1232"/>
      <c r="E68" s="930"/>
      <c r="F68" s="1233"/>
      <c r="G68" s="1055"/>
      <c r="H68" s="1056"/>
      <c r="I68" s="1057"/>
      <c r="J68" s="1058">
        <f>G67</f>
        <v>0</v>
      </c>
      <c r="K68" s="1057"/>
      <c r="L68" s="1058">
        <f>M67</f>
        <v>0</v>
      </c>
      <c r="M68" s="1059"/>
      <c r="N68" s="1060"/>
      <c r="O68" s="1061"/>
      <c r="P68" s="1062"/>
      <c r="Q68" s="1062"/>
      <c r="R68" s="1056"/>
      <c r="S68" s="1063"/>
      <c r="T68" s="1064"/>
      <c r="U68" s="1064"/>
      <c r="V68" s="1064"/>
      <c r="W68" s="1065"/>
      <c r="X68" s="1100" t="s">
        <v>922</v>
      </c>
      <c r="Y68" s="1101"/>
      <c r="Z68" s="1102"/>
      <c r="AA68" s="1069" t="str">
        <f>IF(AA67="","",VLOOKUP(AA67,シフト記号表!$C$6:$L$47,10,FALSE))</f>
        <v/>
      </c>
      <c r="AB68" s="1070" t="str">
        <f>IF(AB67="","",VLOOKUP(AB67,シフト記号表!$C$6:$L$47,10,FALSE))</f>
        <v/>
      </c>
      <c r="AC68" s="1070" t="str">
        <f>IF(AC67="","",VLOOKUP(AC67,シフト記号表!$C$6:$L$47,10,FALSE))</f>
        <v/>
      </c>
      <c r="AD68" s="1070" t="str">
        <f>IF(AD67="","",VLOOKUP(AD67,シフト記号表!$C$6:$L$47,10,FALSE))</f>
        <v/>
      </c>
      <c r="AE68" s="1070" t="str">
        <f>IF(AE67="","",VLOOKUP(AE67,シフト記号表!$C$6:$L$47,10,FALSE))</f>
        <v/>
      </c>
      <c r="AF68" s="1070" t="str">
        <f>IF(AF67="","",VLOOKUP(AF67,シフト記号表!$C$6:$L$47,10,FALSE))</f>
        <v/>
      </c>
      <c r="AG68" s="1071" t="str">
        <f>IF(AG67="","",VLOOKUP(AG67,シフト記号表!$C$6:$L$47,10,FALSE))</f>
        <v/>
      </c>
      <c r="AH68" s="1069" t="str">
        <f>IF(AH67="","",VLOOKUP(AH67,シフト記号表!$C$6:$L$47,10,FALSE))</f>
        <v/>
      </c>
      <c r="AI68" s="1070" t="str">
        <f>IF(AI67="","",VLOOKUP(AI67,シフト記号表!$C$6:$L$47,10,FALSE))</f>
        <v/>
      </c>
      <c r="AJ68" s="1070" t="str">
        <f>IF(AJ67="","",VLOOKUP(AJ67,シフト記号表!$C$6:$L$47,10,FALSE))</f>
        <v/>
      </c>
      <c r="AK68" s="1070" t="str">
        <f>IF(AK67="","",VLOOKUP(AK67,シフト記号表!$C$6:$L$47,10,FALSE))</f>
        <v/>
      </c>
      <c r="AL68" s="1070" t="str">
        <f>IF(AL67="","",VLOOKUP(AL67,シフト記号表!$C$6:$L$47,10,FALSE))</f>
        <v/>
      </c>
      <c r="AM68" s="1070" t="str">
        <f>IF(AM67="","",VLOOKUP(AM67,シフト記号表!$C$6:$L$47,10,FALSE))</f>
        <v/>
      </c>
      <c r="AN68" s="1071" t="str">
        <f>IF(AN67="","",VLOOKUP(AN67,シフト記号表!$C$6:$L$47,10,FALSE))</f>
        <v/>
      </c>
      <c r="AO68" s="1069" t="str">
        <f>IF(AO67="","",VLOOKUP(AO67,シフト記号表!$C$6:$L$47,10,FALSE))</f>
        <v/>
      </c>
      <c r="AP68" s="1070" t="str">
        <f>IF(AP67="","",VLOOKUP(AP67,シフト記号表!$C$6:$L$47,10,FALSE))</f>
        <v/>
      </c>
      <c r="AQ68" s="1070" t="str">
        <f>IF(AQ67="","",VLOOKUP(AQ67,シフト記号表!$C$6:$L$47,10,FALSE))</f>
        <v/>
      </c>
      <c r="AR68" s="1070" t="str">
        <f>IF(AR67="","",VLOOKUP(AR67,シフト記号表!$C$6:$L$47,10,FALSE))</f>
        <v/>
      </c>
      <c r="AS68" s="1070" t="str">
        <f>IF(AS67="","",VLOOKUP(AS67,シフト記号表!$C$6:$L$47,10,FALSE))</f>
        <v/>
      </c>
      <c r="AT68" s="1070" t="str">
        <f>IF(AT67="","",VLOOKUP(AT67,シフト記号表!$C$6:$L$47,10,FALSE))</f>
        <v/>
      </c>
      <c r="AU68" s="1071" t="str">
        <f>IF(AU67="","",VLOOKUP(AU67,シフト記号表!$C$6:$L$47,10,FALSE))</f>
        <v/>
      </c>
      <c r="AV68" s="1069" t="str">
        <f>IF(AV67="","",VLOOKUP(AV67,シフト記号表!$C$6:$L$47,10,FALSE))</f>
        <v/>
      </c>
      <c r="AW68" s="1070" t="str">
        <f>IF(AW67="","",VLOOKUP(AW67,シフト記号表!$C$6:$L$47,10,FALSE))</f>
        <v/>
      </c>
      <c r="AX68" s="1070" t="str">
        <f>IF(AX67="","",VLOOKUP(AX67,シフト記号表!$C$6:$L$47,10,FALSE))</f>
        <v/>
      </c>
      <c r="AY68" s="1070" t="str">
        <f>IF(AY67="","",VLOOKUP(AY67,シフト記号表!$C$6:$L$47,10,FALSE))</f>
        <v/>
      </c>
      <c r="AZ68" s="1070" t="str">
        <f>IF(AZ67="","",VLOOKUP(AZ67,シフト記号表!$C$6:$L$47,10,FALSE))</f>
        <v/>
      </c>
      <c r="BA68" s="1070" t="str">
        <f>IF(BA67="","",VLOOKUP(BA67,シフト記号表!$C$6:$L$47,10,FALSE))</f>
        <v/>
      </c>
      <c r="BB68" s="1071" t="str">
        <f>IF(BB67="","",VLOOKUP(BB67,シフト記号表!$C$6:$L$47,10,FALSE))</f>
        <v/>
      </c>
      <c r="BC68" s="1069" t="str">
        <f>IF(BC67="","",VLOOKUP(BC67,シフト記号表!$C$6:$L$47,10,FALSE))</f>
        <v/>
      </c>
      <c r="BD68" s="1070" t="str">
        <f>IF(BD67="","",VLOOKUP(BD67,シフト記号表!$C$6:$L$47,10,FALSE))</f>
        <v/>
      </c>
      <c r="BE68" s="1070" t="str">
        <f>IF(BE67="","",VLOOKUP(BE67,シフト記号表!$C$6:$L$47,10,FALSE))</f>
        <v/>
      </c>
      <c r="BF68" s="1072">
        <f>IF($BI$3="４週",SUM(AA68:BB68),IF($BI$3="暦月",SUM(AA68:BE68),""))</f>
        <v>0</v>
      </c>
      <c r="BG68" s="1073"/>
      <c r="BH68" s="1074">
        <f>IF($BI$3="４週",BF68/4,IF($BI$3="暦月",(BF68/($BI$8/7)),""))</f>
        <v>0</v>
      </c>
      <c r="BI68" s="1073"/>
      <c r="BJ68" s="1075"/>
      <c r="BK68" s="1076"/>
      <c r="BL68" s="1076"/>
      <c r="BM68" s="1076"/>
      <c r="BN68" s="1077"/>
    </row>
    <row r="69" spans="2:66" ht="20.25" customHeight="1">
      <c r="B69" s="1029">
        <f>B67+1</f>
        <v>27</v>
      </c>
      <c r="C69" s="1234"/>
      <c r="D69" s="1235"/>
      <c r="E69" s="930"/>
      <c r="F69" s="1233"/>
      <c r="G69" s="1078"/>
      <c r="H69" s="1079"/>
      <c r="I69" s="1057"/>
      <c r="J69" s="1058"/>
      <c r="K69" s="1057"/>
      <c r="L69" s="1058"/>
      <c r="M69" s="1082"/>
      <c r="N69" s="1083"/>
      <c r="O69" s="1084"/>
      <c r="P69" s="1085"/>
      <c r="Q69" s="1085"/>
      <c r="R69" s="1079"/>
      <c r="S69" s="1063"/>
      <c r="T69" s="1064"/>
      <c r="U69" s="1064"/>
      <c r="V69" s="1064"/>
      <c r="W69" s="1065"/>
      <c r="X69" s="1103" t="s">
        <v>921</v>
      </c>
      <c r="Y69" s="1104"/>
      <c r="Z69" s="1105"/>
      <c r="AA69" s="1089"/>
      <c r="AB69" s="1090"/>
      <c r="AC69" s="1090"/>
      <c r="AD69" s="1090"/>
      <c r="AE69" s="1090"/>
      <c r="AF69" s="1090"/>
      <c r="AG69" s="1091"/>
      <c r="AH69" s="1089"/>
      <c r="AI69" s="1090"/>
      <c r="AJ69" s="1090"/>
      <c r="AK69" s="1090"/>
      <c r="AL69" s="1090"/>
      <c r="AM69" s="1090"/>
      <c r="AN69" s="1091"/>
      <c r="AO69" s="1089"/>
      <c r="AP69" s="1090"/>
      <c r="AQ69" s="1090"/>
      <c r="AR69" s="1090"/>
      <c r="AS69" s="1090"/>
      <c r="AT69" s="1090"/>
      <c r="AU69" s="1091"/>
      <c r="AV69" s="1089"/>
      <c r="AW69" s="1090"/>
      <c r="AX69" s="1090"/>
      <c r="AY69" s="1090"/>
      <c r="AZ69" s="1090"/>
      <c r="BA69" s="1090"/>
      <c r="BB69" s="1091"/>
      <c r="BC69" s="1089"/>
      <c r="BD69" s="1090"/>
      <c r="BE69" s="1092"/>
      <c r="BF69" s="1093"/>
      <c r="BG69" s="1094"/>
      <c r="BH69" s="1095"/>
      <c r="BI69" s="1096"/>
      <c r="BJ69" s="1097"/>
      <c r="BK69" s="1098"/>
      <c r="BL69" s="1098"/>
      <c r="BM69" s="1098"/>
      <c r="BN69" s="1099"/>
    </row>
    <row r="70" spans="2:66" ht="20.25" customHeight="1">
      <c r="B70" s="1054"/>
      <c r="C70" s="1231"/>
      <c r="D70" s="1232"/>
      <c r="E70" s="930"/>
      <c r="F70" s="1233"/>
      <c r="G70" s="1055"/>
      <c r="H70" s="1056"/>
      <c r="I70" s="1057"/>
      <c r="J70" s="1058">
        <f>G69</f>
        <v>0</v>
      </c>
      <c r="K70" s="1057"/>
      <c r="L70" s="1058">
        <f>M69</f>
        <v>0</v>
      </c>
      <c r="M70" s="1059"/>
      <c r="N70" s="1060"/>
      <c r="O70" s="1061"/>
      <c r="P70" s="1062"/>
      <c r="Q70" s="1062"/>
      <c r="R70" s="1056"/>
      <c r="S70" s="1063"/>
      <c r="T70" s="1064"/>
      <c r="U70" s="1064"/>
      <c r="V70" s="1064"/>
      <c r="W70" s="1065"/>
      <c r="X70" s="1100" t="s">
        <v>922</v>
      </c>
      <c r="Y70" s="1101"/>
      <c r="Z70" s="1102"/>
      <c r="AA70" s="1069" t="str">
        <f>IF(AA69="","",VLOOKUP(AA69,シフト記号表!$C$6:$L$47,10,FALSE))</f>
        <v/>
      </c>
      <c r="AB70" s="1070" t="str">
        <f>IF(AB69="","",VLOOKUP(AB69,シフト記号表!$C$6:$L$47,10,FALSE))</f>
        <v/>
      </c>
      <c r="AC70" s="1070" t="str">
        <f>IF(AC69="","",VLOOKUP(AC69,シフト記号表!$C$6:$L$47,10,FALSE))</f>
        <v/>
      </c>
      <c r="AD70" s="1070" t="str">
        <f>IF(AD69="","",VLOOKUP(AD69,シフト記号表!$C$6:$L$47,10,FALSE))</f>
        <v/>
      </c>
      <c r="AE70" s="1070" t="str">
        <f>IF(AE69="","",VLOOKUP(AE69,シフト記号表!$C$6:$L$47,10,FALSE))</f>
        <v/>
      </c>
      <c r="AF70" s="1070" t="str">
        <f>IF(AF69="","",VLOOKUP(AF69,シフト記号表!$C$6:$L$47,10,FALSE))</f>
        <v/>
      </c>
      <c r="AG70" s="1071" t="str">
        <f>IF(AG69="","",VLOOKUP(AG69,シフト記号表!$C$6:$L$47,10,FALSE))</f>
        <v/>
      </c>
      <c r="AH70" s="1069" t="str">
        <f>IF(AH69="","",VLOOKUP(AH69,シフト記号表!$C$6:$L$47,10,FALSE))</f>
        <v/>
      </c>
      <c r="AI70" s="1070" t="str">
        <f>IF(AI69="","",VLOOKUP(AI69,シフト記号表!$C$6:$L$47,10,FALSE))</f>
        <v/>
      </c>
      <c r="AJ70" s="1070" t="str">
        <f>IF(AJ69="","",VLOOKUP(AJ69,シフト記号表!$C$6:$L$47,10,FALSE))</f>
        <v/>
      </c>
      <c r="AK70" s="1070" t="str">
        <f>IF(AK69="","",VLOOKUP(AK69,シフト記号表!$C$6:$L$47,10,FALSE))</f>
        <v/>
      </c>
      <c r="AL70" s="1070" t="str">
        <f>IF(AL69="","",VLOOKUP(AL69,シフト記号表!$C$6:$L$47,10,FALSE))</f>
        <v/>
      </c>
      <c r="AM70" s="1070" t="str">
        <f>IF(AM69="","",VLOOKUP(AM69,シフト記号表!$C$6:$L$47,10,FALSE))</f>
        <v/>
      </c>
      <c r="AN70" s="1071" t="str">
        <f>IF(AN69="","",VLOOKUP(AN69,シフト記号表!$C$6:$L$47,10,FALSE))</f>
        <v/>
      </c>
      <c r="AO70" s="1069" t="str">
        <f>IF(AO69="","",VLOOKUP(AO69,シフト記号表!$C$6:$L$47,10,FALSE))</f>
        <v/>
      </c>
      <c r="AP70" s="1070" t="str">
        <f>IF(AP69="","",VLOOKUP(AP69,シフト記号表!$C$6:$L$47,10,FALSE))</f>
        <v/>
      </c>
      <c r="AQ70" s="1070" t="str">
        <f>IF(AQ69="","",VLOOKUP(AQ69,シフト記号表!$C$6:$L$47,10,FALSE))</f>
        <v/>
      </c>
      <c r="AR70" s="1070" t="str">
        <f>IF(AR69="","",VLOOKUP(AR69,シフト記号表!$C$6:$L$47,10,FALSE))</f>
        <v/>
      </c>
      <c r="AS70" s="1070" t="str">
        <f>IF(AS69="","",VLOOKUP(AS69,シフト記号表!$C$6:$L$47,10,FALSE))</f>
        <v/>
      </c>
      <c r="AT70" s="1070" t="str">
        <f>IF(AT69="","",VLOOKUP(AT69,シフト記号表!$C$6:$L$47,10,FALSE))</f>
        <v/>
      </c>
      <c r="AU70" s="1071" t="str">
        <f>IF(AU69="","",VLOOKUP(AU69,シフト記号表!$C$6:$L$47,10,FALSE))</f>
        <v/>
      </c>
      <c r="AV70" s="1069" t="str">
        <f>IF(AV69="","",VLOOKUP(AV69,シフト記号表!$C$6:$L$47,10,FALSE))</f>
        <v/>
      </c>
      <c r="AW70" s="1070" t="str">
        <f>IF(AW69="","",VLOOKUP(AW69,シフト記号表!$C$6:$L$47,10,FALSE))</f>
        <v/>
      </c>
      <c r="AX70" s="1070" t="str">
        <f>IF(AX69="","",VLOOKUP(AX69,シフト記号表!$C$6:$L$47,10,FALSE))</f>
        <v/>
      </c>
      <c r="AY70" s="1070" t="str">
        <f>IF(AY69="","",VLOOKUP(AY69,シフト記号表!$C$6:$L$47,10,FALSE))</f>
        <v/>
      </c>
      <c r="AZ70" s="1070" t="str">
        <f>IF(AZ69="","",VLOOKUP(AZ69,シフト記号表!$C$6:$L$47,10,FALSE))</f>
        <v/>
      </c>
      <c r="BA70" s="1070" t="str">
        <f>IF(BA69="","",VLOOKUP(BA69,シフト記号表!$C$6:$L$47,10,FALSE))</f>
        <v/>
      </c>
      <c r="BB70" s="1071" t="str">
        <f>IF(BB69="","",VLOOKUP(BB69,シフト記号表!$C$6:$L$47,10,FALSE))</f>
        <v/>
      </c>
      <c r="BC70" s="1069" t="str">
        <f>IF(BC69="","",VLOOKUP(BC69,シフト記号表!$C$6:$L$47,10,FALSE))</f>
        <v/>
      </c>
      <c r="BD70" s="1070" t="str">
        <f>IF(BD69="","",VLOOKUP(BD69,シフト記号表!$C$6:$L$47,10,FALSE))</f>
        <v/>
      </c>
      <c r="BE70" s="1070" t="str">
        <f>IF(BE69="","",VLOOKUP(BE69,シフト記号表!$C$6:$L$47,10,FALSE))</f>
        <v/>
      </c>
      <c r="BF70" s="1072">
        <f>IF($BI$3="４週",SUM(AA70:BB70),IF($BI$3="暦月",SUM(AA70:BE70),""))</f>
        <v>0</v>
      </c>
      <c r="BG70" s="1073"/>
      <c r="BH70" s="1074">
        <f>IF($BI$3="４週",BF70/4,IF($BI$3="暦月",(BF70/($BI$8/7)),""))</f>
        <v>0</v>
      </c>
      <c r="BI70" s="1073"/>
      <c r="BJ70" s="1075"/>
      <c r="BK70" s="1076"/>
      <c r="BL70" s="1076"/>
      <c r="BM70" s="1076"/>
      <c r="BN70" s="1077"/>
    </row>
    <row r="71" spans="2:66" ht="20.25" customHeight="1">
      <c r="B71" s="1029">
        <f>B69+1</f>
        <v>28</v>
      </c>
      <c r="C71" s="1234"/>
      <c r="D71" s="1235"/>
      <c r="E71" s="930"/>
      <c r="F71" s="1233"/>
      <c r="G71" s="1078"/>
      <c r="H71" s="1079"/>
      <c r="I71" s="1057"/>
      <c r="J71" s="1058"/>
      <c r="K71" s="1057"/>
      <c r="L71" s="1058"/>
      <c r="M71" s="1082"/>
      <c r="N71" s="1083"/>
      <c r="O71" s="1084"/>
      <c r="P71" s="1085"/>
      <c r="Q71" s="1085"/>
      <c r="R71" s="1079"/>
      <c r="S71" s="1063"/>
      <c r="T71" s="1064"/>
      <c r="U71" s="1064"/>
      <c r="V71" s="1064"/>
      <c r="W71" s="1065"/>
      <c r="X71" s="1103" t="s">
        <v>921</v>
      </c>
      <c r="Y71" s="1104"/>
      <c r="Z71" s="1105"/>
      <c r="AA71" s="1089"/>
      <c r="AB71" s="1090"/>
      <c r="AC71" s="1090"/>
      <c r="AD71" s="1090"/>
      <c r="AE71" s="1090"/>
      <c r="AF71" s="1090"/>
      <c r="AG71" s="1091"/>
      <c r="AH71" s="1089"/>
      <c r="AI71" s="1090"/>
      <c r="AJ71" s="1090"/>
      <c r="AK71" s="1090"/>
      <c r="AL71" s="1090"/>
      <c r="AM71" s="1090"/>
      <c r="AN71" s="1091"/>
      <c r="AO71" s="1089"/>
      <c r="AP71" s="1090"/>
      <c r="AQ71" s="1090"/>
      <c r="AR71" s="1090"/>
      <c r="AS71" s="1090"/>
      <c r="AT71" s="1090"/>
      <c r="AU71" s="1091"/>
      <c r="AV71" s="1089"/>
      <c r="AW71" s="1090"/>
      <c r="AX71" s="1090"/>
      <c r="AY71" s="1090"/>
      <c r="AZ71" s="1090"/>
      <c r="BA71" s="1090"/>
      <c r="BB71" s="1091"/>
      <c r="BC71" s="1089"/>
      <c r="BD71" s="1090"/>
      <c r="BE71" s="1092"/>
      <c r="BF71" s="1093"/>
      <c r="BG71" s="1094"/>
      <c r="BH71" s="1095"/>
      <c r="BI71" s="1096"/>
      <c r="BJ71" s="1097"/>
      <c r="BK71" s="1098"/>
      <c r="BL71" s="1098"/>
      <c r="BM71" s="1098"/>
      <c r="BN71" s="1099"/>
    </row>
    <row r="72" spans="2:66" ht="20.25" customHeight="1">
      <c r="B72" s="1054"/>
      <c r="C72" s="1231"/>
      <c r="D72" s="1232"/>
      <c r="E72" s="930"/>
      <c r="F72" s="1233"/>
      <c r="G72" s="1055"/>
      <c r="H72" s="1056"/>
      <c r="I72" s="1057"/>
      <c r="J72" s="1058">
        <f>G71</f>
        <v>0</v>
      </c>
      <c r="K72" s="1057"/>
      <c r="L72" s="1058">
        <f>M71</f>
        <v>0</v>
      </c>
      <c r="M72" s="1059"/>
      <c r="N72" s="1060"/>
      <c r="O72" s="1061"/>
      <c r="P72" s="1062"/>
      <c r="Q72" s="1062"/>
      <c r="R72" s="1056"/>
      <c r="S72" s="1063"/>
      <c r="T72" s="1064"/>
      <c r="U72" s="1064"/>
      <c r="V72" s="1064"/>
      <c r="W72" s="1065"/>
      <c r="X72" s="1100" t="s">
        <v>922</v>
      </c>
      <c r="Y72" s="1101"/>
      <c r="Z72" s="1102"/>
      <c r="AA72" s="1069" t="str">
        <f>IF(AA71="","",VLOOKUP(AA71,シフト記号表!$C$6:$L$47,10,FALSE))</f>
        <v/>
      </c>
      <c r="AB72" s="1070" t="str">
        <f>IF(AB71="","",VLOOKUP(AB71,シフト記号表!$C$6:$L$47,10,FALSE))</f>
        <v/>
      </c>
      <c r="AC72" s="1070" t="str">
        <f>IF(AC71="","",VLOOKUP(AC71,シフト記号表!$C$6:$L$47,10,FALSE))</f>
        <v/>
      </c>
      <c r="AD72" s="1070" t="str">
        <f>IF(AD71="","",VLOOKUP(AD71,シフト記号表!$C$6:$L$47,10,FALSE))</f>
        <v/>
      </c>
      <c r="AE72" s="1070" t="str">
        <f>IF(AE71="","",VLOOKUP(AE71,シフト記号表!$C$6:$L$47,10,FALSE))</f>
        <v/>
      </c>
      <c r="AF72" s="1070" t="str">
        <f>IF(AF71="","",VLOOKUP(AF71,シフト記号表!$C$6:$L$47,10,FALSE))</f>
        <v/>
      </c>
      <c r="AG72" s="1071" t="str">
        <f>IF(AG71="","",VLOOKUP(AG71,シフト記号表!$C$6:$L$47,10,FALSE))</f>
        <v/>
      </c>
      <c r="AH72" s="1069" t="str">
        <f>IF(AH71="","",VLOOKUP(AH71,シフト記号表!$C$6:$L$47,10,FALSE))</f>
        <v/>
      </c>
      <c r="AI72" s="1070" t="str">
        <f>IF(AI71="","",VLOOKUP(AI71,シフト記号表!$C$6:$L$47,10,FALSE))</f>
        <v/>
      </c>
      <c r="AJ72" s="1070" t="str">
        <f>IF(AJ71="","",VLOOKUP(AJ71,シフト記号表!$C$6:$L$47,10,FALSE))</f>
        <v/>
      </c>
      <c r="AK72" s="1070" t="str">
        <f>IF(AK71="","",VLOOKUP(AK71,シフト記号表!$C$6:$L$47,10,FALSE))</f>
        <v/>
      </c>
      <c r="AL72" s="1070" t="str">
        <f>IF(AL71="","",VLOOKUP(AL71,シフト記号表!$C$6:$L$47,10,FALSE))</f>
        <v/>
      </c>
      <c r="AM72" s="1070" t="str">
        <f>IF(AM71="","",VLOOKUP(AM71,シフト記号表!$C$6:$L$47,10,FALSE))</f>
        <v/>
      </c>
      <c r="AN72" s="1071" t="str">
        <f>IF(AN71="","",VLOOKUP(AN71,シフト記号表!$C$6:$L$47,10,FALSE))</f>
        <v/>
      </c>
      <c r="AO72" s="1069" t="str">
        <f>IF(AO71="","",VLOOKUP(AO71,シフト記号表!$C$6:$L$47,10,FALSE))</f>
        <v/>
      </c>
      <c r="AP72" s="1070" t="str">
        <f>IF(AP71="","",VLOOKUP(AP71,シフト記号表!$C$6:$L$47,10,FALSE))</f>
        <v/>
      </c>
      <c r="AQ72" s="1070" t="str">
        <f>IF(AQ71="","",VLOOKUP(AQ71,シフト記号表!$C$6:$L$47,10,FALSE))</f>
        <v/>
      </c>
      <c r="AR72" s="1070" t="str">
        <f>IF(AR71="","",VLOOKUP(AR71,シフト記号表!$C$6:$L$47,10,FALSE))</f>
        <v/>
      </c>
      <c r="AS72" s="1070" t="str">
        <f>IF(AS71="","",VLOOKUP(AS71,シフト記号表!$C$6:$L$47,10,FALSE))</f>
        <v/>
      </c>
      <c r="AT72" s="1070" t="str">
        <f>IF(AT71="","",VLOOKUP(AT71,シフト記号表!$C$6:$L$47,10,FALSE))</f>
        <v/>
      </c>
      <c r="AU72" s="1071" t="str">
        <f>IF(AU71="","",VLOOKUP(AU71,シフト記号表!$C$6:$L$47,10,FALSE))</f>
        <v/>
      </c>
      <c r="AV72" s="1069" t="str">
        <f>IF(AV71="","",VLOOKUP(AV71,シフト記号表!$C$6:$L$47,10,FALSE))</f>
        <v/>
      </c>
      <c r="AW72" s="1070" t="str">
        <f>IF(AW71="","",VLOOKUP(AW71,シフト記号表!$C$6:$L$47,10,FALSE))</f>
        <v/>
      </c>
      <c r="AX72" s="1070" t="str">
        <f>IF(AX71="","",VLOOKUP(AX71,シフト記号表!$C$6:$L$47,10,FALSE))</f>
        <v/>
      </c>
      <c r="AY72" s="1070" t="str">
        <f>IF(AY71="","",VLOOKUP(AY71,シフト記号表!$C$6:$L$47,10,FALSE))</f>
        <v/>
      </c>
      <c r="AZ72" s="1070" t="str">
        <f>IF(AZ71="","",VLOOKUP(AZ71,シフト記号表!$C$6:$L$47,10,FALSE))</f>
        <v/>
      </c>
      <c r="BA72" s="1070" t="str">
        <f>IF(BA71="","",VLOOKUP(BA71,シフト記号表!$C$6:$L$47,10,FALSE))</f>
        <v/>
      </c>
      <c r="BB72" s="1071" t="str">
        <f>IF(BB71="","",VLOOKUP(BB71,シフト記号表!$C$6:$L$47,10,FALSE))</f>
        <v/>
      </c>
      <c r="BC72" s="1069" t="str">
        <f>IF(BC71="","",VLOOKUP(BC71,シフト記号表!$C$6:$L$47,10,FALSE))</f>
        <v/>
      </c>
      <c r="BD72" s="1070" t="str">
        <f>IF(BD71="","",VLOOKUP(BD71,シフト記号表!$C$6:$L$47,10,FALSE))</f>
        <v/>
      </c>
      <c r="BE72" s="1070" t="str">
        <f>IF(BE71="","",VLOOKUP(BE71,シフト記号表!$C$6:$L$47,10,FALSE))</f>
        <v/>
      </c>
      <c r="BF72" s="1072">
        <f>IF($BI$3="４週",SUM(AA72:BB72),IF($BI$3="暦月",SUM(AA72:BE72),""))</f>
        <v>0</v>
      </c>
      <c r="BG72" s="1073"/>
      <c r="BH72" s="1074">
        <f>IF($BI$3="４週",BF72/4,IF($BI$3="暦月",(BF72/($BI$8/7)),""))</f>
        <v>0</v>
      </c>
      <c r="BI72" s="1073"/>
      <c r="BJ72" s="1075"/>
      <c r="BK72" s="1076"/>
      <c r="BL72" s="1076"/>
      <c r="BM72" s="1076"/>
      <c r="BN72" s="1077"/>
    </row>
    <row r="73" spans="2:66" ht="20.25" customHeight="1">
      <c r="B73" s="1029">
        <f>B71+1</f>
        <v>29</v>
      </c>
      <c r="C73" s="1234"/>
      <c r="D73" s="1235"/>
      <c r="E73" s="930"/>
      <c r="F73" s="1233"/>
      <c r="G73" s="1078"/>
      <c r="H73" s="1079"/>
      <c r="I73" s="1057"/>
      <c r="J73" s="1058"/>
      <c r="K73" s="1057"/>
      <c r="L73" s="1058"/>
      <c r="M73" s="1082"/>
      <c r="N73" s="1083"/>
      <c r="O73" s="1084"/>
      <c r="P73" s="1085"/>
      <c r="Q73" s="1085"/>
      <c r="R73" s="1079"/>
      <c r="S73" s="1063"/>
      <c r="T73" s="1064"/>
      <c r="U73" s="1064"/>
      <c r="V73" s="1064"/>
      <c r="W73" s="1065"/>
      <c r="X73" s="1103" t="s">
        <v>921</v>
      </c>
      <c r="Y73" s="1104"/>
      <c r="Z73" s="1105"/>
      <c r="AA73" s="1089"/>
      <c r="AB73" s="1090"/>
      <c r="AC73" s="1090"/>
      <c r="AD73" s="1090"/>
      <c r="AE73" s="1090"/>
      <c r="AF73" s="1090"/>
      <c r="AG73" s="1091"/>
      <c r="AH73" s="1089"/>
      <c r="AI73" s="1090"/>
      <c r="AJ73" s="1090"/>
      <c r="AK73" s="1090"/>
      <c r="AL73" s="1090"/>
      <c r="AM73" s="1090"/>
      <c r="AN73" s="1091"/>
      <c r="AO73" s="1089"/>
      <c r="AP73" s="1090"/>
      <c r="AQ73" s="1090"/>
      <c r="AR73" s="1090"/>
      <c r="AS73" s="1090"/>
      <c r="AT73" s="1090"/>
      <c r="AU73" s="1091"/>
      <c r="AV73" s="1089"/>
      <c r="AW73" s="1090"/>
      <c r="AX73" s="1090"/>
      <c r="AY73" s="1090"/>
      <c r="AZ73" s="1090"/>
      <c r="BA73" s="1090"/>
      <c r="BB73" s="1091"/>
      <c r="BC73" s="1089"/>
      <c r="BD73" s="1090"/>
      <c r="BE73" s="1092"/>
      <c r="BF73" s="1093"/>
      <c r="BG73" s="1094"/>
      <c r="BH73" s="1095"/>
      <c r="BI73" s="1096"/>
      <c r="BJ73" s="1097"/>
      <c r="BK73" s="1098"/>
      <c r="BL73" s="1098"/>
      <c r="BM73" s="1098"/>
      <c r="BN73" s="1099"/>
    </row>
    <row r="74" spans="2:66" ht="20.25" customHeight="1">
      <c r="B74" s="1054"/>
      <c r="C74" s="1231"/>
      <c r="D74" s="1232"/>
      <c r="E74" s="930"/>
      <c r="F74" s="1233"/>
      <c r="G74" s="1106"/>
      <c r="H74" s="1107"/>
      <c r="I74" s="1108"/>
      <c r="J74" s="1109">
        <f>G73</f>
        <v>0</v>
      </c>
      <c r="K74" s="1108"/>
      <c r="L74" s="1109">
        <f>M73</f>
        <v>0</v>
      </c>
      <c r="M74" s="1110"/>
      <c r="N74" s="1111"/>
      <c r="O74" s="1112"/>
      <c r="P74" s="1113"/>
      <c r="Q74" s="1113"/>
      <c r="R74" s="1107"/>
      <c r="S74" s="1063"/>
      <c r="T74" s="1064"/>
      <c r="U74" s="1064"/>
      <c r="V74" s="1064"/>
      <c r="W74" s="1065"/>
      <c r="X74" s="1100" t="s">
        <v>922</v>
      </c>
      <c r="Y74" s="1101"/>
      <c r="Z74" s="1102"/>
      <c r="AA74" s="1069" t="str">
        <f>IF(AA73="","",VLOOKUP(AA73,シフト記号表!$C$6:$L$47,10,FALSE))</f>
        <v/>
      </c>
      <c r="AB74" s="1070" t="str">
        <f>IF(AB73="","",VLOOKUP(AB73,シフト記号表!$C$6:$L$47,10,FALSE))</f>
        <v/>
      </c>
      <c r="AC74" s="1070" t="str">
        <f>IF(AC73="","",VLOOKUP(AC73,シフト記号表!$C$6:$L$47,10,FALSE))</f>
        <v/>
      </c>
      <c r="AD74" s="1070" t="str">
        <f>IF(AD73="","",VLOOKUP(AD73,シフト記号表!$C$6:$L$47,10,FALSE))</f>
        <v/>
      </c>
      <c r="AE74" s="1070" t="str">
        <f>IF(AE73="","",VLOOKUP(AE73,シフト記号表!$C$6:$L$47,10,FALSE))</f>
        <v/>
      </c>
      <c r="AF74" s="1070" t="str">
        <f>IF(AF73="","",VLOOKUP(AF73,シフト記号表!$C$6:$L$47,10,FALSE))</f>
        <v/>
      </c>
      <c r="AG74" s="1071" t="str">
        <f>IF(AG73="","",VLOOKUP(AG73,シフト記号表!$C$6:$L$47,10,FALSE))</f>
        <v/>
      </c>
      <c r="AH74" s="1069" t="str">
        <f>IF(AH73="","",VLOOKUP(AH73,シフト記号表!$C$6:$L$47,10,FALSE))</f>
        <v/>
      </c>
      <c r="AI74" s="1070" t="str">
        <f>IF(AI73="","",VLOOKUP(AI73,シフト記号表!$C$6:$L$47,10,FALSE))</f>
        <v/>
      </c>
      <c r="AJ74" s="1070" t="str">
        <f>IF(AJ73="","",VLOOKUP(AJ73,シフト記号表!$C$6:$L$47,10,FALSE))</f>
        <v/>
      </c>
      <c r="AK74" s="1070" t="str">
        <f>IF(AK73="","",VLOOKUP(AK73,シフト記号表!$C$6:$L$47,10,FALSE))</f>
        <v/>
      </c>
      <c r="AL74" s="1070" t="str">
        <f>IF(AL73="","",VLOOKUP(AL73,シフト記号表!$C$6:$L$47,10,FALSE))</f>
        <v/>
      </c>
      <c r="AM74" s="1070" t="str">
        <f>IF(AM73="","",VLOOKUP(AM73,シフト記号表!$C$6:$L$47,10,FALSE))</f>
        <v/>
      </c>
      <c r="AN74" s="1071" t="str">
        <f>IF(AN73="","",VLOOKUP(AN73,シフト記号表!$C$6:$L$47,10,FALSE))</f>
        <v/>
      </c>
      <c r="AO74" s="1069" t="str">
        <f>IF(AO73="","",VLOOKUP(AO73,シフト記号表!$C$6:$L$47,10,FALSE))</f>
        <v/>
      </c>
      <c r="AP74" s="1070" t="str">
        <f>IF(AP73="","",VLOOKUP(AP73,シフト記号表!$C$6:$L$47,10,FALSE))</f>
        <v/>
      </c>
      <c r="AQ74" s="1070" t="str">
        <f>IF(AQ73="","",VLOOKUP(AQ73,シフト記号表!$C$6:$L$47,10,FALSE))</f>
        <v/>
      </c>
      <c r="AR74" s="1070" t="str">
        <f>IF(AR73="","",VLOOKUP(AR73,シフト記号表!$C$6:$L$47,10,FALSE))</f>
        <v/>
      </c>
      <c r="AS74" s="1070" t="str">
        <f>IF(AS73="","",VLOOKUP(AS73,シフト記号表!$C$6:$L$47,10,FALSE))</f>
        <v/>
      </c>
      <c r="AT74" s="1070" t="str">
        <f>IF(AT73="","",VLOOKUP(AT73,シフト記号表!$C$6:$L$47,10,FALSE))</f>
        <v/>
      </c>
      <c r="AU74" s="1071" t="str">
        <f>IF(AU73="","",VLOOKUP(AU73,シフト記号表!$C$6:$L$47,10,FALSE))</f>
        <v/>
      </c>
      <c r="AV74" s="1069" t="str">
        <f>IF(AV73="","",VLOOKUP(AV73,シフト記号表!$C$6:$L$47,10,FALSE))</f>
        <v/>
      </c>
      <c r="AW74" s="1070" t="str">
        <f>IF(AW73="","",VLOOKUP(AW73,シフト記号表!$C$6:$L$47,10,FALSE))</f>
        <v/>
      </c>
      <c r="AX74" s="1070" t="str">
        <f>IF(AX73="","",VLOOKUP(AX73,シフト記号表!$C$6:$L$47,10,FALSE))</f>
        <v/>
      </c>
      <c r="AY74" s="1070" t="str">
        <f>IF(AY73="","",VLOOKUP(AY73,シフト記号表!$C$6:$L$47,10,FALSE))</f>
        <v/>
      </c>
      <c r="AZ74" s="1070" t="str">
        <f>IF(AZ73="","",VLOOKUP(AZ73,シフト記号表!$C$6:$L$47,10,FALSE))</f>
        <v/>
      </c>
      <c r="BA74" s="1070" t="str">
        <f>IF(BA73="","",VLOOKUP(BA73,シフト記号表!$C$6:$L$47,10,FALSE))</f>
        <v/>
      </c>
      <c r="BB74" s="1071" t="str">
        <f>IF(BB73="","",VLOOKUP(BB73,シフト記号表!$C$6:$L$47,10,FALSE))</f>
        <v/>
      </c>
      <c r="BC74" s="1069" t="str">
        <f>IF(BC73="","",VLOOKUP(BC73,シフト記号表!$C$6:$L$47,10,FALSE))</f>
        <v/>
      </c>
      <c r="BD74" s="1070" t="str">
        <f>IF(BD73="","",VLOOKUP(BD73,シフト記号表!$C$6:$L$47,10,FALSE))</f>
        <v/>
      </c>
      <c r="BE74" s="1070" t="str">
        <f>IF(BE73="","",VLOOKUP(BE73,シフト記号表!$C$6:$L$47,10,FALSE))</f>
        <v/>
      </c>
      <c r="BF74" s="1114">
        <f>IF($BI$3="４週",SUM(AA74:BB74),IF($BI$3="暦月",SUM(AA74:BE74),""))</f>
        <v>0</v>
      </c>
      <c r="BG74" s="1115"/>
      <c r="BH74" s="1116">
        <f>IF($BI$3="４週",BF74/4,IF($BI$3="暦月",(BF74/($BI$8/7)),""))</f>
        <v>0</v>
      </c>
      <c r="BI74" s="1115"/>
      <c r="BJ74" s="1117"/>
      <c r="BK74" s="1118"/>
      <c r="BL74" s="1118"/>
      <c r="BM74" s="1118"/>
      <c r="BN74" s="1119"/>
    </row>
    <row r="75" spans="2:66" ht="20.25" customHeight="1">
      <c r="B75" s="1029">
        <f>B73+1</f>
        <v>30</v>
      </c>
      <c r="C75" s="1234"/>
      <c r="D75" s="1235"/>
      <c r="E75" s="930"/>
      <c r="F75" s="1233"/>
      <c r="G75" s="1078"/>
      <c r="H75" s="1079"/>
      <c r="I75" s="1057"/>
      <c r="J75" s="1058"/>
      <c r="K75" s="1057"/>
      <c r="L75" s="1058"/>
      <c r="M75" s="1082"/>
      <c r="N75" s="1083"/>
      <c r="O75" s="1084"/>
      <c r="P75" s="1085"/>
      <c r="Q75" s="1085"/>
      <c r="R75" s="1079"/>
      <c r="S75" s="1063"/>
      <c r="T75" s="1064"/>
      <c r="U75" s="1064"/>
      <c r="V75" s="1064"/>
      <c r="W75" s="1065"/>
      <c r="X75" s="1103" t="s">
        <v>921</v>
      </c>
      <c r="Y75" s="1104"/>
      <c r="Z75" s="1105"/>
      <c r="AA75" s="1089"/>
      <c r="AB75" s="1090"/>
      <c r="AC75" s="1090"/>
      <c r="AD75" s="1090"/>
      <c r="AE75" s="1090"/>
      <c r="AF75" s="1090"/>
      <c r="AG75" s="1091"/>
      <c r="AH75" s="1089"/>
      <c r="AI75" s="1090"/>
      <c r="AJ75" s="1090"/>
      <c r="AK75" s="1090"/>
      <c r="AL75" s="1090"/>
      <c r="AM75" s="1090"/>
      <c r="AN75" s="1091"/>
      <c r="AO75" s="1089"/>
      <c r="AP75" s="1090"/>
      <c r="AQ75" s="1090"/>
      <c r="AR75" s="1090"/>
      <c r="AS75" s="1090"/>
      <c r="AT75" s="1090"/>
      <c r="AU75" s="1091"/>
      <c r="AV75" s="1089"/>
      <c r="AW75" s="1090"/>
      <c r="AX75" s="1090"/>
      <c r="AY75" s="1090"/>
      <c r="AZ75" s="1090"/>
      <c r="BA75" s="1090"/>
      <c r="BB75" s="1091"/>
      <c r="BC75" s="1089"/>
      <c r="BD75" s="1090"/>
      <c r="BE75" s="1092"/>
      <c r="BF75" s="1093"/>
      <c r="BG75" s="1094"/>
      <c r="BH75" s="1095"/>
      <c r="BI75" s="1096"/>
      <c r="BJ75" s="1097"/>
      <c r="BK75" s="1098"/>
      <c r="BL75" s="1098"/>
      <c r="BM75" s="1098"/>
      <c r="BN75" s="1099"/>
    </row>
    <row r="76" spans="2:66" ht="20.25" customHeight="1">
      <c r="B76" s="1054"/>
      <c r="C76" s="1231"/>
      <c r="D76" s="1232"/>
      <c r="E76" s="930"/>
      <c r="F76" s="1233"/>
      <c r="G76" s="1106"/>
      <c r="H76" s="1107"/>
      <c r="I76" s="1108"/>
      <c r="J76" s="1109">
        <f>G75</f>
        <v>0</v>
      </c>
      <c r="K76" s="1108"/>
      <c r="L76" s="1109">
        <f>M75</f>
        <v>0</v>
      </c>
      <c r="M76" s="1110"/>
      <c r="N76" s="1111"/>
      <c r="O76" s="1112"/>
      <c r="P76" s="1113"/>
      <c r="Q76" s="1113"/>
      <c r="R76" s="1107"/>
      <c r="S76" s="1063"/>
      <c r="T76" s="1064"/>
      <c r="U76" s="1064"/>
      <c r="V76" s="1064"/>
      <c r="W76" s="1065"/>
      <c r="X76" s="1100" t="s">
        <v>922</v>
      </c>
      <c r="Y76" s="1101"/>
      <c r="Z76" s="1102"/>
      <c r="AA76" s="1069" t="str">
        <f>IF(AA75="","",VLOOKUP(AA75,シフト記号表!$C$6:$L$47,10,FALSE))</f>
        <v/>
      </c>
      <c r="AB76" s="1070" t="str">
        <f>IF(AB75="","",VLOOKUP(AB75,シフト記号表!$C$6:$L$47,10,FALSE))</f>
        <v/>
      </c>
      <c r="AC76" s="1070" t="str">
        <f>IF(AC75="","",VLOOKUP(AC75,シフト記号表!$C$6:$L$47,10,FALSE))</f>
        <v/>
      </c>
      <c r="AD76" s="1070" t="str">
        <f>IF(AD75="","",VLOOKUP(AD75,シフト記号表!$C$6:$L$47,10,FALSE))</f>
        <v/>
      </c>
      <c r="AE76" s="1070" t="str">
        <f>IF(AE75="","",VLOOKUP(AE75,シフト記号表!$C$6:$L$47,10,FALSE))</f>
        <v/>
      </c>
      <c r="AF76" s="1070" t="str">
        <f>IF(AF75="","",VLOOKUP(AF75,シフト記号表!$C$6:$L$47,10,FALSE))</f>
        <v/>
      </c>
      <c r="AG76" s="1071" t="str">
        <f>IF(AG75="","",VLOOKUP(AG75,シフト記号表!$C$6:$L$47,10,FALSE))</f>
        <v/>
      </c>
      <c r="AH76" s="1069" t="str">
        <f>IF(AH75="","",VLOOKUP(AH75,シフト記号表!$C$6:$L$47,10,FALSE))</f>
        <v/>
      </c>
      <c r="AI76" s="1070" t="str">
        <f>IF(AI75="","",VLOOKUP(AI75,シフト記号表!$C$6:$L$47,10,FALSE))</f>
        <v/>
      </c>
      <c r="AJ76" s="1070" t="str">
        <f>IF(AJ75="","",VLOOKUP(AJ75,シフト記号表!$C$6:$L$47,10,FALSE))</f>
        <v/>
      </c>
      <c r="AK76" s="1070" t="str">
        <f>IF(AK75="","",VLOOKUP(AK75,シフト記号表!$C$6:$L$47,10,FALSE))</f>
        <v/>
      </c>
      <c r="AL76" s="1070" t="str">
        <f>IF(AL75="","",VLOOKUP(AL75,シフト記号表!$C$6:$L$47,10,FALSE))</f>
        <v/>
      </c>
      <c r="AM76" s="1070" t="str">
        <f>IF(AM75="","",VLOOKUP(AM75,シフト記号表!$C$6:$L$47,10,FALSE))</f>
        <v/>
      </c>
      <c r="AN76" s="1071" t="str">
        <f>IF(AN75="","",VLOOKUP(AN75,シフト記号表!$C$6:$L$47,10,FALSE))</f>
        <v/>
      </c>
      <c r="AO76" s="1069" t="str">
        <f>IF(AO75="","",VLOOKUP(AO75,シフト記号表!$C$6:$L$47,10,FALSE))</f>
        <v/>
      </c>
      <c r="AP76" s="1070" t="str">
        <f>IF(AP75="","",VLOOKUP(AP75,シフト記号表!$C$6:$L$47,10,FALSE))</f>
        <v/>
      </c>
      <c r="AQ76" s="1070" t="str">
        <f>IF(AQ75="","",VLOOKUP(AQ75,シフト記号表!$C$6:$L$47,10,FALSE))</f>
        <v/>
      </c>
      <c r="AR76" s="1070" t="str">
        <f>IF(AR75="","",VLOOKUP(AR75,シフト記号表!$C$6:$L$47,10,FALSE))</f>
        <v/>
      </c>
      <c r="AS76" s="1070" t="str">
        <f>IF(AS75="","",VLOOKUP(AS75,シフト記号表!$C$6:$L$47,10,FALSE))</f>
        <v/>
      </c>
      <c r="AT76" s="1070" t="str">
        <f>IF(AT75="","",VLOOKUP(AT75,シフト記号表!$C$6:$L$47,10,FALSE))</f>
        <v/>
      </c>
      <c r="AU76" s="1071" t="str">
        <f>IF(AU75="","",VLOOKUP(AU75,シフト記号表!$C$6:$L$47,10,FALSE))</f>
        <v/>
      </c>
      <c r="AV76" s="1069" t="str">
        <f>IF(AV75="","",VLOOKUP(AV75,シフト記号表!$C$6:$L$47,10,FALSE))</f>
        <v/>
      </c>
      <c r="AW76" s="1070" t="str">
        <f>IF(AW75="","",VLOOKUP(AW75,シフト記号表!$C$6:$L$47,10,FALSE))</f>
        <v/>
      </c>
      <c r="AX76" s="1070" t="str">
        <f>IF(AX75="","",VLOOKUP(AX75,シフト記号表!$C$6:$L$47,10,FALSE))</f>
        <v/>
      </c>
      <c r="AY76" s="1070" t="str">
        <f>IF(AY75="","",VLOOKUP(AY75,シフト記号表!$C$6:$L$47,10,FALSE))</f>
        <v/>
      </c>
      <c r="AZ76" s="1070" t="str">
        <f>IF(AZ75="","",VLOOKUP(AZ75,シフト記号表!$C$6:$L$47,10,FALSE))</f>
        <v/>
      </c>
      <c r="BA76" s="1070" t="str">
        <f>IF(BA75="","",VLOOKUP(BA75,シフト記号表!$C$6:$L$47,10,FALSE))</f>
        <v/>
      </c>
      <c r="BB76" s="1071" t="str">
        <f>IF(BB75="","",VLOOKUP(BB75,シフト記号表!$C$6:$L$47,10,FALSE))</f>
        <v/>
      </c>
      <c r="BC76" s="1069" t="str">
        <f>IF(BC75="","",VLOOKUP(BC75,シフト記号表!$C$6:$L$47,10,FALSE))</f>
        <v/>
      </c>
      <c r="BD76" s="1070" t="str">
        <f>IF(BD75="","",VLOOKUP(BD75,シフト記号表!$C$6:$L$47,10,FALSE))</f>
        <v/>
      </c>
      <c r="BE76" s="1070" t="str">
        <f>IF(BE75="","",VLOOKUP(BE75,シフト記号表!$C$6:$L$47,10,FALSE))</f>
        <v/>
      </c>
      <c r="BF76" s="1114">
        <f>IF($BI$3="４週",SUM(AA76:BB76),IF($BI$3="暦月",SUM(AA76:BE76),""))</f>
        <v>0</v>
      </c>
      <c r="BG76" s="1115"/>
      <c r="BH76" s="1116">
        <f>IF($BI$3="４週",BF76/4,IF($BI$3="暦月",(BF76/($BI$8/7)),""))</f>
        <v>0</v>
      </c>
      <c r="BI76" s="1115"/>
      <c r="BJ76" s="1117"/>
      <c r="BK76" s="1118"/>
      <c r="BL76" s="1118"/>
      <c r="BM76" s="1118"/>
      <c r="BN76" s="1119"/>
    </row>
    <row r="77" spans="2:66" ht="20.25" customHeight="1">
      <c r="B77" s="1029">
        <f>B75+1</f>
        <v>31</v>
      </c>
      <c r="C77" s="1234"/>
      <c r="D77" s="1235"/>
      <c r="E77" s="930"/>
      <c r="F77" s="1233"/>
      <c r="G77" s="1078"/>
      <c r="H77" s="1079"/>
      <c r="I77" s="1057"/>
      <c r="J77" s="1058"/>
      <c r="K77" s="1057"/>
      <c r="L77" s="1058"/>
      <c r="M77" s="1082"/>
      <c r="N77" s="1083"/>
      <c r="O77" s="1084"/>
      <c r="P77" s="1085"/>
      <c r="Q77" s="1085"/>
      <c r="R77" s="1079"/>
      <c r="S77" s="1063"/>
      <c r="T77" s="1064"/>
      <c r="U77" s="1064"/>
      <c r="V77" s="1064"/>
      <c r="W77" s="1065"/>
      <c r="X77" s="1103" t="s">
        <v>921</v>
      </c>
      <c r="Y77" s="1104"/>
      <c r="Z77" s="1105"/>
      <c r="AA77" s="1089"/>
      <c r="AB77" s="1090"/>
      <c r="AC77" s="1090"/>
      <c r="AD77" s="1090"/>
      <c r="AE77" s="1090"/>
      <c r="AF77" s="1090"/>
      <c r="AG77" s="1091"/>
      <c r="AH77" s="1089"/>
      <c r="AI77" s="1090"/>
      <c r="AJ77" s="1090"/>
      <c r="AK77" s="1090"/>
      <c r="AL77" s="1090"/>
      <c r="AM77" s="1090"/>
      <c r="AN77" s="1091"/>
      <c r="AO77" s="1089"/>
      <c r="AP77" s="1090"/>
      <c r="AQ77" s="1090"/>
      <c r="AR77" s="1090"/>
      <c r="AS77" s="1090"/>
      <c r="AT77" s="1090"/>
      <c r="AU77" s="1091"/>
      <c r="AV77" s="1089"/>
      <c r="AW77" s="1090"/>
      <c r="AX77" s="1090"/>
      <c r="AY77" s="1090"/>
      <c r="AZ77" s="1090"/>
      <c r="BA77" s="1090"/>
      <c r="BB77" s="1091"/>
      <c r="BC77" s="1089"/>
      <c r="BD77" s="1090"/>
      <c r="BE77" s="1092"/>
      <c r="BF77" s="1093"/>
      <c r="BG77" s="1094"/>
      <c r="BH77" s="1095"/>
      <c r="BI77" s="1096"/>
      <c r="BJ77" s="1097"/>
      <c r="BK77" s="1098"/>
      <c r="BL77" s="1098"/>
      <c r="BM77" s="1098"/>
      <c r="BN77" s="1099"/>
    </row>
    <row r="78" spans="2:66" ht="20.25" customHeight="1">
      <c r="B78" s="1054"/>
      <c r="C78" s="1231"/>
      <c r="D78" s="1232"/>
      <c r="E78" s="930"/>
      <c r="F78" s="1233"/>
      <c r="G78" s="1106"/>
      <c r="H78" s="1107"/>
      <c r="I78" s="1108"/>
      <c r="J78" s="1109">
        <f>G77</f>
        <v>0</v>
      </c>
      <c r="K78" s="1108"/>
      <c r="L78" s="1109">
        <f>M77</f>
        <v>0</v>
      </c>
      <c r="M78" s="1110"/>
      <c r="N78" s="1111"/>
      <c r="O78" s="1112"/>
      <c r="P78" s="1113"/>
      <c r="Q78" s="1113"/>
      <c r="R78" s="1107"/>
      <c r="S78" s="1063"/>
      <c r="T78" s="1064"/>
      <c r="U78" s="1064"/>
      <c r="V78" s="1064"/>
      <c r="W78" s="1065"/>
      <c r="X78" s="1100" t="s">
        <v>922</v>
      </c>
      <c r="Y78" s="1101"/>
      <c r="Z78" s="1102"/>
      <c r="AA78" s="1069" t="str">
        <f>IF(AA77="","",VLOOKUP(AA77,シフト記号表!$C$6:$L$47,10,FALSE))</f>
        <v/>
      </c>
      <c r="AB78" s="1070" t="str">
        <f>IF(AB77="","",VLOOKUP(AB77,シフト記号表!$C$6:$L$47,10,FALSE))</f>
        <v/>
      </c>
      <c r="AC78" s="1070" t="str">
        <f>IF(AC77="","",VLOOKUP(AC77,シフト記号表!$C$6:$L$47,10,FALSE))</f>
        <v/>
      </c>
      <c r="AD78" s="1070" t="str">
        <f>IF(AD77="","",VLOOKUP(AD77,シフト記号表!$C$6:$L$47,10,FALSE))</f>
        <v/>
      </c>
      <c r="AE78" s="1070" t="str">
        <f>IF(AE77="","",VLOOKUP(AE77,シフト記号表!$C$6:$L$47,10,FALSE))</f>
        <v/>
      </c>
      <c r="AF78" s="1070" t="str">
        <f>IF(AF77="","",VLOOKUP(AF77,シフト記号表!$C$6:$L$47,10,FALSE))</f>
        <v/>
      </c>
      <c r="AG78" s="1071" t="str">
        <f>IF(AG77="","",VLOOKUP(AG77,シフト記号表!$C$6:$L$47,10,FALSE))</f>
        <v/>
      </c>
      <c r="AH78" s="1069" t="str">
        <f>IF(AH77="","",VLOOKUP(AH77,シフト記号表!$C$6:$L$47,10,FALSE))</f>
        <v/>
      </c>
      <c r="AI78" s="1070" t="str">
        <f>IF(AI77="","",VLOOKUP(AI77,シフト記号表!$C$6:$L$47,10,FALSE))</f>
        <v/>
      </c>
      <c r="AJ78" s="1070" t="str">
        <f>IF(AJ77="","",VLOOKUP(AJ77,シフト記号表!$C$6:$L$47,10,FALSE))</f>
        <v/>
      </c>
      <c r="AK78" s="1070" t="str">
        <f>IF(AK77="","",VLOOKUP(AK77,シフト記号表!$C$6:$L$47,10,FALSE))</f>
        <v/>
      </c>
      <c r="AL78" s="1070" t="str">
        <f>IF(AL77="","",VLOOKUP(AL77,シフト記号表!$C$6:$L$47,10,FALSE))</f>
        <v/>
      </c>
      <c r="AM78" s="1070" t="str">
        <f>IF(AM77="","",VLOOKUP(AM77,シフト記号表!$C$6:$L$47,10,FALSE))</f>
        <v/>
      </c>
      <c r="AN78" s="1071" t="str">
        <f>IF(AN77="","",VLOOKUP(AN77,シフト記号表!$C$6:$L$47,10,FALSE))</f>
        <v/>
      </c>
      <c r="AO78" s="1069" t="str">
        <f>IF(AO77="","",VLOOKUP(AO77,シフト記号表!$C$6:$L$47,10,FALSE))</f>
        <v/>
      </c>
      <c r="AP78" s="1070" t="str">
        <f>IF(AP77="","",VLOOKUP(AP77,シフト記号表!$C$6:$L$47,10,FALSE))</f>
        <v/>
      </c>
      <c r="AQ78" s="1070" t="str">
        <f>IF(AQ77="","",VLOOKUP(AQ77,シフト記号表!$C$6:$L$47,10,FALSE))</f>
        <v/>
      </c>
      <c r="AR78" s="1070" t="str">
        <f>IF(AR77="","",VLOOKUP(AR77,シフト記号表!$C$6:$L$47,10,FALSE))</f>
        <v/>
      </c>
      <c r="AS78" s="1070" t="str">
        <f>IF(AS77="","",VLOOKUP(AS77,シフト記号表!$C$6:$L$47,10,FALSE))</f>
        <v/>
      </c>
      <c r="AT78" s="1070" t="str">
        <f>IF(AT77="","",VLOOKUP(AT77,シフト記号表!$C$6:$L$47,10,FALSE))</f>
        <v/>
      </c>
      <c r="AU78" s="1071" t="str">
        <f>IF(AU77="","",VLOOKUP(AU77,シフト記号表!$C$6:$L$47,10,FALSE))</f>
        <v/>
      </c>
      <c r="AV78" s="1069" t="str">
        <f>IF(AV77="","",VLOOKUP(AV77,シフト記号表!$C$6:$L$47,10,FALSE))</f>
        <v/>
      </c>
      <c r="AW78" s="1070" t="str">
        <f>IF(AW77="","",VLOOKUP(AW77,シフト記号表!$C$6:$L$47,10,FALSE))</f>
        <v/>
      </c>
      <c r="AX78" s="1070" t="str">
        <f>IF(AX77="","",VLOOKUP(AX77,シフト記号表!$C$6:$L$47,10,FALSE))</f>
        <v/>
      </c>
      <c r="AY78" s="1070" t="str">
        <f>IF(AY77="","",VLOOKUP(AY77,シフト記号表!$C$6:$L$47,10,FALSE))</f>
        <v/>
      </c>
      <c r="AZ78" s="1070" t="str">
        <f>IF(AZ77="","",VLOOKUP(AZ77,シフト記号表!$C$6:$L$47,10,FALSE))</f>
        <v/>
      </c>
      <c r="BA78" s="1070" t="str">
        <f>IF(BA77="","",VLOOKUP(BA77,シフト記号表!$C$6:$L$47,10,FALSE))</f>
        <v/>
      </c>
      <c r="BB78" s="1071" t="str">
        <f>IF(BB77="","",VLOOKUP(BB77,シフト記号表!$C$6:$L$47,10,FALSE))</f>
        <v/>
      </c>
      <c r="BC78" s="1069" t="str">
        <f>IF(BC77="","",VLOOKUP(BC77,シフト記号表!$C$6:$L$47,10,FALSE))</f>
        <v/>
      </c>
      <c r="BD78" s="1070" t="str">
        <f>IF(BD77="","",VLOOKUP(BD77,シフト記号表!$C$6:$L$47,10,FALSE))</f>
        <v/>
      </c>
      <c r="BE78" s="1070" t="str">
        <f>IF(BE77="","",VLOOKUP(BE77,シフト記号表!$C$6:$L$47,10,FALSE))</f>
        <v/>
      </c>
      <c r="BF78" s="1114">
        <f>IF($BI$3="４週",SUM(AA78:BB78),IF($BI$3="暦月",SUM(AA78:BE78),""))</f>
        <v>0</v>
      </c>
      <c r="BG78" s="1115"/>
      <c r="BH78" s="1116">
        <f>IF($BI$3="４週",BF78/4,IF($BI$3="暦月",(BF78/($BI$8/7)),""))</f>
        <v>0</v>
      </c>
      <c r="BI78" s="1115"/>
      <c r="BJ78" s="1117"/>
      <c r="BK78" s="1118"/>
      <c r="BL78" s="1118"/>
      <c r="BM78" s="1118"/>
      <c r="BN78" s="1119"/>
    </row>
    <row r="79" spans="2:66" ht="20.25" customHeight="1">
      <c r="B79" s="1029">
        <f>B77+1</f>
        <v>32</v>
      </c>
      <c r="C79" s="1234"/>
      <c r="D79" s="1235"/>
      <c r="E79" s="930"/>
      <c r="F79" s="1233"/>
      <c r="G79" s="1078"/>
      <c r="H79" s="1079"/>
      <c r="I79" s="1057"/>
      <c r="J79" s="1058"/>
      <c r="K79" s="1057"/>
      <c r="L79" s="1058"/>
      <c r="M79" s="1082"/>
      <c r="N79" s="1083"/>
      <c r="O79" s="1084"/>
      <c r="P79" s="1085"/>
      <c r="Q79" s="1085"/>
      <c r="R79" s="1079"/>
      <c r="S79" s="1063"/>
      <c r="T79" s="1064"/>
      <c r="U79" s="1064"/>
      <c r="V79" s="1064"/>
      <c r="W79" s="1065"/>
      <c r="X79" s="1103" t="s">
        <v>921</v>
      </c>
      <c r="Y79" s="1104"/>
      <c r="Z79" s="1105"/>
      <c r="AA79" s="1089"/>
      <c r="AB79" s="1090"/>
      <c r="AC79" s="1090"/>
      <c r="AD79" s="1090"/>
      <c r="AE79" s="1090"/>
      <c r="AF79" s="1090"/>
      <c r="AG79" s="1091"/>
      <c r="AH79" s="1089"/>
      <c r="AI79" s="1090"/>
      <c r="AJ79" s="1090"/>
      <c r="AK79" s="1090"/>
      <c r="AL79" s="1090"/>
      <c r="AM79" s="1090"/>
      <c r="AN79" s="1091"/>
      <c r="AO79" s="1089"/>
      <c r="AP79" s="1090"/>
      <c r="AQ79" s="1090"/>
      <c r="AR79" s="1090"/>
      <c r="AS79" s="1090"/>
      <c r="AT79" s="1090"/>
      <c r="AU79" s="1091"/>
      <c r="AV79" s="1089"/>
      <c r="AW79" s="1090"/>
      <c r="AX79" s="1090"/>
      <c r="AY79" s="1090"/>
      <c r="AZ79" s="1090"/>
      <c r="BA79" s="1090"/>
      <c r="BB79" s="1091"/>
      <c r="BC79" s="1089"/>
      <c r="BD79" s="1090"/>
      <c r="BE79" s="1092"/>
      <c r="BF79" s="1093"/>
      <c r="BG79" s="1094"/>
      <c r="BH79" s="1095"/>
      <c r="BI79" s="1096"/>
      <c r="BJ79" s="1097"/>
      <c r="BK79" s="1098"/>
      <c r="BL79" s="1098"/>
      <c r="BM79" s="1098"/>
      <c r="BN79" s="1099"/>
    </row>
    <row r="80" spans="2:66" ht="20.25" customHeight="1">
      <c r="B80" s="1054"/>
      <c r="C80" s="1231"/>
      <c r="D80" s="1232"/>
      <c r="E80" s="930"/>
      <c r="F80" s="1233"/>
      <c r="G80" s="1106"/>
      <c r="H80" s="1107"/>
      <c r="I80" s="1108"/>
      <c r="J80" s="1109">
        <f>G79</f>
        <v>0</v>
      </c>
      <c r="K80" s="1108"/>
      <c r="L80" s="1109">
        <f>M79</f>
        <v>0</v>
      </c>
      <c r="M80" s="1110"/>
      <c r="N80" s="1111"/>
      <c r="O80" s="1112"/>
      <c r="P80" s="1113"/>
      <c r="Q80" s="1113"/>
      <c r="R80" s="1107"/>
      <c r="S80" s="1063"/>
      <c r="T80" s="1064"/>
      <c r="U80" s="1064"/>
      <c r="V80" s="1064"/>
      <c r="W80" s="1065"/>
      <c r="X80" s="1100" t="s">
        <v>922</v>
      </c>
      <c r="Y80" s="1101"/>
      <c r="Z80" s="1102"/>
      <c r="AA80" s="1069" t="str">
        <f>IF(AA79="","",VLOOKUP(AA79,シフト記号表!$C$6:$L$47,10,FALSE))</f>
        <v/>
      </c>
      <c r="AB80" s="1070" t="str">
        <f>IF(AB79="","",VLOOKUP(AB79,シフト記号表!$C$6:$L$47,10,FALSE))</f>
        <v/>
      </c>
      <c r="AC80" s="1070" t="str">
        <f>IF(AC79="","",VLOOKUP(AC79,シフト記号表!$C$6:$L$47,10,FALSE))</f>
        <v/>
      </c>
      <c r="AD80" s="1070" t="str">
        <f>IF(AD79="","",VLOOKUP(AD79,シフト記号表!$C$6:$L$47,10,FALSE))</f>
        <v/>
      </c>
      <c r="AE80" s="1070" t="str">
        <f>IF(AE79="","",VLOOKUP(AE79,シフト記号表!$C$6:$L$47,10,FALSE))</f>
        <v/>
      </c>
      <c r="AF80" s="1070" t="str">
        <f>IF(AF79="","",VLOOKUP(AF79,シフト記号表!$C$6:$L$47,10,FALSE))</f>
        <v/>
      </c>
      <c r="AG80" s="1071" t="str">
        <f>IF(AG79="","",VLOOKUP(AG79,シフト記号表!$C$6:$L$47,10,FALSE))</f>
        <v/>
      </c>
      <c r="AH80" s="1069" t="str">
        <f>IF(AH79="","",VLOOKUP(AH79,シフト記号表!$C$6:$L$47,10,FALSE))</f>
        <v/>
      </c>
      <c r="AI80" s="1070" t="str">
        <f>IF(AI79="","",VLOOKUP(AI79,シフト記号表!$C$6:$L$47,10,FALSE))</f>
        <v/>
      </c>
      <c r="AJ80" s="1070" t="str">
        <f>IF(AJ79="","",VLOOKUP(AJ79,シフト記号表!$C$6:$L$47,10,FALSE))</f>
        <v/>
      </c>
      <c r="AK80" s="1070" t="str">
        <f>IF(AK79="","",VLOOKUP(AK79,シフト記号表!$C$6:$L$47,10,FALSE))</f>
        <v/>
      </c>
      <c r="AL80" s="1070" t="str">
        <f>IF(AL79="","",VLOOKUP(AL79,シフト記号表!$C$6:$L$47,10,FALSE))</f>
        <v/>
      </c>
      <c r="AM80" s="1070" t="str">
        <f>IF(AM79="","",VLOOKUP(AM79,シフト記号表!$C$6:$L$47,10,FALSE))</f>
        <v/>
      </c>
      <c r="AN80" s="1071" t="str">
        <f>IF(AN79="","",VLOOKUP(AN79,シフト記号表!$C$6:$L$47,10,FALSE))</f>
        <v/>
      </c>
      <c r="AO80" s="1069" t="str">
        <f>IF(AO79="","",VLOOKUP(AO79,シフト記号表!$C$6:$L$47,10,FALSE))</f>
        <v/>
      </c>
      <c r="AP80" s="1070" t="str">
        <f>IF(AP79="","",VLOOKUP(AP79,シフト記号表!$C$6:$L$47,10,FALSE))</f>
        <v/>
      </c>
      <c r="AQ80" s="1070" t="str">
        <f>IF(AQ79="","",VLOOKUP(AQ79,シフト記号表!$C$6:$L$47,10,FALSE))</f>
        <v/>
      </c>
      <c r="AR80" s="1070" t="str">
        <f>IF(AR79="","",VLOOKUP(AR79,シフト記号表!$C$6:$L$47,10,FALSE))</f>
        <v/>
      </c>
      <c r="AS80" s="1070" t="str">
        <f>IF(AS79="","",VLOOKUP(AS79,シフト記号表!$C$6:$L$47,10,FALSE))</f>
        <v/>
      </c>
      <c r="AT80" s="1070" t="str">
        <f>IF(AT79="","",VLOOKUP(AT79,シフト記号表!$C$6:$L$47,10,FALSE))</f>
        <v/>
      </c>
      <c r="AU80" s="1071" t="str">
        <f>IF(AU79="","",VLOOKUP(AU79,シフト記号表!$C$6:$L$47,10,FALSE))</f>
        <v/>
      </c>
      <c r="AV80" s="1069" t="str">
        <f>IF(AV79="","",VLOOKUP(AV79,シフト記号表!$C$6:$L$47,10,FALSE))</f>
        <v/>
      </c>
      <c r="AW80" s="1070" t="str">
        <f>IF(AW79="","",VLOOKUP(AW79,シフト記号表!$C$6:$L$47,10,FALSE))</f>
        <v/>
      </c>
      <c r="AX80" s="1070" t="str">
        <f>IF(AX79="","",VLOOKUP(AX79,シフト記号表!$C$6:$L$47,10,FALSE))</f>
        <v/>
      </c>
      <c r="AY80" s="1070" t="str">
        <f>IF(AY79="","",VLOOKUP(AY79,シフト記号表!$C$6:$L$47,10,FALSE))</f>
        <v/>
      </c>
      <c r="AZ80" s="1070" t="str">
        <f>IF(AZ79="","",VLOOKUP(AZ79,シフト記号表!$C$6:$L$47,10,FALSE))</f>
        <v/>
      </c>
      <c r="BA80" s="1070" t="str">
        <f>IF(BA79="","",VLOOKUP(BA79,シフト記号表!$C$6:$L$47,10,FALSE))</f>
        <v/>
      </c>
      <c r="BB80" s="1071" t="str">
        <f>IF(BB79="","",VLOOKUP(BB79,シフト記号表!$C$6:$L$47,10,FALSE))</f>
        <v/>
      </c>
      <c r="BC80" s="1069" t="str">
        <f>IF(BC79="","",VLOOKUP(BC79,シフト記号表!$C$6:$L$47,10,FALSE))</f>
        <v/>
      </c>
      <c r="BD80" s="1070" t="str">
        <f>IF(BD79="","",VLOOKUP(BD79,シフト記号表!$C$6:$L$47,10,FALSE))</f>
        <v/>
      </c>
      <c r="BE80" s="1070" t="str">
        <f>IF(BE79="","",VLOOKUP(BE79,シフト記号表!$C$6:$L$47,10,FALSE))</f>
        <v/>
      </c>
      <c r="BF80" s="1114">
        <f>IF($BI$3="４週",SUM(AA80:BB80),IF($BI$3="暦月",SUM(AA80:BE80),""))</f>
        <v>0</v>
      </c>
      <c r="BG80" s="1115"/>
      <c r="BH80" s="1116">
        <f>IF($BI$3="４週",BF80/4,IF($BI$3="暦月",(BF80/($BI$8/7)),""))</f>
        <v>0</v>
      </c>
      <c r="BI80" s="1115"/>
      <c r="BJ80" s="1117"/>
      <c r="BK80" s="1118"/>
      <c r="BL80" s="1118"/>
      <c r="BM80" s="1118"/>
      <c r="BN80" s="1119"/>
    </row>
    <row r="81" spans="2:66" ht="20.25" customHeight="1">
      <c r="B81" s="1029">
        <f>B79+1</f>
        <v>33</v>
      </c>
      <c r="C81" s="1234"/>
      <c r="D81" s="1235"/>
      <c r="E81" s="930"/>
      <c r="F81" s="1233"/>
      <c r="G81" s="1078"/>
      <c r="H81" s="1079"/>
      <c r="I81" s="1057"/>
      <c r="J81" s="1058"/>
      <c r="K81" s="1057"/>
      <c r="L81" s="1058"/>
      <c r="M81" s="1082"/>
      <c r="N81" s="1083"/>
      <c r="O81" s="1084"/>
      <c r="P81" s="1085"/>
      <c r="Q81" s="1085"/>
      <c r="R81" s="1079"/>
      <c r="S81" s="1063"/>
      <c r="T81" s="1064"/>
      <c r="U81" s="1064"/>
      <c r="V81" s="1064"/>
      <c r="W81" s="1065"/>
      <c r="X81" s="1103" t="s">
        <v>921</v>
      </c>
      <c r="Y81" s="1104"/>
      <c r="Z81" s="1105"/>
      <c r="AA81" s="1089"/>
      <c r="AB81" s="1090"/>
      <c r="AC81" s="1090"/>
      <c r="AD81" s="1090"/>
      <c r="AE81" s="1090"/>
      <c r="AF81" s="1090"/>
      <c r="AG81" s="1091"/>
      <c r="AH81" s="1089"/>
      <c r="AI81" s="1090"/>
      <c r="AJ81" s="1090"/>
      <c r="AK81" s="1090"/>
      <c r="AL81" s="1090"/>
      <c r="AM81" s="1090"/>
      <c r="AN81" s="1091"/>
      <c r="AO81" s="1089"/>
      <c r="AP81" s="1090"/>
      <c r="AQ81" s="1090"/>
      <c r="AR81" s="1090"/>
      <c r="AS81" s="1090"/>
      <c r="AT81" s="1090"/>
      <c r="AU81" s="1091"/>
      <c r="AV81" s="1089"/>
      <c r="AW81" s="1090"/>
      <c r="AX81" s="1090"/>
      <c r="AY81" s="1090"/>
      <c r="AZ81" s="1090"/>
      <c r="BA81" s="1090"/>
      <c r="BB81" s="1091"/>
      <c r="BC81" s="1089"/>
      <c r="BD81" s="1090"/>
      <c r="BE81" s="1092"/>
      <c r="BF81" s="1093"/>
      <c r="BG81" s="1094"/>
      <c r="BH81" s="1095"/>
      <c r="BI81" s="1096"/>
      <c r="BJ81" s="1097"/>
      <c r="BK81" s="1098"/>
      <c r="BL81" s="1098"/>
      <c r="BM81" s="1098"/>
      <c r="BN81" s="1099"/>
    </row>
    <row r="82" spans="2:66" ht="20.25" customHeight="1">
      <c r="B82" s="1054"/>
      <c r="C82" s="1231"/>
      <c r="D82" s="1232"/>
      <c r="E82" s="930"/>
      <c r="F82" s="1233"/>
      <c r="G82" s="1106"/>
      <c r="H82" s="1107"/>
      <c r="I82" s="1108"/>
      <c r="J82" s="1109">
        <f>G81</f>
        <v>0</v>
      </c>
      <c r="K82" s="1108"/>
      <c r="L82" s="1109">
        <f>M81</f>
        <v>0</v>
      </c>
      <c r="M82" s="1110"/>
      <c r="N82" s="1111"/>
      <c r="O82" s="1112"/>
      <c r="P82" s="1113"/>
      <c r="Q82" s="1113"/>
      <c r="R82" s="1107"/>
      <c r="S82" s="1063"/>
      <c r="T82" s="1064"/>
      <c r="U82" s="1064"/>
      <c r="V82" s="1064"/>
      <c r="W82" s="1065"/>
      <c r="X82" s="1100" t="s">
        <v>922</v>
      </c>
      <c r="Y82" s="1101"/>
      <c r="Z82" s="1102"/>
      <c r="AA82" s="1069" t="str">
        <f>IF(AA81="","",VLOOKUP(AA81,シフト記号表!$C$6:$L$47,10,FALSE))</f>
        <v/>
      </c>
      <c r="AB82" s="1070" t="str">
        <f>IF(AB81="","",VLOOKUP(AB81,シフト記号表!$C$6:$L$47,10,FALSE))</f>
        <v/>
      </c>
      <c r="AC82" s="1070" t="str">
        <f>IF(AC81="","",VLOOKUP(AC81,シフト記号表!$C$6:$L$47,10,FALSE))</f>
        <v/>
      </c>
      <c r="AD82" s="1070" t="str">
        <f>IF(AD81="","",VLOOKUP(AD81,シフト記号表!$C$6:$L$47,10,FALSE))</f>
        <v/>
      </c>
      <c r="AE82" s="1070" t="str">
        <f>IF(AE81="","",VLOOKUP(AE81,シフト記号表!$C$6:$L$47,10,FALSE))</f>
        <v/>
      </c>
      <c r="AF82" s="1070" t="str">
        <f>IF(AF81="","",VLOOKUP(AF81,シフト記号表!$C$6:$L$47,10,FALSE))</f>
        <v/>
      </c>
      <c r="AG82" s="1071" t="str">
        <f>IF(AG81="","",VLOOKUP(AG81,シフト記号表!$C$6:$L$47,10,FALSE))</f>
        <v/>
      </c>
      <c r="AH82" s="1069" t="str">
        <f>IF(AH81="","",VLOOKUP(AH81,シフト記号表!$C$6:$L$47,10,FALSE))</f>
        <v/>
      </c>
      <c r="AI82" s="1070" t="str">
        <f>IF(AI81="","",VLOOKUP(AI81,シフト記号表!$C$6:$L$47,10,FALSE))</f>
        <v/>
      </c>
      <c r="AJ82" s="1070" t="str">
        <f>IF(AJ81="","",VLOOKUP(AJ81,シフト記号表!$C$6:$L$47,10,FALSE))</f>
        <v/>
      </c>
      <c r="AK82" s="1070" t="str">
        <f>IF(AK81="","",VLOOKUP(AK81,シフト記号表!$C$6:$L$47,10,FALSE))</f>
        <v/>
      </c>
      <c r="AL82" s="1070" t="str">
        <f>IF(AL81="","",VLOOKUP(AL81,シフト記号表!$C$6:$L$47,10,FALSE))</f>
        <v/>
      </c>
      <c r="AM82" s="1070" t="str">
        <f>IF(AM81="","",VLOOKUP(AM81,シフト記号表!$C$6:$L$47,10,FALSE))</f>
        <v/>
      </c>
      <c r="AN82" s="1071" t="str">
        <f>IF(AN81="","",VLOOKUP(AN81,シフト記号表!$C$6:$L$47,10,FALSE))</f>
        <v/>
      </c>
      <c r="AO82" s="1069" t="str">
        <f>IF(AO81="","",VLOOKUP(AO81,シフト記号表!$C$6:$L$47,10,FALSE))</f>
        <v/>
      </c>
      <c r="AP82" s="1070" t="str">
        <f>IF(AP81="","",VLOOKUP(AP81,シフト記号表!$C$6:$L$47,10,FALSE))</f>
        <v/>
      </c>
      <c r="AQ82" s="1070" t="str">
        <f>IF(AQ81="","",VLOOKUP(AQ81,シフト記号表!$C$6:$L$47,10,FALSE))</f>
        <v/>
      </c>
      <c r="AR82" s="1070" t="str">
        <f>IF(AR81="","",VLOOKUP(AR81,シフト記号表!$C$6:$L$47,10,FALSE))</f>
        <v/>
      </c>
      <c r="AS82" s="1070" t="str">
        <f>IF(AS81="","",VLOOKUP(AS81,シフト記号表!$C$6:$L$47,10,FALSE))</f>
        <v/>
      </c>
      <c r="AT82" s="1070" t="str">
        <f>IF(AT81="","",VLOOKUP(AT81,シフト記号表!$C$6:$L$47,10,FALSE))</f>
        <v/>
      </c>
      <c r="AU82" s="1071" t="str">
        <f>IF(AU81="","",VLOOKUP(AU81,シフト記号表!$C$6:$L$47,10,FALSE))</f>
        <v/>
      </c>
      <c r="AV82" s="1069" t="str">
        <f>IF(AV81="","",VLOOKUP(AV81,シフト記号表!$C$6:$L$47,10,FALSE))</f>
        <v/>
      </c>
      <c r="AW82" s="1070" t="str">
        <f>IF(AW81="","",VLOOKUP(AW81,シフト記号表!$C$6:$L$47,10,FALSE))</f>
        <v/>
      </c>
      <c r="AX82" s="1070" t="str">
        <f>IF(AX81="","",VLOOKUP(AX81,シフト記号表!$C$6:$L$47,10,FALSE))</f>
        <v/>
      </c>
      <c r="AY82" s="1070" t="str">
        <f>IF(AY81="","",VLOOKUP(AY81,シフト記号表!$C$6:$L$47,10,FALSE))</f>
        <v/>
      </c>
      <c r="AZ82" s="1070" t="str">
        <f>IF(AZ81="","",VLOOKUP(AZ81,シフト記号表!$C$6:$L$47,10,FALSE))</f>
        <v/>
      </c>
      <c r="BA82" s="1070" t="str">
        <f>IF(BA81="","",VLOOKUP(BA81,シフト記号表!$C$6:$L$47,10,FALSE))</f>
        <v/>
      </c>
      <c r="BB82" s="1071" t="str">
        <f>IF(BB81="","",VLOOKUP(BB81,シフト記号表!$C$6:$L$47,10,FALSE))</f>
        <v/>
      </c>
      <c r="BC82" s="1069" t="str">
        <f>IF(BC81="","",VLOOKUP(BC81,シフト記号表!$C$6:$L$47,10,FALSE))</f>
        <v/>
      </c>
      <c r="BD82" s="1070" t="str">
        <f>IF(BD81="","",VLOOKUP(BD81,シフト記号表!$C$6:$L$47,10,FALSE))</f>
        <v/>
      </c>
      <c r="BE82" s="1070" t="str">
        <f>IF(BE81="","",VLOOKUP(BE81,シフト記号表!$C$6:$L$47,10,FALSE))</f>
        <v/>
      </c>
      <c r="BF82" s="1114">
        <f>IF($BI$3="４週",SUM(AA82:BB82),IF($BI$3="暦月",SUM(AA82:BE82),""))</f>
        <v>0</v>
      </c>
      <c r="BG82" s="1115"/>
      <c r="BH82" s="1116">
        <f>IF($BI$3="４週",BF82/4,IF($BI$3="暦月",(BF82/($BI$8/7)),""))</f>
        <v>0</v>
      </c>
      <c r="BI82" s="1115"/>
      <c r="BJ82" s="1117"/>
      <c r="BK82" s="1118"/>
      <c r="BL82" s="1118"/>
      <c r="BM82" s="1118"/>
      <c r="BN82" s="1119"/>
    </row>
    <row r="83" spans="2:66" ht="20.25" customHeight="1">
      <c r="B83" s="1029">
        <f>B81+1</f>
        <v>34</v>
      </c>
      <c r="C83" s="1234"/>
      <c r="D83" s="1235"/>
      <c r="E83" s="930"/>
      <c r="F83" s="1233"/>
      <c r="G83" s="1078"/>
      <c r="H83" s="1079"/>
      <c r="I83" s="1057"/>
      <c r="J83" s="1058"/>
      <c r="K83" s="1057"/>
      <c r="L83" s="1058"/>
      <c r="M83" s="1082"/>
      <c r="N83" s="1083"/>
      <c r="O83" s="1084"/>
      <c r="P83" s="1085"/>
      <c r="Q83" s="1085"/>
      <c r="R83" s="1079"/>
      <c r="S83" s="1063"/>
      <c r="T83" s="1064"/>
      <c r="U83" s="1064"/>
      <c r="V83" s="1064"/>
      <c r="W83" s="1065"/>
      <c r="X83" s="1103" t="s">
        <v>921</v>
      </c>
      <c r="Y83" s="1104"/>
      <c r="Z83" s="1105"/>
      <c r="AA83" s="1089"/>
      <c r="AB83" s="1090"/>
      <c r="AC83" s="1090"/>
      <c r="AD83" s="1090"/>
      <c r="AE83" s="1090"/>
      <c r="AF83" s="1090"/>
      <c r="AG83" s="1091"/>
      <c r="AH83" s="1089"/>
      <c r="AI83" s="1090"/>
      <c r="AJ83" s="1090"/>
      <c r="AK83" s="1090"/>
      <c r="AL83" s="1090"/>
      <c r="AM83" s="1090"/>
      <c r="AN83" s="1091"/>
      <c r="AO83" s="1089"/>
      <c r="AP83" s="1090"/>
      <c r="AQ83" s="1090"/>
      <c r="AR83" s="1090"/>
      <c r="AS83" s="1090"/>
      <c r="AT83" s="1090"/>
      <c r="AU83" s="1091"/>
      <c r="AV83" s="1089"/>
      <c r="AW83" s="1090"/>
      <c r="AX83" s="1090"/>
      <c r="AY83" s="1090"/>
      <c r="AZ83" s="1090"/>
      <c r="BA83" s="1090"/>
      <c r="BB83" s="1091"/>
      <c r="BC83" s="1089"/>
      <c r="BD83" s="1090"/>
      <c r="BE83" s="1092"/>
      <c r="BF83" s="1093"/>
      <c r="BG83" s="1094"/>
      <c r="BH83" s="1095"/>
      <c r="BI83" s="1096"/>
      <c r="BJ83" s="1097"/>
      <c r="BK83" s="1098"/>
      <c r="BL83" s="1098"/>
      <c r="BM83" s="1098"/>
      <c r="BN83" s="1099"/>
    </row>
    <row r="84" spans="2:66" ht="20.25" customHeight="1">
      <c r="B84" s="1054"/>
      <c r="C84" s="1231"/>
      <c r="D84" s="1232"/>
      <c r="E84" s="930"/>
      <c r="F84" s="1233"/>
      <c r="G84" s="1106"/>
      <c r="H84" s="1107"/>
      <c r="I84" s="1108"/>
      <c r="J84" s="1109">
        <f>G83</f>
        <v>0</v>
      </c>
      <c r="K84" s="1108"/>
      <c r="L84" s="1109">
        <f>M83</f>
        <v>0</v>
      </c>
      <c r="M84" s="1110"/>
      <c r="N84" s="1111"/>
      <c r="O84" s="1112"/>
      <c r="P84" s="1113"/>
      <c r="Q84" s="1113"/>
      <c r="R84" s="1107"/>
      <c r="S84" s="1063"/>
      <c r="T84" s="1064"/>
      <c r="U84" s="1064"/>
      <c r="V84" s="1064"/>
      <c r="W84" s="1065"/>
      <c r="X84" s="1100" t="s">
        <v>922</v>
      </c>
      <c r="Y84" s="1101"/>
      <c r="Z84" s="1102"/>
      <c r="AA84" s="1069" t="str">
        <f>IF(AA83="","",VLOOKUP(AA83,シフト記号表!$C$6:$L$47,10,FALSE))</f>
        <v/>
      </c>
      <c r="AB84" s="1070" t="str">
        <f>IF(AB83="","",VLOOKUP(AB83,シフト記号表!$C$6:$L$47,10,FALSE))</f>
        <v/>
      </c>
      <c r="AC84" s="1070" t="str">
        <f>IF(AC83="","",VLOOKUP(AC83,シフト記号表!$C$6:$L$47,10,FALSE))</f>
        <v/>
      </c>
      <c r="AD84" s="1070" t="str">
        <f>IF(AD83="","",VLOOKUP(AD83,シフト記号表!$C$6:$L$47,10,FALSE))</f>
        <v/>
      </c>
      <c r="AE84" s="1070" t="str">
        <f>IF(AE83="","",VLOOKUP(AE83,シフト記号表!$C$6:$L$47,10,FALSE))</f>
        <v/>
      </c>
      <c r="AF84" s="1070" t="str">
        <f>IF(AF83="","",VLOOKUP(AF83,シフト記号表!$C$6:$L$47,10,FALSE))</f>
        <v/>
      </c>
      <c r="AG84" s="1071" t="str">
        <f>IF(AG83="","",VLOOKUP(AG83,シフト記号表!$C$6:$L$47,10,FALSE))</f>
        <v/>
      </c>
      <c r="AH84" s="1069" t="str">
        <f>IF(AH83="","",VLOOKUP(AH83,シフト記号表!$C$6:$L$47,10,FALSE))</f>
        <v/>
      </c>
      <c r="AI84" s="1070" t="str">
        <f>IF(AI83="","",VLOOKUP(AI83,シフト記号表!$C$6:$L$47,10,FALSE))</f>
        <v/>
      </c>
      <c r="AJ84" s="1070" t="str">
        <f>IF(AJ83="","",VLOOKUP(AJ83,シフト記号表!$C$6:$L$47,10,FALSE))</f>
        <v/>
      </c>
      <c r="AK84" s="1070" t="str">
        <f>IF(AK83="","",VLOOKUP(AK83,シフト記号表!$C$6:$L$47,10,FALSE))</f>
        <v/>
      </c>
      <c r="AL84" s="1070" t="str">
        <f>IF(AL83="","",VLOOKUP(AL83,シフト記号表!$C$6:$L$47,10,FALSE))</f>
        <v/>
      </c>
      <c r="AM84" s="1070" t="str">
        <f>IF(AM83="","",VLOOKUP(AM83,シフト記号表!$C$6:$L$47,10,FALSE))</f>
        <v/>
      </c>
      <c r="AN84" s="1071" t="str">
        <f>IF(AN83="","",VLOOKUP(AN83,シフト記号表!$C$6:$L$47,10,FALSE))</f>
        <v/>
      </c>
      <c r="AO84" s="1069" t="str">
        <f>IF(AO83="","",VLOOKUP(AO83,シフト記号表!$C$6:$L$47,10,FALSE))</f>
        <v/>
      </c>
      <c r="AP84" s="1070" t="str">
        <f>IF(AP83="","",VLOOKUP(AP83,シフト記号表!$C$6:$L$47,10,FALSE))</f>
        <v/>
      </c>
      <c r="AQ84" s="1070" t="str">
        <f>IF(AQ83="","",VLOOKUP(AQ83,シフト記号表!$C$6:$L$47,10,FALSE))</f>
        <v/>
      </c>
      <c r="AR84" s="1070" t="str">
        <f>IF(AR83="","",VLOOKUP(AR83,シフト記号表!$C$6:$L$47,10,FALSE))</f>
        <v/>
      </c>
      <c r="AS84" s="1070" t="str">
        <f>IF(AS83="","",VLOOKUP(AS83,シフト記号表!$C$6:$L$47,10,FALSE))</f>
        <v/>
      </c>
      <c r="AT84" s="1070" t="str">
        <f>IF(AT83="","",VLOOKUP(AT83,シフト記号表!$C$6:$L$47,10,FALSE))</f>
        <v/>
      </c>
      <c r="AU84" s="1071" t="str">
        <f>IF(AU83="","",VLOOKUP(AU83,シフト記号表!$C$6:$L$47,10,FALSE))</f>
        <v/>
      </c>
      <c r="AV84" s="1069" t="str">
        <f>IF(AV83="","",VLOOKUP(AV83,シフト記号表!$C$6:$L$47,10,FALSE))</f>
        <v/>
      </c>
      <c r="AW84" s="1070" t="str">
        <f>IF(AW83="","",VLOOKUP(AW83,シフト記号表!$C$6:$L$47,10,FALSE))</f>
        <v/>
      </c>
      <c r="AX84" s="1070" t="str">
        <f>IF(AX83="","",VLOOKUP(AX83,シフト記号表!$C$6:$L$47,10,FALSE))</f>
        <v/>
      </c>
      <c r="AY84" s="1070" t="str">
        <f>IF(AY83="","",VLOOKUP(AY83,シフト記号表!$C$6:$L$47,10,FALSE))</f>
        <v/>
      </c>
      <c r="AZ84" s="1070" t="str">
        <f>IF(AZ83="","",VLOOKUP(AZ83,シフト記号表!$C$6:$L$47,10,FALSE))</f>
        <v/>
      </c>
      <c r="BA84" s="1070" t="str">
        <f>IF(BA83="","",VLOOKUP(BA83,シフト記号表!$C$6:$L$47,10,FALSE))</f>
        <v/>
      </c>
      <c r="BB84" s="1071" t="str">
        <f>IF(BB83="","",VLOOKUP(BB83,シフト記号表!$C$6:$L$47,10,FALSE))</f>
        <v/>
      </c>
      <c r="BC84" s="1069" t="str">
        <f>IF(BC83="","",VLOOKUP(BC83,シフト記号表!$C$6:$L$47,10,FALSE))</f>
        <v/>
      </c>
      <c r="BD84" s="1070" t="str">
        <f>IF(BD83="","",VLOOKUP(BD83,シフト記号表!$C$6:$L$47,10,FALSE))</f>
        <v/>
      </c>
      <c r="BE84" s="1070" t="str">
        <f>IF(BE83="","",VLOOKUP(BE83,シフト記号表!$C$6:$L$47,10,FALSE))</f>
        <v/>
      </c>
      <c r="BF84" s="1114">
        <f>IF($BI$3="４週",SUM(AA84:BB84),IF($BI$3="暦月",SUM(AA84:BE84),""))</f>
        <v>0</v>
      </c>
      <c r="BG84" s="1115"/>
      <c r="BH84" s="1116">
        <f>IF($BI$3="４週",BF84/4,IF($BI$3="暦月",(BF84/($BI$8/7)),""))</f>
        <v>0</v>
      </c>
      <c r="BI84" s="1115"/>
      <c r="BJ84" s="1117"/>
      <c r="BK84" s="1118"/>
      <c r="BL84" s="1118"/>
      <c r="BM84" s="1118"/>
      <c r="BN84" s="1119"/>
    </row>
    <row r="85" spans="2:66" ht="20.25" customHeight="1">
      <c r="B85" s="1029">
        <f>B83+1</f>
        <v>35</v>
      </c>
      <c r="C85" s="1234"/>
      <c r="D85" s="1235"/>
      <c r="E85" s="930"/>
      <c r="F85" s="1233"/>
      <c r="G85" s="1078"/>
      <c r="H85" s="1079"/>
      <c r="I85" s="1057"/>
      <c r="J85" s="1058"/>
      <c r="K85" s="1057"/>
      <c r="L85" s="1058"/>
      <c r="M85" s="1082"/>
      <c r="N85" s="1083"/>
      <c r="O85" s="1084"/>
      <c r="P85" s="1085"/>
      <c r="Q85" s="1085"/>
      <c r="R85" s="1079"/>
      <c r="S85" s="1063"/>
      <c r="T85" s="1064"/>
      <c r="U85" s="1064"/>
      <c r="V85" s="1064"/>
      <c r="W85" s="1065"/>
      <c r="X85" s="1103" t="s">
        <v>921</v>
      </c>
      <c r="Y85" s="1104"/>
      <c r="Z85" s="1105"/>
      <c r="AA85" s="1089"/>
      <c r="AB85" s="1090"/>
      <c r="AC85" s="1090"/>
      <c r="AD85" s="1090"/>
      <c r="AE85" s="1090"/>
      <c r="AF85" s="1090"/>
      <c r="AG85" s="1091"/>
      <c r="AH85" s="1089"/>
      <c r="AI85" s="1090"/>
      <c r="AJ85" s="1090"/>
      <c r="AK85" s="1090"/>
      <c r="AL85" s="1090"/>
      <c r="AM85" s="1090"/>
      <c r="AN85" s="1091"/>
      <c r="AO85" s="1089"/>
      <c r="AP85" s="1090"/>
      <c r="AQ85" s="1090"/>
      <c r="AR85" s="1090"/>
      <c r="AS85" s="1090"/>
      <c r="AT85" s="1090"/>
      <c r="AU85" s="1091"/>
      <c r="AV85" s="1089"/>
      <c r="AW85" s="1090"/>
      <c r="AX85" s="1090"/>
      <c r="AY85" s="1090"/>
      <c r="AZ85" s="1090"/>
      <c r="BA85" s="1090"/>
      <c r="BB85" s="1091"/>
      <c r="BC85" s="1089"/>
      <c r="BD85" s="1090"/>
      <c r="BE85" s="1092"/>
      <c r="BF85" s="1093"/>
      <c r="BG85" s="1094"/>
      <c r="BH85" s="1095"/>
      <c r="BI85" s="1096"/>
      <c r="BJ85" s="1097"/>
      <c r="BK85" s="1098"/>
      <c r="BL85" s="1098"/>
      <c r="BM85" s="1098"/>
      <c r="BN85" s="1099"/>
    </row>
    <row r="86" spans="2:66" ht="20.25" customHeight="1">
      <c r="B86" s="1054"/>
      <c r="C86" s="1231"/>
      <c r="D86" s="1232"/>
      <c r="E86" s="930"/>
      <c r="F86" s="1233"/>
      <c r="G86" s="1106"/>
      <c r="H86" s="1107"/>
      <c r="I86" s="1108"/>
      <c r="J86" s="1109">
        <f>G85</f>
        <v>0</v>
      </c>
      <c r="K86" s="1108"/>
      <c r="L86" s="1109">
        <f>M85</f>
        <v>0</v>
      </c>
      <c r="M86" s="1110"/>
      <c r="N86" s="1111"/>
      <c r="O86" s="1112"/>
      <c r="P86" s="1113"/>
      <c r="Q86" s="1113"/>
      <c r="R86" s="1107"/>
      <c r="S86" s="1063"/>
      <c r="T86" s="1064"/>
      <c r="U86" s="1064"/>
      <c r="V86" s="1064"/>
      <c r="W86" s="1065"/>
      <c r="X86" s="1100" t="s">
        <v>922</v>
      </c>
      <c r="Y86" s="1101"/>
      <c r="Z86" s="1102"/>
      <c r="AA86" s="1069" t="str">
        <f>IF(AA85="","",VLOOKUP(AA85,シフト記号表!$C$6:$L$47,10,FALSE))</f>
        <v/>
      </c>
      <c r="AB86" s="1070" t="str">
        <f>IF(AB85="","",VLOOKUP(AB85,シフト記号表!$C$6:$L$47,10,FALSE))</f>
        <v/>
      </c>
      <c r="AC86" s="1070" t="str">
        <f>IF(AC85="","",VLOOKUP(AC85,シフト記号表!$C$6:$L$47,10,FALSE))</f>
        <v/>
      </c>
      <c r="AD86" s="1070" t="str">
        <f>IF(AD85="","",VLOOKUP(AD85,シフト記号表!$C$6:$L$47,10,FALSE))</f>
        <v/>
      </c>
      <c r="AE86" s="1070" t="str">
        <f>IF(AE85="","",VLOOKUP(AE85,シフト記号表!$C$6:$L$47,10,FALSE))</f>
        <v/>
      </c>
      <c r="AF86" s="1070" t="str">
        <f>IF(AF85="","",VLOOKUP(AF85,シフト記号表!$C$6:$L$47,10,FALSE))</f>
        <v/>
      </c>
      <c r="AG86" s="1071" t="str">
        <f>IF(AG85="","",VLOOKUP(AG85,シフト記号表!$C$6:$L$47,10,FALSE))</f>
        <v/>
      </c>
      <c r="AH86" s="1069" t="str">
        <f>IF(AH85="","",VLOOKUP(AH85,シフト記号表!$C$6:$L$47,10,FALSE))</f>
        <v/>
      </c>
      <c r="AI86" s="1070" t="str">
        <f>IF(AI85="","",VLOOKUP(AI85,シフト記号表!$C$6:$L$47,10,FALSE))</f>
        <v/>
      </c>
      <c r="AJ86" s="1070" t="str">
        <f>IF(AJ85="","",VLOOKUP(AJ85,シフト記号表!$C$6:$L$47,10,FALSE))</f>
        <v/>
      </c>
      <c r="AK86" s="1070" t="str">
        <f>IF(AK85="","",VLOOKUP(AK85,シフト記号表!$C$6:$L$47,10,FALSE))</f>
        <v/>
      </c>
      <c r="AL86" s="1070" t="str">
        <f>IF(AL85="","",VLOOKUP(AL85,シフト記号表!$C$6:$L$47,10,FALSE))</f>
        <v/>
      </c>
      <c r="AM86" s="1070" t="str">
        <f>IF(AM85="","",VLOOKUP(AM85,シフト記号表!$C$6:$L$47,10,FALSE))</f>
        <v/>
      </c>
      <c r="AN86" s="1071" t="str">
        <f>IF(AN85="","",VLOOKUP(AN85,シフト記号表!$C$6:$L$47,10,FALSE))</f>
        <v/>
      </c>
      <c r="AO86" s="1069" t="str">
        <f>IF(AO85="","",VLOOKUP(AO85,シフト記号表!$C$6:$L$47,10,FALSE))</f>
        <v/>
      </c>
      <c r="AP86" s="1070" t="str">
        <f>IF(AP85="","",VLOOKUP(AP85,シフト記号表!$C$6:$L$47,10,FALSE))</f>
        <v/>
      </c>
      <c r="AQ86" s="1070" t="str">
        <f>IF(AQ85="","",VLOOKUP(AQ85,シフト記号表!$C$6:$L$47,10,FALSE))</f>
        <v/>
      </c>
      <c r="AR86" s="1070" t="str">
        <f>IF(AR85="","",VLOOKUP(AR85,シフト記号表!$C$6:$L$47,10,FALSE))</f>
        <v/>
      </c>
      <c r="AS86" s="1070" t="str">
        <f>IF(AS85="","",VLOOKUP(AS85,シフト記号表!$C$6:$L$47,10,FALSE))</f>
        <v/>
      </c>
      <c r="AT86" s="1070" t="str">
        <f>IF(AT85="","",VLOOKUP(AT85,シフト記号表!$C$6:$L$47,10,FALSE))</f>
        <v/>
      </c>
      <c r="AU86" s="1071" t="str">
        <f>IF(AU85="","",VLOOKUP(AU85,シフト記号表!$C$6:$L$47,10,FALSE))</f>
        <v/>
      </c>
      <c r="AV86" s="1069" t="str">
        <f>IF(AV85="","",VLOOKUP(AV85,シフト記号表!$C$6:$L$47,10,FALSE))</f>
        <v/>
      </c>
      <c r="AW86" s="1070" t="str">
        <f>IF(AW85="","",VLOOKUP(AW85,シフト記号表!$C$6:$L$47,10,FALSE))</f>
        <v/>
      </c>
      <c r="AX86" s="1070" t="str">
        <f>IF(AX85="","",VLOOKUP(AX85,シフト記号表!$C$6:$L$47,10,FALSE))</f>
        <v/>
      </c>
      <c r="AY86" s="1070" t="str">
        <f>IF(AY85="","",VLOOKUP(AY85,シフト記号表!$C$6:$L$47,10,FALSE))</f>
        <v/>
      </c>
      <c r="AZ86" s="1070" t="str">
        <f>IF(AZ85="","",VLOOKUP(AZ85,シフト記号表!$C$6:$L$47,10,FALSE))</f>
        <v/>
      </c>
      <c r="BA86" s="1070" t="str">
        <f>IF(BA85="","",VLOOKUP(BA85,シフト記号表!$C$6:$L$47,10,FALSE))</f>
        <v/>
      </c>
      <c r="BB86" s="1071" t="str">
        <f>IF(BB85="","",VLOOKUP(BB85,シフト記号表!$C$6:$L$47,10,FALSE))</f>
        <v/>
      </c>
      <c r="BC86" s="1069" t="str">
        <f>IF(BC85="","",VLOOKUP(BC85,シフト記号表!$C$6:$L$47,10,FALSE))</f>
        <v/>
      </c>
      <c r="BD86" s="1070" t="str">
        <f>IF(BD85="","",VLOOKUP(BD85,シフト記号表!$C$6:$L$47,10,FALSE))</f>
        <v/>
      </c>
      <c r="BE86" s="1070" t="str">
        <f>IF(BE85="","",VLOOKUP(BE85,シフト記号表!$C$6:$L$47,10,FALSE))</f>
        <v/>
      </c>
      <c r="BF86" s="1114">
        <f>IF($BI$3="４週",SUM(AA86:BB86),IF($BI$3="暦月",SUM(AA86:BE86),""))</f>
        <v>0</v>
      </c>
      <c r="BG86" s="1115"/>
      <c r="BH86" s="1116">
        <f>IF($BI$3="４週",BF86/4,IF($BI$3="暦月",(BF86/($BI$8/7)),""))</f>
        <v>0</v>
      </c>
      <c r="BI86" s="1115"/>
      <c r="BJ86" s="1117"/>
      <c r="BK86" s="1118"/>
      <c r="BL86" s="1118"/>
      <c r="BM86" s="1118"/>
      <c r="BN86" s="1119"/>
    </row>
    <row r="87" spans="2:66" ht="20.25" customHeight="1">
      <c r="B87" s="1029">
        <f>B85+1</f>
        <v>36</v>
      </c>
      <c r="C87" s="1234"/>
      <c r="D87" s="1235"/>
      <c r="E87" s="930"/>
      <c r="F87" s="1233"/>
      <c r="G87" s="1078"/>
      <c r="H87" s="1079"/>
      <c r="I87" s="1057"/>
      <c r="J87" s="1058"/>
      <c r="K87" s="1057"/>
      <c r="L87" s="1058"/>
      <c r="M87" s="1082"/>
      <c r="N87" s="1083"/>
      <c r="O87" s="1084"/>
      <c r="P87" s="1085"/>
      <c r="Q87" s="1085"/>
      <c r="R87" s="1079"/>
      <c r="S87" s="1063"/>
      <c r="T87" s="1064"/>
      <c r="U87" s="1064"/>
      <c r="V87" s="1064"/>
      <c r="W87" s="1065"/>
      <c r="X87" s="1103" t="s">
        <v>921</v>
      </c>
      <c r="Y87" s="1104"/>
      <c r="Z87" s="1105"/>
      <c r="AA87" s="1089"/>
      <c r="AB87" s="1090"/>
      <c r="AC87" s="1090"/>
      <c r="AD87" s="1090"/>
      <c r="AE87" s="1090"/>
      <c r="AF87" s="1090"/>
      <c r="AG87" s="1091"/>
      <c r="AH87" s="1089"/>
      <c r="AI87" s="1090"/>
      <c r="AJ87" s="1090"/>
      <c r="AK87" s="1090"/>
      <c r="AL87" s="1090"/>
      <c r="AM87" s="1090"/>
      <c r="AN87" s="1091"/>
      <c r="AO87" s="1089"/>
      <c r="AP87" s="1090"/>
      <c r="AQ87" s="1090"/>
      <c r="AR87" s="1090"/>
      <c r="AS87" s="1090"/>
      <c r="AT87" s="1090"/>
      <c r="AU87" s="1091"/>
      <c r="AV87" s="1089"/>
      <c r="AW87" s="1090"/>
      <c r="AX87" s="1090"/>
      <c r="AY87" s="1090"/>
      <c r="AZ87" s="1090"/>
      <c r="BA87" s="1090"/>
      <c r="BB87" s="1091"/>
      <c r="BC87" s="1089"/>
      <c r="BD87" s="1090"/>
      <c r="BE87" s="1092"/>
      <c r="BF87" s="1093"/>
      <c r="BG87" s="1094"/>
      <c r="BH87" s="1095"/>
      <c r="BI87" s="1096"/>
      <c r="BJ87" s="1097"/>
      <c r="BK87" s="1098"/>
      <c r="BL87" s="1098"/>
      <c r="BM87" s="1098"/>
      <c r="BN87" s="1099"/>
    </row>
    <row r="88" spans="2:66" ht="20.25" customHeight="1">
      <c r="B88" s="1054"/>
      <c r="C88" s="1231"/>
      <c r="D88" s="1232"/>
      <c r="E88" s="930"/>
      <c r="F88" s="1233"/>
      <c r="G88" s="1106"/>
      <c r="H88" s="1107"/>
      <c r="I88" s="1108"/>
      <c r="J88" s="1109">
        <f>G87</f>
        <v>0</v>
      </c>
      <c r="K88" s="1108"/>
      <c r="L88" s="1109">
        <f>M87</f>
        <v>0</v>
      </c>
      <c r="M88" s="1110"/>
      <c r="N88" s="1111"/>
      <c r="O88" s="1112"/>
      <c r="P88" s="1113"/>
      <c r="Q88" s="1113"/>
      <c r="R88" s="1107"/>
      <c r="S88" s="1063"/>
      <c r="T88" s="1064"/>
      <c r="U88" s="1064"/>
      <c r="V88" s="1064"/>
      <c r="W88" s="1065"/>
      <c r="X88" s="1100" t="s">
        <v>922</v>
      </c>
      <c r="Y88" s="1101"/>
      <c r="Z88" s="1102"/>
      <c r="AA88" s="1069" t="str">
        <f>IF(AA87="","",VLOOKUP(AA87,シフト記号表!$C$6:$L$47,10,FALSE))</f>
        <v/>
      </c>
      <c r="AB88" s="1070" t="str">
        <f>IF(AB87="","",VLOOKUP(AB87,シフト記号表!$C$6:$L$47,10,FALSE))</f>
        <v/>
      </c>
      <c r="AC88" s="1070" t="str">
        <f>IF(AC87="","",VLOOKUP(AC87,シフト記号表!$C$6:$L$47,10,FALSE))</f>
        <v/>
      </c>
      <c r="AD88" s="1070" t="str">
        <f>IF(AD87="","",VLOOKUP(AD87,シフト記号表!$C$6:$L$47,10,FALSE))</f>
        <v/>
      </c>
      <c r="AE88" s="1070" t="str">
        <f>IF(AE87="","",VLOOKUP(AE87,シフト記号表!$C$6:$L$47,10,FALSE))</f>
        <v/>
      </c>
      <c r="AF88" s="1070" t="str">
        <f>IF(AF87="","",VLOOKUP(AF87,シフト記号表!$C$6:$L$47,10,FALSE))</f>
        <v/>
      </c>
      <c r="AG88" s="1071" t="str">
        <f>IF(AG87="","",VLOOKUP(AG87,シフト記号表!$C$6:$L$47,10,FALSE))</f>
        <v/>
      </c>
      <c r="AH88" s="1069" t="str">
        <f>IF(AH87="","",VLOOKUP(AH87,シフト記号表!$C$6:$L$47,10,FALSE))</f>
        <v/>
      </c>
      <c r="AI88" s="1070" t="str">
        <f>IF(AI87="","",VLOOKUP(AI87,シフト記号表!$C$6:$L$47,10,FALSE))</f>
        <v/>
      </c>
      <c r="AJ88" s="1070" t="str">
        <f>IF(AJ87="","",VLOOKUP(AJ87,シフト記号表!$C$6:$L$47,10,FALSE))</f>
        <v/>
      </c>
      <c r="AK88" s="1070" t="str">
        <f>IF(AK87="","",VLOOKUP(AK87,シフト記号表!$C$6:$L$47,10,FALSE))</f>
        <v/>
      </c>
      <c r="AL88" s="1070" t="str">
        <f>IF(AL87="","",VLOOKUP(AL87,シフト記号表!$C$6:$L$47,10,FALSE))</f>
        <v/>
      </c>
      <c r="AM88" s="1070" t="str">
        <f>IF(AM87="","",VLOOKUP(AM87,シフト記号表!$C$6:$L$47,10,FALSE))</f>
        <v/>
      </c>
      <c r="AN88" s="1071" t="str">
        <f>IF(AN87="","",VLOOKUP(AN87,シフト記号表!$C$6:$L$47,10,FALSE))</f>
        <v/>
      </c>
      <c r="AO88" s="1069" t="str">
        <f>IF(AO87="","",VLOOKUP(AO87,シフト記号表!$C$6:$L$47,10,FALSE))</f>
        <v/>
      </c>
      <c r="AP88" s="1070" t="str">
        <f>IF(AP87="","",VLOOKUP(AP87,シフト記号表!$C$6:$L$47,10,FALSE))</f>
        <v/>
      </c>
      <c r="AQ88" s="1070" t="str">
        <f>IF(AQ87="","",VLOOKUP(AQ87,シフト記号表!$C$6:$L$47,10,FALSE))</f>
        <v/>
      </c>
      <c r="AR88" s="1070" t="str">
        <f>IF(AR87="","",VLOOKUP(AR87,シフト記号表!$C$6:$L$47,10,FALSE))</f>
        <v/>
      </c>
      <c r="AS88" s="1070" t="str">
        <f>IF(AS87="","",VLOOKUP(AS87,シフト記号表!$C$6:$L$47,10,FALSE))</f>
        <v/>
      </c>
      <c r="AT88" s="1070" t="str">
        <f>IF(AT87="","",VLOOKUP(AT87,シフト記号表!$C$6:$L$47,10,FALSE))</f>
        <v/>
      </c>
      <c r="AU88" s="1071" t="str">
        <f>IF(AU87="","",VLOOKUP(AU87,シフト記号表!$C$6:$L$47,10,FALSE))</f>
        <v/>
      </c>
      <c r="AV88" s="1069" t="str">
        <f>IF(AV87="","",VLOOKUP(AV87,シフト記号表!$C$6:$L$47,10,FALSE))</f>
        <v/>
      </c>
      <c r="AW88" s="1070" t="str">
        <f>IF(AW87="","",VLOOKUP(AW87,シフト記号表!$C$6:$L$47,10,FALSE))</f>
        <v/>
      </c>
      <c r="AX88" s="1070" t="str">
        <f>IF(AX87="","",VLOOKUP(AX87,シフト記号表!$C$6:$L$47,10,FALSE))</f>
        <v/>
      </c>
      <c r="AY88" s="1070" t="str">
        <f>IF(AY87="","",VLOOKUP(AY87,シフト記号表!$C$6:$L$47,10,FALSE))</f>
        <v/>
      </c>
      <c r="AZ88" s="1070" t="str">
        <f>IF(AZ87="","",VLOOKUP(AZ87,シフト記号表!$C$6:$L$47,10,FALSE))</f>
        <v/>
      </c>
      <c r="BA88" s="1070" t="str">
        <f>IF(BA87="","",VLOOKUP(BA87,シフト記号表!$C$6:$L$47,10,FALSE))</f>
        <v/>
      </c>
      <c r="BB88" s="1071" t="str">
        <f>IF(BB87="","",VLOOKUP(BB87,シフト記号表!$C$6:$L$47,10,FALSE))</f>
        <v/>
      </c>
      <c r="BC88" s="1069" t="str">
        <f>IF(BC87="","",VLOOKUP(BC87,シフト記号表!$C$6:$L$47,10,FALSE))</f>
        <v/>
      </c>
      <c r="BD88" s="1070" t="str">
        <f>IF(BD87="","",VLOOKUP(BD87,シフト記号表!$C$6:$L$47,10,FALSE))</f>
        <v/>
      </c>
      <c r="BE88" s="1070" t="str">
        <f>IF(BE87="","",VLOOKUP(BE87,シフト記号表!$C$6:$L$47,10,FALSE))</f>
        <v/>
      </c>
      <c r="BF88" s="1114">
        <f>IF($BI$3="４週",SUM(AA88:BB88),IF($BI$3="暦月",SUM(AA88:BE88),""))</f>
        <v>0</v>
      </c>
      <c r="BG88" s="1115"/>
      <c r="BH88" s="1116">
        <f>IF($BI$3="４週",BF88/4,IF($BI$3="暦月",(BF88/($BI$8/7)),""))</f>
        <v>0</v>
      </c>
      <c r="BI88" s="1115"/>
      <c r="BJ88" s="1117"/>
      <c r="BK88" s="1118"/>
      <c r="BL88" s="1118"/>
      <c r="BM88" s="1118"/>
      <c r="BN88" s="1119"/>
    </row>
    <row r="89" spans="2:66" ht="20.25" customHeight="1">
      <c r="B89" s="1029">
        <f>B87+1</f>
        <v>37</v>
      </c>
      <c r="C89" s="1234"/>
      <c r="D89" s="1235"/>
      <c r="E89" s="930"/>
      <c r="F89" s="1233"/>
      <c r="G89" s="1078"/>
      <c r="H89" s="1079"/>
      <c r="I89" s="1057"/>
      <c r="J89" s="1058"/>
      <c r="K89" s="1057"/>
      <c r="L89" s="1058"/>
      <c r="M89" s="1082"/>
      <c r="N89" s="1083"/>
      <c r="O89" s="1084"/>
      <c r="P89" s="1085"/>
      <c r="Q89" s="1085"/>
      <c r="R89" s="1079"/>
      <c r="S89" s="1063"/>
      <c r="T89" s="1064"/>
      <c r="U89" s="1064"/>
      <c r="V89" s="1064"/>
      <c r="W89" s="1065"/>
      <c r="X89" s="1103" t="s">
        <v>921</v>
      </c>
      <c r="Y89" s="1104"/>
      <c r="Z89" s="1105"/>
      <c r="AA89" s="1089"/>
      <c r="AB89" s="1090"/>
      <c r="AC89" s="1090"/>
      <c r="AD89" s="1090"/>
      <c r="AE89" s="1090"/>
      <c r="AF89" s="1090"/>
      <c r="AG89" s="1091"/>
      <c r="AH89" s="1089"/>
      <c r="AI89" s="1090"/>
      <c r="AJ89" s="1090"/>
      <c r="AK89" s="1090"/>
      <c r="AL89" s="1090"/>
      <c r="AM89" s="1090"/>
      <c r="AN89" s="1091"/>
      <c r="AO89" s="1089"/>
      <c r="AP89" s="1090"/>
      <c r="AQ89" s="1090"/>
      <c r="AR89" s="1090"/>
      <c r="AS89" s="1090"/>
      <c r="AT89" s="1090"/>
      <c r="AU89" s="1091"/>
      <c r="AV89" s="1089"/>
      <c r="AW89" s="1090"/>
      <c r="AX89" s="1090"/>
      <c r="AY89" s="1090"/>
      <c r="AZ89" s="1090"/>
      <c r="BA89" s="1090"/>
      <c r="BB89" s="1091"/>
      <c r="BC89" s="1089"/>
      <c r="BD89" s="1090"/>
      <c r="BE89" s="1092"/>
      <c r="BF89" s="1093"/>
      <c r="BG89" s="1094"/>
      <c r="BH89" s="1095"/>
      <c r="BI89" s="1096"/>
      <c r="BJ89" s="1097"/>
      <c r="BK89" s="1098"/>
      <c r="BL89" s="1098"/>
      <c r="BM89" s="1098"/>
      <c r="BN89" s="1099"/>
    </row>
    <row r="90" spans="2:66" ht="20.25" customHeight="1">
      <c r="B90" s="1054"/>
      <c r="C90" s="1231"/>
      <c r="D90" s="1232"/>
      <c r="E90" s="930"/>
      <c r="F90" s="1233"/>
      <c r="G90" s="1106"/>
      <c r="H90" s="1107"/>
      <c r="I90" s="1108"/>
      <c r="J90" s="1109">
        <f>G89</f>
        <v>0</v>
      </c>
      <c r="K90" s="1108"/>
      <c r="L90" s="1109">
        <f>M89</f>
        <v>0</v>
      </c>
      <c r="M90" s="1110"/>
      <c r="N90" s="1111"/>
      <c r="O90" s="1112"/>
      <c r="P90" s="1113"/>
      <c r="Q90" s="1113"/>
      <c r="R90" s="1107"/>
      <c r="S90" s="1063"/>
      <c r="T90" s="1064"/>
      <c r="U90" s="1064"/>
      <c r="V90" s="1064"/>
      <c r="W90" s="1065"/>
      <c r="X90" s="1100" t="s">
        <v>922</v>
      </c>
      <c r="Y90" s="1101"/>
      <c r="Z90" s="1102"/>
      <c r="AA90" s="1069" t="str">
        <f>IF(AA89="","",VLOOKUP(AA89,シフト記号表!$C$6:$L$47,10,FALSE))</f>
        <v/>
      </c>
      <c r="AB90" s="1070" t="str">
        <f>IF(AB89="","",VLOOKUP(AB89,シフト記号表!$C$6:$L$47,10,FALSE))</f>
        <v/>
      </c>
      <c r="AC90" s="1070" t="str">
        <f>IF(AC89="","",VLOOKUP(AC89,シフト記号表!$C$6:$L$47,10,FALSE))</f>
        <v/>
      </c>
      <c r="AD90" s="1070" t="str">
        <f>IF(AD89="","",VLOOKUP(AD89,シフト記号表!$C$6:$L$47,10,FALSE))</f>
        <v/>
      </c>
      <c r="AE90" s="1070" t="str">
        <f>IF(AE89="","",VLOOKUP(AE89,シフト記号表!$C$6:$L$47,10,FALSE))</f>
        <v/>
      </c>
      <c r="AF90" s="1070" t="str">
        <f>IF(AF89="","",VLOOKUP(AF89,シフト記号表!$C$6:$L$47,10,FALSE))</f>
        <v/>
      </c>
      <c r="AG90" s="1071" t="str">
        <f>IF(AG89="","",VLOOKUP(AG89,シフト記号表!$C$6:$L$47,10,FALSE))</f>
        <v/>
      </c>
      <c r="AH90" s="1069" t="str">
        <f>IF(AH89="","",VLOOKUP(AH89,シフト記号表!$C$6:$L$47,10,FALSE))</f>
        <v/>
      </c>
      <c r="AI90" s="1070" t="str">
        <f>IF(AI89="","",VLOOKUP(AI89,シフト記号表!$C$6:$L$47,10,FALSE))</f>
        <v/>
      </c>
      <c r="AJ90" s="1070" t="str">
        <f>IF(AJ89="","",VLOOKUP(AJ89,シフト記号表!$C$6:$L$47,10,FALSE))</f>
        <v/>
      </c>
      <c r="AK90" s="1070" t="str">
        <f>IF(AK89="","",VLOOKUP(AK89,シフト記号表!$C$6:$L$47,10,FALSE))</f>
        <v/>
      </c>
      <c r="AL90" s="1070" t="str">
        <f>IF(AL89="","",VLOOKUP(AL89,シフト記号表!$C$6:$L$47,10,FALSE))</f>
        <v/>
      </c>
      <c r="AM90" s="1070" t="str">
        <f>IF(AM89="","",VLOOKUP(AM89,シフト記号表!$C$6:$L$47,10,FALSE))</f>
        <v/>
      </c>
      <c r="AN90" s="1071" t="str">
        <f>IF(AN89="","",VLOOKUP(AN89,シフト記号表!$C$6:$L$47,10,FALSE))</f>
        <v/>
      </c>
      <c r="AO90" s="1069" t="str">
        <f>IF(AO89="","",VLOOKUP(AO89,シフト記号表!$C$6:$L$47,10,FALSE))</f>
        <v/>
      </c>
      <c r="AP90" s="1070" t="str">
        <f>IF(AP89="","",VLOOKUP(AP89,シフト記号表!$C$6:$L$47,10,FALSE))</f>
        <v/>
      </c>
      <c r="AQ90" s="1070" t="str">
        <f>IF(AQ89="","",VLOOKUP(AQ89,シフト記号表!$C$6:$L$47,10,FALSE))</f>
        <v/>
      </c>
      <c r="AR90" s="1070" t="str">
        <f>IF(AR89="","",VLOOKUP(AR89,シフト記号表!$C$6:$L$47,10,FALSE))</f>
        <v/>
      </c>
      <c r="AS90" s="1070" t="str">
        <f>IF(AS89="","",VLOOKUP(AS89,シフト記号表!$C$6:$L$47,10,FALSE))</f>
        <v/>
      </c>
      <c r="AT90" s="1070" t="str">
        <f>IF(AT89="","",VLOOKUP(AT89,シフト記号表!$C$6:$L$47,10,FALSE))</f>
        <v/>
      </c>
      <c r="AU90" s="1071" t="str">
        <f>IF(AU89="","",VLOOKUP(AU89,シフト記号表!$C$6:$L$47,10,FALSE))</f>
        <v/>
      </c>
      <c r="AV90" s="1069" t="str">
        <f>IF(AV89="","",VLOOKUP(AV89,シフト記号表!$C$6:$L$47,10,FALSE))</f>
        <v/>
      </c>
      <c r="AW90" s="1070" t="str">
        <f>IF(AW89="","",VLOOKUP(AW89,シフト記号表!$C$6:$L$47,10,FALSE))</f>
        <v/>
      </c>
      <c r="AX90" s="1070" t="str">
        <f>IF(AX89="","",VLOOKUP(AX89,シフト記号表!$C$6:$L$47,10,FALSE))</f>
        <v/>
      </c>
      <c r="AY90" s="1070" t="str">
        <f>IF(AY89="","",VLOOKUP(AY89,シフト記号表!$C$6:$L$47,10,FALSE))</f>
        <v/>
      </c>
      <c r="AZ90" s="1070" t="str">
        <f>IF(AZ89="","",VLOOKUP(AZ89,シフト記号表!$C$6:$L$47,10,FALSE))</f>
        <v/>
      </c>
      <c r="BA90" s="1070" t="str">
        <f>IF(BA89="","",VLOOKUP(BA89,シフト記号表!$C$6:$L$47,10,FALSE))</f>
        <v/>
      </c>
      <c r="BB90" s="1071" t="str">
        <f>IF(BB89="","",VLOOKUP(BB89,シフト記号表!$C$6:$L$47,10,FALSE))</f>
        <v/>
      </c>
      <c r="BC90" s="1069" t="str">
        <f>IF(BC89="","",VLOOKUP(BC89,シフト記号表!$C$6:$L$47,10,FALSE))</f>
        <v/>
      </c>
      <c r="BD90" s="1070" t="str">
        <f>IF(BD89="","",VLOOKUP(BD89,シフト記号表!$C$6:$L$47,10,FALSE))</f>
        <v/>
      </c>
      <c r="BE90" s="1070" t="str">
        <f>IF(BE89="","",VLOOKUP(BE89,シフト記号表!$C$6:$L$47,10,FALSE))</f>
        <v/>
      </c>
      <c r="BF90" s="1114">
        <f>IF($BI$3="４週",SUM(AA90:BB90),IF($BI$3="暦月",SUM(AA90:BE90),""))</f>
        <v>0</v>
      </c>
      <c r="BG90" s="1115"/>
      <c r="BH90" s="1116">
        <f>IF($BI$3="４週",BF90/4,IF($BI$3="暦月",(BF90/($BI$8/7)),""))</f>
        <v>0</v>
      </c>
      <c r="BI90" s="1115"/>
      <c r="BJ90" s="1117"/>
      <c r="BK90" s="1118"/>
      <c r="BL90" s="1118"/>
      <c r="BM90" s="1118"/>
      <c r="BN90" s="1119"/>
    </row>
    <row r="91" spans="2:66" ht="20.25" customHeight="1">
      <c r="B91" s="1029">
        <f>B89+1</f>
        <v>38</v>
      </c>
      <c r="C91" s="1234"/>
      <c r="D91" s="1235"/>
      <c r="E91" s="930"/>
      <c r="F91" s="1233"/>
      <c r="G91" s="1078"/>
      <c r="H91" s="1079"/>
      <c r="I91" s="1057"/>
      <c r="J91" s="1058"/>
      <c r="K91" s="1057"/>
      <c r="L91" s="1058"/>
      <c r="M91" s="1082"/>
      <c r="N91" s="1083"/>
      <c r="O91" s="1084"/>
      <c r="P91" s="1085"/>
      <c r="Q91" s="1085"/>
      <c r="R91" s="1079"/>
      <c r="S91" s="1063"/>
      <c r="T91" s="1064"/>
      <c r="U91" s="1064"/>
      <c r="V91" s="1064"/>
      <c r="W91" s="1065"/>
      <c r="X91" s="1103" t="s">
        <v>921</v>
      </c>
      <c r="Y91" s="1104"/>
      <c r="Z91" s="1105"/>
      <c r="AA91" s="1089"/>
      <c r="AB91" s="1090"/>
      <c r="AC91" s="1090"/>
      <c r="AD91" s="1090"/>
      <c r="AE91" s="1090"/>
      <c r="AF91" s="1090"/>
      <c r="AG91" s="1091"/>
      <c r="AH91" s="1089"/>
      <c r="AI91" s="1090"/>
      <c r="AJ91" s="1090"/>
      <c r="AK91" s="1090"/>
      <c r="AL91" s="1090"/>
      <c r="AM91" s="1090"/>
      <c r="AN91" s="1091"/>
      <c r="AO91" s="1089"/>
      <c r="AP91" s="1090"/>
      <c r="AQ91" s="1090"/>
      <c r="AR91" s="1090"/>
      <c r="AS91" s="1090"/>
      <c r="AT91" s="1090"/>
      <c r="AU91" s="1091"/>
      <c r="AV91" s="1089"/>
      <c r="AW91" s="1090"/>
      <c r="AX91" s="1090"/>
      <c r="AY91" s="1090"/>
      <c r="AZ91" s="1090"/>
      <c r="BA91" s="1090"/>
      <c r="BB91" s="1091"/>
      <c r="BC91" s="1089"/>
      <c r="BD91" s="1090"/>
      <c r="BE91" s="1092"/>
      <c r="BF91" s="1093"/>
      <c r="BG91" s="1094"/>
      <c r="BH91" s="1095"/>
      <c r="BI91" s="1096"/>
      <c r="BJ91" s="1097"/>
      <c r="BK91" s="1098"/>
      <c r="BL91" s="1098"/>
      <c r="BM91" s="1098"/>
      <c r="BN91" s="1099"/>
    </row>
    <row r="92" spans="2:66" ht="20.25" customHeight="1">
      <c r="B92" s="1054"/>
      <c r="C92" s="1231"/>
      <c r="D92" s="1232"/>
      <c r="E92" s="930"/>
      <c r="F92" s="1233"/>
      <c r="G92" s="1106"/>
      <c r="H92" s="1107"/>
      <c r="I92" s="1108"/>
      <c r="J92" s="1109">
        <f>G91</f>
        <v>0</v>
      </c>
      <c r="K92" s="1108"/>
      <c r="L92" s="1109">
        <f>M91</f>
        <v>0</v>
      </c>
      <c r="M92" s="1110"/>
      <c r="N92" s="1111"/>
      <c r="O92" s="1112"/>
      <c r="P92" s="1113"/>
      <c r="Q92" s="1113"/>
      <c r="R92" s="1107"/>
      <c r="S92" s="1063"/>
      <c r="T92" s="1064"/>
      <c r="U92" s="1064"/>
      <c r="V92" s="1064"/>
      <c r="W92" s="1065"/>
      <c r="X92" s="1100" t="s">
        <v>922</v>
      </c>
      <c r="Y92" s="1101"/>
      <c r="Z92" s="1102"/>
      <c r="AA92" s="1069" t="str">
        <f>IF(AA91="","",VLOOKUP(AA91,シフト記号表!$C$6:$L$47,10,FALSE))</f>
        <v/>
      </c>
      <c r="AB92" s="1070" t="str">
        <f>IF(AB91="","",VLOOKUP(AB91,シフト記号表!$C$6:$L$47,10,FALSE))</f>
        <v/>
      </c>
      <c r="AC92" s="1070" t="str">
        <f>IF(AC91="","",VLOOKUP(AC91,シフト記号表!$C$6:$L$47,10,FALSE))</f>
        <v/>
      </c>
      <c r="AD92" s="1070" t="str">
        <f>IF(AD91="","",VLOOKUP(AD91,シフト記号表!$C$6:$L$47,10,FALSE))</f>
        <v/>
      </c>
      <c r="AE92" s="1070" t="str">
        <f>IF(AE91="","",VLOOKUP(AE91,シフト記号表!$C$6:$L$47,10,FALSE))</f>
        <v/>
      </c>
      <c r="AF92" s="1070" t="str">
        <f>IF(AF91="","",VLOOKUP(AF91,シフト記号表!$C$6:$L$47,10,FALSE))</f>
        <v/>
      </c>
      <c r="AG92" s="1071" t="str">
        <f>IF(AG91="","",VLOOKUP(AG91,シフト記号表!$C$6:$L$47,10,FALSE))</f>
        <v/>
      </c>
      <c r="AH92" s="1069" t="str">
        <f>IF(AH91="","",VLOOKUP(AH91,シフト記号表!$C$6:$L$47,10,FALSE))</f>
        <v/>
      </c>
      <c r="AI92" s="1070" t="str">
        <f>IF(AI91="","",VLOOKUP(AI91,シフト記号表!$C$6:$L$47,10,FALSE))</f>
        <v/>
      </c>
      <c r="AJ92" s="1070" t="str">
        <f>IF(AJ91="","",VLOOKUP(AJ91,シフト記号表!$C$6:$L$47,10,FALSE))</f>
        <v/>
      </c>
      <c r="AK92" s="1070" t="str">
        <f>IF(AK91="","",VLOOKUP(AK91,シフト記号表!$C$6:$L$47,10,FALSE))</f>
        <v/>
      </c>
      <c r="AL92" s="1070" t="str">
        <f>IF(AL91="","",VLOOKUP(AL91,シフト記号表!$C$6:$L$47,10,FALSE))</f>
        <v/>
      </c>
      <c r="AM92" s="1070" t="str">
        <f>IF(AM91="","",VLOOKUP(AM91,シフト記号表!$C$6:$L$47,10,FALSE))</f>
        <v/>
      </c>
      <c r="AN92" s="1071" t="str">
        <f>IF(AN91="","",VLOOKUP(AN91,シフト記号表!$C$6:$L$47,10,FALSE))</f>
        <v/>
      </c>
      <c r="AO92" s="1069" t="str">
        <f>IF(AO91="","",VLOOKUP(AO91,シフト記号表!$C$6:$L$47,10,FALSE))</f>
        <v/>
      </c>
      <c r="AP92" s="1070" t="str">
        <f>IF(AP91="","",VLOOKUP(AP91,シフト記号表!$C$6:$L$47,10,FALSE))</f>
        <v/>
      </c>
      <c r="AQ92" s="1070" t="str">
        <f>IF(AQ91="","",VLOOKUP(AQ91,シフト記号表!$C$6:$L$47,10,FALSE))</f>
        <v/>
      </c>
      <c r="AR92" s="1070" t="str">
        <f>IF(AR91="","",VLOOKUP(AR91,シフト記号表!$C$6:$L$47,10,FALSE))</f>
        <v/>
      </c>
      <c r="AS92" s="1070" t="str">
        <f>IF(AS91="","",VLOOKUP(AS91,シフト記号表!$C$6:$L$47,10,FALSE))</f>
        <v/>
      </c>
      <c r="AT92" s="1070" t="str">
        <f>IF(AT91="","",VLOOKUP(AT91,シフト記号表!$C$6:$L$47,10,FALSE))</f>
        <v/>
      </c>
      <c r="AU92" s="1071" t="str">
        <f>IF(AU91="","",VLOOKUP(AU91,シフト記号表!$C$6:$L$47,10,FALSE))</f>
        <v/>
      </c>
      <c r="AV92" s="1069" t="str">
        <f>IF(AV91="","",VLOOKUP(AV91,シフト記号表!$C$6:$L$47,10,FALSE))</f>
        <v/>
      </c>
      <c r="AW92" s="1070" t="str">
        <f>IF(AW91="","",VLOOKUP(AW91,シフト記号表!$C$6:$L$47,10,FALSE))</f>
        <v/>
      </c>
      <c r="AX92" s="1070" t="str">
        <f>IF(AX91="","",VLOOKUP(AX91,シフト記号表!$C$6:$L$47,10,FALSE))</f>
        <v/>
      </c>
      <c r="AY92" s="1070" t="str">
        <f>IF(AY91="","",VLOOKUP(AY91,シフト記号表!$C$6:$L$47,10,FALSE))</f>
        <v/>
      </c>
      <c r="AZ92" s="1070" t="str">
        <f>IF(AZ91="","",VLOOKUP(AZ91,シフト記号表!$C$6:$L$47,10,FALSE))</f>
        <v/>
      </c>
      <c r="BA92" s="1070" t="str">
        <f>IF(BA91="","",VLOOKUP(BA91,シフト記号表!$C$6:$L$47,10,FALSE))</f>
        <v/>
      </c>
      <c r="BB92" s="1071" t="str">
        <f>IF(BB91="","",VLOOKUP(BB91,シフト記号表!$C$6:$L$47,10,FALSE))</f>
        <v/>
      </c>
      <c r="BC92" s="1069" t="str">
        <f>IF(BC91="","",VLOOKUP(BC91,シフト記号表!$C$6:$L$47,10,FALSE))</f>
        <v/>
      </c>
      <c r="BD92" s="1070" t="str">
        <f>IF(BD91="","",VLOOKUP(BD91,シフト記号表!$C$6:$L$47,10,FALSE))</f>
        <v/>
      </c>
      <c r="BE92" s="1070" t="str">
        <f>IF(BE91="","",VLOOKUP(BE91,シフト記号表!$C$6:$L$47,10,FALSE))</f>
        <v/>
      </c>
      <c r="BF92" s="1114">
        <f>IF($BI$3="４週",SUM(AA92:BB92),IF($BI$3="暦月",SUM(AA92:BE92),""))</f>
        <v>0</v>
      </c>
      <c r="BG92" s="1115"/>
      <c r="BH92" s="1116">
        <f>IF($BI$3="４週",BF92/4,IF($BI$3="暦月",(BF92/($BI$8/7)),""))</f>
        <v>0</v>
      </c>
      <c r="BI92" s="1115"/>
      <c r="BJ92" s="1117"/>
      <c r="BK92" s="1118"/>
      <c r="BL92" s="1118"/>
      <c r="BM92" s="1118"/>
      <c r="BN92" s="1119"/>
    </row>
    <row r="93" spans="2:66" ht="20.25" customHeight="1">
      <c r="B93" s="1029">
        <f>B91+1</f>
        <v>39</v>
      </c>
      <c r="C93" s="1234"/>
      <c r="D93" s="1235"/>
      <c r="E93" s="930"/>
      <c r="F93" s="1233"/>
      <c r="G93" s="1078"/>
      <c r="H93" s="1079"/>
      <c r="I93" s="1057"/>
      <c r="J93" s="1058"/>
      <c r="K93" s="1057"/>
      <c r="L93" s="1058"/>
      <c r="M93" s="1082"/>
      <c r="N93" s="1083"/>
      <c r="O93" s="1084"/>
      <c r="P93" s="1085"/>
      <c r="Q93" s="1085"/>
      <c r="R93" s="1079"/>
      <c r="S93" s="1063"/>
      <c r="T93" s="1064"/>
      <c r="U93" s="1064"/>
      <c r="V93" s="1064"/>
      <c r="W93" s="1065"/>
      <c r="X93" s="1103" t="s">
        <v>921</v>
      </c>
      <c r="Y93" s="1104"/>
      <c r="Z93" s="1105"/>
      <c r="AA93" s="1089"/>
      <c r="AB93" s="1090"/>
      <c r="AC93" s="1090"/>
      <c r="AD93" s="1090"/>
      <c r="AE93" s="1090"/>
      <c r="AF93" s="1090"/>
      <c r="AG93" s="1091"/>
      <c r="AH93" s="1089"/>
      <c r="AI93" s="1090"/>
      <c r="AJ93" s="1090"/>
      <c r="AK93" s="1090"/>
      <c r="AL93" s="1090"/>
      <c r="AM93" s="1090"/>
      <c r="AN93" s="1091"/>
      <c r="AO93" s="1089"/>
      <c r="AP93" s="1090"/>
      <c r="AQ93" s="1090"/>
      <c r="AR93" s="1090"/>
      <c r="AS93" s="1090"/>
      <c r="AT93" s="1090"/>
      <c r="AU93" s="1091"/>
      <c r="AV93" s="1089"/>
      <c r="AW93" s="1090"/>
      <c r="AX93" s="1090"/>
      <c r="AY93" s="1090"/>
      <c r="AZ93" s="1090"/>
      <c r="BA93" s="1090"/>
      <c r="BB93" s="1091"/>
      <c r="BC93" s="1089"/>
      <c r="BD93" s="1090"/>
      <c r="BE93" s="1092"/>
      <c r="BF93" s="1093"/>
      <c r="BG93" s="1094"/>
      <c r="BH93" s="1095"/>
      <c r="BI93" s="1096"/>
      <c r="BJ93" s="1097"/>
      <c r="BK93" s="1098"/>
      <c r="BL93" s="1098"/>
      <c r="BM93" s="1098"/>
      <c r="BN93" s="1099"/>
    </row>
    <row r="94" spans="2:66" ht="20.25" customHeight="1">
      <c r="B94" s="1054"/>
      <c r="C94" s="1231"/>
      <c r="D94" s="1232"/>
      <c r="E94" s="930"/>
      <c r="F94" s="1233"/>
      <c r="G94" s="1106"/>
      <c r="H94" s="1107"/>
      <c r="I94" s="1108"/>
      <c r="J94" s="1109">
        <f>G93</f>
        <v>0</v>
      </c>
      <c r="K94" s="1108"/>
      <c r="L94" s="1109">
        <f>M93</f>
        <v>0</v>
      </c>
      <c r="M94" s="1110"/>
      <c r="N94" s="1111"/>
      <c r="O94" s="1112"/>
      <c r="P94" s="1113"/>
      <c r="Q94" s="1113"/>
      <c r="R94" s="1107"/>
      <c r="S94" s="1063"/>
      <c r="T94" s="1064"/>
      <c r="U94" s="1064"/>
      <c r="V94" s="1064"/>
      <c r="W94" s="1065"/>
      <c r="X94" s="1100" t="s">
        <v>922</v>
      </c>
      <c r="Y94" s="1101"/>
      <c r="Z94" s="1102"/>
      <c r="AA94" s="1069" t="str">
        <f>IF(AA93="","",VLOOKUP(AA93,シフト記号表!$C$6:$L$47,10,FALSE))</f>
        <v/>
      </c>
      <c r="AB94" s="1070" t="str">
        <f>IF(AB93="","",VLOOKUP(AB93,シフト記号表!$C$6:$L$47,10,FALSE))</f>
        <v/>
      </c>
      <c r="AC94" s="1070" t="str">
        <f>IF(AC93="","",VLOOKUP(AC93,シフト記号表!$C$6:$L$47,10,FALSE))</f>
        <v/>
      </c>
      <c r="AD94" s="1070" t="str">
        <f>IF(AD93="","",VLOOKUP(AD93,シフト記号表!$C$6:$L$47,10,FALSE))</f>
        <v/>
      </c>
      <c r="AE94" s="1070" t="str">
        <f>IF(AE93="","",VLOOKUP(AE93,シフト記号表!$C$6:$L$47,10,FALSE))</f>
        <v/>
      </c>
      <c r="AF94" s="1070" t="str">
        <f>IF(AF93="","",VLOOKUP(AF93,シフト記号表!$C$6:$L$47,10,FALSE))</f>
        <v/>
      </c>
      <c r="AG94" s="1071" t="str">
        <f>IF(AG93="","",VLOOKUP(AG93,シフト記号表!$C$6:$L$47,10,FALSE))</f>
        <v/>
      </c>
      <c r="AH94" s="1069" t="str">
        <f>IF(AH93="","",VLOOKUP(AH93,シフト記号表!$C$6:$L$47,10,FALSE))</f>
        <v/>
      </c>
      <c r="AI94" s="1070" t="str">
        <f>IF(AI93="","",VLOOKUP(AI93,シフト記号表!$C$6:$L$47,10,FALSE))</f>
        <v/>
      </c>
      <c r="AJ94" s="1070" t="str">
        <f>IF(AJ93="","",VLOOKUP(AJ93,シフト記号表!$C$6:$L$47,10,FALSE))</f>
        <v/>
      </c>
      <c r="AK94" s="1070" t="str">
        <f>IF(AK93="","",VLOOKUP(AK93,シフト記号表!$C$6:$L$47,10,FALSE))</f>
        <v/>
      </c>
      <c r="AL94" s="1070" t="str">
        <f>IF(AL93="","",VLOOKUP(AL93,シフト記号表!$C$6:$L$47,10,FALSE))</f>
        <v/>
      </c>
      <c r="AM94" s="1070" t="str">
        <f>IF(AM93="","",VLOOKUP(AM93,シフト記号表!$C$6:$L$47,10,FALSE))</f>
        <v/>
      </c>
      <c r="AN94" s="1071" t="str">
        <f>IF(AN93="","",VLOOKUP(AN93,シフト記号表!$C$6:$L$47,10,FALSE))</f>
        <v/>
      </c>
      <c r="AO94" s="1069" t="str">
        <f>IF(AO93="","",VLOOKUP(AO93,シフト記号表!$C$6:$L$47,10,FALSE))</f>
        <v/>
      </c>
      <c r="AP94" s="1070" t="str">
        <f>IF(AP93="","",VLOOKUP(AP93,シフト記号表!$C$6:$L$47,10,FALSE))</f>
        <v/>
      </c>
      <c r="AQ94" s="1070" t="str">
        <f>IF(AQ93="","",VLOOKUP(AQ93,シフト記号表!$C$6:$L$47,10,FALSE))</f>
        <v/>
      </c>
      <c r="AR94" s="1070" t="str">
        <f>IF(AR93="","",VLOOKUP(AR93,シフト記号表!$C$6:$L$47,10,FALSE))</f>
        <v/>
      </c>
      <c r="AS94" s="1070" t="str">
        <f>IF(AS93="","",VLOOKUP(AS93,シフト記号表!$C$6:$L$47,10,FALSE))</f>
        <v/>
      </c>
      <c r="AT94" s="1070" t="str">
        <f>IF(AT93="","",VLOOKUP(AT93,シフト記号表!$C$6:$L$47,10,FALSE))</f>
        <v/>
      </c>
      <c r="AU94" s="1071" t="str">
        <f>IF(AU93="","",VLOOKUP(AU93,シフト記号表!$C$6:$L$47,10,FALSE))</f>
        <v/>
      </c>
      <c r="AV94" s="1069" t="str">
        <f>IF(AV93="","",VLOOKUP(AV93,シフト記号表!$C$6:$L$47,10,FALSE))</f>
        <v/>
      </c>
      <c r="AW94" s="1070" t="str">
        <f>IF(AW93="","",VLOOKUP(AW93,シフト記号表!$C$6:$L$47,10,FALSE))</f>
        <v/>
      </c>
      <c r="AX94" s="1070" t="str">
        <f>IF(AX93="","",VLOOKUP(AX93,シフト記号表!$C$6:$L$47,10,FALSE))</f>
        <v/>
      </c>
      <c r="AY94" s="1070" t="str">
        <f>IF(AY93="","",VLOOKUP(AY93,シフト記号表!$C$6:$L$47,10,FALSE))</f>
        <v/>
      </c>
      <c r="AZ94" s="1070" t="str">
        <f>IF(AZ93="","",VLOOKUP(AZ93,シフト記号表!$C$6:$L$47,10,FALSE))</f>
        <v/>
      </c>
      <c r="BA94" s="1070" t="str">
        <f>IF(BA93="","",VLOOKUP(BA93,シフト記号表!$C$6:$L$47,10,FALSE))</f>
        <v/>
      </c>
      <c r="BB94" s="1071" t="str">
        <f>IF(BB93="","",VLOOKUP(BB93,シフト記号表!$C$6:$L$47,10,FALSE))</f>
        <v/>
      </c>
      <c r="BC94" s="1069" t="str">
        <f>IF(BC93="","",VLOOKUP(BC93,シフト記号表!$C$6:$L$47,10,FALSE))</f>
        <v/>
      </c>
      <c r="BD94" s="1070" t="str">
        <f>IF(BD93="","",VLOOKUP(BD93,シフト記号表!$C$6:$L$47,10,FALSE))</f>
        <v/>
      </c>
      <c r="BE94" s="1070" t="str">
        <f>IF(BE93="","",VLOOKUP(BE93,シフト記号表!$C$6:$L$47,10,FALSE))</f>
        <v/>
      </c>
      <c r="BF94" s="1114">
        <f>IF($BI$3="４週",SUM(AA94:BB94),IF($BI$3="暦月",SUM(AA94:BE94),""))</f>
        <v>0</v>
      </c>
      <c r="BG94" s="1115"/>
      <c r="BH94" s="1116">
        <f>IF($BI$3="４週",BF94/4,IF($BI$3="暦月",(BF94/($BI$8/7)),""))</f>
        <v>0</v>
      </c>
      <c r="BI94" s="1115"/>
      <c r="BJ94" s="1117"/>
      <c r="BK94" s="1118"/>
      <c r="BL94" s="1118"/>
      <c r="BM94" s="1118"/>
      <c r="BN94" s="1119"/>
    </row>
    <row r="95" spans="2:66" ht="20.25" customHeight="1">
      <c r="B95" s="1029">
        <f>B93+1</f>
        <v>40</v>
      </c>
      <c r="C95" s="1234"/>
      <c r="D95" s="1235"/>
      <c r="E95" s="930"/>
      <c r="F95" s="1233"/>
      <c r="G95" s="1078"/>
      <c r="H95" s="1079"/>
      <c r="I95" s="1080"/>
      <c r="J95" s="1081"/>
      <c r="K95" s="1080"/>
      <c r="L95" s="1081"/>
      <c r="M95" s="1082"/>
      <c r="N95" s="1083"/>
      <c r="O95" s="1084"/>
      <c r="P95" s="1085"/>
      <c r="Q95" s="1085"/>
      <c r="R95" s="1079"/>
      <c r="S95" s="1063"/>
      <c r="T95" s="1064"/>
      <c r="U95" s="1064"/>
      <c r="V95" s="1064"/>
      <c r="W95" s="1065"/>
      <c r="X95" s="1086" t="s">
        <v>921</v>
      </c>
      <c r="Y95" s="1087"/>
      <c r="Z95" s="1088"/>
      <c r="AA95" s="1089"/>
      <c r="AB95" s="1090"/>
      <c r="AC95" s="1090"/>
      <c r="AD95" s="1090"/>
      <c r="AE95" s="1090"/>
      <c r="AF95" s="1090"/>
      <c r="AG95" s="1091"/>
      <c r="AH95" s="1089"/>
      <c r="AI95" s="1090"/>
      <c r="AJ95" s="1090"/>
      <c r="AK95" s="1090"/>
      <c r="AL95" s="1090"/>
      <c r="AM95" s="1090"/>
      <c r="AN95" s="1091"/>
      <c r="AO95" s="1089"/>
      <c r="AP95" s="1090"/>
      <c r="AQ95" s="1090"/>
      <c r="AR95" s="1090"/>
      <c r="AS95" s="1090"/>
      <c r="AT95" s="1090"/>
      <c r="AU95" s="1091"/>
      <c r="AV95" s="1089"/>
      <c r="AW95" s="1090"/>
      <c r="AX95" s="1090"/>
      <c r="AY95" s="1090"/>
      <c r="AZ95" s="1090"/>
      <c r="BA95" s="1090"/>
      <c r="BB95" s="1091"/>
      <c r="BC95" s="1089"/>
      <c r="BD95" s="1090"/>
      <c r="BE95" s="1092"/>
      <c r="BF95" s="1093"/>
      <c r="BG95" s="1094"/>
      <c r="BH95" s="1095"/>
      <c r="BI95" s="1096"/>
      <c r="BJ95" s="1097"/>
      <c r="BK95" s="1098"/>
      <c r="BL95" s="1098"/>
      <c r="BM95" s="1098"/>
      <c r="BN95" s="1099"/>
    </row>
    <row r="96" spans="2:66" ht="20.25" customHeight="1" thickBot="1">
      <c r="B96" s="1120"/>
      <c r="C96" s="1236"/>
      <c r="D96" s="1237"/>
      <c r="E96" s="1238"/>
      <c r="F96" s="1239"/>
      <c r="G96" s="1121"/>
      <c r="H96" s="1122"/>
      <c r="I96" s="1123"/>
      <c r="J96" s="1124">
        <f>G95</f>
        <v>0</v>
      </c>
      <c r="K96" s="1123"/>
      <c r="L96" s="1124">
        <f>M95</f>
        <v>0</v>
      </c>
      <c r="M96" s="1125"/>
      <c r="N96" s="1126"/>
      <c r="O96" s="1127"/>
      <c r="P96" s="1128"/>
      <c r="Q96" s="1128"/>
      <c r="R96" s="1122"/>
      <c r="S96" s="1129"/>
      <c r="T96" s="1130"/>
      <c r="U96" s="1130"/>
      <c r="V96" s="1130"/>
      <c r="W96" s="1131"/>
      <c r="X96" s="1132" t="s">
        <v>922</v>
      </c>
      <c r="Y96" s="1133"/>
      <c r="Z96" s="1134"/>
      <c r="AA96" s="1135" t="str">
        <f>IF(AA95="","",VLOOKUP(AA95,シフト記号表!$C$6:$L$47,10,FALSE))</f>
        <v/>
      </c>
      <c r="AB96" s="1136" t="str">
        <f>IF(AB95="","",VLOOKUP(AB95,シフト記号表!$C$6:$L$47,10,FALSE))</f>
        <v/>
      </c>
      <c r="AC96" s="1136" t="str">
        <f>IF(AC95="","",VLOOKUP(AC95,シフト記号表!$C$6:$L$47,10,FALSE))</f>
        <v/>
      </c>
      <c r="AD96" s="1136" t="str">
        <f>IF(AD95="","",VLOOKUP(AD95,シフト記号表!$C$6:$L$47,10,FALSE))</f>
        <v/>
      </c>
      <c r="AE96" s="1136" t="str">
        <f>IF(AE95="","",VLOOKUP(AE95,シフト記号表!$C$6:$L$47,10,FALSE))</f>
        <v/>
      </c>
      <c r="AF96" s="1136" t="str">
        <f>IF(AF95="","",VLOOKUP(AF95,シフト記号表!$C$6:$L$47,10,FALSE))</f>
        <v/>
      </c>
      <c r="AG96" s="1137" t="str">
        <f>IF(AG95="","",VLOOKUP(AG95,シフト記号表!$C$6:$L$47,10,FALSE))</f>
        <v/>
      </c>
      <c r="AH96" s="1135" t="str">
        <f>IF(AH95="","",VLOOKUP(AH95,シフト記号表!$C$6:$L$47,10,FALSE))</f>
        <v/>
      </c>
      <c r="AI96" s="1136" t="str">
        <f>IF(AI95="","",VLOOKUP(AI95,シフト記号表!$C$6:$L$47,10,FALSE))</f>
        <v/>
      </c>
      <c r="AJ96" s="1136" t="str">
        <f>IF(AJ95="","",VLOOKUP(AJ95,シフト記号表!$C$6:$L$47,10,FALSE))</f>
        <v/>
      </c>
      <c r="AK96" s="1136" t="str">
        <f>IF(AK95="","",VLOOKUP(AK95,シフト記号表!$C$6:$L$47,10,FALSE))</f>
        <v/>
      </c>
      <c r="AL96" s="1136" t="str">
        <f>IF(AL95="","",VLOOKUP(AL95,シフト記号表!$C$6:$L$47,10,FALSE))</f>
        <v/>
      </c>
      <c r="AM96" s="1136" t="str">
        <f>IF(AM95="","",VLOOKUP(AM95,シフト記号表!$C$6:$L$47,10,FALSE))</f>
        <v/>
      </c>
      <c r="AN96" s="1137" t="str">
        <f>IF(AN95="","",VLOOKUP(AN95,シフト記号表!$C$6:$L$47,10,FALSE))</f>
        <v/>
      </c>
      <c r="AO96" s="1135" t="str">
        <f>IF(AO95="","",VLOOKUP(AO95,シフト記号表!$C$6:$L$47,10,FALSE))</f>
        <v/>
      </c>
      <c r="AP96" s="1136" t="str">
        <f>IF(AP95="","",VLOOKUP(AP95,シフト記号表!$C$6:$L$47,10,FALSE))</f>
        <v/>
      </c>
      <c r="AQ96" s="1136" t="str">
        <f>IF(AQ95="","",VLOOKUP(AQ95,シフト記号表!$C$6:$L$47,10,FALSE))</f>
        <v/>
      </c>
      <c r="AR96" s="1136" t="str">
        <f>IF(AR95="","",VLOOKUP(AR95,シフト記号表!$C$6:$L$47,10,FALSE))</f>
        <v/>
      </c>
      <c r="AS96" s="1136" t="str">
        <f>IF(AS95="","",VLOOKUP(AS95,シフト記号表!$C$6:$L$47,10,FALSE))</f>
        <v/>
      </c>
      <c r="AT96" s="1136" t="str">
        <f>IF(AT95="","",VLOOKUP(AT95,シフト記号表!$C$6:$L$47,10,FALSE))</f>
        <v/>
      </c>
      <c r="AU96" s="1137" t="str">
        <f>IF(AU95="","",VLOOKUP(AU95,シフト記号表!$C$6:$L$47,10,FALSE))</f>
        <v/>
      </c>
      <c r="AV96" s="1135" t="str">
        <f>IF(AV95="","",VLOOKUP(AV95,シフト記号表!$C$6:$L$47,10,FALSE))</f>
        <v/>
      </c>
      <c r="AW96" s="1136" t="str">
        <f>IF(AW95="","",VLOOKUP(AW95,シフト記号表!$C$6:$L$47,10,FALSE))</f>
        <v/>
      </c>
      <c r="AX96" s="1136" t="str">
        <f>IF(AX95="","",VLOOKUP(AX95,シフト記号表!$C$6:$L$47,10,FALSE))</f>
        <v/>
      </c>
      <c r="AY96" s="1136" t="str">
        <f>IF(AY95="","",VLOOKUP(AY95,シフト記号表!$C$6:$L$47,10,FALSE))</f>
        <v/>
      </c>
      <c r="AZ96" s="1136" t="str">
        <f>IF(AZ95="","",VLOOKUP(AZ95,シフト記号表!$C$6:$L$47,10,FALSE))</f>
        <v/>
      </c>
      <c r="BA96" s="1136" t="str">
        <f>IF(BA95="","",VLOOKUP(BA95,シフト記号表!$C$6:$L$47,10,FALSE))</f>
        <v/>
      </c>
      <c r="BB96" s="1137" t="str">
        <f>IF(BB95="","",VLOOKUP(BB95,シフト記号表!$C$6:$L$47,10,FALSE))</f>
        <v/>
      </c>
      <c r="BC96" s="1135" t="str">
        <f>IF(BC95="","",VLOOKUP(BC95,シフト記号表!$C$6:$L$47,10,FALSE))</f>
        <v/>
      </c>
      <c r="BD96" s="1136" t="str">
        <f>IF(BD95="","",VLOOKUP(BD95,シフト記号表!$C$6:$L$47,10,FALSE))</f>
        <v/>
      </c>
      <c r="BE96" s="1136" t="str">
        <f>IF(BE95="","",VLOOKUP(BE95,シフト記号表!$C$6:$L$47,10,FALSE))</f>
        <v/>
      </c>
      <c r="BF96" s="1138">
        <f>IF($BI$3="４週",SUM(AA96:BB96),IF($BI$3="暦月",SUM(AA96:BE96),""))</f>
        <v>0</v>
      </c>
      <c r="BG96" s="1139"/>
      <c r="BH96" s="1140">
        <f>IF($BI$3="４週",BF96/4,IF($BI$3="暦月",(BF96/($BI$8/7)),""))</f>
        <v>0</v>
      </c>
      <c r="BI96" s="1139"/>
      <c r="BJ96" s="1141"/>
      <c r="BK96" s="1142"/>
      <c r="BL96" s="1142"/>
      <c r="BM96" s="1142"/>
      <c r="BN96" s="1143"/>
    </row>
    <row r="97" spans="2:66" ht="20.25" hidden="1" customHeight="1">
      <c r="B97" s="1144">
        <f>B95+1</f>
        <v>41</v>
      </c>
      <c r="C97" s="1240"/>
      <c r="D97" s="1241"/>
      <c r="E97" s="1242"/>
      <c r="F97" s="1243"/>
      <c r="G97" s="1055"/>
      <c r="H97" s="1056"/>
      <c r="I97" s="1057"/>
      <c r="J97" s="1058"/>
      <c r="K97" s="1057"/>
      <c r="L97" s="1058"/>
      <c r="M97" s="1059"/>
      <c r="N97" s="1060"/>
      <c r="O97" s="1061"/>
      <c r="P97" s="1062"/>
      <c r="Q97" s="1062"/>
      <c r="R97" s="1056"/>
      <c r="S97" s="1145"/>
      <c r="T97" s="1146"/>
      <c r="U97" s="1146"/>
      <c r="V97" s="1146"/>
      <c r="W97" s="1147"/>
      <c r="X97" s="1103" t="s">
        <v>921</v>
      </c>
      <c r="Y97" s="1104"/>
      <c r="Z97" s="1105"/>
      <c r="AA97" s="1148"/>
      <c r="AB97" s="1149"/>
      <c r="AC97" s="1149"/>
      <c r="AD97" s="1149"/>
      <c r="AE97" s="1149"/>
      <c r="AF97" s="1149"/>
      <c r="AG97" s="1150"/>
      <c r="AH97" s="1148"/>
      <c r="AI97" s="1149"/>
      <c r="AJ97" s="1149"/>
      <c r="AK97" s="1149"/>
      <c r="AL97" s="1149"/>
      <c r="AM97" s="1149"/>
      <c r="AN97" s="1150"/>
      <c r="AO97" s="1148"/>
      <c r="AP97" s="1149"/>
      <c r="AQ97" s="1149"/>
      <c r="AR97" s="1149"/>
      <c r="AS97" s="1149"/>
      <c r="AT97" s="1149"/>
      <c r="AU97" s="1150"/>
      <c r="AV97" s="1148"/>
      <c r="AW97" s="1149"/>
      <c r="AX97" s="1149"/>
      <c r="AY97" s="1149"/>
      <c r="AZ97" s="1149"/>
      <c r="BA97" s="1149"/>
      <c r="BB97" s="1150"/>
      <c r="BC97" s="1148"/>
      <c r="BD97" s="1149"/>
      <c r="BE97" s="1151"/>
      <c r="BF97" s="1152"/>
      <c r="BG97" s="1153"/>
      <c r="BH97" s="1154"/>
      <c r="BI97" s="1155"/>
      <c r="BJ97" s="1075"/>
      <c r="BK97" s="1076"/>
      <c r="BL97" s="1076"/>
      <c r="BM97" s="1076"/>
      <c r="BN97" s="1077"/>
    </row>
    <row r="98" spans="2:66" ht="20.25" hidden="1" customHeight="1">
      <c r="B98" s="1054"/>
      <c r="C98" s="1231"/>
      <c r="D98" s="1232"/>
      <c r="E98" s="930"/>
      <c r="F98" s="1233"/>
      <c r="G98" s="1106"/>
      <c r="H98" s="1107"/>
      <c r="I98" s="1108"/>
      <c r="J98" s="1109">
        <f>G97</f>
        <v>0</v>
      </c>
      <c r="K98" s="1108"/>
      <c r="L98" s="1109">
        <f>M97</f>
        <v>0</v>
      </c>
      <c r="M98" s="1110"/>
      <c r="N98" s="1111"/>
      <c r="O98" s="1112"/>
      <c r="P98" s="1113"/>
      <c r="Q98" s="1113"/>
      <c r="R98" s="1107"/>
      <c r="S98" s="1063"/>
      <c r="T98" s="1064"/>
      <c r="U98" s="1064"/>
      <c r="V98" s="1064"/>
      <c r="W98" s="1065"/>
      <c r="X98" s="1100" t="s">
        <v>922</v>
      </c>
      <c r="Y98" s="1101"/>
      <c r="Z98" s="1102"/>
      <c r="AA98" s="1069" t="str">
        <f>IF(AA97="","",VLOOKUP(AA97,シフト記号表!$C$6:$L$47,10,FALSE))</f>
        <v/>
      </c>
      <c r="AB98" s="1070" t="str">
        <f>IF(AB97="","",VLOOKUP(AB97,シフト記号表!$C$6:$L$47,10,FALSE))</f>
        <v/>
      </c>
      <c r="AC98" s="1070" t="str">
        <f>IF(AC97="","",VLOOKUP(AC97,シフト記号表!$C$6:$L$47,10,FALSE))</f>
        <v/>
      </c>
      <c r="AD98" s="1070" t="str">
        <f>IF(AD97="","",VLOOKUP(AD97,シフト記号表!$C$6:$L$47,10,FALSE))</f>
        <v/>
      </c>
      <c r="AE98" s="1070" t="str">
        <f>IF(AE97="","",VLOOKUP(AE97,シフト記号表!$C$6:$L$47,10,FALSE))</f>
        <v/>
      </c>
      <c r="AF98" s="1070" t="str">
        <f>IF(AF97="","",VLOOKUP(AF97,シフト記号表!$C$6:$L$47,10,FALSE))</f>
        <v/>
      </c>
      <c r="AG98" s="1071" t="str">
        <f>IF(AG97="","",VLOOKUP(AG97,シフト記号表!$C$6:$L$47,10,FALSE))</f>
        <v/>
      </c>
      <c r="AH98" s="1069" t="str">
        <f>IF(AH97="","",VLOOKUP(AH97,シフト記号表!$C$6:$L$47,10,FALSE))</f>
        <v/>
      </c>
      <c r="AI98" s="1070" t="str">
        <f>IF(AI97="","",VLOOKUP(AI97,シフト記号表!$C$6:$L$47,10,FALSE))</f>
        <v/>
      </c>
      <c r="AJ98" s="1070" t="str">
        <f>IF(AJ97="","",VLOOKUP(AJ97,シフト記号表!$C$6:$L$47,10,FALSE))</f>
        <v/>
      </c>
      <c r="AK98" s="1070" t="str">
        <f>IF(AK97="","",VLOOKUP(AK97,シフト記号表!$C$6:$L$47,10,FALSE))</f>
        <v/>
      </c>
      <c r="AL98" s="1070" t="str">
        <f>IF(AL97="","",VLOOKUP(AL97,シフト記号表!$C$6:$L$47,10,FALSE))</f>
        <v/>
      </c>
      <c r="AM98" s="1070" t="str">
        <f>IF(AM97="","",VLOOKUP(AM97,シフト記号表!$C$6:$L$47,10,FALSE))</f>
        <v/>
      </c>
      <c r="AN98" s="1071" t="str">
        <f>IF(AN97="","",VLOOKUP(AN97,シフト記号表!$C$6:$L$47,10,FALSE))</f>
        <v/>
      </c>
      <c r="AO98" s="1069" t="str">
        <f>IF(AO97="","",VLOOKUP(AO97,シフト記号表!$C$6:$L$47,10,FALSE))</f>
        <v/>
      </c>
      <c r="AP98" s="1070" t="str">
        <f>IF(AP97="","",VLOOKUP(AP97,シフト記号表!$C$6:$L$47,10,FALSE))</f>
        <v/>
      </c>
      <c r="AQ98" s="1070" t="str">
        <f>IF(AQ97="","",VLOOKUP(AQ97,シフト記号表!$C$6:$L$47,10,FALSE))</f>
        <v/>
      </c>
      <c r="AR98" s="1070" t="str">
        <f>IF(AR97="","",VLOOKUP(AR97,シフト記号表!$C$6:$L$47,10,FALSE))</f>
        <v/>
      </c>
      <c r="AS98" s="1070" t="str">
        <f>IF(AS97="","",VLOOKUP(AS97,シフト記号表!$C$6:$L$47,10,FALSE))</f>
        <v/>
      </c>
      <c r="AT98" s="1070" t="str">
        <f>IF(AT97="","",VLOOKUP(AT97,シフト記号表!$C$6:$L$47,10,FALSE))</f>
        <v/>
      </c>
      <c r="AU98" s="1071" t="str">
        <f>IF(AU97="","",VLOOKUP(AU97,シフト記号表!$C$6:$L$47,10,FALSE))</f>
        <v/>
      </c>
      <c r="AV98" s="1069" t="str">
        <f>IF(AV97="","",VLOOKUP(AV97,シフト記号表!$C$6:$L$47,10,FALSE))</f>
        <v/>
      </c>
      <c r="AW98" s="1070" t="str">
        <f>IF(AW97="","",VLOOKUP(AW97,シフト記号表!$C$6:$L$47,10,FALSE))</f>
        <v/>
      </c>
      <c r="AX98" s="1070" t="str">
        <f>IF(AX97="","",VLOOKUP(AX97,シフト記号表!$C$6:$L$47,10,FALSE))</f>
        <v/>
      </c>
      <c r="AY98" s="1070" t="str">
        <f>IF(AY97="","",VLOOKUP(AY97,シフト記号表!$C$6:$L$47,10,FALSE))</f>
        <v/>
      </c>
      <c r="AZ98" s="1070" t="str">
        <f>IF(AZ97="","",VLOOKUP(AZ97,シフト記号表!$C$6:$L$47,10,FALSE))</f>
        <v/>
      </c>
      <c r="BA98" s="1070" t="str">
        <f>IF(BA97="","",VLOOKUP(BA97,シフト記号表!$C$6:$L$47,10,FALSE))</f>
        <v/>
      </c>
      <c r="BB98" s="1071" t="str">
        <f>IF(BB97="","",VLOOKUP(BB97,シフト記号表!$C$6:$L$47,10,FALSE))</f>
        <v/>
      </c>
      <c r="BC98" s="1069" t="str">
        <f>IF(BC97="","",VLOOKUP(BC97,シフト記号表!$C$6:$L$47,10,FALSE))</f>
        <v/>
      </c>
      <c r="BD98" s="1070" t="str">
        <f>IF(BD97="","",VLOOKUP(BD97,シフト記号表!$C$6:$L$47,10,FALSE))</f>
        <v/>
      </c>
      <c r="BE98" s="1070" t="str">
        <f>IF(BE97="","",VLOOKUP(BE97,シフト記号表!$C$6:$L$47,10,FALSE))</f>
        <v/>
      </c>
      <c r="BF98" s="1114">
        <f>IF($BI$3="４週",SUM(AA98:BB98),IF($BI$3="暦月",SUM(AA98:BE98),""))</f>
        <v>0</v>
      </c>
      <c r="BG98" s="1115"/>
      <c r="BH98" s="1116">
        <f>IF($BI$3="４週",BF98/4,IF($BI$3="暦月",(BF98/($BI$8/7)),""))</f>
        <v>0</v>
      </c>
      <c r="BI98" s="1115"/>
      <c r="BJ98" s="1117"/>
      <c r="BK98" s="1118"/>
      <c r="BL98" s="1118"/>
      <c r="BM98" s="1118"/>
      <c r="BN98" s="1119"/>
    </row>
    <row r="99" spans="2:66" ht="20.25" hidden="1" customHeight="1">
      <c r="B99" s="1029">
        <f>B97+1</f>
        <v>42</v>
      </c>
      <c r="C99" s="1234"/>
      <c r="D99" s="1235"/>
      <c r="E99" s="930"/>
      <c r="F99" s="1233"/>
      <c r="G99" s="1078"/>
      <c r="H99" s="1079"/>
      <c r="I99" s="1057"/>
      <c r="J99" s="1058"/>
      <c r="K99" s="1057"/>
      <c r="L99" s="1058"/>
      <c r="M99" s="1082"/>
      <c r="N99" s="1083"/>
      <c r="O99" s="1084"/>
      <c r="P99" s="1085"/>
      <c r="Q99" s="1085"/>
      <c r="R99" s="1079"/>
      <c r="S99" s="1063"/>
      <c r="T99" s="1064"/>
      <c r="U99" s="1064"/>
      <c r="V99" s="1064"/>
      <c r="W99" s="1065"/>
      <c r="X99" s="1103" t="s">
        <v>921</v>
      </c>
      <c r="Y99" s="1104"/>
      <c r="Z99" s="1105"/>
      <c r="AA99" s="1089"/>
      <c r="AB99" s="1090"/>
      <c r="AC99" s="1090"/>
      <c r="AD99" s="1090"/>
      <c r="AE99" s="1090"/>
      <c r="AF99" s="1090"/>
      <c r="AG99" s="1091"/>
      <c r="AH99" s="1089"/>
      <c r="AI99" s="1090"/>
      <c r="AJ99" s="1090"/>
      <c r="AK99" s="1090"/>
      <c r="AL99" s="1090"/>
      <c r="AM99" s="1090"/>
      <c r="AN99" s="1091"/>
      <c r="AO99" s="1089"/>
      <c r="AP99" s="1090"/>
      <c r="AQ99" s="1090"/>
      <c r="AR99" s="1090"/>
      <c r="AS99" s="1090"/>
      <c r="AT99" s="1090"/>
      <c r="AU99" s="1091"/>
      <c r="AV99" s="1089"/>
      <c r="AW99" s="1090"/>
      <c r="AX99" s="1090"/>
      <c r="AY99" s="1090"/>
      <c r="AZ99" s="1090"/>
      <c r="BA99" s="1090"/>
      <c r="BB99" s="1091"/>
      <c r="BC99" s="1089"/>
      <c r="BD99" s="1090"/>
      <c r="BE99" s="1092"/>
      <c r="BF99" s="1093"/>
      <c r="BG99" s="1094"/>
      <c r="BH99" s="1095"/>
      <c r="BI99" s="1096"/>
      <c r="BJ99" s="1097"/>
      <c r="BK99" s="1098"/>
      <c r="BL99" s="1098"/>
      <c r="BM99" s="1098"/>
      <c r="BN99" s="1099"/>
    </row>
    <row r="100" spans="2:66" ht="20.25" hidden="1" customHeight="1">
      <c r="B100" s="1054"/>
      <c r="C100" s="1231"/>
      <c r="D100" s="1232"/>
      <c r="E100" s="930"/>
      <c r="F100" s="1233"/>
      <c r="G100" s="1106"/>
      <c r="H100" s="1107"/>
      <c r="I100" s="1108"/>
      <c r="J100" s="1109">
        <f>G99</f>
        <v>0</v>
      </c>
      <c r="K100" s="1108"/>
      <c r="L100" s="1109">
        <f>M99</f>
        <v>0</v>
      </c>
      <c r="M100" s="1110"/>
      <c r="N100" s="1111"/>
      <c r="O100" s="1112"/>
      <c r="P100" s="1113"/>
      <c r="Q100" s="1113"/>
      <c r="R100" s="1107"/>
      <c r="S100" s="1063"/>
      <c r="T100" s="1064"/>
      <c r="U100" s="1064"/>
      <c r="V100" s="1064"/>
      <c r="W100" s="1065"/>
      <c r="X100" s="1100" t="s">
        <v>922</v>
      </c>
      <c r="Y100" s="1101"/>
      <c r="Z100" s="1102"/>
      <c r="AA100" s="1069" t="str">
        <f>IF(AA99="","",VLOOKUP(AA99,シフト記号表!$C$6:$L$47,10,FALSE))</f>
        <v/>
      </c>
      <c r="AB100" s="1070" t="str">
        <f>IF(AB99="","",VLOOKUP(AB99,シフト記号表!$C$6:$L$47,10,FALSE))</f>
        <v/>
      </c>
      <c r="AC100" s="1070" t="str">
        <f>IF(AC99="","",VLOOKUP(AC99,シフト記号表!$C$6:$L$47,10,FALSE))</f>
        <v/>
      </c>
      <c r="AD100" s="1070" t="str">
        <f>IF(AD99="","",VLOOKUP(AD99,シフト記号表!$C$6:$L$47,10,FALSE))</f>
        <v/>
      </c>
      <c r="AE100" s="1070" t="str">
        <f>IF(AE99="","",VLOOKUP(AE99,シフト記号表!$C$6:$L$47,10,FALSE))</f>
        <v/>
      </c>
      <c r="AF100" s="1070" t="str">
        <f>IF(AF99="","",VLOOKUP(AF99,シフト記号表!$C$6:$L$47,10,FALSE))</f>
        <v/>
      </c>
      <c r="AG100" s="1071" t="str">
        <f>IF(AG99="","",VLOOKUP(AG99,シフト記号表!$C$6:$L$47,10,FALSE))</f>
        <v/>
      </c>
      <c r="AH100" s="1069" t="str">
        <f>IF(AH99="","",VLOOKUP(AH99,シフト記号表!$C$6:$L$47,10,FALSE))</f>
        <v/>
      </c>
      <c r="AI100" s="1070" t="str">
        <f>IF(AI99="","",VLOOKUP(AI99,シフト記号表!$C$6:$L$47,10,FALSE))</f>
        <v/>
      </c>
      <c r="AJ100" s="1070" t="str">
        <f>IF(AJ99="","",VLOOKUP(AJ99,シフト記号表!$C$6:$L$47,10,FALSE))</f>
        <v/>
      </c>
      <c r="AK100" s="1070" t="str">
        <f>IF(AK99="","",VLOOKUP(AK99,シフト記号表!$C$6:$L$47,10,FALSE))</f>
        <v/>
      </c>
      <c r="AL100" s="1070" t="str">
        <f>IF(AL99="","",VLOOKUP(AL99,シフト記号表!$C$6:$L$47,10,FALSE))</f>
        <v/>
      </c>
      <c r="AM100" s="1070" t="str">
        <f>IF(AM99="","",VLOOKUP(AM99,シフト記号表!$C$6:$L$47,10,FALSE))</f>
        <v/>
      </c>
      <c r="AN100" s="1071" t="str">
        <f>IF(AN99="","",VLOOKUP(AN99,シフト記号表!$C$6:$L$47,10,FALSE))</f>
        <v/>
      </c>
      <c r="AO100" s="1069" t="str">
        <f>IF(AO99="","",VLOOKUP(AO99,シフト記号表!$C$6:$L$47,10,FALSE))</f>
        <v/>
      </c>
      <c r="AP100" s="1070" t="str">
        <f>IF(AP99="","",VLOOKUP(AP99,シフト記号表!$C$6:$L$47,10,FALSE))</f>
        <v/>
      </c>
      <c r="AQ100" s="1070" t="str">
        <f>IF(AQ99="","",VLOOKUP(AQ99,シフト記号表!$C$6:$L$47,10,FALSE))</f>
        <v/>
      </c>
      <c r="AR100" s="1070" t="str">
        <f>IF(AR99="","",VLOOKUP(AR99,シフト記号表!$C$6:$L$47,10,FALSE))</f>
        <v/>
      </c>
      <c r="AS100" s="1070" t="str">
        <f>IF(AS99="","",VLOOKUP(AS99,シフト記号表!$C$6:$L$47,10,FALSE))</f>
        <v/>
      </c>
      <c r="AT100" s="1070" t="str">
        <f>IF(AT99="","",VLOOKUP(AT99,シフト記号表!$C$6:$L$47,10,FALSE))</f>
        <v/>
      </c>
      <c r="AU100" s="1071" t="str">
        <f>IF(AU99="","",VLOOKUP(AU99,シフト記号表!$C$6:$L$47,10,FALSE))</f>
        <v/>
      </c>
      <c r="AV100" s="1069" t="str">
        <f>IF(AV99="","",VLOOKUP(AV99,シフト記号表!$C$6:$L$47,10,FALSE))</f>
        <v/>
      </c>
      <c r="AW100" s="1070" t="str">
        <f>IF(AW99="","",VLOOKUP(AW99,シフト記号表!$C$6:$L$47,10,FALSE))</f>
        <v/>
      </c>
      <c r="AX100" s="1070" t="str">
        <f>IF(AX99="","",VLOOKUP(AX99,シフト記号表!$C$6:$L$47,10,FALSE))</f>
        <v/>
      </c>
      <c r="AY100" s="1070" t="str">
        <f>IF(AY99="","",VLOOKUP(AY99,シフト記号表!$C$6:$L$47,10,FALSE))</f>
        <v/>
      </c>
      <c r="AZ100" s="1070" t="str">
        <f>IF(AZ99="","",VLOOKUP(AZ99,シフト記号表!$C$6:$L$47,10,FALSE))</f>
        <v/>
      </c>
      <c r="BA100" s="1070" t="str">
        <f>IF(BA99="","",VLOOKUP(BA99,シフト記号表!$C$6:$L$47,10,FALSE))</f>
        <v/>
      </c>
      <c r="BB100" s="1071" t="str">
        <f>IF(BB99="","",VLOOKUP(BB99,シフト記号表!$C$6:$L$47,10,FALSE))</f>
        <v/>
      </c>
      <c r="BC100" s="1069" t="str">
        <f>IF(BC99="","",VLOOKUP(BC99,シフト記号表!$C$6:$L$47,10,FALSE))</f>
        <v/>
      </c>
      <c r="BD100" s="1070" t="str">
        <f>IF(BD99="","",VLOOKUP(BD99,シフト記号表!$C$6:$L$47,10,FALSE))</f>
        <v/>
      </c>
      <c r="BE100" s="1070" t="str">
        <f>IF(BE99="","",VLOOKUP(BE99,シフト記号表!$C$6:$L$47,10,FALSE))</f>
        <v/>
      </c>
      <c r="BF100" s="1114">
        <f>IF($BI$3="４週",SUM(AA100:BB100),IF($BI$3="暦月",SUM(AA100:BE100),""))</f>
        <v>0</v>
      </c>
      <c r="BG100" s="1115"/>
      <c r="BH100" s="1116">
        <f>IF($BI$3="４週",BF100/4,IF($BI$3="暦月",(BF100/($BI$8/7)),""))</f>
        <v>0</v>
      </c>
      <c r="BI100" s="1115"/>
      <c r="BJ100" s="1117"/>
      <c r="BK100" s="1118"/>
      <c r="BL100" s="1118"/>
      <c r="BM100" s="1118"/>
      <c r="BN100" s="1119"/>
    </row>
    <row r="101" spans="2:66" ht="20.25" hidden="1" customHeight="1">
      <c r="B101" s="1029">
        <f>B99+1</f>
        <v>43</v>
      </c>
      <c r="C101" s="1234"/>
      <c r="D101" s="1235"/>
      <c r="E101" s="930"/>
      <c r="F101" s="1233"/>
      <c r="G101" s="1078"/>
      <c r="H101" s="1079"/>
      <c r="I101" s="1057"/>
      <c r="J101" s="1058"/>
      <c r="K101" s="1057"/>
      <c r="L101" s="1058"/>
      <c r="M101" s="1082"/>
      <c r="N101" s="1083"/>
      <c r="O101" s="1084"/>
      <c r="P101" s="1085"/>
      <c r="Q101" s="1085"/>
      <c r="R101" s="1079"/>
      <c r="S101" s="1063"/>
      <c r="T101" s="1064"/>
      <c r="U101" s="1064"/>
      <c r="V101" s="1064"/>
      <c r="W101" s="1065"/>
      <c r="X101" s="1103" t="s">
        <v>921</v>
      </c>
      <c r="Y101" s="1104"/>
      <c r="Z101" s="1105"/>
      <c r="AA101" s="1089"/>
      <c r="AB101" s="1090"/>
      <c r="AC101" s="1090"/>
      <c r="AD101" s="1090"/>
      <c r="AE101" s="1090"/>
      <c r="AF101" s="1090"/>
      <c r="AG101" s="1091"/>
      <c r="AH101" s="1089"/>
      <c r="AI101" s="1090"/>
      <c r="AJ101" s="1090"/>
      <c r="AK101" s="1090"/>
      <c r="AL101" s="1090"/>
      <c r="AM101" s="1090"/>
      <c r="AN101" s="1091"/>
      <c r="AO101" s="1089"/>
      <c r="AP101" s="1090"/>
      <c r="AQ101" s="1090"/>
      <c r="AR101" s="1090"/>
      <c r="AS101" s="1090"/>
      <c r="AT101" s="1090"/>
      <c r="AU101" s="1091"/>
      <c r="AV101" s="1089"/>
      <c r="AW101" s="1090"/>
      <c r="AX101" s="1090"/>
      <c r="AY101" s="1090"/>
      <c r="AZ101" s="1090"/>
      <c r="BA101" s="1090"/>
      <c r="BB101" s="1091"/>
      <c r="BC101" s="1089"/>
      <c r="BD101" s="1090"/>
      <c r="BE101" s="1092"/>
      <c r="BF101" s="1093"/>
      <c r="BG101" s="1094"/>
      <c r="BH101" s="1095"/>
      <c r="BI101" s="1096"/>
      <c r="BJ101" s="1097"/>
      <c r="BK101" s="1098"/>
      <c r="BL101" s="1098"/>
      <c r="BM101" s="1098"/>
      <c r="BN101" s="1099"/>
    </row>
    <row r="102" spans="2:66" ht="20.25" hidden="1" customHeight="1">
      <c r="B102" s="1054"/>
      <c r="C102" s="1231"/>
      <c r="D102" s="1232"/>
      <c r="E102" s="930"/>
      <c r="F102" s="1233"/>
      <c r="G102" s="1106"/>
      <c r="H102" s="1107"/>
      <c r="I102" s="1108"/>
      <c r="J102" s="1109">
        <f>G101</f>
        <v>0</v>
      </c>
      <c r="K102" s="1108"/>
      <c r="L102" s="1109">
        <f>M101</f>
        <v>0</v>
      </c>
      <c r="M102" s="1110"/>
      <c r="N102" s="1111"/>
      <c r="O102" s="1112"/>
      <c r="P102" s="1113"/>
      <c r="Q102" s="1113"/>
      <c r="R102" s="1107"/>
      <c r="S102" s="1063"/>
      <c r="T102" s="1064"/>
      <c r="U102" s="1064"/>
      <c r="V102" s="1064"/>
      <c r="W102" s="1065"/>
      <c r="X102" s="1100" t="s">
        <v>922</v>
      </c>
      <c r="Y102" s="1101"/>
      <c r="Z102" s="1102"/>
      <c r="AA102" s="1069" t="str">
        <f>IF(AA101="","",VLOOKUP(AA101,シフト記号表!$C$6:$L$47,10,FALSE))</f>
        <v/>
      </c>
      <c r="AB102" s="1070" t="str">
        <f>IF(AB101="","",VLOOKUP(AB101,シフト記号表!$C$6:$L$47,10,FALSE))</f>
        <v/>
      </c>
      <c r="AC102" s="1070" t="str">
        <f>IF(AC101="","",VLOOKUP(AC101,シフト記号表!$C$6:$L$47,10,FALSE))</f>
        <v/>
      </c>
      <c r="AD102" s="1070" t="str">
        <f>IF(AD101="","",VLOOKUP(AD101,シフト記号表!$C$6:$L$47,10,FALSE))</f>
        <v/>
      </c>
      <c r="AE102" s="1070" t="str">
        <f>IF(AE101="","",VLOOKUP(AE101,シフト記号表!$C$6:$L$47,10,FALSE))</f>
        <v/>
      </c>
      <c r="AF102" s="1070" t="str">
        <f>IF(AF101="","",VLOOKUP(AF101,シフト記号表!$C$6:$L$47,10,FALSE))</f>
        <v/>
      </c>
      <c r="AG102" s="1071" t="str">
        <f>IF(AG101="","",VLOOKUP(AG101,シフト記号表!$C$6:$L$47,10,FALSE))</f>
        <v/>
      </c>
      <c r="AH102" s="1069" t="str">
        <f>IF(AH101="","",VLOOKUP(AH101,シフト記号表!$C$6:$L$47,10,FALSE))</f>
        <v/>
      </c>
      <c r="AI102" s="1070" t="str">
        <f>IF(AI101="","",VLOOKUP(AI101,シフト記号表!$C$6:$L$47,10,FALSE))</f>
        <v/>
      </c>
      <c r="AJ102" s="1070" t="str">
        <f>IF(AJ101="","",VLOOKUP(AJ101,シフト記号表!$C$6:$L$47,10,FALSE))</f>
        <v/>
      </c>
      <c r="AK102" s="1070" t="str">
        <f>IF(AK101="","",VLOOKUP(AK101,シフト記号表!$C$6:$L$47,10,FALSE))</f>
        <v/>
      </c>
      <c r="AL102" s="1070" t="str">
        <f>IF(AL101="","",VLOOKUP(AL101,シフト記号表!$C$6:$L$47,10,FALSE))</f>
        <v/>
      </c>
      <c r="AM102" s="1070" t="str">
        <f>IF(AM101="","",VLOOKUP(AM101,シフト記号表!$C$6:$L$47,10,FALSE))</f>
        <v/>
      </c>
      <c r="AN102" s="1071" t="str">
        <f>IF(AN101="","",VLOOKUP(AN101,シフト記号表!$C$6:$L$47,10,FALSE))</f>
        <v/>
      </c>
      <c r="AO102" s="1069" t="str">
        <f>IF(AO101="","",VLOOKUP(AO101,シフト記号表!$C$6:$L$47,10,FALSE))</f>
        <v/>
      </c>
      <c r="AP102" s="1070" t="str">
        <f>IF(AP101="","",VLOOKUP(AP101,シフト記号表!$C$6:$L$47,10,FALSE))</f>
        <v/>
      </c>
      <c r="AQ102" s="1070" t="str">
        <f>IF(AQ101="","",VLOOKUP(AQ101,シフト記号表!$C$6:$L$47,10,FALSE))</f>
        <v/>
      </c>
      <c r="AR102" s="1070" t="str">
        <f>IF(AR101="","",VLOOKUP(AR101,シフト記号表!$C$6:$L$47,10,FALSE))</f>
        <v/>
      </c>
      <c r="AS102" s="1070" t="str">
        <f>IF(AS101="","",VLOOKUP(AS101,シフト記号表!$C$6:$L$47,10,FALSE))</f>
        <v/>
      </c>
      <c r="AT102" s="1070" t="str">
        <f>IF(AT101="","",VLOOKUP(AT101,シフト記号表!$C$6:$L$47,10,FALSE))</f>
        <v/>
      </c>
      <c r="AU102" s="1071" t="str">
        <f>IF(AU101="","",VLOOKUP(AU101,シフト記号表!$C$6:$L$47,10,FALSE))</f>
        <v/>
      </c>
      <c r="AV102" s="1069" t="str">
        <f>IF(AV101="","",VLOOKUP(AV101,シフト記号表!$C$6:$L$47,10,FALSE))</f>
        <v/>
      </c>
      <c r="AW102" s="1070" t="str">
        <f>IF(AW101="","",VLOOKUP(AW101,シフト記号表!$C$6:$L$47,10,FALSE))</f>
        <v/>
      </c>
      <c r="AX102" s="1070" t="str">
        <f>IF(AX101="","",VLOOKUP(AX101,シフト記号表!$C$6:$L$47,10,FALSE))</f>
        <v/>
      </c>
      <c r="AY102" s="1070" t="str">
        <f>IF(AY101="","",VLOOKUP(AY101,シフト記号表!$C$6:$L$47,10,FALSE))</f>
        <v/>
      </c>
      <c r="AZ102" s="1070" t="str">
        <f>IF(AZ101="","",VLOOKUP(AZ101,シフト記号表!$C$6:$L$47,10,FALSE))</f>
        <v/>
      </c>
      <c r="BA102" s="1070" t="str">
        <f>IF(BA101="","",VLOOKUP(BA101,シフト記号表!$C$6:$L$47,10,FALSE))</f>
        <v/>
      </c>
      <c r="BB102" s="1071" t="str">
        <f>IF(BB101="","",VLOOKUP(BB101,シフト記号表!$C$6:$L$47,10,FALSE))</f>
        <v/>
      </c>
      <c r="BC102" s="1069" t="str">
        <f>IF(BC101="","",VLOOKUP(BC101,シフト記号表!$C$6:$L$47,10,FALSE))</f>
        <v/>
      </c>
      <c r="BD102" s="1070" t="str">
        <f>IF(BD101="","",VLOOKUP(BD101,シフト記号表!$C$6:$L$47,10,FALSE))</f>
        <v/>
      </c>
      <c r="BE102" s="1070" t="str">
        <f>IF(BE101="","",VLOOKUP(BE101,シフト記号表!$C$6:$L$47,10,FALSE))</f>
        <v/>
      </c>
      <c r="BF102" s="1114">
        <f>IF($BI$3="４週",SUM(AA102:BB102),IF($BI$3="暦月",SUM(AA102:BE102),""))</f>
        <v>0</v>
      </c>
      <c r="BG102" s="1115"/>
      <c r="BH102" s="1116">
        <f>IF($BI$3="４週",BF102/4,IF($BI$3="暦月",(BF102/($BI$8/7)),""))</f>
        <v>0</v>
      </c>
      <c r="BI102" s="1115"/>
      <c r="BJ102" s="1117"/>
      <c r="BK102" s="1118"/>
      <c r="BL102" s="1118"/>
      <c r="BM102" s="1118"/>
      <c r="BN102" s="1119"/>
    </row>
    <row r="103" spans="2:66" ht="20.25" hidden="1" customHeight="1">
      <c r="B103" s="1029">
        <f>B101+1</f>
        <v>44</v>
      </c>
      <c r="C103" s="1234"/>
      <c r="D103" s="1235"/>
      <c r="E103" s="930"/>
      <c r="F103" s="1233"/>
      <c r="G103" s="1078"/>
      <c r="H103" s="1079"/>
      <c r="I103" s="1057"/>
      <c r="J103" s="1058"/>
      <c r="K103" s="1057"/>
      <c r="L103" s="1058"/>
      <c r="M103" s="1082"/>
      <c r="N103" s="1083"/>
      <c r="O103" s="1084"/>
      <c r="P103" s="1085"/>
      <c r="Q103" s="1085"/>
      <c r="R103" s="1079"/>
      <c r="S103" s="1063"/>
      <c r="T103" s="1064"/>
      <c r="U103" s="1064"/>
      <c r="V103" s="1064"/>
      <c r="W103" s="1065"/>
      <c r="X103" s="1103" t="s">
        <v>921</v>
      </c>
      <c r="Y103" s="1104"/>
      <c r="Z103" s="1105"/>
      <c r="AA103" s="1089"/>
      <c r="AB103" s="1090"/>
      <c r="AC103" s="1090"/>
      <c r="AD103" s="1090"/>
      <c r="AE103" s="1090"/>
      <c r="AF103" s="1090"/>
      <c r="AG103" s="1091"/>
      <c r="AH103" s="1089"/>
      <c r="AI103" s="1090"/>
      <c r="AJ103" s="1090"/>
      <c r="AK103" s="1090"/>
      <c r="AL103" s="1090"/>
      <c r="AM103" s="1090"/>
      <c r="AN103" s="1091"/>
      <c r="AO103" s="1089"/>
      <c r="AP103" s="1090"/>
      <c r="AQ103" s="1090"/>
      <c r="AR103" s="1090"/>
      <c r="AS103" s="1090"/>
      <c r="AT103" s="1090"/>
      <c r="AU103" s="1091"/>
      <c r="AV103" s="1089"/>
      <c r="AW103" s="1090"/>
      <c r="AX103" s="1090"/>
      <c r="AY103" s="1090"/>
      <c r="AZ103" s="1090"/>
      <c r="BA103" s="1090"/>
      <c r="BB103" s="1091"/>
      <c r="BC103" s="1089"/>
      <c r="BD103" s="1090"/>
      <c r="BE103" s="1092"/>
      <c r="BF103" s="1093"/>
      <c r="BG103" s="1094"/>
      <c r="BH103" s="1095"/>
      <c r="BI103" s="1096"/>
      <c r="BJ103" s="1097"/>
      <c r="BK103" s="1098"/>
      <c r="BL103" s="1098"/>
      <c r="BM103" s="1098"/>
      <c r="BN103" s="1099"/>
    </row>
    <row r="104" spans="2:66" ht="20.25" hidden="1" customHeight="1">
      <c r="B104" s="1054"/>
      <c r="C104" s="1231"/>
      <c r="D104" s="1232"/>
      <c r="E104" s="930"/>
      <c r="F104" s="1233"/>
      <c r="G104" s="1106"/>
      <c r="H104" s="1107"/>
      <c r="I104" s="1108"/>
      <c r="J104" s="1109">
        <f>G103</f>
        <v>0</v>
      </c>
      <c r="K104" s="1108"/>
      <c r="L104" s="1109">
        <f>M103</f>
        <v>0</v>
      </c>
      <c r="M104" s="1110"/>
      <c r="N104" s="1111"/>
      <c r="O104" s="1112"/>
      <c r="P104" s="1113"/>
      <c r="Q104" s="1113"/>
      <c r="R104" s="1107"/>
      <c r="S104" s="1063"/>
      <c r="T104" s="1064"/>
      <c r="U104" s="1064"/>
      <c r="V104" s="1064"/>
      <c r="W104" s="1065"/>
      <c r="X104" s="1100" t="s">
        <v>922</v>
      </c>
      <c r="Y104" s="1101"/>
      <c r="Z104" s="1102"/>
      <c r="AA104" s="1069" t="str">
        <f>IF(AA103="","",VLOOKUP(AA103,シフト記号表!$C$6:$L$47,10,FALSE))</f>
        <v/>
      </c>
      <c r="AB104" s="1070" t="str">
        <f>IF(AB103="","",VLOOKUP(AB103,シフト記号表!$C$6:$L$47,10,FALSE))</f>
        <v/>
      </c>
      <c r="AC104" s="1070" t="str">
        <f>IF(AC103="","",VLOOKUP(AC103,シフト記号表!$C$6:$L$47,10,FALSE))</f>
        <v/>
      </c>
      <c r="AD104" s="1070" t="str">
        <f>IF(AD103="","",VLOOKUP(AD103,シフト記号表!$C$6:$L$47,10,FALSE))</f>
        <v/>
      </c>
      <c r="AE104" s="1070" t="str">
        <f>IF(AE103="","",VLOOKUP(AE103,シフト記号表!$C$6:$L$47,10,FALSE))</f>
        <v/>
      </c>
      <c r="AF104" s="1070" t="str">
        <f>IF(AF103="","",VLOOKUP(AF103,シフト記号表!$C$6:$L$47,10,FALSE))</f>
        <v/>
      </c>
      <c r="AG104" s="1071" t="str">
        <f>IF(AG103="","",VLOOKUP(AG103,シフト記号表!$C$6:$L$47,10,FALSE))</f>
        <v/>
      </c>
      <c r="AH104" s="1069" t="str">
        <f>IF(AH103="","",VLOOKUP(AH103,シフト記号表!$C$6:$L$47,10,FALSE))</f>
        <v/>
      </c>
      <c r="AI104" s="1070" t="str">
        <f>IF(AI103="","",VLOOKUP(AI103,シフト記号表!$C$6:$L$47,10,FALSE))</f>
        <v/>
      </c>
      <c r="AJ104" s="1070" t="str">
        <f>IF(AJ103="","",VLOOKUP(AJ103,シフト記号表!$C$6:$L$47,10,FALSE))</f>
        <v/>
      </c>
      <c r="AK104" s="1070" t="str">
        <f>IF(AK103="","",VLOOKUP(AK103,シフト記号表!$C$6:$L$47,10,FALSE))</f>
        <v/>
      </c>
      <c r="AL104" s="1070" t="str">
        <f>IF(AL103="","",VLOOKUP(AL103,シフト記号表!$C$6:$L$47,10,FALSE))</f>
        <v/>
      </c>
      <c r="AM104" s="1070" t="str">
        <f>IF(AM103="","",VLOOKUP(AM103,シフト記号表!$C$6:$L$47,10,FALSE))</f>
        <v/>
      </c>
      <c r="AN104" s="1071" t="str">
        <f>IF(AN103="","",VLOOKUP(AN103,シフト記号表!$C$6:$L$47,10,FALSE))</f>
        <v/>
      </c>
      <c r="AO104" s="1069" t="str">
        <f>IF(AO103="","",VLOOKUP(AO103,シフト記号表!$C$6:$L$47,10,FALSE))</f>
        <v/>
      </c>
      <c r="AP104" s="1070" t="str">
        <f>IF(AP103="","",VLOOKUP(AP103,シフト記号表!$C$6:$L$47,10,FALSE))</f>
        <v/>
      </c>
      <c r="AQ104" s="1070" t="str">
        <f>IF(AQ103="","",VLOOKUP(AQ103,シフト記号表!$C$6:$L$47,10,FALSE))</f>
        <v/>
      </c>
      <c r="AR104" s="1070" t="str">
        <f>IF(AR103="","",VLOOKUP(AR103,シフト記号表!$C$6:$L$47,10,FALSE))</f>
        <v/>
      </c>
      <c r="AS104" s="1070" t="str">
        <f>IF(AS103="","",VLOOKUP(AS103,シフト記号表!$C$6:$L$47,10,FALSE))</f>
        <v/>
      </c>
      <c r="AT104" s="1070" t="str">
        <f>IF(AT103="","",VLOOKUP(AT103,シフト記号表!$C$6:$L$47,10,FALSE))</f>
        <v/>
      </c>
      <c r="AU104" s="1071" t="str">
        <f>IF(AU103="","",VLOOKUP(AU103,シフト記号表!$C$6:$L$47,10,FALSE))</f>
        <v/>
      </c>
      <c r="AV104" s="1069" t="str">
        <f>IF(AV103="","",VLOOKUP(AV103,シフト記号表!$C$6:$L$47,10,FALSE))</f>
        <v/>
      </c>
      <c r="AW104" s="1070" t="str">
        <f>IF(AW103="","",VLOOKUP(AW103,シフト記号表!$C$6:$L$47,10,FALSE))</f>
        <v/>
      </c>
      <c r="AX104" s="1070" t="str">
        <f>IF(AX103="","",VLOOKUP(AX103,シフト記号表!$C$6:$L$47,10,FALSE))</f>
        <v/>
      </c>
      <c r="AY104" s="1070" t="str">
        <f>IF(AY103="","",VLOOKUP(AY103,シフト記号表!$C$6:$L$47,10,FALSE))</f>
        <v/>
      </c>
      <c r="AZ104" s="1070" t="str">
        <f>IF(AZ103="","",VLOOKUP(AZ103,シフト記号表!$C$6:$L$47,10,FALSE))</f>
        <v/>
      </c>
      <c r="BA104" s="1070" t="str">
        <f>IF(BA103="","",VLOOKUP(BA103,シフト記号表!$C$6:$L$47,10,FALSE))</f>
        <v/>
      </c>
      <c r="BB104" s="1071" t="str">
        <f>IF(BB103="","",VLOOKUP(BB103,シフト記号表!$C$6:$L$47,10,FALSE))</f>
        <v/>
      </c>
      <c r="BC104" s="1069" t="str">
        <f>IF(BC103="","",VLOOKUP(BC103,シフト記号表!$C$6:$L$47,10,FALSE))</f>
        <v/>
      </c>
      <c r="BD104" s="1070" t="str">
        <f>IF(BD103="","",VLOOKUP(BD103,シフト記号表!$C$6:$L$47,10,FALSE))</f>
        <v/>
      </c>
      <c r="BE104" s="1070" t="str">
        <f>IF(BE103="","",VLOOKUP(BE103,シフト記号表!$C$6:$L$47,10,FALSE))</f>
        <v/>
      </c>
      <c r="BF104" s="1114">
        <f>IF($BI$3="４週",SUM(AA104:BB104),IF($BI$3="暦月",SUM(AA104:BE104),""))</f>
        <v>0</v>
      </c>
      <c r="BG104" s="1115"/>
      <c r="BH104" s="1116">
        <f>IF($BI$3="４週",BF104/4,IF($BI$3="暦月",(BF104/($BI$8/7)),""))</f>
        <v>0</v>
      </c>
      <c r="BI104" s="1115"/>
      <c r="BJ104" s="1117"/>
      <c r="BK104" s="1118"/>
      <c r="BL104" s="1118"/>
      <c r="BM104" s="1118"/>
      <c r="BN104" s="1119"/>
    </row>
    <row r="105" spans="2:66" ht="20.25" hidden="1" customHeight="1">
      <c r="B105" s="1029">
        <f>B103+1</f>
        <v>45</v>
      </c>
      <c r="C105" s="1234"/>
      <c r="D105" s="1235"/>
      <c r="E105" s="930"/>
      <c r="F105" s="1233"/>
      <c r="G105" s="1078"/>
      <c r="H105" s="1079"/>
      <c r="I105" s="1057"/>
      <c r="J105" s="1058"/>
      <c r="K105" s="1057"/>
      <c r="L105" s="1058"/>
      <c r="M105" s="1082"/>
      <c r="N105" s="1083"/>
      <c r="O105" s="1084"/>
      <c r="P105" s="1085"/>
      <c r="Q105" s="1085"/>
      <c r="R105" s="1079"/>
      <c r="S105" s="1063"/>
      <c r="T105" s="1064"/>
      <c r="U105" s="1064"/>
      <c r="V105" s="1064"/>
      <c r="W105" s="1065"/>
      <c r="X105" s="1103" t="s">
        <v>921</v>
      </c>
      <c r="Y105" s="1104"/>
      <c r="Z105" s="1105"/>
      <c r="AA105" s="1089"/>
      <c r="AB105" s="1090"/>
      <c r="AC105" s="1090"/>
      <c r="AD105" s="1090"/>
      <c r="AE105" s="1090"/>
      <c r="AF105" s="1090"/>
      <c r="AG105" s="1091"/>
      <c r="AH105" s="1089"/>
      <c r="AI105" s="1090"/>
      <c r="AJ105" s="1090"/>
      <c r="AK105" s="1090"/>
      <c r="AL105" s="1090"/>
      <c r="AM105" s="1090"/>
      <c r="AN105" s="1091"/>
      <c r="AO105" s="1089"/>
      <c r="AP105" s="1090"/>
      <c r="AQ105" s="1090"/>
      <c r="AR105" s="1090"/>
      <c r="AS105" s="1090"/>
      <c r="AT105" s="1090"/>
      <c r="AU105" s="1091"/>
      <c r="AV105" s="1089"/>
      <c r="AW105" s="1090"/>
      <c r="AX105" s="1090"/>
      <c r="AY105" s="1090"/>
      <c r="AZ105" s="1090"/>
      <c r="BA105" s="1090"/>
      <c r="BB105" s="1091"/>
      <c r="BC105" s="1089"/>
      <c r="BD105" s="1090"/>
      <c r="BE105" s="1092"/>
      <c r="BF105" s="1093"/>
      <c r="BG105" s="1094"/>
      <c r="BH105" s="1095"/>
      <c r="BI105" s="1096"/>
      <c r="BJ105" s="1097"/>
      <c r="BK105" s="1098"/>
      <c r="BL105" s="1098"/>
      <c r="BM105" s="1098"/>
      <c r="BN105" s="1099"/>
    </row>
    <row r="106" spans="2:66" ht="20.25" hidden="1" customHeight="1">
      <c r="B106" s="1054"/>
      <c r="C106" s="1231"/>
      <c r="D106" s="1232"/>
      <c r="E106" s="930"/>
      <c r="F106" s="1233"/>
      <c r="G106" s="1106"/>
      <c r="H106" s="1107"/>
      <c r="I106" s="1108"/>
      <c r="J106" s="1109">
        <f>G105</f>
        <v>0</v>
      </c>
      <c r="K106" s="1108"/>
      <c r="L106" s="1109">
        <f>M105</f>
        <v>0</v>
      </c>
      <c r="M106" s="1110"/>
      <c r="N106" s="1111"/>
      <c r="O106" s="1112"/>
      <c r="P106" s="1113"/>
      <c r="Q106" s="1113"/>
      <c r="R106" s="1107"/>
      <c r="S106" s="1063"/>
      <c r="T106" s="1064"/>
      <c r="U106" s="1064"/>
      <c r="V106" s="1064"/>
      <c r="W106" s="1065"/>
      <c r="X106" s="1100" t="s">
        <v>922</v>
      </c>
      <c r="Y106" s="1101"/>
      <c r="Z106" s="1102"/>
      <c r="AA106" s="1069" t="str">
        <f>IF(AA105="","",VLOOKUP(AA105,シフト記号表!$C$6:$L$47,10,FALSE))</f>
        <v/>
      </c>
      <c r="AB106" s="1070" t="str">
        <f>IF(AB105="","",VLOOKUP(AB105,シフト記号表!$C$6:$L$47,10,FALSE))</f>
        <v/>
      </c>
      <c r="AC106" s="1070" t="str">
        <f>IF(AC105="","",VLOOKUP(AC105,シフト記号表!$C$6:$L$47,10,FALSE))</f>
        <v/>
      </c>
      <c r="AD106" s="1070" t="str">
        <f>IF(AD105="","",VLOOKUP(AD105,シフト記号表!$C$6:$L$47,10,FALSE))</f>
        <v/>
      </c>
      <c r="AE106" s="1070" t="str">
        <f>IF(AE105="","",VLOOKUP(AE105,シフト記号表!$C$6:$L$47,10,FALSE))</f>
        <v/>
      </c>
      <c r="AF106" s="1070" t="str">
        <f>IF(AF105="","",VLOOKUP(AF105,シフト記号表!$C$6:$L$47,10,FALSE))</f>
        <v/>
      </c>
      <c r="AG106" s="1071" t="str">
        <f>IF(AG105="","",VLOOKUP(AG105,シフト記号表!$C$6:$L$47,10,FALSE))</f>
        <v/>
      </c>
      <c r="AH106" s="1069" t="str">
        <f>IF(AH105="","",VLOOKUP(AH105,シフト記号表!$C$6:$L$47,10,FALSE))</f>
        <v/>
      </c>
      <c r="AI106" s="1070" t="str">
        <f>IF(AI105="","",VLOOKUP(AI105,シフト記号表!$C$6:$L$47,10,FALSE))</f>
        <v/>
      </c>
      <c r="AJ106" s="1070" t="str">
        <f>IF(AJ105="","",VLOOKUP(AJ105,シフト記号表!$C$6:$L$47,10,FALSE))</f>
        <v/>
      </c>
      <c r="AK106" s="1070" t="str">
        <f>IF(AK105="","",VLOOKUP(AK105,シフト記号表!$C$6:$L$47,10,FALSE))</f>
        <v/>
      </c>
      <c r="AL106" s="1070" t="str">
        <f>IF(AL105="","",VLOOKUP(AL105,シフト記号表!$C$6:$L$47,10,FALSE))</f>
        <v/>
      </c>
      <c r="AM106" s="1070" t="str">
        <f>IF(AM105="","",VLOOKUP(AM105,シフト記号表!$C$6:$L$47,10,FALSE))</f>
        <v/>
      </c>
      <c r="AN106" s="1071" t="str">
        <f>IF(AN105="","",VLOOKUP(AN105,シフト記号表!$C$6:$L$47,10,FALSE))</f>
        <v/>
      </c>
      <c r="AO106" s="1069" t="str">
        <f>IF(AO105="","",VLOOKUP(AO105,シフト記号表!$C$6:$L$47,10,FALSE))</f>
        <v/>
      </c>
      <c r="AP106" s="1070" t="str">
        <f>IF(AP105="","",VLOOKUP(AP105,シフト記号表!$C$6:$L$47,10,FALSE))</f>
        <v/>
      </c>
      <c r="AQ106" s="1070" t="str">
        <f>IF(AQ105="","",VLOOKUP(AQ105,シフト記号表!$C$6:$L$47,10,FALSE))</f>
        <v/>
      </c>
      <c r="AR106" s="1070" t="str">
        <f>IF(AR105="","",VLOOKUP(AR105,シフト記号表!$C$6:$L$47,10,FALSE))</f>
        <v/>
      </c>
      <c r="AS106" s="1070" t="str">
        <f>IF(AS105="","",VLOOKUP(AS105,シフト記号表!$C$6:$L$47,10,FALSE))</f>
        <v/>
      </c>
      <c r="AT106" s="1070" t="str">
        <f>IF(AT105="","",VLOOKUP(AT105,シフト記号表!$C$6:$L$47,10,FALSE))</f>
        <v/>
      </c>
      <c r="AU106" s="1071" t="str">
        <f>IF(AU105="","",VLOOKUP(AU105,シフト記号表!$C$6:$L$47,10,FALSE))</f>
        <v/>
      </c>
      <c r="AV106" s="1069" t="str">
        <f>IF(AV105="","",VLOOKUP(AV105,シフト記号表!$C$6:$L$47,10,FALSE))</f>
        <v/>
      </c>
      <c r="AW106" s="1070" t="str">
        <f>IF(AW105="","",VLOOKUP(AW105,シフト記号表!$C$6:$L$47,10,FALSE))</f>
        <v/>
      </c>
      <c r="AX106" s="1070" t="str">
        <f>IF(AX105="","",VLOOKUP(AX105,シフト記号表!$C$6:$L$47,10,FALSE))</f>
        <v/>
      </c>
      <c r="AY106" s="1070" t="str">
        <f>IF(AY105="","",VLOOKUP(AY105,シフト記号表!$C$6:$L$47,10,FALSE))</f>
        <v/>
      </c>
      <c r="AZ106" s="1070" t="str">
        <f>IF(AZ105="","",VLOOKUP(AZ105,シフト記号表!$C$6:$L$47,10,FALSE))</f>
        <v/>
      </c>
      <c r="BA106" s="1070" t="str">
        <f>IF(BA105="","",VLOOKUP(BA105,シフト記号表!$C$6:$L$47,10,FALSE))</f>
        <v/>
      </c>
      <c r="BB106" s="1071" t="str">
        <f>IF(BB105="","",VLOOKUP(BB105,シフト記号表!$C$6:$L$47,10,FALSE))</f>
        <v/>
      </c>
      <c r="BC106" s="1069" t="str">
        <f>IF(BC105="","",VLOOKUP(BC105,シフト記号表!$C$6:$L$47,10,FALSE))</f>
        <v/>
      </c>
      <c r="BD106" s="1070" t="str">
        <f>IF(BD105="","",VLOOKUP(BD105,シフト記号表!$C$6:$L$47,10,FALSE))</f>
        <v/>
      </c>
      <c r="BE106" s="1070" t="str">
        <f>IF(BE105="","",VLOOKUP(BE105,シフト記号表!$C$6:$L$47,10,FALSE))</f>
        <v/>
      </c>
      <c r="BF106" s="1114">
        <f>IF($BI$3="４週",SUM(AA106:BB106),IF($BI$3="暦月",SUM(AA106:BE106),""))</f>
        <v>0</v>
      </c>
      <c r="BG106" s="1115"/>
      <c r="BH106" s="1116">
        <f>IF($BI$3="４週",BF106/4,IF($BI$3="暦月",(BF106/($BI$8/7)),""))</f>
        <v>0</v>
      </c>
      <c r="BI106" s="1115"/>
      <c r="BJ106" s="1117"/>
      <c r="BK106" s="1118"/>
      <c r="BL106" s="1118"/>
      <c r="BM106" s="1118"/>
      <c r="BN106" s="1119"/>
    </row>
    <row r="107" spans="2:66" ht="20.25" hidden="1" customHeight="1">
      <c r="B107" s="1029">
        <f>B105+1</f>
        <v>46</v>
      </c>
      <c r="C107" s="1234"/>
      <c r="D107" s="1235"/>
      <c r="E107" s="930"/>
      <c r="F107" s="1233"/>
      <c r="G107" s="1078"/>
      <c r="H107" s="1079"/>
      <c r="I107" s="1057"/>
      <c r="J107" s="1058"/>
      <c r="K107" s="1057"/>
      <c r="L107" s="1058"/>
      <c r="M107" s="1082"/>
      <c r="N107" s="1083"/>
      <c r="O107" s="1084"/>
      <c r="P107" s="1085"/>
      <c r="Q107" s="1085"/>
      <c r="R107" s="1079"/>
      <c r="S107" s="1063"/>
      <c r="T107" s="1064"/>
      <c r="U107" s="1064"/>
      <c r="V107" s="1064"/>
      <c r="W107" s="1065"/>
      <c r="X107" s="1103" t="s">
        <v>921</v>
      </c>
      <c r="Y107" s="1104"/>
      <c r="Z107" s="1105"/>
      <c r="AA107" s="1089"/>
      <c r="AB107" s="1090"/>
      <c r="AC107" s="1090"/>
      <c r="AD107" s="1090"/>
      <c r="AE107" s="1090"/>
      <c r="AF107" s="1090"/>
      <c r="AG107" s="1091"/>
      <c r="AH107" s="1089"/>
      <c r="AI107" s="1090"/>
      <c r="AJ107" s="1090"/>
      <c r="AK107" s="1090"/>
      <c r="AL107" s="1090"/>
      <c r="AM107" s="1090"/>
      <c r="AN107" s="1091"/>
      <c r="AO107" s="1089"/>
      <c r="AP107" s="1090"/>
      <c r="AQ107" s="1090"/>
      <c r="AR107" s="1090"/>
      <c r="AS107" s="1090"/>
      <c r="AT107" s="1090"/>
      <c r="AU107" s="1091"/>
      <c r="AV107" s="1089"/>
      <c r="AW107" s="1090"/>
      <c r="AX107" s="1090"/>
      <c r="AY107" s="1090"/>
      <c r="AZ107" s="1090"/>
      <c r="BA107" s="1090"/>
      <c r="BB107" s="1091"/>
      <c r="BC107" s="1089"/>
      <c r="BD107" s="1090"/>
      <c r="BE107" s="1092"/>
      <c r="BF107" s="1093"/>
      <c r="BG107" s="1094"/>
      <c r="BH107" s="1095"/>
      <c r="BI107" s="1096"/>
      <c r="BJ107" s="1097"/>
      <c r="BK107" s="1098"/>
      <c r="BL107" s="1098"/>
      <c r="BM107" s="1098"/>
      <c r="BN107" s="1099"/>
    </row>
    <row r="108" spans="2:66" ht="20.25" hidden="1" customHeight="1">
      <c r="B108" s="1054"/>
      <c r="C108" s="1231"/>
      <c r="D108" s="1232"/>
      <c r="E108" s="930"/>
      <c r="F108" s="1233"/>
      <c r="G108" s="1106"/>
      <c r="H108" s="1107"/>
      <c r="I108" s="1108"/>
      <c r="J108" s="1109">
        <f>G107</f>
        <v>0</v>
      </c>
      <c r="K108" s="1108"/>
      <c r="L108" s="1109">
        <f>M107</f>
        <v>0</v>
      </c>
      <c r="M108" s="1110"/>
      <c r="N108" s="1111"/>
      <c r="O108" s="1112"/>
      <c r="P108" s="1113"/>
      <c r="Q108" s="1113"/>
      <c r="R108" s="1107"/>
      <c r="S108" s="1063"/>
      <c r="T108" s="1064"/>
      <c r="U108" s="1064"/>
      <c r="V108" s="1064"/>
      <c r="W108" s="1065"/>
      <c r="X108" s="1100" t="s">
        <v>922</v>
      </c>
      <c r="Y108" s="1101"/>
      <c r="Z108" s="1102"/>
      <c r="AA108" s="1069" t="str">
        <f>IF(AA107="","",VLOOKUP(AA107,シフト記号表!$C$6:$L$47,10,FALSE))</f>
        <v/>
      </c>
      <c r="AB108" s="1070" t="str">
        <f>IF(AB107="","",VLOOKUP(AB107,シフト記号表!$C$6:$L$47,10,FALSE))</f>
        <v/>
      </c>
      <c r="AC108" s="1070" t="str">
        <f>IF(AC107="","",VLOOKUP(AC107,シフト記号表!$C$6:$L$47,10,FALSE))</f>
        <v/>
      </c>
      <c r="AD108" s="1070" t="str">
        <f>IF(AD107="","",VLOOKUP(AD107,シフト記号表!$C$6:$L$47,10,FALSE))</f>
        <v/>
      </c>
      <c r="AE108" s="1070" t="str">
        <f>IF(AE107="","",VLOOKUP(AE107,シフト記号表!$C$6:$L$47,10,FALSE))</f>
        <v/>
      </c>
      <c r="AF108" s="1070" t="str">
        <f>IF(AF107="","",VLOOKUP(AF107,シフト記号表!$C$6:$L$47,10,FALSE))</f>
        <v/>
      </c>
      <c r="AG108" s="1071" t="str">
        <f>IF(AG107="","",VLOOKUP(AG107,シフト記号表!$C$6:$L$47,10,FALSE))</f>
        <v/>
      </c>
      <c r="AH108" s="1069" t="str">
        <f>IF(AH107="","",VLOOKUP(AH107,シフト記号表!$C$6:$L$47,10,FALSE))</f>
        <v/>
      </c>
      <c r="AI108" s="1070" t="str">
        <f>IF(AI107="","",VLOOKUP(AI107,シフト記号表!$C$6:$L$47,10,FALSE))</f>
        <v/>
      </c>
      <c r="AJ108" s="1070" t="str">
        <f>IF(AJ107="","",VLOOKUP(AJ107,シフト記号表!$C$6:$L$47,10,FALSE))</f>
        <v/>
      </c>
      <c r="AK108" s="1070" t="str">
        <f>IF(AK107="","",VLOOKUP(AK107,シフト記号表!$C$6:$L$47,10,FALSE))</f>
        <v/>
      </c>
      <c r="AL108" s="1070" t="str">
        <f>IF(AL107="","",VLOOKUP(AL107,シフト記号表!$C$6:$L$47,10,FALSE))</f>
        <v/>
      </c>
      <c r="AM108" s="1070" t="str">
        <f>IF(AM107="","",VLOOKUP(AM107,シフト記号表!$C$6:$L$47,10,FALSE))</f>
        <v/>
      </c>
      <c r="AN108" s="1071" t="str">
        <f>IF(AN107="","",VLOOKUP(AN107,シフト記号表!$C$6:$L$47,10,FALSE))</f>
        <v/>
      </c>
      <c r="AO108" s="1069" t="str">
        <f>IF(AO107="","",VLOOKUP(AO107,シフト記号表!$C$6:$L$47,10,FALSE))</f>
        <v/>
      </c>
      <c r="AP108" s="1070" t="str">
        <f>IF(AP107="","",VLOOKUP(AP107,シフト記号表!$C$6:$L$47,10,FALSE))</f>
        <v/>
      </c>
      <c r="AQ108" s="1070" t="str">
        <f>IF(AQ107="","",VLOOKUP(AQ107,シフト記号表!$C$6:$L$47,10,FALSE))</f>
        <v/>
      </c>
      <c r="AR108" s="1070" t="str">
        <f>IF(AR107="","",VLOOKUP(AR107,シフト記号表!$C$6:$L$47,10,FALSE))</f>
        <v/>
      </c>
      <c r="AS108" s="1070" t="str">
        <f>IF(AS107="","",VLOOKUP(AS107,シフト記号表!$C$6:$L$47,10,FALSE))</f>
        <v/>
      </c>
      <c r="AT108" s="1070" t="str">
        <f>IF(AT107="","",VLOOKUP(AT107,シフト記号表!$C$6:$L$47,10,FALSE))</f>
        <v/>
      </c>
      <c r="AU108" s="1071" t="str">
        <f>IF(AU107="","",VLOOKUP(AU107,シフト記号表!$C$6:$L$47,10,FALSE))</f>
        <v/>
      </c>
      <c r="AV108" s="1069" t="str">
        <f>IF(AV107="","",VLOOKUP(AV107,シフト記号表!$C$6:$L$47,10,FALSE))</f>
        <v/>
      </c>
      <c r="AW108" s="1070" t="str">
        <f>IF(AW107="","",VLOOKUP(AW107,シフト記号表!$C$6:$L$47,10,FALSE))</f>
        <v/>
      </c>
      <c r="AX108" s="1070" t="str">
        <f>IF(AX107="","",VLOOKUP(AX107,シフト記号表!$C$6:$L$47,10,FALSE))</f>
        <v/>
      </c>
      <c r="AY108" s="1070" t="str">
        <f>IF(AY107="","",VLOOKUP(AY107,シフト記号表!$C$6:$L$47,10,FALSE))</f>
        <v/>
      </c>
      <c r="AZ108" s="1070" t="str">
        <f>IF(AZ107="","",VLOOKUP(AZ107,シフト記号表!$C$6:$L$47,10,FALSE))</f>
        <v/>
      </c>
      <c r="BA108" s="1070" t="str">
        <f>IF(BA107="","",VLOOKUP(BA107,シフト記号表!$C$6:$L$47,10,FALSE))</f>
        <v/>
      </c>
      <c r="BB108" s="1071" t="str">
        <f>IF(BB107="","",VLOOKUP(BB107,シフト記号表!$C$6:$L$47,10,FALSE))</f>
        <v/>
      </c>
      <c r="BC108" s="1069" t="str">
        <f>IF(BC107="","",VLOOKUP(BC107,シフト記号表!$C$6:$L$47,10,FALSE))</f>
        <v/>
      </c>
      <c r="BD108" s="1070" t="str">
        <f>IF(BD107="","",VLOOKUP(BD107,シフト記号表!$C$6:$L$47,10,FALSE))</f>
        <v/>
      </c>
      <c r="BE108" s="1070" t="str">
        <f>IF(BE107="","",VLOOKUP(BE107,シフト記号表!$C$6:$L$47,10,FALSE))</f>
        <v/>
      </c>
      <c r="BF108" s="1114">
        <f>IF($BI$3="４週",SUM(AA108:BB108),IF($BI$3="暦月",SUM(AA108:BE108),""))</f>
        <v>0</v>
      </c>
      <c r="BG108" s="1115"/>
      <c r="BH108" s="1116">
        <f>IF($BI$3="４週",BF108/4,IF($BI$3="暦月",(BF108/($BI$8/7)),""))</f>
        <v>0</v>
      </c>
      <c r="BI108" s="1115"/>
      <c r="BJ108" s="1117"/>
      <c r="BK108" s="1118"/>
      <c r="BL108" s="1118"/>
      <c r="BM108" s="1118"/>
      <c r="BN108" s="1119"/>
    </row>
    <row r="109" spans="2:66" ht="20.25" hidden="1" customHeight="1">
      <c r="B109" s="1029">
        <f>B107+1</f>
        <v>47</v>
      </c>
      <c r="C109" s="1234"/>
      <c r="D109" s="1235"/>
      <c r="E109" s="930"/>
      <c r="F109" s="1233"/>
      <c r="G109" s="1078"/>
      <c r="H109" s="1079"/>
      <c r="I109" s="1057"/>
      <c r="J109" s="1058"/>
      <c r="K109" s="1057"/>
      <c r="L109" s="1058"/>
      <c r="M109" s="1082"/>
      <c r="N109" s="1083"/>
      <c r="O109" s="1084"/>
      <c r="P109" s="1085"/>
      <c r="Q109" s="1085"/>
      <c r="R109" s="1079"/>
      <c r="S109" s="1063"/>
      <c r="T109" s="1064"/>
      <c r="U109" s="1064"/>
      <c r="V109" s="1064"/>
      <c r="W109" s="1065"/>
      <c r="X109" s="1103" t="s">
        <v>921</v>
      </c>
      <c r="Y109" s="1104"/>
      <c r="Z109" s="1105"/>
      <c r="AA109" s="1089"/>
      <c r="AB109" s="1090"/>
      <c r="AC109" s="1090"/>
      <c r="AD109" s="1090"/>
      <c r="AE109" s="1090"/>
      <c r="AF109" s="1090"/>
      <c r="AG109" s="1091"/>
      <c r="AH109" s="1089"/>
      <c r="AI109" s="1090"/>
      <c r="AJ109" s="1090"/>
      <c r="AK109" s="1090"/>
      <c r="AL109" s="1090"/>
      <c r="AM109" s="1090"/>
      <c r="AN109" s="1091"/>
      <c r="AO109" s="1089"/>
      <c r="AP109" s="1090"/>
      <c r="AQ109" s="1090"/>
      <c r="AR109" s="1090"/>
      <c r="AS109" s="1090"/>
      <c r="AT109" s="1090"/>
      <c r="AU109" s="1091"/>
      <c r="AV109" s="1089"/>
      <c r="AW109" s="1090"/>
      <c r="AX109" s="1090"/>
      <c r="AY109" s="1090"/>
      <c r="AZ109" s="1090"/>
      <c r="BA109" s="1090"/>
      <c r="BB109" s="1091"/>
      <c r="BC109" s="1089"/>
      <c r="BD109" s="1090"/>
      <c r="BE109" s="1092"/>
      <c r="BF109" s="1093"/>
      <c r="BG109" s="1094"/>
      <c r="BH109" s="1095"/>
      <c r="BI109" s="1096"/>
      <c r="BJ109" s="1097"/>
      <c r="BK109" s="1098"/>
      <c r="BL109" s="1098"/>
      <c r="BM109" s="1098"/>
      <c r="BN109" s="1099"/>
    </row>
    <row r="110" spans="2:66" ht="20.25" hidden="1" customHeight="1">
      <c r="B110" s="1054"/>
      <c r="C110" s="1231"/>
      <c r="D110" s="1232"/>
      <c r="E110" s="930"/>
      <c r="F110" s="1233"/>
      <c r="G110" s="1106"/>
      <c r="H110" s="1107"/>
      <c r="I110" s="1108"/>
      <c r="J110" s="1109">
        <f>G109</f>
        <v>0</v>
      </c>
      <c r="K110" s="1108"/>
      <c r="L110" s="1109">
        <f>M109</f>
        <v>0</v>
      </c>
      <c r="M110" s="1110"/>
      <c r="N110" s="1111"/>
      <c r="O110" s="1112"/>
      <c r="P110" s="1113"/>
      <c r="Q110" s="1113"/>
      <c r="R110" s="1107"/>
      <c r="S110" s="1063"/>
      <c r="T110" s="1064"/>
      <c r="U110" s="1064"/>
      <c r="V110" s="1064"/>
      <c r="W110" s="1065"/>
      <c r="X110" s="1100" t="s">
        <v>922</v>
      </c>
      <c r="Y110" s="1101"/>
      <c r="Z110" s="1102"/>
      <c r="AA110" s="1069" t="str">
        <f>IF(AA109="","",VLOOKUP(AA109,シフト記号表!$C$6:$L$47,10,FALSE))</f>
        <v/>
      </c>
      <c r="AB110" s="1070" t="str">
        <f>IF(AB109="","",VLOOKUP(AB109,シフト記号表!$C$6:$L$47,10,FALSE))</f>
        <v/>
      </c>
      <c r="AC110" s="1070" t="str">
        <f>IF(AC109="","",VLOOKUP(AC109,シフト記号表!$C$6:$L$47,10,FALSE))</f>
        <v/>
      </c>
      <c r="AD110" s="1070" t="str">
        <f>IF(AD109="","",VLOOKUP(AD109,シフト記号表!$C$6:$L$47,10,FALSE))</f>
        <v/>
      </c>
      <c r="AE110" s="1070" t="str">
        <f>IF(AE109="","",VLOOKUP(AE109,シフト記号表!$C$6:$L$47,10,FALSE))</f>
        <v/>
      </c>
      <c r="AF110" s="1070" t="str">
        <f>IF(AF109="","",VLOOKUP(AF109,シフト記号表!$C$6:$L$47,10,FALSE))</f>
        <v/>
      </c>
      <c r="AG110" s="1071" t="str">
        <f>IF(AG109="","",VLOOKUP(AG109,シフト記号表!$C$6:$L$47,10,FALSE))</f>
        <v/>
      </c>
      <c r="AH110" s="1069" t="str">
        <f>IF(AH109="","",VLOOKUP(AH109,シフト記号表!$C$6:$L$47,10,FALSE))</f>
        <v/>
      </c>
      <c r="AI110" s="1070" t="str">
        <f>IF(AI109="","",VLOOKUP(AI109,シフト記号表!$C$6:$L$47,10,FALSE))</f>
        <v/>
      </c>
      <c r="AJ110" s="1070" t="str">
        <f>IF(AJ109="","",VLOOKUP(AJ109,シフト記号表!$C$6:$L$47,10,FALSE))</f>
        <v/>
      </c>
      <c r="AK110" s="1070" t="str">
        <f>IF(AK109="","",VLOOKUP(AK109,シフト記号表!$C$6:$L$47,10,FALSE))</f>
        <v/>
      </c>
      <c r="AL110" s="1070" t="str">
        <f>IF(AL109="","",VLOOKUP(AL109,シフト記号表!$C$6:$L$47,10,FALSE))</f>
        <v/>
      </c>
      <c r="AM110" s="1070" t="str">
        <f>IF(AM109="","",VLOOKUP(AM109,シフト記号表!$C$6:$L$47,10,FALSE))</f>
        <v/>
      </c>
      <c r="AN110" s="1071" t="str">
        <f>IF(AN109="","",VLOOKUP(AN109,シフト記号表!$C$6:$L$47,10,FALSE))</f>
        <v/>
      </c>
      <c r="AO110" s="1069" t="str">
        <f>IF(AO109="","",VLOOKUP(AO109,シフト記号表!$C$6:$L$47,10,FALSE))</f>
        <v/>
      </c>
      <c r="AP110" s="1070" t="str">
        <f>IF(AP109="","",VLOOKUP(AP109,シフト記号表!$C$6:$L$47,10,FALSE))</f>
        <v/>
      </c>
      <c r="AQ110" s="1070" t="str">
        <f>IF(AQ109="","",VLOOKUP(AQ109,シフト記号表!$C$6:$L$47,10,FALSE))</f>
        <v/>
      </c>
      <c r="AR110" s="1070" t="str">
        <f>IF(AR109="","",VLOOKUP(AR109,シフト記号表!$C$6:$L$47,10,FALSE))</f>
        <v/>
      </c>
      <c r="AS110" s="1070" t="str">
        <f>IF(AS109="","",VLOOKUP(AS109,シフト記号表!$C$6:$L$47,10,FALSE))</f>
        <v/>
      </c>
      <c r="AT110" s="1070" t="str">
        <f>IF(AT109="","",VLOOKUP(AT109,シフト記号表!$C$6:$L$47,10,FALSE))</f>
        <v/>
      </c>
      <c r="AU110" s="1071" t="str">
        <f>IF(AU109="","",VLOOKUP(AU109,シフト記号表!$C$6:$L$47,10,FALSE))</f>
        <v/>
      </c>
      <c r="AV110" s="1069" t="str">
        <f>IF(AV109="","",VLOOKUP(AV109,シフト記号表!$C$6:$L$47,10,FALSE))</f>
        <v/>
      </c>
      <c r="AW110" s="1070" t="str">
        <f>IF(AW109="","",VLOOKUP(AW109,シフト記号表!$C$6:$L$47,10,FALSE))</f>
        <v/>
      </c>
      <c r="AX110" s="1070" t="str">
        <f>IF(AX109="","",VLOOKUP(AX109,シフト記号表!$C$6:$L$47,10,FALSE))</f>
        <v/>
      </c>
      <c r="AY110" s="1070" t="str">
        <f>IF(AY109="","",VLOOKUP(AY109,シフト記号表!$C$6:$L$47,10,FALSE))</f>
        <v/>
      </c>
      <c r="AZ110" s="1070" t="str">
        <f>IF(AZ109="","",VLOOKUP(AZ109,シフト記号表!$C$6:$L$47,10,FALSE))</f>
        <v/>
      </c>
      <c r="BA110" s="1070" t="str">
        <f>IF(BA109="","",VLOOKUP(BA109,シフト記号表!$C$6:$L$47,10,FALSE))</f>
        <v/>
      </c>
      <c r="BB110" s="1071" t="str">
        <f>IF(BB109="","",VLOOKUP(BB109,シフト記号表!$C$6:$L$47,10,FALSE))</f>
        <v/>
      </c>
      <c r="BC110" s="1069" t="str">
        <f>IF(BC109="","",VLOOKUP(BC109,シフト記号表!$C$6:$L$47,10,FALSE))</f>
        <v/>
      </c>
      <c r="BD110" s="1070" t="str">
        <f>IF(BD109="","",VLOOKUP(BD109,シフト記号表!$C$6:$L$47,10,FALSE))</f>
        <v/>
      </c>
      <c r="BE110" s="1070" t="str">
        <f>IF(BE109="","",VLOOKUP(BE109,シフト記号表!$C$6:$L$47,10,FALSE))</f>
        <v/>
      </c>
      <c r="BF110" s="1114">
        <f>IF($BI$3="４週",SUM(AA110:BB110),IF($BI$3="暦月",SUM(AA110:BE110),""))</f>
        <v>0</v>
      </c>
      <c r="BG110" s="1115"/>
      <c r="BH110" s="1116">
        <f>IF($BI$3="４週",BF110/4,IF($BI$3="暦月",(BF110/($BI$8/7)),""))</f>
        <v>0</v>
      </c>
      <c r="BI110" s="1115"/>
      <c r="BJ110" s="1117"/>
      <c r="BK110" s="1118"/>
      <c r="BL110" s="1118"/>
      <c r="BM110" s="1118"/>
      <c r="BN110" s="1119"/>
    </row>
    <row r="111" spans="2:66" ht="20.25" hidden="1" customHeight="1">
      <c r="B111" s="1029">
        <f>B109+1</f>
        <v>48</v>
      </c>
      <c r="C111" s="1234"/>
      <c r="D111" s="1235"/>
      <c r="E111" s="930"/>
      <c r="F111" s="1233"/>
      <c r="G111" s="1078"/>
      <c r="H111" s="1079"/>
      <c r="I111" s="1057"/>
      <c r="J111" s="1058"/>
      <c r="K111" s="1057"/>
      <c r="L111" s="1058"/>
      <c r="M111" s="1082"/>
      <c r="N111" s="1083"/>
      <c r="O111" s="1084"/>
      <c r="P111" s="1085"/>
      <c r="Q111" s="1085"/>
      <c r="R111" s="1079"/>
      <c r="S111" s="1063"/>
      <c r="T111" s="1064"/>
      <c r="U111" s="1064"/>
      <c r="V111" s="1064"/>
      <c r="W111" s="1065"/>
      <c r="X111" s="1103" t="s">
        <v>921</v>
      </c>
      <c r="Y111" s="1104"/>
      <c r="Z111" s="1105"/>
      <c r="AA111" s="1089"/>
      <c r="AB111" s="1090"/>
      <c r="AC111" s="1090"/>
      <c r="AD111" s="1090"/>
      <c r="AE111" s="1090"/>
      <c r="AF111" s="1090"/>
      <c r="AG111" s="1091"/>
      <c r="AH111" s="1089"/>
      <c r="AI111" s="1090"/>
      <c r="AJ111" s="1090"/>
      <c r="AK111" s="1090"/>
      <c r="AL111" s="1090"/>
      <c r="AM111" s="1090"/>
      <c r="AN111" s="1091"/>
      <c r="AO111" s="1089"/>
      <c r="AP111" s="1090"/>
      <c r="AQ111" s="1090"/>
      <c r="AR111" s="1090"/>
      <c r="AS111" s="1090"/>
      <c r="AT111" s="1090"/>
      <c r="AU111" s="1091"/>
      <c r="AV111" s="1089"/>
      <c r="AW111" s="1090"/>
      <c r="AX111" s="1090"/>
      <c r="AY111" s="1090"/>
      <c r="AZ111" s="1090"/>
      <c r="BA111" s="1090"/>
      <c r="BB111" s="1091"/>
      <c r="BC111" s="1089"/>
      <c r="BD111" s="1090"/>
      <c r="BE111" s="1092"/>
      <c r="BF111" s="1093"/>
      <c r="BG111" s="1094"/>
      <c r="BH111" s="1095"/>
      <c r="BI111" s="1096"/>
      <c r="BJ111" s="1097"/>
      <c r="BK111" s="1098"/>
      <c r="BL111" s="1098"/>
      <c r="BM111" s="1098"/>
      <c r="BN111" s="1099"/>
    </row>
    <row r="112" spans="2:66" ht="20.25" hidden="1" customHeight="1">
      <c r="B112" s="1054"/>
      <c r="C112" s="1231"/>
      <c r="D112" s="1232"/>
      <c r="E112" s="930"/>
      <c r="F112" s="1233"/>
      <c r="G112" s="1106"/>
      <c r="H112" s="1107"/>
      <c r="I112" s="1108"/>
      <c r="J112" s="1109">
        <f>G111</f>
        <v>0</v>
      </c>
      <c r="K112" s="1108"/>
      <c r="L112" s="1109">
        <f>M111</f>
        <v>0</v>
      </c>
      <c r="M112" s="1110"/>
      <c r="N112" s="1111"/>
      <c r="O112" s="1112"/>
      <c r="P112" s="1113"/>
      <c r="Q112" s="1113"/>
      <c r="R112" s="1107"/>
      <c r="S112" s="1063"/>
      <c r="T112" s="1064"/>
      <c r="U112" s="1064"/>
      <c r="V112" s="1064"/>
      <c r="W112" s="1065"/>
      <c r="X112" s="1100" t="s">
        <v>922</v>
      </c>
      <c r="Y112" s="1101"/>
      <c r="Z112" s="1102"/>
      <c r="AA112" s="1069" t="str">
        <f>IF(AA111="","",VLOOKUP(AA111,シフト記号表!$C$6:$L$47,10,FALSE))</f>
        <v/>
      </c>
      <c r="AB112" s="1070" t="str">
        <f>IF(AB111="","",VLOOKUP(AB111,シフト記号表!$C$6:$L$47,10,FALSE))</f>
        <v/>
      </c>
      <c r="AC112" s="1070" t="str">
        <f>IF(AC111="","",VLOOKUP(AC111,シフト記号表!$C$6:$L$47,10,FALSE))</f>
        <v/>
      </c>
      <c r="AD112" s="1070" t="str">
        <f>IF(AD111="","",VLOOKUP(AD111,シフト記号表!$C$6:$L$47,10,FALSE))</f>
        <v/>
      </c>
      <c r="AE112" s="1070" t="str">
        <f>IF(AE111="","",VLOOKUP(AE111,シフト記号表!$C$6:$L$47,10,FALSE))</f>
        <v/>
      </c>
      <c r="AF112" s="1070" t="str">
        <f>IF(AF111="","",VLOOKUP(AF111,シフト記号表!$C$6:$L$47,10,FALSE))</f>
        <v/>
      </c>
      <c r="AG112" s="1071" t="str">
        <f>IF(AG111="","",VLOOKUP(AG111,シフト記号表!$C$6:$L$47,10,FALSE))</f>
        <v/>
      </c>
      <c r="AH112" s="1069" t="str">
        <f>IF(AH111="","",VLOOKUP(AH111,シフト記号表!$C$6:$L$47,10,FALSE))</f>
        <v/>
      </c>
      <c r="AI112" s="1070" t="str">
        <f>IF(AI111="","",VLOOKUP(AI111,シフト記号表!$C$6:$L$47,10,FALSE))</f>
        <v/>
      </c>
      <c r="AJ112" s="1070" t="str">
        <f>IF(AJ111="","",VLOOKUP(AJ111,シフト記号表!$C$6:$L$47,10,FALSE))</f>
        <v/>
      </c>
      <c r="AK112" s="1070" t="str">
        <f>IF(AK111="","",VLOOKUP(AK111,シフト記号表!$C$6:$L$47,10,FALSE))</f>
        <v/>
      </c>
      <c r="AL112" s="1070" t="str">
        <f>IF(AL111="","",VLOOKUP(AL111,シフト記号表!$C$6:$L$47,10,FALSE))</f>
        <v/>
      </c>
      <c r="AM112" s="1070" t="str">
        <f>IF(AM111="","",VLOOKUP(AM111,シフト記号表!$C$6:$L$47,10,FALSE))</f>
        <v/>
      </c>
      <c r="AN112" s="1071" t="str">
        <f>IF(AN111="","",VLOOKUP(AN111,シフト記号表!$C$6:$L$47,10,FALSE))</f>
        <v/>
      </c>
      <c r="AO112" s="1069" t="str">
        <f>IF(AO111="","",VLOOKUP(AO111,シフト記号表!$C$6:$L$47,10,FALSE))</f>
        <v/>
      </c>
      <c r="AP112" s="1070" t="str">
        <f>IF(AP111="","",VLOOKUP(AP111,シフト記号表!$C$6:$L$47,10,FALSE))</f>
        <v/>
      </c>
      <c r="AQ112" s="1070" t="str">
        <f>IF(AQ111="","",VLOOKUP(AQ111,シフト記号表!$C$6:$L$47,10,FALSE))</f>
        <v/>
      </c>
      <c r="AR112" s="1070" t="str">
        <f>IF(AR111="","",VLOOKUP(AR111,シフト記号表!$C$6:$L$47,10,FALSE))</f>
        <v/>
      </c>
      <c r="AS112" s="1070" t="str">
        <f>IF(AS111="","",VLOOKUP(AS111,シフト記号表!$C$6:$L$47,10,FALSE))</f>
        <v/>
      </c>
      <c r="AT112" s="1070" t="str">
        <f>IF(AT111="","",VLOOKUP(AT111,シフト記号表!$C$6:$L$47,10,FALSE))</f>
        <v/>
      </c>
      <c r="AU112" s="1071" t="str">
        <f>IF(AU111="","",VLOOKUP(AU111,シフト記号表!$C$6:$L$47,10,FALSE))</f>
        <v/>
      </c>
      <c r="AV112" s="1069" t="str">
        <f>IF(AV111="","",VLOOKUP(AV111,シフト記号表!$C$6:$L$47,10,FALSE))</f>
        <v/>
      </c>
      <c r="AW112" s="1070" t="str">
        <f>IF(AW111="","",VLOOKUP(AW111,シフト記号表!$C$6:$L$47,10,FALSE))</f>
        <v/>
      </c>
      <c r="AX112" s="1070" t="str">
        <f>IF(AX111="","",VLOOKUP(AX111,シフト記号表!$C$6:$L$47,10,FALSE))</f>
        <v/>
      </c>
      <c r="AY112" s="1070" t="str">
        <f>IF(AY111="","",VLOOKUP(AY111,シフト記号表!$C$6:$L$47,10,FALSE))</f>
        <v/>
      </c>
      <c r="AZ112" s="1070" t="str">
        <f>IF(AZ111="","",VLOOKUP(AZ111,シフト記号表!$C$6:$L$47,10,FALSE))</f>
        <v/>
      </c>
      <c r="BA112" s="1070" t="str">
        <f>IF(BA111="","",VLOOKUP(BA111,シフト記号表!$C$6:$L$47,10,FALSE))</f>
        <v/>
      </c>
      <c r="BB112" s="1071" t="str">
        <f>IF(BB111="","",VLOOKUP(BB111,シフト記号表!$C$6:$L$47,10,FALSE))</f>
        <v/>
      </c>
      <c r="BC112" s="1069" t="str">
        <f>IF(BC111="","",VLOOKUP(BC111,シフト記号表!$C$6:$L$47,10,FALSE))</f>
        <v/>
      </c>
      <c r="BD112" s="1070" t="str">
        <f>IF(BD111="","",VLOOKUP(BD111,シフト記号表!$C$6:$L$47,10,FALSE))</f>
        <v/>
      </c>
      <c r="BE112" s="1070" t="str">
        <f>IF(BE111="","",VLOOKUP(BE111,シフト記号表!$C$6:$L$47,10,FALSE))</f>
        <v/>
      </c>
      <c r="BF112" s="1114">
        <f>IF($BI$3="４週",SUM(AA112:BB112),IF($BI$3="暦月",SUM(AA112:BE112),""))</f>
        <v>0</v>
      </c>
      <c r="BG112" s="1115"/>
      <c r="BH112" s="1116">
        <f>IF($BI$3="４週",BF112/4,IF($BI$3="暦月",(BF112/($BI$8/7)),""))</f>
        <v>0</v>
      </c>
      <c r="BI112" s="1115"/>
      <c r="BJ112" s="1117"/>
      <c r="BK112" s="1118"/>
      <c r="BL112" s="1118"/>
      <c r="BM112" s="1118"/>
      <c r="BN112" s="1119"/>
    </row>
    <row r="113" spans="2:66" ht="20.25" hidden="1" customHeight="1">
      <c r="B113" s="1029">
        <f>B111+1</f>
        <v>49</v>
      </c>
      <c r="C113" s="1234"/>
      <c r="D113" s="1235"/>
      <c r="E113" s="930"/>
      <c r="F113" s="1233"/>
      <c r="G113" s="1078"/>
      <c r="H113" s="1079"/>
      <c r="I113" s="1057"/>
      <c r="J113" s="1058"/>
      <c r="K113" s="1057"/>
      <c r="L113" s="1058"/>
      <c r="M113" s="1082"/>
      <c r="N113" s="1083"/>
      <c r="O113" s="1084"/>
      <c r="P113" s="1085"/>
      <c r="Q113" s="1085"/>
      <c r="R113" s="1079"/>
      <c r="S113" s="1063"/>
      <c r="T113" s="1064"/>
      <c r="U113" s="1064"/>
      <c r="V113" s="1064"/>
      <c r="W113" s="1065"/>
      <c r="X113" s="1103" t="s">
        <v>921</v>
      </c>
      <c r="Y113" s="1104"/>
      <c r="Z113" s="1105"/>
      <c r="AA113" s="1089"/>
      <c r="AB113" s="1090"/>
      <c r="AC113" s="1090"/>
      <c r="AD113" s="1090"/>
      <c r="AE113" s="1090"/>
      <c r="AF113" s="1090"/>
      <c r="AG113" s="1091"/>
      <c r="AH113" s="1089"/>
      <c r="AI113" s="1090"/>
      <c r="AJ113" s="1090"/>
      <c r="AK113" s="1090"/>
      <c r="AL113" s="1090"/>
      <c r="AM113" s="1090"/>
      <c r="AN113" s="1091"/>
      <c r="AO113" s="1089"/>
      <c r="AP113" s="1090"/>
      <c r="AQ113" s="1090"/>
      <c r="AR113" s="1090"/>
      <c r="AS113" s="1090"/>
      <c r="AT113" s="1090"/>
      <c r="AU113" s="1091"/>
      <c r="AV113" s="1089"/>
      <c r="AW113" s="1090"/>
      <c r="AX113" s="1090"/>
      <c r="AY113" s="1090"/>
      <c r="AZ113" s="1090"/>
      <c r="BA113" s="1090"/>
      <c r="BB113" s="1091"/>
      <c r="BC113" s="1089"/>
      <c r="BD113" s="1090"/>
      <c r="BE113" s="1092"/>
      <c r="BF113" s="1093"/>
      <c r="BG113" s="1094"/>
      <c r="BH113" s="1095"/>
      <c r="BI113" s="1096"/>
      <c r="BJ113" s="1097"/>
      <c r="BK113" s="1098"/>
      <c r="BL113" s="1098"/>
      <c r="BM113" s="1098"/>
      <c r="BN113" s="1099"/>
    </row>
    <row r="114" spans="2:66" ht="20.25" hidden="1" customHeight="1">
      <c r="B114" s="1054"/>
      <c r="C114" s="1231"/>
      <c r="D114" s="1232"/>
      <c r="E114" s="930"/>
      <c r="F114" s="1233"/>
      <c r="G114" s="1106"/>
      <c r="H114" s="1107"/>
      <c r="I114" s="1108"/>
      <c r="J114" s="1109">
        <f>G113</f>
        <v>0</v>
      </c>
      <c r="K114" s="1108"/>
      <c r="L114" s="1109">
        <f>M113</f>
        <v>0</v>
      </c>
      <c r="M114" s="1110"/>
      <c r="N114" s="1111"/>
      <c r="O114" s="1112"/>
      <c r="P114" s="1113"/>
      <c r="Q114" s="1113"/>
      <c r="R114" s="1107"/>
      <c r="S114" s="1063"/>
      <c r="T114" s="1064"/>
      <c r="U114" s="1064"/>
      <c r="V114" s="1064"/>
      <c r="W114" s="1065"/>
      <c r="X114" s="1100" t="s">
        <v>922</v>
      </c>
      <c r="Y114" s="1101"/>
      <c r="Z114" s="1102"/>
      <c r="AA114" s="1069" t="str">
        <f>IF(AA113="","",VLOOKUP(AA113,シフト記号表!$C$6:$L$47,10,FALSE))</f>
        <v/>
      </c>
      <c r="AB114" s="1070" t="str">
        <f>IF(AB113="","",VLOOKUP(AB113,シフト記号表!$C$6:$L$47,10,FALSE))</f>
        <v/>
      </c>
      <c r="AC114" s="1070" t="str">
        <f>IF(AC113="","",VLOOKUP(AC113,シフト記号表!$C$6:$L$47,10,FALSE))</f>
        <v/>
      </c>
      <c r="AD114" s="1070" t="str">
        <f>IF(AD113="","",VLOOKUP(AD113,シフト記号表!$C$6:$L$47,10,FALSE))</f>
        <v/>
      </c>
      <c r="AE114" s="1070" t="str">
        <f>IF(AE113="","",VLOOKUP(AE113,シフト記号表!$C$6:$L$47,10,FALSE))</f>
        <v/>
      </c>
      <c r="AF114" s="1070" t="str">
        <f>IF(AF113="","",VLOOKUP(AF113,シフト記号表!$C$6:$L$47,10,FALSE))</f>
        <v/>
      </c>
      <c r="AG114" s="1071" t="str">
        <f>IF(AG113="","",VLOOKUP(AG113,シフト記号表!$C$6:$L$47,10,FALSE))</f>
        <v/>
      </c>
      <c r="AH114" s="1069" t="str">
        <f>IF(AH113="","",VLOOKUP(AH113,シフト記号表!$C$6:$L$47,10,FALSE))</f>
        <v/>
      </c>
      <c r="AI114" s="1070" t="str">
        <f>IF(AI113="","",VLOOKUP(AI113,シフト記号表!$C$6:$L$47,10,FALSE))</f>
        <v/>
      </c>
      <c r="AJ114" s="1070" t="str">
        <f>IF(AJ113="","",VLOOKUP(AJ113,シフト記号表!$C$6:$L$47,10,FALSE))</f>
        <v/>
      </c>
      <c r="AK114" s="1070" t="str">
        <f>IF(AK113="","",VLOOKUP(AK113,シフト記号表!$C$6:$L$47,10,FALSE))</f>
        <v/>
      </c>
      <c r="AL114" s="1070" t="str">
        <f>IF(AL113="","",VLOOKUP(AL113,シフト記号表!$C$6:$L$47,10,FALSE))</f>
        <v/>
      </c>
      <c r="AM114" s="1070" t="str">
        <f>IF(AM113="","",VLOOKUP(AM113,シフト記号表!$C$6:$L$47,10,FALSE))</f>
        <v/>
      </c>
      <c r="AN114" s="1071" t="str">
        <f>IF(AN113="","",VLOOKUP(AN113,シフト記号表!$C$6:$L$47,10,FALSE))</f>
        <v/>
      </c>
      <c r="AO114" s="1069" t="str">
        <f>IF(AO113="","",VLOOKUP(AO113,シフト記号表!$C$6:$L$47,10,FALSE))</f>
        <v/>
      </c>
      <c r="AP114" s="1070" t="str">
        <f>IF(AP113="","",VLOOKUP(AP113,シフト記号表!$C$6:$L$47,10,FALSE))</f>
        <v/>
      </c>
      <c r="AQ114" s="1070" t="str">
        <f>IF(AQ113="","",VLOOKUP(AQ113,シフト記号表!$C$6:$L$47,10,FALSE))</f>
        <v/>
      </c>
      <c r="AR114" s="1070" t="str">
        <f>IF(AR113="","",VLOOKUP(AR113,シフト記号表!$C$6:$L$47,10,FALSE))</f>
        <v/>
      </c>
      <c r="AS114" s="1070" t="str">
        <f>IF(AS113="","",VLOOKUP(AS113,シフト記号表!$C$6:$L$47,10,FALSE))</f>
        <v/>
      </c>
      <c r="AT114" s="1070" t="str">
        <f>IF(AT113="","",VLOOKUP(AT113,シフト記号表!$C$6:$L$47,10,FALSE))</f>
        <v/>
      </c>
      <c r="AU114" s="1071" t="str">
        <f>IF(AU113="","",VLOOKUP(AU113,シフト記号表!$C$6:$L$47,10,FALSE))</f>
        <v/>
      </c>
      <c r="AV114" s="1069" t="str">
        <f>IF(AV113="","",VLOOKUP(AV113,シフト記号表!$C$6:$L$47,10,FALSE))</f>
        <v/>
      </c>
      <c r="AW114" s="1070" t="str">
        <f>IF(AW113="","",VLOOKUP(AW113,シフト記号表!$C$6:$L$47,10,FALSE))</f>
        <v/>
      </c>
      <c r="AX114" s="1070" t="str">
        <f>IF(AX113="","",VLOOKUP(AX113,シフト記号表!$C$6:$L$47,10,FALSE))</f>
        <v/>
      </c>
      <c r="AY114" s="1070" t="str">
        <f>IF(AY113="","",VLOOKUP(AY113,シフト記号表!$C$6:$L$47,10,FALSE))</f>
        <v/>
      </c>
      <c r="AZ114" s="1070" t="str">
        <f>IF(AZ113="","",VLOOKUP(AZ113,シフト記号表!$C$6:$L$47,10,FALSE))</f>
        <v/>
      </c>
      <c r="BA114" s="1070" t="str">
        <f>IF(BA113="","",VLOOKUP(BA113,シフト記号表!$C$6:$L$47,10,FALSE))</f>
        <v/>
      </c>
      <c r="BB114" s="1071" t="str">
        <f>IF(BB113="","",VLOOKUP(BB113,シフト記号表!$C$6:$L$47,10,FALSE))</f>
        <v/>
      </c>
      <c r="BC114" s="1069" t="str">
        <f>IF(BC113="","",VLOOKUP(BC113,シフト記号表!$C$6:$L$47,10,FALSE))</f>
        <v/>
      </c>
      <c r="BD114" s="1070" t="str">
        <f>IF(BD113="","",VLOOKUP(BD113,シフト記号表!$C$6:$L$47,10,FALSE))</f>
        <v/>
      </c>
      <c r="BE114" s="1070" t="str">
        <f>IF(BE113="","",VLOOKUP(BE113,シフト記号表!$C$6:$L$47,10,FALSE))</f>
        <v/>
      </c>
      <c r="BF114" s="1114">
        <f>IF($BI$3="４週",SUM(AA114:BB114),IF($BI$3="暦月",SUM(AA114:BE114),""))</f>
        <v>0</v>
      </c>
      <c r="BG114" s="1115"/>
      <c r="BH114" s="1116">
        <f>IF($BI$3="４週",BF114/4,IF($BI$3="暦月",(BF114/($BI$8/7)),""))</f>
        <v>0</v>
      </c>
      <c r="BI114" s="1115"/>
      <c r="BJ114" s="1117"/>
      <c r="BK114" s="1118"/>
      <c r="BL114" s="1118"/>
      <c r="BM114" s="1118"/>
      <c r="BN114" s="1119"/>
    </row>
    <row r="115" spans="2:66" ht="20.25" hidden="1" customHeight="1">
      <c r="B115" s="1029">
        <f>B113+1</f>
        <v>50</v>
      </c>
      <c r="C115" s="1234"/>
      <c r="D115" s="1235"/>
      <c r="E115" s="930"/>
      <c r="F115" s="1233"/>
      <c r="G115" s="1078"/>
      <c r="H115" s="1079"/>
      <c r="I115" s="1057"/>
      <c r="J115" s="1058"/>
      <c r="K115" s="1057"/>
      <c r="L115" s="1058"/>
      <c r="M115" s="1082"/>
      <c r="N115" s="1083"/>
      <c r="O115" s="1084"/>
      <c r="P115" s="1085"/>
      <c r="Q115" s="1085"/>
      <c r="R115" s="1079"/>
      <c r="S115" s="1063"/>
      <c r="T115" s="1064"/>
      <c r="U115" s="1064"/>
      <c r="V115" s="1064"/>
      <c r="W115" s="1065"/>
      <c r="X115" s="1103" t="s">
        <v>921</v>
      </c>
      <c r="Y115" s="1104"/>
      <c r="Z115" s="1105"/>
      <c r="AA115" s="1089"/>
      <c r="AB115" s="1090"/>
      <c r="AC115" s="1090"/>
      <c r="AD115" s="1090"/>
      <c r="AE115" s="1090"/>
      <c r="AF115" s="1090"/>
      <c r="AG115" s="1091"/>
      <c r="AH115" s="1089"/>
      <c r="AI115" s="1090"/>
      <c r="AJ115" s="1090"/>
      <c r="AK115" s="1090"/>
      <c r="AL115" s="1090"/>
      <c r="AM115" s="1090"/>
      <c r="AN115" s="1091"/>
      <c r="AO115" s="1089"/>
      <c r="AP115" s="1090"/>
      <c r="AQ115" s="1090"/>
      <c r="AR115" s="1090"/>
      <c r="AS115" s="1090"/>
      <c r="AT115" s="1090"/>
      <c r="AU115" s="1091"/>
      <c r="AV115" s="1089"/>
      <c r="AW115" s="1090"/>
      <c r="AX115" s="1090"/>
      <c r="AY115" s="1090"/>
      <c r="AZ115" s="1090"/>
      <c r="BA115" s="1090"/>
      <c r="BB115" s="1091"/>
      <c r="BC115" s="1089"/>
      <c r="BD115" s="1090"/>
      <c r="BE115" s="1092"/>
      <c r="BF115" s="1093"/>
      <c r="BG115" s="1094"/>
      <c r="BH115" s="1095"/>
      <c r="BI115" s="1096"/>
      <c r="BJ115" s="1097"/>
      <c r="BK115" s="1098"/>
      <c r="BL115" s="1098"/>
      <c r="BM115" s="1098"/>
      <c r="BN115" s="1099"/>
    </row>
    <row r="116" spans="2:66" ht="20.25" hidden="1" customHeight="1">
      <c r="B116" s="1054"/>
      <c r="C116" s="1231"/>
      <c r="D116" s="1232"/>
      <c r="E116" s="930"/>
      <c r="F116" s="1233"/>
      <c r="G116" s="1106"/>
      <c r="H116" s="1107"/>
      <c r="I116" s="1108"/>
      <c r="J116" s="1109">
        <f>G115</f>
        <v>0</v>
      </c>
      <c r="K116" s="1108"/>
      <c r="L116" s="1109">
        <f>M115</f>
        <v>0</v>
      </c>
      <c r="M116" s="1110"/>
      <c r="N116" s="1111"/>
      <c r="O116" s="1112"/>
      <c r="P116" s="1113"/>
      <c r="Q116" s="1113"/>
      <c r="R116" s="1107"/>
      <c r="S116" s="1063"/>
      <c r="T116" s="1064"/>
      <c r="U116" s="1064"/>
      <c r="V116" s="1064"/>
      <c r="W116" s="1065"/>
      <c r="X116" s="1100" t="s">
        <v>922</v>
      </c>
      <c r="Y116" s="1101"/>
      <c r="Z116" s="1102"/>
      <c r="AA116" s="1069" t="str">
        <f>IF(AA115="","",VLOOKUP(AA115,シフト記号表!$C$6:$L$47,10,FALSE))</f>
        <v/>
      </c>
      <c r="AB116" s="1070" t="str">
        <f>IF(AB115="","",VLOOKUP(AB115,シフト記号表!$C$6:$L$47,10,FALSE))</f>
        <v/>
      </c>
      <c r="AC116" s="1070" t="str">
        <f>IF(AC115="","",VLOOKUP(AC115,シフト記号表!$C$6:$L$47,10,FALSE))</f>
        <v/>
      </c>
      <c r="AD116" s="1070" t="str">
        <f>IF(AD115="","",VLOOKUP(AD115,シフト記号表!$C$6:$L$47,10,FALSE))</f>
        <v/>
      </c>
      <c r="AE116" s="1070" t="str">
        <f>IF(AE115="","",VLOOKUP(AE115,シフト記号表!$C$6:$L$47,10,FALSE))</f>
        <v/>
      </c>
      <c r="AF116" s="1070" t="str">
        <f>IF(AF115="","",VLOOKUP(AF115,シフト記号表!$C$6:$L$47,10,FALSE))</f>
        <v/>
      </c>
      <c r="AG116" s="1071" t="str">
        <f>IF(AG115="","",VLOOKUP(AG115,シフト記号表!$C$6:$L$47,10,FALSE))</f>
        <v/>
      </c>
      <c r="AH116" s="1069" t="str">
        <f>IF(AH115="","",VLOOKUP(AH115,シフト記号表!$C$6:$L$47,10,FALSE))</f>
        <v/>
      </c>
      <c r="AI116" s="1070" t="str">
        <f>IF(AI115="","",VLOOKUP(AI115,シフト記号表!$C$6:$L$47,10,FALSE))</f>
        <v/>
      </c>
      <c r="AJ116" s="1070" t="str">
        <f>IF(AJ115="","",VLOOKUP(AJ115,シフト記号表!$C$6:$L$47,10,FALSE))</f>
        <v/>
      </c>
      <c r="AK116" s="1070" t="str">
        <f>IF(AK115="","",VLOOKUP(AK115,シフト記号表!$C$6:$L$47,10,FALSE))</f>
        <v/>
      </c>
      <c r="AL116" s="1070" t="str">
        <f>IF(AL115="","",VLOOKUP(AL115,シフト記号表!$C$6:$L$47,10,FALSE))</f>
        <v/>
      </c>
      <c r="AM116" s="1070" t="str">
        <f>IF(AM115="","",VLOOKUP(AM115,シフト記号表!$C$6:$L$47,10,FALSE))</f>
        <v/>
      </c>
      <c r="AN116" s="1071" t="str">
        <f>IF(AN115="","",VLOOKUP(AN115,シフト記号表!$C$6:$L$47,10,FALSE))</f>
        <v/>
      </c>
      <c r="AO116" s="1069" t="str">
        <f>IF(AO115="","",VLOOKUP(AO115,シフト記号表!$C$6:$L$47,10,FALSE))</f>
        <v/>
      </c>
      <c r="AP116" s="1070" t="str">
        <f>IF(AP115="","",VLOOKUP(AP115,シフト記号表!$C$6:$L$47,10,FALSE))</f>
        <v/>
      </c>
      <c r="AQ116" s="1070" t="str">
        <f>IF(AQ115="","",VLOOKUP(AQ115,シフト記号表!$C$6:$L$47,10,FALSE))</f>
        <v/>
      </c>
      <c r="AR116" s="1070" t="str">
        <f>IF(AR115="","",VLOOKUP(AR115,シフト記号表!$C$6:$L$47,10,FALSE))</f>
        <v/>
      </c>
      <c r="AS116" s="1070" t="str">
        <f>IF(AS115="","",VLOOKUP(AS115,シフト記号表!$C$6:$L$47,10,FALSE))</f>
        <v/>
      </c>
      <c r="AT116" s="1070" t="str">
        <f>IF(AT115="","",VLOOKUP(AT115,シフト記号表!$C$6:$L$47,10,FALSE))</f>
        <v/>
      </c>
      <c r="AU116" s="1071" t="str">
        <f>IF(AU115="","",VLOOKUP(AU115,シフト記号表!$C$6:$L$47,10,FALSE))</f>
        <v/>
      </c>
      <c r="AV116" s="1069" t="str">
        <f>IF(AV115="","",VLOOKUP(AV115,シフト記号表!$C$6:$L$47,10,FALSE))</f>
        <v/>
      </c>
      <c r="AW116" s="1070" t="str">
        <f>IF(AW115="","",VLOOKUP(AW115,シフト記号表!$C$6:$L$47,10,FALSE))</f>
        <v/>
      </c>
      <c r="AX116" s="1070" t="str">
        <f>IF(AX115="","",VLOOKUP(AX115,シフト記号表!$C$6:$L$47,10,FALSE))</f>
        <v/>
      </c>
      <c r="AY116" s="1070" t="str">
        <f>IF(AY115="","",VLOOKUP(AY115,シフト記号表!$C$6:$L$47,10,FALSE))</f>
        <v/>
      </c>
      <c r="AZ116" s="1070" t="str">
        <f>IF(AZ115="","",VLOOKUP(AZ115,シフト記号表!$C$6:$L$47,10,FALSE))</f>
        <v/>
      </c>
      <c r="BA116" s="1070" t="str">
        <f>IF(BA115="","",VLOOKUP(BA115,シフト記号表!$C$6:$L$47,10,FALSE))</f>
        <v/>
      </c>
      <c r="BB116" s="1071" t="str">
        <f>IF(BB115="","",VLOOKUP(BB115,シフト記号表!$C$6:$L$47,10,FALSE))</f>
        <v/>
      </c>
      <c r="BC116" s="1069" t="str">
        <f>IF(BC115="","",VLOOKUP(BC115,シフト記号表!$C$6:$L$47,10,FALSE))</f>
        <v/>
      </c>
      <c r="BD116" s="1070" t="str">
        <f>IF(BD115="","",VLOOKUP(BD115,シフト記号表!$C$6:$L$47,10,FALSE))</f>
        <v/>
      </c>
      <c r="BE116" s="1070" t="str">
        <f>IF(BE115="","",VLOOKUP(BE115,シフト記号表!$C$6:$L$47,10,FALSE))</f>
        <v/>
      </c>
      <c r="BF116" s="1114">
        <f>IF($BI$3="４週",SUM(AA116:BB116),IF($BI$3="暦月",SUM(AA116:BE116),""))</f>
        <v>0</v>
      </c>
      <c r="BG116" s="1115"/>
      <c r="BH116" s="1116">
        <f>IF($BI$3="４週",BF116/4,IF($BI$3="暦月",(BF116/($BI$8/7)),""))</f>
        <v>0</v>
      </c>
      <c r="BI116" s="1115"/>
      <c r="BJ116" s="1117"/>
      <c r="BK116" s="1118"/>
      <c r="BL116" s="1118"/>
      <c r="BM116" s="1118"/>
      <c r="BN116" s="1119"/>
    </row>
    <row r="117" spans="2:66" ht="20.25" hidden="1" customHeight="1">
      <c r="B117" s="1029">
        <f>B115+1</f>
        <v>51</v>
      </c>
      <c r="C117" s="1234"/>
      <c r="D117" s="1235"/>
      <c r="E117" s="930"/>
      <c r="F117" s="1233"/>
      <c r="G117" s="1078"/>
      <c r="H117" s="1079"/>
      <c r="I117" s="1057"/>
      <c r="J117" s="1058"/>
      <c r="K117" s="1057"/>
      <c r="L117" s="1058"/>
      <c r="M117" s="1082"/>
      <c r="N117" s="1083"/>
      <c r="O117" s="1084"/>
      <c r="P117" s="1085"/>
      <c r="Q117" s="1085"/>
      <c r="R117" s="1079"/>
      <c r="S117" s="1063"/>
      <c r="T117" s="1064"/>
      <c r="U117" s="1064"/>
      <c r="V117" s="1064"/>
      <c r="W117" s="1065"/>
      <c r="X117" s="1103" t="s">
        <v>921</v>
      </c>
      <c r="Y117" s="1104"/>
      <c r="Z117" s="1105"/>
      <c r="AA117" s="1089"/>
      <c r="AB117" s="1090"/>
      <c r="AC117" s="1090"/>
      <c r="AD117" s="1090"/>
      <c r="AE117" s="1090"/>
      <c r="AF117" s="1090"/>
      <c r="AG117" s="1091"/>
      <c r="AH117" s="1089"/>
      <c r="AI117" s="1090"/>
      <c r="AJ117" s="1090"/>
      <c r="AK117" s="1090"/>
      <c r="AL117" s="1090"/>
      <c r="AM117" s="1090"/>
      <c r="AN117" s="1091"/>
      <c r="AO117" s="1089"/>
      <c r="AP117" s="1090"/>
      <c r="AQ117" s="1090"/>
      <c r="AR117" s="1090"/>
      <c r="AS117" s="1090"/>
      <c r="AT117" s="1090"/>
      <c r="AU117" s="1091"/>
      <c r="AV117" s="1089"/>
      <c r="AW117" s="1090"/>
      <c r="AX117" s="1090"/>
      <c r="AY117" s="1090"/>
      <c r="AZ117" s="1090"/>
      <c r="BA117" s="1090"/>
      <c r="BB117" s="1091"/>
      <c r="BC117" s="1089"/>
      <c r="BD117" s="1090"/>
      <c r="BE117" s="1092"/>
      <c r="BF117" s="1093"/>
      <c r="BG117" s="1094"/>
      <c r="BH117" s="1095"/>
      <c r="BI117" s="1096"/>
      <c r="BJ117" s="1097"/>
      <c r="BK117" s="1098"/>
      <c r="BL117" s="1098"/>
      <c r="BM117" s="1098"/>
      <c r="BN117" s="1099"/>
    </row>
    <row r="118" spans="2:66" ht="20.25" hidden="1" customHeight="1">
      <c r="B118" s="1054"/>
      <c r="C118" s="1231"/>
      <c r="D118" s="1232"/>
      <c r="E118" s="930"/>
      <c r="F118" s="1233"/>
      <c r="G118" s="1106"/>
      <c r="H118" s="1107"/>
      <c r="I118" s="1108"/>
      <c r="J118" s="1109">
        <f>G117</f>
        <v>0</v>
      </c>
      <c r="K118" s="1108"/>
      <c r="L118" s="1109">
        <f>M117</f>
        <v>0</v>
      </c>
      <c r="M118" s="1110"/>
      <c r="N118" s="1111"/>
      <c r="O118" s="1112"/>
      <c r="P118" s="1113"/>
      <c r="Q118" s="1113"/>
      <c r="R118" s="1107"/>
      <c r="S118" s="1063"/>
      <c r="T118" s="1064"/>
      <c r="U118" s="1064"/>
      <c r="V118" s="1064"/>
      <c r="W118" s="1065"/>
      <c r="X118" s="1100" t="s">
        <v>922</v>
      </c>
      <c r="Y118" s="1101"/>
      <c r="Z118" s="1102"/>
      <c r="AA118" s="1069" t="str">
        <f>IF(AA117="","",VLOOKUP(AA117,シフト記号表!$C$6:$L$47,10,FALSE))</f>
        <v/>
      </c>
      <c r="AB118" s="1070" t="str">
        <f>IF(AB117="","",VLOOKUP(AB117,シフト記号表!$C$6:$L$47,10,FALSE))</f>
        <v/>
      </c>
      <c r="AC118" s="1070" t="str">
        <f>IF(AC117="","",VLOOKUP(AC117,シフト記号表!$C$6:$L$47,10,FALSE))</f>
        <v/>
      </c>
      <c r="AD118" s="1070" t="str">
        <f>IF(AD117="","",VLOOKUP(AD117,シフト記号表!$C$6:$L$47,10,FALSE))</f>
        <v/>
      </c>
      <c r="AE118" s="1070" t="str">
        <f>IF(AE117="","",VLOOKUP(AE117,シフト記号表!$C$6:$L$47,10,FALSE))</f>
        <v/>
      </c>
      <c r="AF118" s="1070" t="str">
        <f>IF(AF117="","",VLOOKUP(AF117,シフト記号表!$C$6:$L$47,10,FALSE))</f>
        <v/>
      </c>
      <c r="AG118" s="1071" t="str">
        <f>IF(AG117="","",VLOOKUP(AG117,シフト記号表!$C$6:$L$47,10,FALSE))</f>
        <v/>
      </c>
      <c r="AH118" s="1069" t="str">
        <f>IF(AH117="","",VLOOKUP(AH117,シフト記号表!$C$6:$L$47,10,FALSE))</f>
        <v/>
      </c>
      <c r="AI118" s="1070" t="str">
        <f>IF(AI117="","",VLOOKUP(AI117,シフト記号表!$C$6:$L$47,10,FALSE))</f>
        <v/>
      </c>
      <c r="AJ118" s="1070" t="str">
        <f>IF(AJ117="","",VLOOKUP(AJ117,シフト記号表!$C$6:$L$47,10,FALSE))</f>
        <v/>
      </c>
      <c r="AK118" s="1070" t="str">
        <f>IF(AK117="","",VLOOKUP(AK117,シフト記号表!$C$6:$L$47,10,FALSE))</f>
        <v/>
      </c>
      <c r="AL118" s="1070" t="str">
        <f>IF(AL117="","",VLOOKUP(AL117,シフト記号表!$C$6:$L$47,10,FALSE))</f>
        <v/>
      </c>
      <c r="AM118" s="1070" t="str">
        <f>IF(AM117="","",VLOOKUP(AM117,シフト記号表!$C$6:$L$47,10,FALSE))</f>
        <v/>
      </c>
      <c r="AN118" s="1071" t="str">
        <f>IF(AN117="","",VLOOKUP(AN117,シフト記号表!$C$6:$L$47,10,FALSE))</f>
        <v/>
      </c>
      <c r="AO118" s="1069" t="str">
        <f>IF(AO117="","",VLOOKUP(AO117,シフト記号表!$C$6:$L$47,10,FALSE))</f>
        <v/>
      </c>
      <c r="AP118" s="1070" t="str">
        <f>IF(AP117="","",VLOOKUP(AP117,シフト記号表!$C$6:$L$47,10,FALSE))</f>
        <v/>
      </c>
      <c r="AQ118" s="1070" t="str">
        <f>IF(AQ117="","",VLOOKUP(AQ117,シフト記号表!$C$6:$L$47,10,FALSE))</f>
        <v/>
      </c>
      <c r="AR118" s="1070" t="str">
        <f>IF(AR117="","",VLOOKUP(AR117,シフト記号表!$C$6:$L$47,10,FALSE))</f>
        <v/>
      </c>
      <c r="AS118" s="1070" t="str">
        <f>IF(AS117="","",VLOOKUP(AS117,シフト記号表!$C$6:$L$47,10,FALSE))</f>
        <v/>
      </c>
      <c r="AT118" s="1070" t="str">
        <f>IF(AT117="","",VLOOKUP(AT117,シフト記号表!$C$6:$L$47,10,FALSE))</f>
        <v/>
      </c>
      <c r="AU118" s="1071" t="str">
        <f>IF(AU117="","",VLOOKUP(AU117,シフト記号表!$C$6:$L$47,10,FALSE))</f>
        <v/>
      </c>
      <c r="AV118" s="1069" t="str">
        <f>IF(AV117="","",VLOOKUP(AV117,シフト記号表!$C$6:$L$47,10,FALSE))</f>
        <v/>
      </c>
      <c r="AW118" s="1070" t="str">
        <f>IF(AW117="","",VLOOKUP(AW117,シフト記号表!$C$6:$L$47,10,FALSE))</f>
        <v/>
      </c>
      <c r="AX118" s="1070" t="str">
        <f>IF(AX117="","",VLOOKUP(AX117,シフト記号表!$C$6:$L$47,10,FALSE))</f>
        <v/>
      </c>
      <c r="AY118" s="1070" t="str">
        <f>IF(AY117="","",VLOOKUP(AY117,シフト記号表!$C$6:$L$47,10,FALSE))</f>
        <v/>
      </c>
      <c r="AZ118" s="1070" t="str">
        <f>IF(AZ117="","",VLOOKUP(AZ117,シフト記号表!$C$6:$L$47,10,FALSE))</f>
        <v/>
      </c>
      <c r="BA118" s="1070" t="str">
        <f>IF(BA117="","",VLOOKUP(BA117,シフト記号表!$C$6:$L$47,10,FALSE))</f>
        <v/>
      </c>
      <c r="BB118" s="1071" t="str">
        <f>IF(BB117="","",VLOOKUP(BB117,シフト記号表!$C$6:$L$47,10,FALSE))</f>
        <v/>
      </c>
      <c r="BC118" s="1069" t="str">
        <f>IF(BC117="","",VLOOKUP(BC117,シフト記号表!$C$6:$L$47,10,FALSE))</f>
        <v/>
      </c>
      <c r="BD118" s="1070" t="str">
        <f>IF(BD117="","",VLOOKUP(BD117,シフト記号表!$C$6:$L$47,10,FALSE))</f>
        <v/>
      </c>
      <c r="BE118" s="1070" t="str">
        <f>IF(BE117="","",VLOOKUP(BE117,シフト記号表!$C$6:$L$47,10,FALSE))</f>
        <v/>
      </c>
      <c r="BF118" s="1114">
        <f>IF($BI$3="４週",SUM(AA118:BB118),IF($BI$3="暦月",SUM(AA118:BE118),""))</f>
        <v>0</v>
      </c>
      <c r="BG118" s="1115"/>
      <c r="BH118" s="1116">
        <f>IF($BI$3="４週",BF118/4,IF($BI$3="暦月",(BF118/($BI$8/7)),""))</f>
        <v>0</v>
      </c>
      <c r="BI118" s="1115"/>
      <c r="BJ118" s="1117"/>
      <c r="BK118" s="1118"/>
      <c r="BL118" s="1118"/>
      <c r="BM118" s="1118"/>
      <c r="BN118" s="1119"/>
    </row>
    <row r="119" spans="2:66" ht="20.25" hidden="1" customHeight="1">
      <c r="B119" s="1029">
        <f>B117+1</f>
        <v>52</v>
      </c>
      <c r="C119" s="1234"/>
      <c r="D119" s="1235"/>
      <c r="E119" s="930"/>
      <c r="F119" s="1233"/>
      <c r="G119" s="1078"/>
      <c r="H119" s="1079"/>
      <c r="I119" s="1057"/>
      <c r="J119" s="1058"/>
      <c r="K119" s="1057"/>
      <c r="L119" s="1058"/>
      <c r="M119" s="1082"/>
      <c r="N119" s="1083"/>
      <c r="O119" s="1084"/>
      <c r="P119" s="1085"/>
      <c r="Q119" s="1085"/>
      <c r="R119" s="1079"/>
      <c r="S119" s="1063"/>
      <c r="T119" s="1064"/>
      <c r="U119" s="1064"/>
      <c r="V119" s="1064"/>
      <c r="W119" s="1065"/>
      <c r="X119" s="1103" t="s">
        <v>921</v>
      </c>
      <c r="Y119" s="1104"/>
      <c r="Z119" s="1105"/>
      <c r="AA119" s="1089"/>
      <c r="AB119" s="1090"/>
      <c r="AC119" s="1090"/>
      <c r="AD119" s="1090"/>
      <c r="AE119" s="1090"/>
      <c r="AF119" s="1090"/>
      <c r="AG119" s="1091"/>
      <c r="AH119" s="1089"/>
      <c r="AI119" s="1090"/>
      <c r="AJ119" s="1090"/>
      <c r="AK119" s="1090"/>
      <c r="AL119" s="1090"/>
      <c r="AM119" s="1090"/>
      <c r="AN119" s="1091"/>
      <c r="AO119" s="1089"/>
      <c r="AP119" s="1090"/>
      <c r="AQ119" s="1090"/>
      <c r="AR119" s="1090"/>
      <c r="AS119" s="1090"/>
      <c r="AT119" s="1090"/>
      <c r="AU119" s="1091"/>
      <c r="AV119" s="1089"/>
      <c r="AW119" s="1090"/>
      <c r="AX119" s="1090"/>
      <c r="AY119" s="1090"/>
      <c r="AZ119" s="1090"/>
      <c r="BA119" s="1090"/>
      <c r="BB119" s="1091"/>
      <c r="BC119" s="1089"/>
      <c r="BD119" s="1090"/>
      <c r="BE119" s="1092"/>
      <c r="BF119" s="1093"/>
      <c r="BG119" s="1094"/>
      <c r="BH119" s="1095"/>
      <c r="BI119" s="1096"/>
      <c r="BJ119" s="1097"/>
      <c r="BK119" s="1098"/>
      <c r="BL119" s="1098"/>
      <c r="BM119" s="1098"/>
      <c r="BN119" s="1099"/>
    </row>
    <row r="120" spans="2:66" ht="20.25" hidden="1" customHeight="1">
      <c r="B120" s="1054"/>
      <c r="C120" s="1231"/>
      <c r="D120" s="1232"/>
      <c r="E120" s="930"/>
      <c r="F120" s="1233"/>
      <c r="G120" s="1106"/>
      <c r="H120" s="1107"/>
      <c r="I120" s="1108"/>
      <c r="J120" s="1109">
        <f>G119</f>
        <v>0</v>
      </c>
      <c r="K120" s="1108"/>
      <c r="L120" s="1109">
        <f>M119</f>
        <v>0</v>
      </c>
      <c r="M120" s="1110"/>
      <c r="N120" s="1111"/>
      <c r="O120" s="1112"/>
      <c r="P120" s="1113"/>
      <c r="Q120" s="1113"/>
      <c r="R120" s="1107"/>
      <c r="S120" s="1063"/>
      <c r="T120" s="1064"/>
      <c r="U120" s="1064"/>
      <c r="V120" s="1064"/>
      <c r="W120" s="1065"/>
      <c r="X120" s="1100" t="s">
        <v>922</v>
      </c>
      <c r="Y120" s="1101"/>
      <c r="Z120" s="1102"/>
      <c r="AA120" s="1069" t="str">
        <f>IF(AA119="","",VLOOKUP(AA119,シフト記号表!$C$6:$L$47,10,FALSE))</f>
        <v/>
      </c>
      <c r="AB120" s="1070" t="str">
        <f>IF(AB119="","",VLOOKUP(AB119,シフト記号表!$C$6:$L$47,10,FALSE))</f>
        <v/>
      </c>
      <c r="AC120" s="1070" t="str">
        <f>IF(AC119="","",VLOOKUP(AC119,シフト記号表!$C$6:$L$47,10,FALSE))</f>
        <v/>
      </c>
      <c r="AD120" s="1070" t="str">
        <f>IF(AD119="","",VLOOKUP(AD119,シフト記号表!$C$6:$L$47,10,FALSE))</f>
        <v/>
      </c>
      <c r="AE120" s="1070" t="str">
        <f>IF(AE119="","",VLOOKUP(AE119,シフト記号表!$C$6:$L$47,10,FALSE))</f>
        <v/>
      </c>
      <c r="AF120" s="1070" t="str">
        <f>IF(AF119="","",VLOOKUP(AF119,シフト記号表!$C$6:$L$47,10,FALSE))</f>
        <v/>
      </c>
      <c r="AG120" s="1071" t="str">
        <f>IF(AG119="","",VLOOKUP(AG119,シフト記号表!$C$6:$L$47,10,FALSE))</f>
        <v/>
      </c>
      <c r="AH120" s="1069" t="str">
        <f>IF(AH119="","",VLOOKUP(AH119,シフト記号表!$C$6:$L$47,10,FALSE))</f>
        <v/>
      </c>
      <c r="AI120" s="1070" t="str">
        <f>IF(AI119="","",VLOOKUP(AI119,シフト記号表!$C$6:$L$47,10,FALSE))</f>
        <v/>
      </c>
      <c r="AJ120" s="1070" t="str">
        <f>IF(AJ119="","",VLOOKUP(AJ119,シフト記号表!$C$6:$L$47,10,FALSE))</f>
        <v/>
      </c>
      <c r="AK120" s="1070" t="str">
        <f>IF(AK119="","",VLOOKUP(AK119,シフト記号表!$C$6:$L$47,10,FALSE))</f>
        <v/>
      </c>
      <c r="AL120" s="1070" t="str">
        <f>IF(AL119="","",VLOOKUP(AL119,シフト記号表!$C$6:$L$47,10,FALSE))</f>
        <v/>
      </c>
      <c r="AM120" s="1070" t="str">
        <f>IF(AM119="","",VLOOKUP(AM119,シフト記号表!$C$6:$L$47,10,FALSE))</f>
        <v/>
      </c>
      <c r="AN120" s="1071" t="str">
        <f>IF(AN119="","",VLOOKUP(AN119,シフト記号表!$C$6:$L$47,10,FALSE))</f>
        <v/>
      </c>
      <c r="AO120" s="1069" t="str">
        <f>IF(AO119="","",VLOOKUP(AO119,シフト記号表!$C$6:$L$47,10,FALSE))</f>
        <v/>
      </c>
      <c r="AP120" s="1070" t="str">
        <f>IF(AP119="","",VLOOKUP(AP119,シフト記号表!$C$6:$L$47,10,FALSE))</f>
        <v/>
      </c>
      <c r="AQ120" s="1070" t="str">
        <f>IF(AQ119="","",VLOOKUP(AQ119,シフト記号表!$C$6:$L$47,10,FALSE))</f>
        <v/>
      </c>
      <c r="AR120" s="1070" t="str">
        <f>IF(AR119="","",VLOOKUP(AR119,シフト記号表!$C$6:$L$47,10,FALSE))</f>
        <v/>
      </c>
      <c r="AS120" s="1070" t="str">
        <f>IF(AS119="","",VLOOKUP(AS119,シフト記号表!$C$6:$L$47,10,FALSE))</f>
        <v/>
      </c>
      <c r="AT120" s="1070" t="str">
        <f>IF(AT119="","",VLOOKUP(AT119,シフト記号表!$C$6:$L$47,10,FALSE))</f>
        <v/>
      </c>
      <c r="AU120" s="1071" t="str">
        <f>IF(AU119="","",VLOOKUP(AU119,シフト記号表!$C$6:$L$47,10,FALSE))</f>
        <v/>
      </c>
      <c r="AV120" s="1069" t="str">
        <f>IF(AV119="","",VLOOKUP(AV119,シフト記号表!$C$6:$L$47,10,FALSE))</f>
        <v/>
      </c>
      <c r="AW120" s="1070" t="str">
        <f>IF(AW119="","",VLOOKUP(AW119,シフト記号表!$C$6:$L$47,10,FALSE))</f>
        <v/>
      </c>
      <c r="AX120" s="1070" t="str">
        <f>IF(AX119="","",VLOOKUP(AX119,シフト記号表!$C$6:$L$47,10,FALSE))</f>
        <v/>
      </c>
      <c r="AY120" s="1070" t="str">
        <f>IF(AY119="","",VLOOKUP(AY119,シフト記号表!$C$6:$L$47,10,FALSE))</f>
        <v/>
      </c>
      <c r="AZ120" s="1070" t="str">
        <f>IF(AZ119="","",VLOOKUP(AZ119,シフト記号表!$C$6:$L$47,10,FALSE))</f>
        <v/>
      </c>
      <c r="BA120" s="1070" t="str">
        <f>IF(BA119="","",VLOOKUP(BA119,シフト記号表!$C$6:$L$47,10,FALSE))</f>
        <v/>
      </c>
      <c r="BB120" s="1071" t="str">
        <f>IF(BB119="","",VLOOKUP(BB119,シフト記号表!$C$6:$L$47,10,FALSE))</f>
        <v/>
      </c>
      <c r="BC120" s="1069" t="str">
        <f>IF(BC119="","",VLOOKUP(BC119,シフト記号表!$C$6:$L$47,10,FALSE))</f>
        <v/>
      </c>
      <c r="BD120" s="1070" t="str">
        <f>IF(BD119="","",VLOOKUP(BD119,シフト記号表!$C$6:$L$47,10,FALSE))</f>
        <v/>
      </c>
      <c r="BE120" s="1070" t="str">
        <f>IF(BE119="","",VLOOKUP(BE119,シフト記号表!$C$6:$L$47,10,FALSE))</f>
        <v/>
      </c>
      <c r="BF120" s="1114">
        <f>IF($BI$3="４週",SUM(AA120:BB120),IF($BI$3="暦月",SUM(AA120:BE120),""))</f>
        <v>0</v>
      </c>
      <c r="BG120" s="1115"/>
      <c r="BH120" s="1116">
        <f>IF($BI$3="４週",BF120/4,IF($BI$3="暦月",(BF120/($BI$8/7)),""))</f>
        <v>0</v>
      </c>
      <c r="BI120" s="1115"/>
      <c r="BJ120" s="1117"/>
      <c r="BK120" s="1118"/>
      <c r="BL120" s="1118"/>
      <c r="BM120" s="1118"/>
      <c r="BN120" s="1119"/>
    </row>
    <row r="121" spans="2:66" ht="20.25" hidden="1" customHeight="1">
      <c r="B121" s="1029">
        <f>B119+1</f>
        <v>53</v>
      </c>
      <c r="C121" s="1234"/>
      <c r="D121" s="1235"/>
      <c r="E121" s="930"/>
      <c r="F121" s="1233"/>
      <c r="G121" s="1078"/>
      <c r="H121" s="1079"/>
      <c r="I121" s="1057"/>
      <c r="J121" s="1058"/>
      <c r="K121" s="1057"/>
      <c r="L121" s="1058"/>
      <c r="M121" s="1082"/>
      <c r="N121" s="1083"/>
      <c r="O121" s="1084"/>
      <c r="P121" s="1085"/>
      <c r="Q121" s="1085"/>
      <c r="R121" s="1079"/>
      <c r="S121" s="1063"/>
      <c r="T121" s="1064"/>
      <c r="U121" s="1064"/>
      <c r="V121" s="1064"/>
      <c r="W121" s="1065"/>
      <c r="X121" s="1103" t="s">
        <v>921</v>
      </c>
      <c r="Y121" s="1104"/>
      <c r="Z121" s="1105"/>
      <c r="AA121" s="1089"/>
      <c r="AB121" s="1090"/>
      <c r="AC121" s="1090"/>
      <c r="AD121" s="1090"/>
      <c r="AE121" s="1090"/>
      <c r="AF121" s="1090"/>
      <c r="AG121" s="1091"/>
      <c r="AH121" s="1089"/>
      <c r="AI121" s="1090"/>
      <c r="AJ121" s="1090"/>
      <c r="AK121" s="1090"/>
      <c r="AL121" s="1090"/>
      <c r="AM121" s="1090"/>
      <c r="AN121" s="1091"/>
      <c r="AO121" s="1089"/>
      <c r="AP121" s="1090"/>
      <c r="AQ121" s="1090"/>
      <c r="AR121" s="1090"/>
      <c r="AS121" s="1090"/>
      <c r="AT121" s="1090"/>
      <c r="AU121" s="1091"/>
      <c r="AV121" s="1089"/>
      <c r="AW121" s="1090"/>
      <c r="AX121" s="1090"/>
      <c r="AY121" s="1090"/>
      <c r="AZ121" s="1090"/>
      <c r="BA121" s="1090"/>
      <c r="BB121" s="1091"/>
      <c r="BC121" s="1089"/>
      <c r="BD121" s="1090"/>
      <c r="BE121" s="1092"/>
      <c r="BF121" s="1093"/>
      <c r="BG121" s="1094"/>
      <c r="BH121" s="1095"/>
      <c r="BI121" s="1096"/>
      <c r="BJ121" s="1097"/>
      <c r="BK121" s="1098"/>
      <c r="BL121" s="1098"/>
      <c r="BM121" s="1098"/>
      <c r="BN121" s="1099"/>
    </row>
    <row r="122" spans="2:66" ht="20.25" hidden="1" customHeight="1">
      <c r="B122" s="1054"/>
      <c r="C122" s="1231"/>
      <c r="D122" s="1232"/>
      <c r="E122" s="930"/>
      <c r="F122" s="1233"/>
      <c r="G122" s="1106"/>
      <c r="H122" s="1107"/>
      <c r="I122" s="1108"/>
      <c r="J122" s="1109">
        <f>G121</f>
        <v>0</v>
      </c>
      <c r="K122" s="1108"/>
      <c r="L122" s="1109">
        <f>M121</f>
        <v>0</v>
      </c>
      <c r="M122" s="1110"/>
      <c r="N122" s="1111"/>
      <c r="O122" s="1112"/>
      <c r="P122" s="1113"/>
      <c r="Q122" s="1113"/>
      <c r="R122" s="1107"/>
      <c r="S122" s="1063"/>
      <c r="T122" s="1064"/>
      <c r="U122" s="1064"/>
      <c r="V122" s="1064"/>
      <c r="W122" s="1065"/>
      <c r="X122" s="1100" t="s">
        <v>922</v>
      </c>
      <c r="Y122" s="1101"/>
      <c r="Z122" s="1102"/>
      <c r="AA122" s="1069" t="str">
        <f>IF(AA121="","",VLOOKUP(AA121,シフト記号表!$C$6:$L$47,10,FALSE))</f>
        <v/>
      </c>
      <c r="AB122" s="1070" t="str">
        <f>IF(AB121="","",VLOOKUP(AB121,シフト記号表!$C$6:$L$47,10,FALSE))</f>
        <v/>
      </c>
      <c r="AC122" s="1070" t="str">
        <f>IF(AC121="","",VLOOKUP(AC121,シフト記号表!$C$6:$L$47,10,FALSE))</f>
        <v/>
      </c>
      <c r="AD122" s="1070" t="str">
        <f>IF(AD121="","",VLOOKUP(AD121,シフト記号表!$C$6:$L$47,10,FALSE))</f>
        <v/>
      </c>
      <c r="AE122" s="1070" t="str">
        <f>IF(AE121="","",VLOOKUP(AE121,シフト記号表!$C$6:$L$47,10,FALSE))</f>
        <v/>
      </c>
      <c r="AF122" s="1070" t="str">
        <f>IF(AF121="","",VLOOKUP(AF121,シフト記号表!$C$6:$L$47,10,FALSE))</f>
        <v/>
      </c>
      <c r="AG122" s="1071" t="str">
        <f>IF(AG121="","",VLOOKUP(AG121,シフト記号表!$C$6:$L$47,10,FALSE))</f>
        <v/>
      </c>
      <c r="AH122" s="1069" t="str">
        <f>IF(AH121="","",VLOOKUP(AH121,シフト記号表!$C$6:$L$47,10,FALSE))</f>
        <v/>
      </c>
      <c r="AI122" s="1070" t="str">
        <f>IF(AI121="","",VLOOKUP(AI121,シフト記号表!$C$6:$L$47,10,FALSE))</f>
        <v/>
      </c>
      <c r="AJ122" s="1070" t="str">
        <f>IF(AJ121="","",VLOOKUP(AJ121,シフト記号表!$C$6:$L$47,10,FALSE))</f>
        <v/>
      </c>
      <c r="AK122" s="1070" t="str">
        <f>IF(AK121="","",VLOOKUP(AK121,シフト記号表!$C$6:$L$47,10,FALSE))</f>
        <v/>
      </c>
      <c r="AL122" s="1070" t="str">
        <f>IF(AL121="","",VLOOKUP(AL121,シフト記号表!$C$6:$L$47,10,FALSE))</f>
        <v/>
      </c>
      <c r="AM122" s="1070" t="str">
        <f>IF(AM121="","",VLOOKUP(AM121,シフト記号表!$C$6:$L$47,10,FALSE))</f>
        <v/>
      </c>
      <c r="AN122" s="1071" t="str">
        <f>IF(AN121="","",VLOOKUP(AN121,シフト記号表!$C$6:$L$47,10,FALSE))</f>
        <v/>
      </c>
      <c r="AO122" s="1069" t="str">
        <f>IF(AO121="","",VLOOKUP(AO121,シフト記号表!$C$6:$L$47,10,FALSE))</f>
        <v/>
      </c>
      <c r="AP122" s="1070" t="str">
        <f>IF(AP121="","",VLOOKUP(AP121,シフト記号表!$C$6:$L$47,10,FALSE))</f>
        <v/>
      </c>
      <c r="AQ122" s="1070" t="str">
        <f>IF(AQ121="","",VLOOKUP(AQ121,シフト記号表!$C$6:$L$47,10,FALSE))</f>
        <v/>
      </c>
      <c r="AR122" s="1070" t="str">
        <f>IF(AR121="","",VLOOKUP(AR121,シフト記号表!$C$6:$L$47,10,FALSE))</f>
        <v/>
      </c>
      <c r="AS122" s="1070" t="str">
        <f>IF(AS121="","",VLOOKUP(AS121,シフト記号表!$C$6:$L$47,10,FALSE))</f>
        <v/>
      </c>
      <c r="AT122" s="1070" t="str">
        <f>IF(AT121="","",VLOOKUP(AT121,シフト記号表!$C$6:$L$47,10,FALSE))</f>
        <v/>
      </c>
      <c r="AU122" s="1071" t="str">
        <f>IF(AU121="","",VLOOKUP(AU121,シフト記号表!$C$6:$L$47,10,FALSE))</f>
        <v/>
      </c>
      <c r="AV122" s="1069" t="str">
        <f>IF(AV121="","",VLOOKUP(AV121,シフト記号表!$C$6:$L$47,10,FALSE))</f>
        <v/>
      </c>
      <c r="AW122" s="1070" t="str">
        <f>IF(AW121="","",VLOOKUP(AW121,シフト記号表!$C$6:$L$47,10,FALSE))</f>
        <v/>
      </c>
      <c r="AX122" s="1070" t="str">
        <f>IF(AX121="","",VLOOKUP(AX121,シフト記号表!$C$6:$L$47,10,FALSE))</f>
        <v/>
      </c>
      <c r="AY122" s="1070" t="str">
        <f>IF(AY121="","",VLOOKUP(AY121,シフト記号表!$C$6:$L$47,10,FALSE))</f>
        <v/>
      </c>
      <c r="AZ122" s="1070" t="str">
        <f>IF(AZ121="","",VLOOKUP(AZ121,シフト記号表!$C$6:$L$47,10,FALSE))</f>
        <v/>
      </c>
      <c r="BA122" s="1070" t="str">
        <f>IF(BA121="","",VLOOKUP(BA121,シフト記号表!$C$6:$L$47,10,FALSE))</f>
        <v/>
      </c>
      <c r="BB122" s="1071" t="str">
        <f>IF(BB121="","",VLOOKUP(BB121,シフト記号表!$C$6:$L$47,10,FALSE))</f>
        <v/>
      </c>
      <c r="BC122" s="1069" t="str">
        <f>IF(BC121="","",VLOOKUP(BC121,シフト記号表!$C$6:$L$47,10,FALSE))</f>
        <v/>
      </c>
      <c r="BD122" s="1070" t="str">
        <f>IF(BD121="","",VLOOKUP(BD121,シフト記号表!$C$6:$L$47,10,FALSE))</f>
        <v/>
      </c>
      <c r="BE122" s="1070" t="str">
        <f>IF(BE121="","",VLOOKUP(BE121,シフト記号表!$C$6:$L$47,10,FALSE))</f>
        <v/>
      </c>
      <c r="BF122" s="1114">
        <f>IF($BI$3="４週",SUM(AA122:BB122),IF($BI$3="暦月",SUM(AA122:BE122),""))</f>
        <v>0</v>
      </c>
      <c r="BG122" s="1115"/>
      <c r="BH122" s="1116">
        <f>IF($BI$3="４週",BF122/4,IF($BI$3="暦月",(BF122/($BI$8/7)),""))</f>
        <v>0</v>
      </c>
      <c r="BI122" s="1115"/>
      <c r="BJ122" s="1117"/>
      <c r="BK122" s="1118"/>
      <c r="BL122" s="1118"/>
      <c r="BM122" s="1118"/>
      <c r="BN122" s="1119"/>
    </row>
    <row r="123" spans="2:66" ht="20.25" hidden="1" customHeight="1">
      <c r="B123" s="1029">
        <f>B121+1</f>
        <v>54</v>
      </c>
      <c r="C123" s="1234"/>
      <c r="D123" s="1235"/>
      <c r="E123" s="930"/>
      <c r="F123" s="1233"/>
      <c r="G123" s="1078"/>
      <c r="H123" s="1079"/>
      <c r="I123" s="1057"/>
      <c r="J123" s="1058"/>
      <c r="K123" s="1057"/>
      <c r="L123" s="1058"/>
      <c r="M123" s="1082"/>
      <c r="N123" s="1083"/>
      <c r="O123" s="1084"/>
      <c r="P123" s="1085"/>
      <c r="Q123" s="1085"/>
      <c r="R123" s="1079"/>
      <c r="S123" s="1063"/>
      <c r="T123" s="1064"/>
      <c r="U123" s="1064"/>
      <c r="V123" s="1064"/>
      <c r="W123" s="1065"/>
      <c r="X123" s="1103" t="s">
        <v>921</v>
      </c>
      <c r="Y123" s="1104"/>
      <c r="Z123" s="1105"/>
      <c r="AA123" s="1089"/>
      <c r="AB123" s="1090"/>
      <c r="AC123" s="1090"/>
      <c r="AD123" s="1090"/>
      <c r="AE123" s="1090"/>
      <c r="AF123" s="1090"/>
      <c r="AG123" s="1091"/>
      <c r="AH123" s="1089"/>
      <c r="AI123" s="1090"/>
      <c r="AJ123" s="1090"/>
      <c r="AK123" s="1090"/>
      <c r="AL123" s="1090"/>
      <c r="AM123" s="1090"/>
      <c r="AN123" s="1091"/>
      <c r="AO123" s="1089"/>
      <c r="AP123" s="1090"/>
      <c r="AQ123" s="1090"/>
      <c r="AR123" s="1090"/>
      <c r="AS123" s="1090"/>
      <c r="AT123" s="1090"/>
      <c r="AU123" s="1091"/>
      <c r="AV123" s="1089"/>
      <c r="AW123" s="1090"/>
      <c r="AX123" s="1090"/>
      <c r="AY123" s="1090"/>
      <c r="AZ123" s="1090"/>
      <c r="BA123" s="1090"/>
      <c r="BB123" s="1091"/>
      <c r="BC123" s="1089"/>
      <c r="BD123" s="1090"/>
      <c r="BE123" s="1092"/>
      <c r="BF123" s="1093"/>
      <c r="BG123" s="1094"/>
      <c r="BH123" s="1095"/>
      <c r="BI123" s="1096"/>
      <c r="BJ123" s="1097"/>
      <c r="BK123" s="1098"/>
      <c r="BL123" s="1098"/>
      <c r="BM123" s="1098"/>
      <c r="BN123" s="1099"/>
    </row>
    <row r="124" spans="2:66" ht="20.25" hidden="1" customHeight="1">
      <c r="B124" s="1054"/>
      <c r="C124" s="1231"/>
      <c r="D124" s="1232"/>
      <c r="E124" s="930"/>
      <c r="F124" s="1233"/>
      <c r="G124" s="1106"/>
      <c r="H124" s="1107"/>
      <c r="I124" s="1108"/>
      <c r="J124" s="1109">
        <f>G123</f>
        <v>0</v>
      </c>
      <c r="K124" s="1108"/>
      <c r="L124" s="1109">
        <f>M123</f>
        <v>0</v>
      </c>
      <c r="M124" s="1110"/>
      <c r="N124" s="1111"/>
      <c r="O124" s="1112"/>
      <c r="P124" s="1113"/>
      <c r="Q124" s="1113"/>
      <c r="R124" s="1107"/>
      <c r="S124" s="1063"/>
      <c r="T124" s="1064"/>
      <c r="U124" s="1064"/>
      <c r="V124" s="1064"/>
      <c r="W124" s="1065"/>
      <c r="X124" s="1100" t="s">
        <v>922</v>
      </c>
      <c r="Y124" s="1101"/>
      <c r="Z124" s="1102"/>
      <c r="AA124" s="1069" t="str">
        <f>IF(AA123="","",VLOOKUP(AA123,シフト記号表!$C$6:$L$47,10,FALSE))</f>
        <v/>
      </c>
      <c r="AB124" s="1070" t="str">
        <f>IF(AB123="","",VLOOKUP(AB123,シフト記号表!$C$6:$L$47,10,FALSE))</f>
        <v/>
      </c>
      <c r="AC124" s="1070" t="str">
        <f>IF(AC123="","",VLOOKUP(AC123,シフト記号表!$C$6:$L$47,10,FALSE))</f>
        <v/>
      </c>
      <c r="AD124" s="1070" t="str">
        <f>IF(AD123="","",VLOOKUP(AD123,シフト記号表!$C$6:$L$47,10,FALSE))</f>
        <v/>
      </c>
      <c r="AE124" s="1070" t="str">
        <f>IF(AE123="","",VLOOKUP(AE123,シフト記号表!$C$6:$L$47,10,FALSE))</f>
        <v/>
      </c>
      <c r="AF124" s="1070" t="str">
        <f>IF(AF123="","",VLOOKUP(AF123,シフト記号表!$C$6:$L$47,10,FALSE))</f>
        <v/>
      </c>
      <c r="AG124" s="1071" t="str">
        <f>IF(AG123="","",VLOOKUP(AG123,シフト記号表!$C$6:$L$47,10,FALSE))</f>
        <v/>
      </c>
      <c r="AH124" s="1069" t="str">
        <f>IF(AH123="","",VLOOKUP(AH123,シフト記号表!$C$6:$L$47,10,FALSE))</f>
        <v/>
      </c>
      <c r="AI124" s="1070" t="str">
        <f>IF(AI123="","",VLOOKUP(AI123,シフト記号表!$C$6:$L$47,10,FALSE))</f>
        <v/>
      </c>
      <c r="AJ124" s="1070" t="str">
        <f>IF(AJ123="","",VLOOKUP(AJ123,シフト記号表!$C$6:$L$47,10,FALSE))</f>
        <v/>
      </c>
      <c r="AK124" s="1070" t="str">
        <f>IF(AK123="","",VLOOKUP(AK123,シフト記号表!$C$6:$L$47,10,FALSE))</f>
        <v/>
      </c>
      <c r="AL124" s="1070" t="str">
        <f>IF(AL123="","",VLOOKUP(AL123,シフト記号表!$C$6:$L$47,10,FALSE))</f>
        <v/>
      </c>
      <c r="AM124" s="1070" t="str">
        <f>IF(AM123="","",VLOOKUP(AM123,シフト記号表!$C$6:$L$47,10,FALSE))</f>
        <v/>
      </c>
      <c r="AN124" s="1071" t="str">
        <f>IF(AN123="","",VLOOKUP(AN123,シフト記号表!$C$6:$L$47,10,FALSE))</f>
        <v/>
      </c>
      <c r="AO124" s="1069" t="str">
        <f>IF(AO123="","",VLOOKUP(AO123,シフト記号表!$C$6:$L$47,10,FALSE))</f>
        <v/>
      </c>
      <c r="AP124" s="1070" t="str">
        <f>IF(AP123="","",VLOOKUP(AP123,シフト記号表!$C$6:$L$47,10,FALSE))</f>
        <v/>
      </c>
      <c r="AQ124" s="1070" t="str">
        <f>IF(AQ123="","",VLOOKUP(AQ123,シフト記号表!$C$6:$L$47,10,FALSE))</f>
        <v/>
      </c>
      <c r="AR124" s="1070" t="str">
        <f>IF(AR123="","",VLOOKUP(AR123,シフト記号表!$C$6:$L$47,10,FALSE))</f>
        <v/>
      </c>
      <c r="AS124" s="1070" t="str">
        <f>IF(AS123="","",VLOOKUP(AS123,シフト記号表!$C$6:$L$47,10,FALSE))</f>
        <v/>
      </c>
      <c r="AT124" s="1070" t="str">
        <f>IF(AT123="","",VLOOKUP(AT123,シフト記号表!$C$6:$L$47,10,FALSE))</f>
        <v/>
      </c>
      <c r="AU124" s="1071" t="str">
        <f>IF(AU123="","",VLOOKUP(AU123,シフト記号表!$C$6:$L$47,10,FALSE))</f>
        <v/>
      </c>
      <c r="AV124" s="1069" t="str">
        <f>IF(AV123="","",VLOOKUP(AV123,シフト記号表!$C$6:$L$47,10,FALSE))</f>
        <v/>
      </c>
      <c r="AW124" s="1070" t="str">
        <f>IF(AW123="","",VLOOKUP(AW123,シフト記号表!$C$6:$L$47,10,FALSE))</f>
        <v/>
      </c>
      <c r="AX124" s="1070" t="str">
        <f>IF(AX123="","",VLOOKUP(AX123,シフト記号表!$C$6:$L$47,10,FALSE))</f>
        <v/>
      </c>
      <c r="AY124" s="1070" t="str">
        <f>IF(AY123="","",VLOOKUP(AY123,シフト記号表!$C$6:$L$47,10,FALSE))</f>
        <v/>
      </c>
      <c r="AZ124" s="1070" t="str">
        <f>IF(AZ123="","",VLOOKUP(AZ123,シフト記号表!$C$6:$L$47,10,FALSE))</f>
        <v/>
      </c>
      <c r="BA124" s="1070" t="str">
        <f>IF(BA123="","",VLOOKUP(BA123,シフト記号表!$C$6:$L$47,10,FALSE))</f>
        <v/>
      </c>
      <c r="BB124" s="1071" t="str">
        <f>IF(BB123="","",VLOOKUP(BB123,シフト記号表!$C$6:$L$47,10,FALSE))</f>
        <v/>
      </c>
      <c r="BC124" s="1069" t="str">
        <f>IF(BC123="","",VLOOKUP(BC123,シフト記号表!$C$6:$L$47,10,FALSE))</f>
        <v/>
      </c>
      <c r="BD124" s="1070" t="str">
        <f>IF(BD123="","",VLOOKUP(BD123,シフト記号表!$C$6:$L$47,10,FALSE))</f>
        <v/>
      </c>
      <c r="BE124" s="1070" t="str">
        <f>IF(BE123="","",VLOOKUP(BE123,シフト記号表!$C$6:$L$47,10,FALSE))</f>
        <v/>
      </c>
      <c r="BF124" s="1114">
        <f>IF($BI$3="４週",SUM(AA124:BB124),IF($BI$3="暦月",SUM(AA124:BE124),""))</f>
        <v>0</v>
      </c>
      <c r="BG124" s="1115"/>
      <c r="BH124" s="1116">
        <f>IF($BI$3="４週",BF124/4,IF($BI$3="暦月",(BF124/($BI$8/7)),""))</f>
        <v>0</v>
      </c>
      <c r="BI124" s="1115"/>
      <c r="BJ124" s="1117"/>
      <c r="BK124" s="1118"/>
      <c r="BL124" s="1118"/>
      <c r="BM124" s="1118"/>
      <c r="BN124" s="1119"/>
    </row>
    <row r="125" spans="2:66" ht="20.25" hidden="1" customHeight="1">
      <c r="B125" s="1029">
        <f>B123+1</f>
        <v>55</v>
      </c>
      <c r="C125" s="1234"/>
      <c r="D125" s="1235"/>
      <c r="E125" s="930"/>
      <c r="F125" s="1233"/>
      <c r="G125" s="1078"/>
      <c r="H125" s="1079"/>
      <c r="I125" s="1057"/>
      <c r="J125" s="1058"/>
      <c r="K125" s="1057"/>
      <c r="L125" s="1058"/>
      <c r="M125" s="1082"/>
      <c r="N125" s="1083"/>
      <c r="O125" s="1084"/>
      <c r="P125" s="1085"/>
      <c r="Q125" s="1085"/>
      <c r="R125" s="1079"/>
      <c r="S125" s="1063"/>
      <c r="T125" s="1064"/>
      <c r="U125" s="1064"/>
      <c r="V125" s="1064"/>
      <c r="W125" s="1065"/>
      <c r="X125" s="1103" t="s">
        <v>921</v>
      </c>
      <c r="Y125" s="1104"/>
      <c r="Z125" s="1105"/>
      <c r="AA125" s="1089"/>
      <c r="AB125" s="1090"/>
      <c r="AC125" s="1090"/>
      <c r="AD125" s="1090"/>
      <c r="AE125" s="1090"/>
      <c r="AF125" s="1090"/>
      <c r="AG125" s="1091"/>
      <c r="AH125" s="1089"/>
      <c r="AI125" s="1090"/>
      <c r="AJ125" s="1090"/>
      <c r="AK125" s="1090"/>
      <c r="AL125" s="1090"/>
      <c r="AM125" s="1090"/>
      <c r="AN125" s="1091"/>
      <c r="AO125" s="1089"/>
      <c r="AP125" s="1090"/>
      <c r="AQ125" s="1090"/>
      <c r="AR125" s="1090"/>
      <c r="AS125" s="1090"/>
      <c r="AT125" s="1090"/>
      <c r="AU125" s="1091"/>
      <c r="AV125" s="1089"/>
      <c r="AW125" s="1090"/>
      <c r="AX125" s="1090"/>
      <c r="AY125" s="1090"/>
      <c r="AZ125" s="1090"/>
      <c r="BA125" s="1090"/>
      <c r="BB125" s="1091"/>
      <c r="BC125" s="1089"/>
      <c r="BD125" s="1090"/>
      <c r="BE125" s="1092"/>
      <c r="BF125" s="1093"/>
      <c r="BG125" s="1094"/>
      <c r="BH125" s="1095"/>
      <c r="BI125" s="1096"/>
      <c r="BJ125" s="1097"/>
      <c r="BK125" s="1098"/>
      <c r="BL125" s="1098"/>
      <c r="BM125" s="1098"/>
      <c r="BN125" s="1099"/>
    </row>
    <row r="126" spans="2:66" ht="20.25" hidden="1" customHeight="1">
      <c r="B126" s="1054"/>
      <c r="C126" s="1231"/>
      <c r="D126" s="1232"/>
      <c r="E126" s="930"/>
      <c r="F126" s="1233"/>
      <c r="G126" s="1106"/>
      <c r="H126" s="1107"/>
      <c r="I126" s="1108"/>
      <c r="J126" s="1109">
        <f>G125</f>
        <v>0</v>
      </c>
      <c r="K126" s="1108"/>
      <c r="L126" s="1109">
        <f>M125</f>
        <v>0</v>
      </c>
      <c r="M126" s="1110"/>
      <c r="N126" s="1111"/>
      <c r="O126" s="1112"/>
      <c r="P126" s="1113"/>
      <c r="Q126" s="1113"/>
      <c r="R126" s="1107"/>
      <c r="S126" s="1063"/>
      <c r="T126" s="1064"/>
      <c r="U126" s="1064"/>
      <c r="V126" s="1064"/>
      <c r="W126" s="1065"/>
      <c r="X126" s="1100" t="s">
        <v>922</v>
      </c>
      <c r="Y126" s="1101"/>
      <c r="Z126" s="1102"/>
      <c r="AA126" s="1069" t="str">
        <f>IF(AA125="","",VLOOKUP(AA125,シフト記号表!$C$6:$L$47,10,FALSE))</f>
        <v/>
      </c>
      <c r="AB126" s="1070" t="str">
        <f>IF(AB125="","",VLOOKUP(AB125,シフト記号表!$C$6:$L$47,10,FALSE))</f>
        <v/>
      </c>
      <c r="AC126" s="1070" t="str">
        <f>IF(AC125="","",VLOOKUP(AC125,シフト記号表!$C$6:$L$47,10,FALSE))</f>
        <v/>
      </c>
      <c r="AD126" s="1070" t="str">
        <f>IF(AD125="","",VLOOKUP(AD125,シフト記号表!$C$6:$L$47,10,FALSE))</f>
        <v/>
      </c>
      <c r="AE126" s="1070" t="str">
        <f>IF(AE125="","",VLOOKUP(AE125,シフト記号表!$C$6:$L$47,10,FALSE))</f>
        <v/>
      </c>
      <c r="AF126" s="1070" t="str">
        <f>IF(AF125="","",VLOOKUP(AF125,シフト記号表!$C$6:$L$47,10,FALSE))</f>
        <v/>
      </c>
      <c r="AG126" s="1071" t="str">
        <f>IF(AG125="","",VLOOKUP(AG125,シフト記号表!$C$6:$L$47,10,FALSE))</f>
        <v/>
      </c>
      <c r="AH126" s="1069" t="str">
        <f>IF(AH125="","",VLOOKUP(AH125,シフト記号表!$C$6:$L$47,10,FALSE))</f>
        <v/>
      </c>
      <c r="AI126" s="1070" t="str">
        <f>IF(AI125="","",VLOOKUP(AI125,シフト記号表!$C$6:$L$47,10,FALSE))</f>
        <v/>
      </c>
      <c r="AJ126" s="1070" t="str">
        <f>IF(AJ125="","",VLOOKUP(AJ125,シフト記号表!$C$6:$L$47,10,FALSE))</f>
        <v/>
      </c>
      <c r="AK126" s="1070" t="str">
        <f>IF(AK125="","",VLOOKUP(AK125,シフト記号表!$C$6:$L$47,10,FALSE))</f>
        <v/>
      </c>
      <c r="AL126" s="1070" t="str">
        <f>IF(AL125="","",VLOOKUP(AL125,シフト記号表!$C$6:$L$47,10,FALSE))</f>
        <v/>
      </c>
      <c r="AM126" s="1070" t="str">
        <f>IF(AM125="","",VLOOKUP(AM125,シフト記号表!$C$6:$L$47,10,FALSE))</f>
        <v/>
      </c>
      <c r="AN126" s="1071" t="str">
        <f>IF(AN125="","",VLOOKUP(AN125,シフト記号表!$C$6:$L$47,10,FALSE))</f>
        <v/>
      </c>
      <c r="AO126" s="1069" t="str">
        <f>IF(AO125="","",VLOOKUP(AO125,シフト記号表!$C$6:$L$47,10,FALSE))</f>
        <v/>
      </c>
      <c r="AP126" s="1070" t="str">
        <f>IF(AP125="","",VLOOKUP(AP125,シフト記号表!$C$6:$L$47,10,FALSE))</f>
        <v/>
      </c>
      <c r="AQ126" s="1070" t="str">
        <f>IF(AQ125="","",VLOOKUP(AQ125,シフト記号表!$C$6:$L$47,10,FALSE))</f>
        <v/>
      </c>
      <c r="AR126" s="1070" t="str">
        <f>IF(AR125="","",VLOOKUP(AR125,シフト記号表!$C$6:$L$47,10,FALSE))</f>
        <v/>
      </c>
      <c r="AS126" s="1070" t="str">
        <f>IF(AS125="","",VLOOKUP(AS125,シフト記号表!$C$6:$L$47,10,FALSE))</f>
        <v/>
      </c>
      <c r="AT126" s="1070" t="str">
        <f>IF(AT125="","",VLOOKUP(AT125,シフト記号表!$C$6:$L$47,10,FALSE))</f>
        <v/>
      </c>
      <c r="AU126" s="1071" t="str">
        <f>IF(AU125="","",VLOOKUP(AU125,シフト記号表!$C$6:$L$47,10,FALSE))</f>
        <v/>
      </c>
      <c r="AV126" s="1069" t="str">
        <f>IF(AV125="","",VLOOKUP(AV125,シフト記号表!$C$6:$L$47,10,FALSE))</f>
        <v/>
      </c>
      <c r="AW126" s="1070" t="str">
        <f>IF(AW125="","",VLOOKUP(AW125,シフト記号表!$C$6:$L$47,10,FALSE))</f>
        <v/>
      </c>
      <c r="AX126" s="1070" t="str">
        <f>IF(AX125="","",VLOOKUP(AX125,シフト記号表!$C$6:$L$47,10,FALSE))</f>
        <v/>
      </c>
      <c r="AY126" s="1070" t="str">
        <f>IF(AY125="","",VLOOKUP(AY125,シフト記号表!$C$6:$L$47,10,FALSE))</f>
        <v/>
      </c>
      <c r="AZ126" s="1070" t="str">
        <f>IF(AZ125="","",VLOOKUP(AZ125,シフト記号表!$C$6:$L$47,10,FALSE))</f>
        <v/>
      </c>
      <c r="BA126" s="1070" t="str">
        <f>IF(BA125="","",VLOOKUP(BA125,シフト記号表!$C$6:$L$47,10,FALSE))</f>
        <v/>
      </c>
      <c r="BB126" s="1071" t="str">
        <f>IF(BB125="","",VLOOKUP(BB125,シフト記号表!$C$6:$L$47,10,FALSE))</f>
        <v/>
      </c>
      <c r="BC126" s="1069" t="str">
        <f>IF(BC125="","",VLOOKUP(BC125,シフト記号表!$C$6:$L$47,10,FALSE))</f>
        <v/>
      </c>
      <c r="BD126" s="1070" t="str">
        <f>IF(BD125="","",VLOOKUP(BD125,シフト記号表!$C$6:$L$47,10,FALSE))</f>
        <v/>
      </c>
      <c r="BE126" s="1070" t="str">
        <f>IF(BE125="","",VLOOKUP(BE125,シフト記号表!$C$6:$L$47,10,FALSE))</f>
        <v/>
      </c>
      <c r="BF126" s="1114">
        <f>IF($BI$3="４週",SUM(AA126:BB126),IF($BI$3="暦月",SUM(AA126:BE126),""))</f>
        <v>0</v>
      </c>
      <c r="BG126" s="1115"/>
      <c r="BH126" s="1116">
        <f>IF($BI$3="４週",BF126/4,IF($BI$3="暦月",(BF126/($BI$8/7)),""))</f>
        <v>0</v>
      </c>
      <c r="BI126" s="1115"/>
      <c r="BJ126" s="1117"/>
      <c r="BK126" s="1118"/>
      <c r="BL126" s="1118"/>
      <c r="BM126" s="1118"/>
      <c r="BN126" s="1119"/>
    </row>
    <row r="127" spans="2:66" ht="20.25" hidden="1" customHeight="1">
      <c r="B127" s="1029">
        <f>B125+1</f>
        <v>56</v>
      </c>
      <c r="C127" s="1234"/>
      <c r="D127" s="1235"/>
      <c r="E127" s="930"/>
      <c r="F127" s="1233"/>
      <c r="G127" s="1078"/>
      <c r="H127" s="1079"/>
      <c r="I127" s="1057"/>
      <c r="J127" s="1058"/>
      <c r="K127" s="1057"/>
      <c r="L127" s="1058"/>
      <c r="M127" s="1082"/>
      <c r="N127" s="1083"/>
      <c r="O127" s="1084"/>
      <c r="P127" s="1085"/>
      <c r="Q127" s="1085"/>
      <c r="R127" s="1079"/>
      <c r="S127" s="1063"/>
      <c r="T127" s="1064"/>
      <c r="U127" s="1064"/>
      <c r="V127" s="1064"/>
      <c r="W127" s="1065"/>
      <c r="X127" s="1103" t="s">
        <v>921</v>
      </c>
      <c r="Y127" s="1104"/>
      <c r="Z127" s="1105"/>
      <c r="AA127" s="1089"/>
      <c r="AB127" s="1090"/>
      <c r="AC127" s="1090"/>
      <c r="AD127" s="1090"/>
      <c r="AE127" s="1090"/>
      <c r="AF127" s="1090"/>
      <c r="AG127" s="1091"/>
      <c r="AH127" s="1089"/>
      <c r="AI127" s="1090"/>
      <c r="AJ127" s="1090"/>
      <c r="AK127" s="1090"/>
      <c r="AL127" s="1090"/>
      <c r="AM127" s="1090"/>
      <c r="AN127" s="1091"/>
      <c r="AO127" s="1089"/>
      <c r="AP127" s="1090"/>
      <c r="AQ127" s="1090"/>
      <c r="AR127" s="1090"/>
      <c r="AS127" s="1090"/>
      <c r="AT127" s="1090"/>
      <c r="AU127" s="1091"/>
      <c r="AV127" s="1089"/>
      <c r="AW127" s="1090"/>
      <c r="AX127" s="1090"/>
      <c r="AY127" s="1090"/>
      <c r="AZ127" s="1090"/>
      <c r="BA127" s="1090"/>
      <c r="BB127" s="1091"/>
      <c r="BC127" s="1089"/>
      <c r="BD127" s="1090"/>
      <c r="BE127" s="1092"/>
      <c r="BF127" s="1093"/>
      <c r="BG127" s="1094"/>
      <c r="BH127" s="1095"/>
      <c r="BI127" s="1096"/>
      <c r="BJ127" s="1097"/>
      <c r="BK127" s="1098"/>
      <c r="BL127" s="1098"/>
      <c r="BM127" s="1098"/>
      <c r="BN127" s="1099"/>
    </row>
    <row r="128" spans="2:66" ht="20.25" hidden="1" customHeight="1">
      <c r="B128" s="1054"/>
      <c r="C128" s="1231"/>
      <c r="D128" s="1232"/>
      <c r="E128" s="930"/>
      <c r="F128" s="1233"/>
      <c r="G128" s="1106"/>
      <c r="H128" s="1107"/>
      <c r="I128" s="1108"/>
      <c r="J128" s="1109">
        <f>G127</f>
        <v>0</v>
      </c>
      <c r="K128" s="1108"/>
      <c r="L128" s="1109">
        <f>M127</f>
        <v>0</v>
      </c>
      <c r="M128" s="1110"/>
      <c r="N128" s="1111"/>
      <c r="O128" s="1112"/>
      <c r="P128" s="1113"/>
      <c r="Q128" s="1113"/>
      <c r="R128" s="1107"/>
      <c r="S128" s="1063"/>
      <c r="T128" s="1064"/>
      <c r="U128" s="1064"/>
      <c r="V128" s="1064"/>
      <c r="W128" s="1065"/>
      <c r="X128" s="1100" t="s">
        <v>922</v>
      </c>
      <c r="Y128" s="1101"/>
      <c r="Z128" s="1102"/>
      <c r="AA128" s="1069" t="str">
        <f>IF(AA127="","",VLOOKUP(AA127,シフト記号表!$C$6:$L$47,10,FALSE))</f>
        <v/>
      </c>
      <c r="AB128" s="1070" t="str">
        <f>IF(AB127="","",VLOOKUP(AB127,シフト記号表!$C$6:$L$47,10,FALSE))</f>
        <v/>
      </c>
      <c r="AC128" s="1070" t="str">
        <f>IF(AC127="","",VLOOKUP(AC127,シフト記号表!$C$6:$L$47,10,FALSE))</f>
        <v/>
      </c>
      <c r="AD128" s="1070" t="str">
        <f>IF(AD127="","",VLOOKUP(AD127,シフト記号表!$C$6:$L$47,10,FALSE))</f>
        <v/>
      </c>
      <c r="AE128" s="1070" t="str">
        <f>IF(AE127="","",VLOOKUP(AE127,シフト記号表!$C$6:$L$47,10,FALSE))</f>
        <v/>
      </c>
      <c r="AF128" s="1070" t="str">
        <f>IF(AF127="","",VLOOKUP(AF127,シフト記号表!$C$6:$L$47,10,FALSE))</f>
        <v/>
      </c>
      <c r="AG128" s="1071" t="str">
        <f>IF(AG127="","",VLOOKUP(AG127,シフト記号表!$C$6:$L$47,10,FALSE))</f>
        <v/>
      </c>
      <c r="AH128" s="1069" t="str">
        <f>IF(AH127="","",VLOOKUP(AH127,シフト記号表!$C$6:$L$47,10,FALSE))</f>
        <v/>
      </c>
      <c r="AI128" s="1070" t="str">
        <f>IF(AI127="","",VLOOKUP(AI127,シフト記号表!$C$6:$L$47,10,FALSE))</f>
        <v/>
      </c>
      <c r="AJ128" s="1070" t="str">
        <f>IF(AJ127="","",VLOOKUP(AJ127,シフト記号表!$C$6:$L$47,10,FALSE))</f>
        <v/>
      </c>
      <c r="AK128" s="1070" t="str">
        <f>IF(AK127="","",VLOOKUP(AK127,シフト記号表!$C$6:$L$47,10,FALSE))</f>
        <v/>
      </c>
      <c r="AL128" s="1070" t="str">
        <f>IF(AL127="","",VLOOKUP(AL127,シフト記号表!$C$6:$L$47,10,FALSE))</f>
        <v/>
      </c>
      <c r="AM128" s="1070" t="str">
        <f>IF(AM127="","",VLOOKUP(AM127,シフト記号表!$C$6:$L$47,10,FALSE))</f>
        <v/>
      </c>
      <c r="AN128" s="1071" t="str">
        <f>IF(AN127="","",VLOOKUP(AN127,シフト記号表!$C$6:$L$47,10,FALSE))</f>
        <v/>
      </c>
      <c r="AO128" s="1069" t="str">
        <f>IF(AO127="","",VLOOKUP(AO127,シフト記号表!$C$6:$L$47,10,FALSE))</f>
        <v/>
      </c>
      <c r="AP128" s="1070" t="str">
        <f>IF(AP127="","",VLOOKUP(AP127,シフト記号表!$C$6:$L$47,10,FALSE))</f>
        <v/>
      </c>
      <c r="AQ128" s="1070" t="str">
        <f>IF(AQ127="","",VLOOKUP(AQ127,シフト記号表!$C$6:$L$47,10,FALSE))</f>
        <v/>
      </c>
      <c r="AR128" s="1070" t="str">
        <f>IF(AR127="","",VLOOKUP(AR127,シフト記号表!$C$6:$L$47,10,FALSE))</f>
        <v/>
      </c>
      <c r="AS128" s="1070" t="str">
        <f>IF(AS127="","",VLOOKUP(AS127,シフト記号表!$C$6:$L$47,10,FALSE))</f>
        <v/>
      </c>
      <c r="AT128" s="1070" t="str">
        <f>IF(AT127="","",VLOOKUP(AT127,シフト記号表!$C$6:$L$47,10,FALSE))</f>
        <v/>
      </c>
      <c r="AU128" s="1071" t="str">
        <f>IF(AU127="","",VLOOKUP(AU127,シフト記号表!$C$6:$L$47,10,FALSE))</f>
        <v/>
      </c>
      <c r="AV128" s="1069" t="str">
        <f>IF(AV127="","",VLOOKUP(AV127,シフト記号表!$C$6:$L$47,10,FALSE))</f>
        <v/>
      </c>
      <c r="AW128" s="1070" t="str">
        <f>IF(AW127="","",VLOOKUP(AW127,シフト記号表!$C$6:$L$47,10,FALSE))</f>
        <v/>
      </c>
      <c r="AX128" s="1070" t="str">
        <f>IF(AX127="","",VLOOKUP(AX127,シフト記号表!$C$6:$L$47,10,FALSE))</f>
        <v/>
      </c>
      <c r="AY128" s="1070" t="str">
        <f>IF(AY127="","",VLOOKUP(AY127,シフト記号表!$C$6:$L$47,10,FALSE))</f>
        <v/>
      </c>
      <c r="AZ128" s="1070" t="str">
        <f>IF(AZ127="","",VLOOKUP(AZ127,シフト記号表!$C$6:$L$47,10,FALSE))</f>
        <v/>
      </c>
      <c r="BA128" s="1070" t="str">
        <f>IF(BA127="","",VLOOKUP(BA127,シフト記号表!$C$6:$L$47,10,FALSE))</f>
        <v/>
      </c>
      <c r="BB128" s="1071" t="str">
        <f>IF(BB127="","",VLOOKUP(BB127,シフト記号表!$C$6:$L$47,10,FALSE))</f>
        <v/>
      </c>
      <c r="BC128" s="1069" t="str">
        <f>IF(BC127="","",VLOOKUP(BC127,シフト記号表!$C$6:$L$47,10,FALSE))</f>
        <v/>
      </c>
      <c r="BD128" s="1070" t="str">
        <f>IF(BD127="","",VLOOKUP(BD127,シフト記号表!$C$6:$L$47,10,FALSE))</f>
        <v/>
      </c>
      <c r="BE128" s="1070" t="str">
        <f>IF(BE127="","",VLOOKUP(BE127,シフト記号表!$C$6:$L$47,10,FALSE))</f>
        <v/>
      </c>
      <c r="BF128" s="1114">
        <f>IF($BI$3="４週",SUM(AA128:BB128),IF($BI$3="暦月",SUM(AA128:BE128),""))</f>
        <v>0</v>
      </c>
      <c r="BG128" s="1115"/>
      <c r="BH128" s="1116">
        <f>IF($BI$3="４週",BF128/4,IF($BI$3="暦月",(BF128/($BI$8/7)),""))</f>
        <v>0</v>
      </c>
      <c r="BI128" s="1115"/>
      <c r="BJ128" s="1117"/>
      <c r="BK128" s="1118"/>
      <c r="BL128" s="1118"/>
      <c r="BM128" s="1118"/>
      <c r="BN128" s="1119"/>
    </row>
    <row r="129" spans="2:66" ht="20.25" hidden="1" customHeight="1">
      <c r="B129" s="1029">
        <f>B127+1</f>
        <v>57</v>
      </c>
      <c r="C129" s="1234"/>
      <c r="D129" s="1235"/>
      <c r="E129" s="930"/>
      <c r="F129" s="1233"/>
      <c r="G129" s="1078"/>
      <c r="H129" s="1079"/>
      <c r="I129" s="1057"/>
      <c r="J129" s="1058"/>
      <c r="K129" s="1057"/>
      <c r="L129" s="1058"/>
      <c r="M129" s="1082"/>
      <c r="N129" s="1083"/>
      <c r="O129" s="1084"/>
      <c r="P129" s="1085"/>
      <c r="Q129" s="1085"/>
      <c r="R129" s="1079"/>
      <c r="S129" s="1063"/>
      <c r="T129" s="1064"/>
      <c r="U129" s="1064"/>
      <c r="V129" s="1064"/>
      <c r="W129" s="1065"/>
      <c r="X129" s="1103" t="s">
        <v>921</v>
      </c>
      <c r="Y129" s="1104"/>
      <c r="Z129" s="1105"/>
      <c r="AA129" s="1089"/>
      <c r="AB129" s="1090"/>
      <c r="AC129" s="1090"/>
      <c r="AD129" s="1090"/>
      <c r="AE129" s="1090"/>
      <c r="AF129" s="1090"/>
      <c r="AG129" s="1091"/>
      <c r="AH129" s="1089"/>
      <c r="AI129" s="1090"/>
      <c r="AJ129" s="1090"/>
      <c r="AK129" s="1090"/>
      <c r="AL129" s="1090"/>
      <c r="AM129" s="1090"/>
      <c r="AN129" s="1091"/>
      <c r="AO129" s="1089"/>
      <c r="AP129" s="1090"/>
      <c r="AQ129" s="1090"/>
      <c r="AR129" s="1090"/>
      <c r="AS129" s="1090"/>
      <c r="AT129" s="1090"/>
      <c r="AU129" s="1091"/>
      <c r="AV129" s="1089"/>
      <c r="AW129" s="1090"/>
      <c r="AX129" s="1090"/>
      <c r="AY129" s="1090"/>
      <c r="AZ129" s="1090"/>
      <c r="BA129" s="1090"/>
      <c r="BB129" s="1091"/>
      <c r="BC129" s="1089"/>
      <c r="BD129" s="1090"/>
      <c r="BE129" s="1092"/>
      <c r="BF129" s="1093"/>
      <c r="BG129" s="1094"/>
      <c r="BH129" s="1095"/>
      <c r="BI129" s="1096"/>
      <c r="BJ129" s="1097"/>
      <c r="BK129" s="1098"/>
      <c r="BL129" s="1098"/>
      <c r="BM129" s="1098"/>
      <c r="BN129" s="1099"/>
    </row>
    <row r="130" spans="2:66" ht="20.25" hidden="1" customHeight="1">
      <c r="B130" s="1054"/>
      <c r="C130" s="1231"/>
      <c r="D130" s="1232"/>
      <c r="E130" s="930"/>
      <c r="F130" s="1233"/>
      <c r="G130" s="1106"/>
      <c r="H130" s="1107"/>
      <c r="I130" s="1108"/>
      <c r="J130" s="1109">
        <f>G129</f>
        <v>0</v>
      </c>
      <c r="K130" s="1108"/>
      <c r="L130" s="1109">
        <f>M129</f>
        <v>0</v>
      </c>
      <c r="M130" s="1110"/>
      <c r="N130" s="1111"/>
      <c r="O130" s="1112"/>
      <c r="P130" s="1113"/>
      <c r="Q130" s="1113"/>
      <c r="R130" s="1107"/>
      <c r="S130" s="1063"/>
      <c r="T130" s="1064"/>
      <c r="U130" s="1064"/>
      <c r="V130" s="1064"/>
      <c r="W130" s="1065"/>
      <c r="X130" s="1100" t="s">
        <v>922</v>
      </c>
      <c r="Y130" s="1101"/>
      <c r="Z130" s="1102"/>
      <c r="AA130" s="1069" t="str">
        <f>IF(AA129="","",VLOOKUP(AA129,シフト記号表!$C$6:$L$47,10,FALSE))</f>
        <v/>
      </c>
      <c r="AB130" s="1070" t="str">
        <f>IF(AB129="","",VLOOKUP(AB129,シフト記号表!$C$6:$L$47,10,FALSE))</f>
        <v/>
      </c>
      <c r="AC130" s="1070" t="str">
        <f>IF(AC129="","",VLOOKUP(AC129,シフト記号表!$C$6:$L$47,10,FALSE))</f>
        <v/>
      </c>
      <c r="AD130" s="1070" t="str">
        <f>IF(AD129="","",VLOOKUP(AD129,シフト記号表!$C$6:$L$47,10,FALSE))</f>
        <v/>
      </c>
      <c r="AE130" s="1070" t="str">
        <f>IF(AE129="","",VLOOKUP(AE129,シフト記号表!$C$6:$L$47,10,FALSE))</f>
        <v/>
      </c>
      <c r="AF130" s="1070" t="str">
        <f>IF(AF129="","",VLOOKUP(AF129,シフト記号表!$C$6:$L$47,10,FALSE))</f>
        <v/>
      </c>
      <c r="AG130" s="1071" t="str">
        <f>IF(AG129="","",VLOOKUP(AG129,シフト記号表!$C$6:$L$47,10,FALSE))</f>
        <v/>
      </c>
      <c r="AH130" s="1069" t="str">
        <f>IF(AH129="","",VLOOKUP(AH129,シフト記号表!$C$6:$L$47,10,FALSE))</f>
        <v/>
      </c>
      <c r="AI130" s="1070" t="str">
        <f>IF(AI129="","",VLOOKUP(AI129,シフト記号表!$C$6:$L$47,10,FALSE))</f>
        <v/>
      </c>
      <c r="AJ130" s="1070" t="str">
        <f>IF(AJ129="","",VLOOKUP(AJ129,シフト記号表!$C$6:$L$47,10,FALSE))</f>
        <v/>
      </c>
      <c r="AK130" s="1070" t="str">
        <f>IF(AK129="","",VLOOKUP(AK129,シフト記号表!$C$6:$L$47,10,FALSE))</f>
        <v/>
      </c>
      <c r="AL130" s="1070" t="str">
        <f>IF(AL129="","",VLOOKUP(AL129,シフト記号表!$C$6:$L$47,10,FALSE))</f>
        <v/>
      </c>
      <c r="AM130" s="1070" t="str">
        <f>IF(AM129="","",VLOOKUP(AM129,シフト記号表!$C$6:$L$47,10,FALSE))</f>
        <v/>
      </c>
      <c r="AN130" s="1071" t="str">
        <f>IF(AN129="","",VLOOKUP(AN129,シフト記号表!$C$6:$L$47,10,FALSE))</f>
        <v/>
      </c>
      <c r="AO130" s="1069" t="str">
        <f>IF(AO129="","",VLOOKUP(AO129,シフト記号表!$C$6:$L$47,10,FALSE))</f>
        <v/>
      </c>
      <c r="AP130" s="1070" t="str">
        <f>IF(AP129="","",VLOOKUP(AP129,シフト記号表!$C$6:$L$47,10,FALSE))</f>
        <v/>
      </c>
      <c r="AQ130" s="1070" t="str">
        <f>IF(AQ129="","",VLOOKUP(AQ129,シフト記号表!$C$6:$L$47,10,FALSE))</f>
        <v/>
      </c>
      <c r="AR130" s="1070" t="str">
        <f>IF(AR129="","",VLOOKUP(AR129,シフト記号表!$C$6:$L$47,10,FALSE))</f>
        <v/>
      </c>
      <c r="AS130" s="1070" t="str">
        <f>IF(AS129="","",VLOOKUP(AS129,シフト記号表!$C$6:$L$47,10,FALSE))</f>
        <v/>
      </c>
      <c r="AT130" s="1070" t="str">
        <f>IF(AT129="","",VLOOKUP(AT129,シフト記号表!$C$6:$L$47,10,FALSE))</f>
        <v/>
      </c>
      <c r="AU130" s="1071" t="str">
        <f>IF(AU129="","",VLOOKUP(AU129,シフト記号表!$C$6:$L$47,10,FALSE))</f>
        <v/>
      </c>
      <c r="AV130" s="1069" t="str">
        <f>IF(AV129="","",VLOOKUP(AV129,シフト記号表!$C$6:$L$47,10,FALSE))</f>
        <v/>
      </c>
      <c r="AW130" s="1070" t="str">
        <f>IF(AW129="","",VLOOKUP(AW129,シフト記号表!$C$6:$L$47,10,FALSE))</f>
        <v/>
      </c>
      <c r="AX130" s="1070" t="str">
        <f>IF(AX129="","",VLOOKUP(AX129,シフト記号表!$C$6:$L$47,10,FALSE))</f>
        <v/>
      </c>
      <c r="AY130" s="1070" t="str">
        <f>IF(AY129="","",VLOOKUP(AY129,シフト記号表!$C$6:$L$47,10,FALSE))</f>
        <v/>
      </c>
      <c r="AZ130" s="1070" t="str">
        <f>IF(AZ129="","",VLOOKUP(AZ129,シフト記号表!$C$6:$L$47,10,FALSE))</f>
        <v/>
      </c>
      <c r="BA130" s="1070" t="str">
        <f>IF(BA129="","",VLOOKUP(BA129,シフト記号表!$C$6:$L$47,10,FALSE))</f>
        <v/>
      </c>
      <c r="BB130" s="1071" t="str">
        <f>IF(BB129="","",VLOOKUP(BB129,シフト記号表!$C$6:$L$47,10,FALSE))</f>
        <v/>
      </c>
      <c r="BC130" s="1069" t="str">
        <f>IF(BC129="","",VLOOKUP(BC129,シフト記号表!$C$6:$L$47,10,FALSE))</f>
        <v/>
      </c>
      <c r="BD130" s="1070" t="str">
        <f>IF(BD129="","",VLOOKUP(BD129,シフト記号表!$C$6:$L$47,10,FALSE))</f>
        <v/>
      </c>
      <c r="BE130" s="1070" t="str">
        <f>IF(BE129="","",VLOOKUP(BE129,シフト記号表!$C$6:$L$47,10,FALSE))</f>
        <v/>
      </c>
      <c r="BF130" s="1114">
        <f>IF($BI$3="４週",SUM(AA130:BB130),IF($BI$3="暦月",SUM(AA130:BE130),""))</f>
        <v>0</v>
      </c>
      <c r="BG130" s="1115"/>
      <c r="BH130" s="1116">
        <f>IF($BI$3="４週",BF130/4,IF($BI$3="暦月",(BF130/($BI$8/7)),""))</f>
        <v>0</v>
      </c>
      <c r="BI130" s="1115"/>
      <c r="BJ130" s="1117"/>
      <c r="BK130" s="1118"/>
      <c r="BL130" s="1118"/>
      <c r="BM130" s="1118"/>
      <c r="BN130" s="1119"/>
    </row>
    <row r="131" spans="2:66" ht="20.25" hidden="1" customHeight="1">
      <c r="B131" s="1029">
        <f>B129+1</f>
        <v>58</v>
      </c>
      <c r="C131" s="1234"/>
      <c r="D131" s="1235"/>
      <c r="E131" s="930"/>
      <c r="F131" s="1233"/>
      <c r="G131" s="1078"/>
      <c r="H131" s="1079"/>
      <c r="I131" s="1057"/>
      <c r="J131" s="1058"/>
      <c r="K131" s="1057"/>
      <c r="L131" s="1058"/>
      <c r="M131" s="1082"/>
      <c r="N131" s="1083"/>
      <c r="O131" s="1084"/>
      <c r="P131" s="1085"/>
      <c r="Q131" s="1085"/>
      <c r="R131" s="1079"/>
      <c r="S131" s="1063"/>
      <c r="T131" s="1064"/>
      <c r="U131" s="1064"/>
      <c r="V131" s="1064"/>
      <c r="W131" s="1065"/>
      <c r="X131" s="1103" t="s">
        <v>921</v>
      </c>
      <c r="Y131" s="1104"/>
      <c r="Z131" s="1105"/>
      <c r="AA131" s="1089"/>
      <c r="AB131" s="1090"/>
      <c r="AC131" s="1090"/>
      <c r="AD131" s="1090"/>
      <c r="AE131" s="1090"/>
      <c r="AF131" s="1090"/>
      <c r="AG131" s="1091"/>
      <c r="AH131" s="1089"/>
      <c r="AI131" s="1090"/>
      <c r="AJ131" s="1090"/>
      <c r="AK131" s="1090"/>
      <c r="AL131" s="1090"/>
      <c r="AM131" s="1090"/>
      <c r="AN131" s="1091"/>
      <c r="AO131" s="1089"/>
      <c r="AP131" s="1090"/>
      <c r="AQ131" s="1090"/>
      <c r="AR131" s="1090"/>
      <c r="AS131" s="1090"/>
      <c r="AT131" s="1090"/>
      <c r="AU131" s="1091"/>
      <c r="AV131" s="1089"/>
      <c r="AW131" s="1090"/>
      <c r="AX131" s="1090"/>
      <c r="AY131" s="1090"/>
      <c r="AZ131" s="1090"/>
      <c r="BA131" s="1090"/>
      <c r="BB131" s="1091"/>
      <c r="BC131" s="1089"/>
      <c r="BD131" s="1090"/>
      <c r="BE131" s="1092"/>
      <c r="BF131" s="1093"/>
      <c r="BG131" s="1094"/>
      <c r="BH131" s="1095"/>
      <c r="BI131" s="1096"/>
      <c r="BJ131" s="1097"/>
      <c r="BK131" s="1098"/>
      <c r="BL131" s="1098"/>
      <c r="BM131" s="1098"/>
      <c r="BN131" s="1099"/>
    </row>
    <row r="132" spans="2:66" ht="20.25" hidden="1" customHeight="1">
      <c r="B132" s="1054"/>
      <c r="C132" s="1231"/>
      <c r="D132" s="1232"/>
      <c r="E132" s="930"/>
      <c r="F132" s="1233"/>
      <c r="G132" s="1106"/>
      <c r="H132" s="1107"/>
      <c r="I132" s="1108"/>
      <c r="J132" s="1109">
        <f>G131</f>
        <v>0</v>
      </c>
      <c r="K132" s="1108"/>
      <c r="L132" s="1109">
        <f>M131</f>
        <v>0</v>
      </c>
      <c r="M132" s="1110"/>
      <c r="N132" s="1111"/>
      <c r="O132" s="1112"/>
      <c r="P132" s="1113"/>
      <c r="Q132" s="1113"/>
      <c r="R132" s="1107"/>
      <c r="S132" s="1063"/>
      <c r="T132" s="1064"/>
      <c r="U132" s="1064"/>
      <c r="V132" s="1064"/>
      <c r="W132" s="1065"/>
      <c r="X132" s="1100" t="s">
        <v>922</v>
      </c>
      <c r="Y132" s="1101"/>
      <c r="Z132" s="1102"/>
      <c r="AA132" s="1069" t="str">
        <f>IF(AA131="","",VLOOKUP(AA131,シフト記号表!$C$6:$L$47,10,FALSE))</f>
        <v/>
      </c>
      <c r="AB132" s="1070" t="str">
        <f>IF(AB131="","",VLOOKUP(AB131,シフト記号表!$C$6:$L$47,10,FALSE))</f>
        <v/>
      </c>
      <c r="AC132" s="1070" t="str">
        <f>IF(AC131="","",VLOOKUP(AC131,シフト記号表!$C$6:$L$47,10,FALSE))</f>
        <v/>
      </c>
      <c r="AD132" s="1070" t="str">
        <f>IF(AD131="","",VLOOKUP(AD131,シフト記号表!$C$6:$L$47,10,FALSE))</f>
        <v/>
      </c>
      <c r="AE132" s="1070" t="str">
        <f>IF(AE131="","",VLOOKUP(AE131,シフト記号表!$C$6:$L$47,10,FALSE))</f>
        <v/>
      </c>
      <c r="AF132" s="1070" t="str">
        <f>IF(AF131="","",VLOOKUP(AF131,シフト記号表!$C$6:$L$47,10,FALSE))</f>
        <v/>
      </c>
      <c r="AG132" s="1071" t="str">
        <f>IF(AG131="","",VLOOKUP(AG131,シフト記号表!$C$6:$L$47,10,FALSE))</f>
        <v/>
      </c>
      <c r="AH132" s="1069" t="str">
        <f>IF(AH131="","",VLOOKUP(AH131,シフト記号表!$C$6:$L$47,10,FALSE))</f>
        <v/>
      </c>
      <c r="AI132" s="1070" t="str">
        <f>IF(AI131="","",VLOOKUP(AI131,シフト記号表!$C$6:$L$47,10,FALSE))</f>
        <v/>
      </c>
      <c r="AJ132" s="1070" t="str">
        <f>IF(AJ131="","",VLOOKUP(AJ131,シフト記号表!$C$6:$L$47,10,FALSE))</f>
        <v/>
      </c>
      <c r="AK132" s="1070" t="str">
        <f>IF(AK131="","",VLOOKUP(AK131,シフト記号表!$C$6:$L$47,10,FALSE))</f>
        <v/>
      </c>
      <c r="AL132" s="1070" t="str">
        <f>IF(AL131="","",VLOOKUP(AL131,シフト記号表!$C$6:$L$47,10,FALSE))</f>
        <v/>
      </c>
      <c r="AM132" s="1070" t="str">
        <f>IF(AM131="","",VLOOKUP(AM131,シフト記号表!$C$6:$L$47,10,FALSE))</f>
        <v/>
      </c>
      <c r="AN132" s="1071" t="str">
        <f>IF(AN131="","",VLOOKUP(AN131,シフト記号表!$C$6:$L$47,10,FALSE))</f>
        <v/>
      </c>
      <c r="AO132" s="1069" t="str">
        <f>IF(AO131="","",VLOOKUP(AO131,シフト記号表!$C$6:$L$47,10,FALSE))</f>
        <v/>
      </c>
      <c r="AP132" s="1070" t="str">
        <f>IF(AP131="","",VLOOKUP(AP131,シフト記号表!$C$6:$L$47,10,FALSE))</f>
        <v/>
      </c>
      <c r="AQ132" s="1070" t="str">
        <f>IF(AQ131="","",VLOOKUP(AQ131,シフト記号表!$C$6:$L$47,10,FALSE))</f>
        <v/>
      </c>
      <c r="AR132" s="1070" t="str">
        <f>IF(AR131="","",VLOOKUP(AR131,シフト記号表!$C$6:$L$47,10,FALSE))</f>
        <v/>
      </c>
      <c r="AS132" s="1070" t="str">
        <f>IF(AS131="","",VLOOKUP(AS131,シフト記号表!$C$6:$L$47,10,FALSE))</f>
        <v/>
      </c>
      <c r="AT132" s="1070" t="str">
        <f>IF(AT131="","",VLOOKUP(AT131,シフト記号表!$C$6:$L$47,10,FALSE))</f>
        <v/>
      </c>
      <c r="AU132" s="1071" t="str">
        <f>IF(AU131="","",VLOOKUP(AU131,シフト記号表!$C$6:$L$47,10,FALSE))</f>
        <v/>
      </c>
      <c r="AV132" s="1069" t="str">
        <f>IF(AV131="","",VLOOKUP(AV131,シフト記号表!$C$6:$L$47,10,FALSE))</f>
        <v/>
      </c>
      <c r="AW132" s="1070" t="str">
        <f>IF(AW131="","",VLOOKUP(AW131,シフト記号表!$C$6:$L$47,10,FALSE))</f>
        <v/>
      </c>
      <c r="AX132" s="1070" t="str">
        <f>IF(AX131="","",VLOOKUP(AX131,シフト記号表!$C$6:$L$47,10,FALSE))</f>
        <v/>
      </c>
      <c r="AY132" s="1070" t="str">
        <f>IF(AY131="","",VLOOKUP(AY131,シフト記号表!$C$6:$L$47,10,FALSE))</f>
        <v/>
      </c>
      <c r="AZ132" s="1070" t="str">
        <f>IF(AZ131="","",VLOOKUP(AZ131,シフト記号表!$C$6:$L$47,10,FALSE))</f>
        <v/>
      </c>
      <c r="BA132" s="1070" t="str">
        <f>IF(BA131="","",VLOOKUP(BA131,シフト記号表!$C$6:$L$47,10,FALSE))</f>
        <v/>
      </c>
      <c r="BB132" s="1071" t="str">
        <f>IF(BB131="","",VLOOKUP(BB131,シフト記号表!$C$6:$L$47,10,FALSE))</f>
        <v/>
      </c>
      <c r="BC132" s="1069" t="str">
        <f>IF(BC131="","",VLOOKUP(BC131,シフト記号表!$C$6:$L$47,10,FALSE))</f>
        <v/>
      </c>
      <c r="BD132" s="1070" t="str">
        <f>IF(BD131="","",VLOOKUP(BD131,シフト記号表!$C$6:$L$47,10,FALSE))</f>
        <v/>
      </c>
      <c r="BE132" s="1070" t="str">
        <f>IF(BE131="","",VLOOKUP(BE131,シフト記号表!$C$6:$L$47,10,FALSE))</f>
        <v/>
      </c>
      <c r="BF132" s="1114">
        <f>IF($BI$3="４週",SUM(AA132:BB132),IF($BI$3="暦月",SUM(AA132:BE132),""))</f>
        <v>0</v>
      </c>
      <c r="BG132" s="1115"/>
      <c r="BH132" s="1116">
        <f>IF($BI$3="４週",BF132/4,IF($BI$3="暦月",(BF132/($BI$8/7)),""))</f>
        <v>0</v>
      </c>
      <c r="BI132" s="1115"/>
      <c r="BJ132" s="1117"/>
      <c r="BK132" s="1118"/>
      <c r="BL132" s="1118"/>
      <c r="BM132" s="1118"/>
      <c r="BN132" s="1119"/>
    </row>
    <row r="133" spans="2:66" ht="20.25" hidden="1" customHeight="1">
      <c r="B133" s="1029">
        <f>B131+1</f>
        <v>59</v>
      </c>
      <c r="C133" s="1234"/>
      <c r="D133" s="1235"/>
      <c r="E133" s="930"/>
      <c r="F133" s="1233"/>
      <c r="G133" s="1078"/>
      <c r="H133" s="1079"/>
      <c r="I133" s="1057"/>
      <c r="J133" s="1058"/>
      <c r="K133" s="1057"/>
      <c r="L133" s="1058"/>
      <c r="M133" s="1082"/>
      <c r="N133" s="1083"/>
      <c r="O133" s="1084"/>
      <c r="P133" s="1085"/>
      <c r="Q133" s="1085"/>
      <c r="R133" s="1079"/>
      <c r="S133" s="1063"/>
      <c r="T133" s="1064"/>
      <c r="U133" s="1064"/>
      <c r="V133" s="1064"/>
      <c r="W133" s="1065"/>
      <c r="X133" s="1103" t="s">
        <v>921</v>
      </c>
      <c r="Y133" s="1104"/>
      <c r="Z133" s="1105"/>
      <c r="AA133" s="1089"/>
      <c r="AB133" s="1090"/>
      <c r="AC133" s="1090"/>
      <c r="AD133" s="1090"/>
      <c r="AE133" s="1090"/>
      <c r="AF133" s="1090"/>
      <c r="AG133" s="1091"/>
      <c r="AH133" s="1089"/>
      <c r="AI133" s="1090"/>
      <c r="AJ133" s="1090"/>
      <c r="AK133" s="1090"/>
      <c r="AL133" s="1090"/>
      <c r="AM133" s="1090"/>
      <c r="AN133" s="1091"/>
      <c r="AO133" s="1089"/>
      <c r="AP133" s="1090"/>
      <c r="AQ133" s="1090"/>
      <c r="AR133" s="1090"/>
      <c r="AS133" s="1090"/>
      <c r="AT133" s="1090"/>
      <c r="AU133" s="1091"/>
      <c r="AV133" s="1089"/>
      <c r="AW133" s="1090"/>
      <c r="AX133" s="1090"/>
      <c r="AY133" s="1090"/>
      <c r="AZ133" s="1090"/>
      <c r="BA133" s="1090"/>
      <c r="BB133" s="1091"/>
      <c r="BC133" s="1089"/>
      <c r="BD133" s="1090"/>
      <c r="BE133" s="1092"/>
      <c r="BF133" s="1093"/>
      <c r="BG133" s="1094"/>
      <c r="BH133" s="1095"/>
      <c r="BI133" s="1096"/>
      <c r="BJ133" s="1097"/>
      <c r="BK133" s="1098"/>
      <c r="BL133" s="1098"/>
      <c r="BM133" s="1098"/>
      <c r="BN133" s="1099"/>
    </row>
    <row r="134" spans="2:66" ht="20.25" hidden="1" customHeight="1">
      <c r="B134" s="1054"/>
      <c r="C134" s="1231"/>
      <c r="D134" s="1232"/>
      <c r="E134" s="930"/>
      <c r="F134" s="1233"/>
      <c r="G134" s="1106"/>
      <c r="H134" s="1107"/>
      <c r="I134" s="1108"/>
      <c r="J134" s="1109">
        <f>G133</f>
        <v>0</v>
      </c>
      <c r="K134" s="1108"/>
      <c r="L134" s="1109">
        <f>M133</f>
        <v>0</v>
      </c>
      <c r="M134" s="1110"/>
      <c r="N134" s="1111"/>
      <c r="O134" s="1112"/>
      <c r="P134" s="1113"/>
      <c r="Q134" s="1113"/>
      <c r="R134" s="1107"/>
      <c r="S134" s="1063"/>
      <c r="T134" s="1064"/>
      <c r="U134" s="1064"/>
      <c r="V134" s="1064"/>
      <c r="W134" s="1065"/>
      <c r="X134" s="1100" t="s">
        <v>922</v>
      </c>
      <c r="Y134" s="1101"/>
      <c r="Z134" s="1102"/>
      <c r="AA134" s="1069" t="str">
        <f>IF(AA133="","",VLOOKUP(AA133,シフト記号表!$C$6:$L$47,10,FALSE))</f>
        <v/>
      </c>
      <c r="AB134" s="1070" t="str">
        <f>IF(AB133="","",VLOOKUP(AB133,シフト記号表!$C$6:$L$47,10,FALSE))</f>
        <v/>
      </c>
      <c r="AC134" s="1070" t="str">
        <f>IF(AC133="","",VLOOKUP(AC133,シフト記号表!$C$6:$L$47,10,FALSE))</f>
        <v/>
      </c>
      <c r="AD134" s="1070" t="str">
        <f>IF(AD133="","",VLOOKUP(AD133,シフト記号表!$C$6:$L$47,10,FALSE))</f>
        <v/>
      </c>
      <c r="AE134" s="1070" t="str">
        <f>IF(AE133="","",VLOOKUP(AE133,シフト記号表!$C$6:$L$47,10,FALSE))</f>
        <v/>
      </c>
      <c r="AF134" s="1070" t="str">
        <f>IF(AF133="","",VLOOKUP(AF133,シフト記号表!$C$6:$L$47,10,FALSE))</f>
        <v/>
      </c>
      <c r="AG134" s="1071" t="str">
        <f>IF(AG133="","",VLOOKUP(AG133,シフト記号表!$C$6:$L$47,10,FALSE))</f>
        <v/>
      </c>
      <c r="AH134" s="1069" t="str">
        <f>IF(AH133="","",VLOOKUP(AH133,シフト記号表!$C$6:$L$47,10,FALSE))</f>
        <v/>
      </c>
      <c r="AI134" s="1070" t="str">
        <f>IF(AI133="","",VLOOKUP(AI133,シフト記号表!$C$6:$L$47,10,FALSE))</f>
        <v/>
      </c>
      <c r="AJ134" s="1070" t="str">
        <f>IF(AJ133="","",VLOOKUP(AJ133,シフト記号表!$C$6:$L$47,10,FALSE))</f>
        <v/>
      </c>
      <c r="AK134" s="1070" t="str">
        <f>IF(AK133="","",VLOOKUP(AK133,シフト記号表!$C$6:$L$47,10,FALSE))</f>
        <v/>
      </c>
      <c r="AL134" s="1070" t="str">
        <f>IF(AL133="","",VLOOKUP(AL133,シフト記号表!$C$6:$L$47,10,FALSE))</f>
        <v/>
      </c>
      <c r="AM134" s="1070" t="str">
        <f>IF(AM133="","",VLOOKUP(AM133,シフト記号表!$C$6:$L$47,10,FALSE))</f>
        <v/>
      </c>
      <c r="AN134" s="1071" t="str">
        <f>IF(AN133="","",VLOOKUP(AN133,シフト記号表!$C$6:$L$47,10,FALSE))</f>
        <v/>
      </c>
      <c r="AO134" s="1069" t="str">
        <f>IF(AO133="","",VLOOKUP(AO133,シフト記号表!$C$6:$L$47,10,FALSE))</f>
        <v/>
      </c>
      <c r="AP134" s="1070" t="str">
        <f>IF(AP133="","",VLOOKUP(AP133,シフト記号表!$C$6:$L$47,10,FALSE))</f>
        <v/>
      </c>
      <c r="AQ134" s="1070" t="str">
        <f>IF(AQ133="","",VLOOKUP(AQ133,シフト記号表!$C$6:$L$47,10,FALSE))</f>
        <v/>
      </c>
      <c r="AR134" s="1070" t="str">
        <f>IF(AR133="","",VLOOKUP(AR133,シフト記号表!$C$6:$L$47,10,FALSE))</f>
        <v/>
      </c>
      <c r="AS134" s="1070" t="str">
        <f>IF(AS133="","",VLOOKUP(AS133,シフト記号表!$C$6:$L$47,10,FALSE))</f>
        <v/>
      </c>
      <c r="AT134" s="1070" t="str">
        <f>IF(AT133="","",VLOOKUP(AT133,シフト記号表!$C$6:$L$47,10,FALSE))</f>
        <v/>
      </c>
      <c r="AU134" s="1071" t="str">
        <f>IF(AU133="","",VLOOKUP(AU133,シフト記号表!$C$6:$L$47,10,FALSE))</f>
        <v/>
      </c>
      <c r="AV134" s="1069" t="str">
        <f>IF(AV133="","",VLOOKUP(AV133,シフト記号表!$C$6:$L$47,10,FALSE))</f>
        <v/>
      </c>
      <c r="AW134" s="1070" t="str">
        <f>IF(AW133="","",VLOOKUP(AW133,シフト記号表!$C$6:$L$47,10,FALSE))</f>
        <v/>
      </c>
      <c r="AX134" s="1070" t="str">
        <f>IF(AX133="","",VLOOKUP(AX133,シフト記号表!$C$6:$L$47,10,FALSE))</f>
        <v/>
      </c>
      <c r="AY134" s="1070" t="str">
        <f>IF(AY133="","",VLOOKUP(AY133,シフト記号表!$C$6:$L$47,10,FALSE))</f>
        <v/>
      </c>
      <c r="AZ134" s="1070" t="str">
        <f>IF(AZ133="","",VLOOKUP(AZ133,シフト記号表!$C$6:$L$47,10,FALSE))</f>
        <v/>
      </c>
      <c r="BA134" s="1070" t="str">
        <f>IF(BA133="","",VLOOKUP(BA133,シフト記号表!$C$6:$L$47,10,FALSE))</f>
        <v/>
      </c>
      <c r="BB134" s="1071" t="str">
        <f>IF(BB133="","",VLOOKUP(BB133,シフト記号表!$C$6:$L$47,10,FALSE))</f>
        <v/>
      </c>
      <c r="BC134" s="1069" t="str">
        <f>IF(BC133="","",VLOOKUP(BC133,シフト記号表!$C$6:$L$47,10,FALSE))</f>
        <v/>
      </c>
      <c r="BD134" s="1070" t="str">
        <f>IF(BD133="","",VLOOKUP(BD133,シフト記号表!$C$6:$L$47,10,FALSE))</f>
        <v/>
      </c>
      <c r="BE134" s="1070" t="str">
        <f>IF(BE133="","",VLOOKUP(BE133,シフト記号表!$C$6:$L$47,10,FALSE))</f>
        <v/>
      </c>
      <c r="BF134" s="1114">
        <f>IF($BI$3="４週",SUM(AA134:BB134),IF($BI$3="暦月",SUM(AA134:BE134),""))</f>
        <v>0</v>
      </c>
      <c r="BG134" s="1115"/>
      <c r="BH134" s="1116">
        <f>IF($BI$3="４週",BF134/4,IF($BI$3="暦月",(BF134/($BI$8/7)),""))</f>
        <v>0</v>
      </c>
      <c r="BI134" s="1115"/>
      <c r="BJ134" s="1117"/>
      <c r="BK134" s="1118"/>
      <c r="BL134" s="1118"/>
      <c r="BM134" s="1118"/>
      <c r="BN134" s="1119"/>
    </row>
    <row r="135" spans="2:66" ht="20.25" hidden="1" customHeight="1">
      <c r="B135" s="1029">
        <f>B133+1</f>
        <v>60</v>
      </c>
      <c r="C135" s="1234"/>
      <c r="D135" s="1235"/>
      <c r="E135" s="930"/>
      <c r="F135" s="1233"/>
      <c r="G135" s="1078"/>
      <c r="H135" s="1079"/>
      <c r="I135" s="1057"/>
      <c r="J135" s="1058"/>
      <c r="K135" s="1057"/>
      <c r="L135" s="1058"/>
      <c r="M135" s="1082"/>
      <c r="N135" s="1083"/>
      <c r="O135" s="1084"/>
      <c r="P135" s="1085"/>
      <c r="Q135" s="1085"/>
      <c r="R135" s="1079"/>
      <c r="S135" s="1063"/>
      <c r="T135" s="1064"/>
      <c r="U135" s="1064"/>
      <c r="V135" s="1064"/>
      <c r="W135" s="1065"/>
      <c r="X135" s="1103" t="s">
        <v>921</v>
      </c>
      <c r="Y135" s="1104"/>
      <c r="Z135" s="1105"/>
      <c r="AA135" s="1089"/>
      <c r="AB135" s="1090"/>
      <c r="AC135" s="1090"/>
      <c r="AD135" s="1090"/>
      <c r="AE135" s="1090"/>
      <c r="AF135" s="1090"/>
      <c r="AG135" s="1091"/>
      <c r="AH135" s="1089"/>
      <c r="AI135" s="1090"/>
      <c r="AJ135" s="1090"/>
      <c r="AK135" s="1090"/>
      <c r="AL135" s="1090"/>
      <c r="AM135" s="1090"/>
      <c r="AN135" s="1091"/>
      <c r="AO135" s="1089"/>
      <c r="AP135" s="1090"/>
      <c r="AQ135" s="1090"/>
      <c r="AR135" s="1090"/>
      <c r="AS135" s="1090"/>
      <c r="AT135" s="1090"/>
      <c r="AU135" s="1091"/>
      <c r="AV135" s="1089"/>
      <c r="AW135" s="1090"/>
      <c r="AX135" s="1090"/>
      <c r="AY135" s="1090"/>
      <c r="AZ135" s="1090"/>
      <c r="BA135" s="1090"/>
      <c r="BB135" s="1091"/>
      <c r="BC135" s="1089"/>
      <c r="BD135" s="1090"/>
      <c r="BE135" s="1092"/>
      <c r="BF135" s="1093"/>
      <c r="BG135" s="1094"/>
      <c r="BH135" s="1095"/>
      <c r="BI135" s="1096"/>
      <c r="BJ135" s="1097"/>
      <c r="BK135" s="1098"/>
      <c r="BL135" s="1098"/>
      <c r="BM135" s="1098"/>
      <c r="BN135" s="1099"/>
    </row>
    <row r="136" spans="2:66" ht="20.25" hidden="1" customHeight="1">
      <c r="B136" s="1054"/>
      <c r="C136" s="1231"/>
      <c r="D136" s="1232"/>
      <c r="E136" s="930"/>
      <c r="F136" s="1233"/>
      <c r="G136" s="1106"/>
      <c r="H136" s="1107"/>
      <c r="I136" s="1108"/>
      <c r="J136" s="1109">
        <f>G135</f>
        <v>0</v>
      </c>
      <c r="K136" s="1108"/>
      <c r="L136" s="1109">
        <f>M135</f>
        <v>0</v>
      </c>
      <c r="M136" s="1110"/>
      <c r="N136" s="1111"/>
      <c r="O136" s="1112"/>
      <c r="P136" s="1113"/>
      <c r="Q136" s="1113"/>
      <c r="R136" s="1107"/>
      <c r="S136" s="1063"/>
      <c r="T136" s="1064"/>
      <c r="U136" s="1064"/>
      <c r="V136" s="1064"/>
      <c r="W136" s="1065"/>
      <c r="X136" s="1100" t="s">
        <v>922</v>
      </c>
      <c r="Y136" s="1101"/>
      <c r="Z136" s="1102"/>
      <c r="AA136" s="1069" t="str">
        <f>IF(AA135="","",VLOOKUP(AA135,シフト記号表!$C$6:$L$47,10,FALSE))</f>
        <v/>
      </c>
      <c r="AB136" s="1070" t="str">
        <f>IF(AB135="","",VLOOKUP(AB135,シフト記号表!$C$6:$L$47,10,FALSE))</f>
        <v/>
      </c>
      <c r="AC136" s="1070" t="str">
        <f>IF(AC135="","",VLOOKUP(AC135,シフト記号表!$C$6:$L$47,10,FALSE))</f>
        <v/>
      </c>
      <c r="AD136" s="1070" t="str">
        <f>IF(AD135="","",VLOOKUP(AD135,シフト記号表!$C$6:$L$47,10,FALSE))</f>
        <v/>
      </c>
      <c r="AE136" s="1070" t="str">
        <f>IF(AE135="","",VLOOKUP(AE135,シフト記号表!$C$6:$L$47,10,FALSE))</f>
        <v/>
      </c>
      <c r="AF136" s="1070" t="str">
        <f>IF(AF135="","",VLOOKUP(AF135,シフト記号表!$C$6:$L$47,10,FALSE))</f>
        <v/>
      </c>
      <c r="AG136" s="1071" t="str">
        <f>IF(AG135="","",VLOOKUP(AG135,シフト記号表!$C$6:$L$47,10,FALSE))</f>
        <v/>
      </c>
      <c r="AH136" s="1069" t="str">
        <f>IF(AH135="","",VLOOKUP(AH135,シフト記号表!$C$6:$L$47,10,FALSE))</f>
        <v/>
      </c>
      <c r="AI136" s="1070" t="str">
        <f>IF(AI135="","",VLOOKUP(AI135,シフト記号表!$C$6:$L$47,10,FALSE))</f>
        <v/>
      </c>
      <c r="AJ136" s="1070" t="str">
        <f>IF(AJ135="","",VLOOKUP(AJ135,シフト記号表!$C$6:$L$47,10,FALSE))</f>
        <v/>
      </c>
      <c r="AK136" s="1070" t="str">
        <f>IF(AK135="","",VLOOKUP(AK135,シフト記号表!$C$6:$L$47,10,FALSE))</f>
        <v/>
      </c>
      <c r="AL136" s="1070" t="str">
        <f>IF(AL135="","",VLOOKUP(AL135,シフト記号表!$C$6:$L$47,10,FALSE))</f>
        <v/>
      </c>
      <c r="AM136" s="1070" t="str">
        <f>IF(AM135="","",VLOOKUP(AM135,シフト記号表!$C$6:$L$47,10,FALSE))</f>
        <v/>
      </c>
      <c r="AN136" s="1071" t="str">
        <f>IF(AN135="","",VLOOKUP(AN135,シフト記号表!$C$6:$L$47,10,FALSE))</f>
        <v/>
      </c>
      <c r="AO136" s="1069" t="str">
        <f>IF(AO135="","",VLOOKUP(AO135,シフト記号表!$C$6:$L$47,10,FALSE))</f>
        <v/>
      </c>
      <c r="AP136" s="1070" t="str">
        <f>IF(AP135="","",VLOOKUP(AP135,シフト記号表!$C$6:$L$47,10,FALSE))</f>
        <v/>
      </c>
      <c r="AQ136" s="1070" t="str">
        <f>IF(AQ135="","",VLOOKUP(AQ135,シフト記号表!$C$6:$L$47,10,FALSE))</f>
        <v/>
      </c>
      <c r="AR136" s="1070" t="str">
        <f>IF(AR135="","",VLOOKUP(AR135,シフト記号表!$C$6:$L$47,10,FALSE))</f>
        <v/>
      </c>
      <c r="AS136" s="1070" t="str">
        <f>IF(AS135="","",VLOOKUP(AS135,シフト記号表!$C$6:$L$47,10,FALSE))</f>
        <v/>
      </c>
      <c r="AT136" s="1070" t="str">
        <f>IF(AT135="","",VLOOKUP(AT135,シフト記号表!$C$6:$L$47,10,FALSE))</f>
        <v/>
      </c>
      <c r="AU136" s="1071" t="str">
        <f>IF(AU135="","",VLOOKUP(AU135,シフト記号表!$C$6:$L$47,10,FALSE))</f>
        <v/>
      </c>
      <c r="AV136" s="1069" t="str">
        <f>IF(AV135="","",VLOOKUP(AV135,シフト記号表!$C$6:$L$47,10,FALSE))</f>
        <v/>
      </c>
      <c r="AW136" s="1070" t="str">
        <f>IF(AW135="","",VLOOKUP(AW135,シフト記号表!$C$6:$L$47,10,FALSE))</f>
        <v/>
      </c>
      <c r="AX136" s="1070" t="str">
        <f>IF(AX135="","",VLOOKUP(AX135,シフト記号表!$C$6:$L$47,10,FALSE))</f>
        <v/>
      </c>
      <c r="AY136" s="1070" t="str">
        <f>IF(AY135="","",VLOOKUP(AY135,シフト記号表!$C$6:$L$47,10,FALSE))</f>
        <v/>
      </c>
      <c r="AZ136" s="1070" t="str">
        <f>IF(AZ135="","",VLOOKUP(AZ135,シフト記号表!$C$6:$L$47,10,FALSE))</f>
        <v/>
      </c>
      <c r="BA136" s="1070" t="str">
        <f>IF(BA135="","",VLOOKUP(BA135,シフト記号表!$C$6:$L$47,10,FALSE))</f>
        <v/>
      </c>
      <c r="BB136" s="1071" t="str">
        <f>IF(BB135="","",VLOOKUP(BB135,シフト記号表!$C$6:$L$47,10,FALSE))</f>
        <v/>
      </c>
      <c r="BC136" s="1069" t="str">
        <f>IF(BC135="","",VLOOKUP(BC135,シフト記号表!$C$6:$L$47,10,FALSE))</f>
        <v/>
      </c>
      <c r="BD136" s="1070" t="str">
        <f>IF(BD135="","",VLOOKUP(BD135,シフト記号表!$C$6:$L$47,10,FALSE))</f>
        <v/>
      </c>
      <c r="BE136" s="1070" t="str">
        <f>IF(BE135="","",VLOOKUP(BE135,シフト記号表!$C$6:$L$47,10,FALSE))</f>
        <v/>
      </c>
      <c r="BF136" s="1114">
        <f>IF($BI$3="４週",SUM(AA136:BB136),IF($BI$3="暦月",SUM(AA136:BE136),""))</f>
        <v>0</v>
      </c>
      <c r="BG136" s="1115"/>
      <c r="BH136" s="1116">
        <f>IF($BI$3="４週",BF136/4,IF($BI$3="暦月",(BF136/($BI$8/7)),""))</f>
        <v>0</v>
      </c>
      <c r="BI136" s="1115"/>
      <c r="BJ136" s="1117"/>
      <c r="BK136" s="1118"/>
      <c r="BL136" s="1118"/>
      <c r="BM136" s="1118"/>
      <c r="BN136" s="1119"/>
    </row>
    <row r="137" spans="2:66" ht="20.25" hidden="1" customHeight="1">
      <c r="B137" s="1029">
        <f>B135+1</f>
        <v>61</v>
      </c>
      <c r="C137" s="1234"/>
      <c r="D137" s="1235"/>
      <c r="E137" s="930"/>
      <c r="F137" s="1233"/>
      <c r="G137" s="1078"/>
      <c r="H137" s="1079"/>
      <c r="I137" s="1057"/>
      <c r="J137" s="1058"/>
      <c r="K137" s="1057"/>
      <c r="L137" s="1058"/>
      <c r="M137" s="1082"/>
      <c r="N137" s="1083"/>
      <c r="O137" s="1084"/>
      <c r="P137" s="1085"/>
      <c r="Q137" s="1085"/>
      <c r="R137" s="1079"/>
      <c r="S137" s="1063"/>
      <c r="T137" s="1064"/>
      <c r="U137" s="1064"/>
      <c r="V137" s="1064"/>
      <c r="W137" s="1065"/>
      <c r="X137" s="1103" t="s">
        <v>921</v>
      </c>
      <c r="Y137" s="1104"/>
      <c r="Z137" s="1105"/>
      <c r="AA137" s="1089"/>
      <c r="AB137" s="1090"/>
      <c r="AC137" s="1090"/>
      <c r="AD137" s="1090"/>
      <c r="AE137" s="1090"/>
      <c r="AF137" s="1090"/>
      <c r="AG137" s="1091"/>
      <c r="AH137" s="1089"/>
      <c r="AI137" s="1090"/>
      <c r="AJ137" s="1090"/>
      <c r="AK137" s="1090"/>
      <c r="AL137" s="1090"/>
      <c r="AM137" s="1090"/>
      <c r="AN137" s="1091"/>
      <c r="AO137" s="1089"/>
      <c r="AP137" s="1090"/>
      <c r="AQ137" s="1090"/>
      <c r="AR137" s="1090"/>
      <c r="AS137" s="1090"/>
      <c r="AT137" s="1090"/>
      <c r="AU137" s="1091"/>
      <c r="AV137" s="1089"/>
      <c r="AW137" s="1090"/>
      <c r="AX137" s="1090"/>
      <c r="AY137" s="1090"/>
      <c r="AZ137" s="1090"/>
      <c r="BA137" s="1090"/>
      <c r="BB137" s="1091"/>
      <c r="BC137" s="1089"/>
      <c r="BD137" s="1090"/>
      <c r="BE137" s="1092"/>
      <c r="BF137" s="1093"/>
      <c r="BG137" s="1094"/>
      <c r="BH137" s="1095"/>
      <c r="BI137" s="1096"/>
      <c r="BJ137" s="1097"/>
      <c r="BK137" s="1098"/>
      <c r="BL137" s="1098"/>
      <c r="BM137" s="1098"/>
      <c r="BN137" s="1099"/>
    </row>
    <row r="138" spans="2:66" ht="20.25" hidden="1" customHeight="1">
      <c r="B138" s="1054"/>
      <c r="C138" s="1231"/>
      <c r="D138" s="1232"/>
      <c r="E138" s="930"/>
      <c r="F138" s="1233"/>
      <c r="G138" s="1106"/>
      <c r="H138" s="1107"/>
      <c r="I138" s="1108"/>
      <c r="J138" s="1109">
        <f>G137</f>
        <v>0</v>
      </c>
      <c r="K138" s="1108"/>
      <c r="L138" s="1109">
        <f>M137</f>
        <v>0</v>
      </c>
      <c r="M138" s="1110"/>
      <c r="N138" s="1111"/>
      <c r="O138" s="1112"/>
      <c r="P138" s="1113"/>
      <c r="Q138" s="1113"/>
      <c r="R138" s="1107"/>
      <c r="S138" s="1063"/>
      <c r="T138" s="1064"/>
      <c r="U138" s="1064"/>
      <c r="V138" s="1064"/>
      <c r="W138" s="1065"/>
      <c r="X138" s="1100" t="s">
        <v>922</v>
      </c>
      <c r="Y138" s="1101"/>
      <c r="Z138" s="1102"/>
      <c r="AA138" s="1069" t="str">
        <f>IF(AA137="","",VLOOKUP(AA137,シフト記号表!$C$6:$L$47,10,FALSE))</f>
        <v/>
      </c>
      <c r="AB138" s="1070" t="str">
        <f>IF(AB137="","",VLOOKUP(AB137,シフト記号表!$C$6:$L$47,10,FALSE))</f>
        <v/>
      </c>
      <c r="AC138" s="1070" t="str">
        <f>IF(AC137="","",VLOOKUP(AC137,シフト記号表!$C$6:$L$47,10,FALSE))</f>
        <v/>
      </c>
      <c r="AD138" s="1070" t="str">
        <f>IF(AD137="","",VLOOKUP(AD137,シフト記号表!$C$6:$L$47,10,FALSE))</f>
        <v/>
      </c>
      <c r="AE138" s="1070" t="str">
        <f>IF(AE137="","",VLOOKUP(AE137,シフト記号表!$C$6:$L$47,10,FALSE))</f>
        <v/>
      </c>
      <c r="AF138" s="1070" t="str">
        <f>IF(AF137="","",VLOOKUP(AF137,シフト記号表!$C$6:$L$47,10,FALSE))</f>
        <v/>
      </c>
      <c r="AG138" s="1071" t="str">
        <f>IF(AG137="","",VLOOKUP(AG137,シフト記号表!$C$6:$L$47,10,FALSE))</f>
        <v/>
      </c>
      <c r="AH138" s="1069" t="str">
        <f>IF(AH137="","",VLOOKUP(AH137,シフト記号表!$C$6:$L$47,10,FALSE))</f>
        <v/>
      </c>
      <c r="AI138" s="1070" t="str">
        <f>IF(AI137="","",VLOOKUP(AI137,シフト記号表!$C$6:$L$47,10,FALSE))</f>
        <v/>
      </c>
      <c r="AJ138" s="1070" t="str">
        <f>IF(AJ137="","",VLOOKUP(AJ137,シフト記号表!$C$6:$L$47,10,FALSE))</f>
        <v/>
      </c>
      <c r="AK138" s="1070" t="str">
        <f>IF(AK137="","",VLOOKUP(AK137,シフト記号表!$C$6:$L$47,10,FALSE))</f>
        <v/>
      </c>
      <c r="AL138" s="1070" t="str">
        <f>IF(AL137="","",VLOOKUP(AL137,シフト記号表!$C$6:$L$47,10,FALSE))</f>
        <v/>
      </c>
      <c r="AM138" s="1070" t="str">
        <f>IF(AM137="","",VLOOKUP(AM137,シフト記号表!$C$6:$L$47,10,FALSE))</f>
        <v/>
      </c>
      <c r="AN138" s="1071" t="str">
        <f>IF(AN137="","",VLOOKUP(AN137,シフト記号表!$C$6:$L$47,10,FALSE))</f>
        <v/>
      </c>
      <c r="AO138" s="1069" t="str">
        <f>IF(AO137="","",VLOOKUP(AO137,シフト記号表!$C$6:$L$47,10,FALSE))</f>
        <v/>
      </c>
      <c r="AP138" s="1070" t="str">
        <f>IF(AP137="","",VLOOKUP(AP137,シフト記号表!$C$6:$L$47,10,FALSE))</f>
        <v/>
      </c>
      <c r="AQ138" s="1070" t="str">
        <f>IF(AQ137="","",VLOOKUP(AQ137,シフト記号表!$C$6:$L$47,10,FALSE))</f>
        <v/>
      </c>
      <c r="AR138" s="1070" t="str">
        <f>IF(AR137="","",VLOOKUP(AR137,シフト記号表!$C$6:$L$47,10,FALSE))</f>
        <v/>
      </c>
      <c r="AS138" s="1070" t="str">
        <f>IF(AS137="","",VLOOKUP(AS137,シフト記号表!$C$6:$L$47,10,FALSE))</f>
        <v/>
      </c>
      <c r="AT138" s="1070" t="str">
        <f>IF(AT137="","",VLOOKUP(AT137,シフト記号表!$C$6:$L$47,10,FALSE))</f>
        <v/>
      </c>
      <c r="AU138" s="1071" t="str">
        <f>IF(AU137="","",VLOOKUP(AU137,シフト記号表!$C$6:$L$47,10,FALSE))</f>
        <v/>
      </c>
      <c r="AV138" s="1069" t="str">
        <f>IF(AV137="","",VLOOKUP(AV137,シフト記号表!$C$6:$L$47,10,FALSE))</f>
        <v/>
      </c>
      <c r="AW138" s="1070" t="str">
        <f>IF(AW137="","",VLOOKUP(AW137,シフト記号表!$C$6:$L$47,10,FALSE))</f>
        <v/>
      </c>
      <c r="AX138" s="1070" t="str">
        <f>IF(AX137="","",VLOOKUP(AX137,シフト記号表!$C$6:$L$47,10,FALSE))</f>
        <v/>
      </c>
      <c r="AY138" s="1070" t="str">
        <f>IF(AY137="","",VLOOKUP(AY137,シフト記号表!$C$6:$L$47,10,FALSE))</f>
        <v/>
      </c>
      <c r="AZ138" s="1070" t="str">
        <f>IF(AZ137="","",VLOOKUP(AZ137,シフト記号表!$C$6:$L$47,10,FALSE))</f>
        <v/>
      </c>
      <c r="BA138" s="1070" t="str">
        <f>IF(BA137="","",VLOOKUP(BA137,シフト記号表!$C$6:$L$47,10,FALSE))</f>
        <v/>
      </c>
      <c r="BB138" s="1071" t="str">
        <f>IF(BB137="","",VLOOKUP(BB137,シフト記号表!$C$6:$L$47,10,FALSE))</f>
        <v/>
      </c>
      <c r="BC138" s="1069" t="str">
        <f>IF(BC137="","",VLOOKUP(BC137,シフト記号表!$C$6:$L$47,10,FALSE))</f>
        <v/>
      </c>
      <c r="BD138" s="1070" t="str">
        <f>IF(BD137="","",VLOOKUP(BD137,シフト記号表!$C$6:$L$47,10,FALSE))</f>
        <v/>
      </c>
      <c r="BE138" s="1070" t="str">
        <f>IF(BE137="","",VLOOKUP(BE137,シフト記号表!$C$6:$L$47,10,FALSE))</f>
        <v/>
      </c>
      <c r="BF138" s="1114">
        <f>IF($BI$3="４週",SUM(AA138:BB138),IF($BI$3="暦月",SUM(AA138:BE138),""))</f>
        <v>0</v>
      </c>
      <c r="BG138" s="1115"/>
      <c r="BH138" s="1116">
        <f>IF($BI$3="４週",BF138/4,IF($BI$3="暦月",(BF138/($BI$8/7)),""))</f>
        <v>0</v>
      </c>
      <c r="BI138" s="1115"/>
      <c r="BJ138" s="1117"/>
      <c r="BK138" s="1118"/>
      <c r="BL138" s="1118"/>
      <c r="BM138" s="1118"/>
      <c r="BN138" s="1119"/>
    </row>
    <row r="139" spans="2:66" ht="20.25" hidden="1" customHeight="1">
      <c r="B139" s="1029">
        <f>B137+1</f>
        <v>62</v>
      </c>
      <c r="C139" s="1234"/>
      <c r="D139" s="1235"/>
      <c r="E139" s="930"/>
      <c r="F139" s="1233"/>
      <c r="G139" s="1078"/>
      <c r="H139" s="1079"/>
      <c r="I139" s="1057"/>
      <c r="J139" s="1058"/>
      <c r="K139" s="1057"/>
      <c r="L139" s="1058"/>
      <c r="M139" s="1082"/>
      <c r="N139" s="1083"/>
      <c r="O139" s="1084"/>
      <c r="P139" s="1085"/>
      <c r="Q139" s="1085"/>
      <c r="R139" s="1079"/>
      <c r="S139" s="1063"/>
      <c r="T139" s="1064"/>
      <c r="U139" s="1064"/>
      <c r="V139" s="1064"/>
      <c r="W139" s="1065"/>
      <c r="X139" s="1103" t="s">
        <v>921</v>
      </c>
      <c r="Y139" s="1104"/>
      <c r="Z139" s="1105"/>
      <c r="AA139" s="1089"/>
      <c r="AB139" s="1090"/>
      <c r="AC139" s="1090"/>
      <c r="AD139" s="1090"/>
      <c r="AE139" s="1090"/>
      <c r="AF139" s="1090"/>
      <c r="AG139" s="1091"/>
      <c r="AH139" s="1089"/>
      <c r="AI139" s="1090"/>
      <c r="AJ139" s="1090"/>
      <c r="AK139" s="1090"/>
      <c r="AL139" s="1090"/>
      <c r="AM139" s="1090"/>
      <c r="AN139" s="1091"/>
      <c r="AO139" s="1089"/>
      <c r="AP139" s="1090"/>
      <c r="AQ139" s="1090"/>
      <c r="AR139" s="1090"/>
      <c r="AS139" s="1090"/>
      <c r="AT139" s="1090"/>
      <c r="AU139" s="1091"/>
      <c r="AV139" s="1089"/>
      <c r="AW139" s="1090"/>
      <c r="AX139" s="1090"/>
      <c r="AY139" s="1090"/>
      <c r="AZ139" s="1090"/>
      <c r="BA139" s="1090"/>
      <c r="BB139" s="1091"/>
      <c r="BC139" s="1089"/>
      <c r="BD139" s="1090"/>
      <c r="BE139" s="1092"/>
      <c r="BF139" s="1093"/>
      <c r="BG139" s="1094"/>
      <c r="BH139" s="1095"/>
      <c r="BI139" s="1096"/>
      <c r="BJ139" s="1097"/>
      <c r="BK139" s="1098"/>
      <c r="BL139" s="1098"/>
      <c r="BM139" s="1098"/>
      <c r="BN139" s="1099"/>
    </row>
    <row r="140" spans="2:66" ht="20.25" hidden="1" customHeight="1">
      <c r="B140" s="1054"/>
      <c r="C140" s="1231"/>
      <c r="D140" s="1232"/>
      <c r="E140" s="930"/>
      <c r="F140" s="1233"/>
      <c r="G140" s="1106"/>
      <c r="H140" s="1107"/>
      <c r="I140" s="1108"/>
      <c r="J140" s="1109">
        <f>G139</f>
        <v>0</v>
      </c>
      <c r="K140" s="1108"/>
      <c r="L140" s="1109">
        <f>M139</f>
        <v>0</v>
      </c>
      <c r="M140" s="1110"/>
      <c r="N140" s="1111"/>
      <c r="O140" s="1112"/>
      <c r="P140" s="1113"/>
      <c r="Q140" s="1113"/>
      <c r="R140" s="1107"/>
      <c r="S140" s="1063"/>
      <c r="T140" s="1064"/>
      <c r="U140" s="1064"/>
      <c r="V140" s="1064"/>
      <c r="W140" s="1065"/>
      <c r="X140" s="1100" t="s">
        <v>922</v>
      </c>
      <c r="Y140" s="1101"/>
      <c r="Z140" s="1102"/>
      <c r="AA140" s="1069" t="str">
        <f>IF(AA139="","",VLOOKUP(AA139,シフト記号表!$C$6:$L$47,10,FALSE))</f>
        <v/>
      </c>
      <c r="AB140" s="1070" t="str">
        <f>IF(AB139="","",VLOOKUP(AB139,シフト記号表!$C$6:$L$47,10,FALSE))</f>
        <v/>
      </c>
      <c r="AC140" s="1070" t="str">
        <f>IF(AC139="","",VLOOKUP(AC139,シフト記号表!$C$6:$L$47,10,FALSE))</f>
        <v/>
      </c>
      <c r="AD140" s="1070" t="str">
        <f>IF(AD139="","",VLOOKUP(AD139,シフト記号表!$C$6:$L$47,10,FALSE))</f>
        <v/>
      </c>
      <c r="AE140" s="1070" t="str">
        <f>IF(AE139="","",VLOOKUP(AE139,シフト記号表!$C$6:$L$47,10,FALSE))</f>
        <v/>
      </c>
      <c r="AF140" s="1070" t="str">
        <f>IF(AF139="","",VLOOKUP(AF139,シフト記号表!$C$6:$L$47,10,FALSE))</f>
        <v/>
      </c>
      <c r="AG140" s="1071" t="str">
        <f>IF(AG139="","",VLOOKUP(AG139,シフト記号表!$C$6:$L$47,10,FALSE))</f>
        <v/>
      </c>
      <c r="AH140" s="1069" t="str">
        <f>IF(AH139="","",VLOOKUP(AH139,シフト記号表!$C$6:$L$47,10,FALSE))</f>
        <v/>
      </c>
      <c r="AI140" s="1070" t="str">
        <f>IF(AI139="","",VLOOKUP(AI139,シフト記号表!$C$6:$L$47,10,FALSE))</f>
        <v/>
      </c>
      <c r="AJ140" s="1070" t="str">
        <f>IF(AJ139="","",VLOOKUP(AJ139,シフト記号表!$C$6:$L$47,10,FALSE))</f>
        <v/>
      </c>
      <c r="AK140" s="1070" t="str">
        <f>IF(AK139="","",VLOOKUP(AK139,シフト記号表!$C$6:$L$47,10,FALSE))</f>
        <v/>
      </c>
      <c r="AL140" s="1070" t="str">
        <f>IF(AL139="","",VLOOKUP(AL139,シフト記号表!$C$6:$L$47,10,FALSE))</f>
        <v/>
      </c>
      <c r="AM140" s="1070" t="str">
        <f>IF(AM139="","",VLOOKUP(AM139,シフト記号表!$C$6:$L$47,10,FALSE))</f>
        <v/>
      </c>
      <c r="AN140" s="1071" t="str">
        <f>IF(AN139="","",VLOOKUP(AN139,シフト記号表!$C$6:$L$47,10,FALSE))</f>
        <v/>
      </c>
      <c r="AO140" s="1069" t="str">
        <f>IF(AO139="","",VLOOKUP(AO139,シフト記号表!$C$6:$L$47,10,FALSE))</f>
        <v/>
      </c>
      <c r="AP140" s="1070" t="str">
        <f>IF(AP139="","",VLOOKUP(AP139,シフト記号表!$C$6:$L$47,10,FALSE))</f>
        <v/>
      </c>
      <c r="AQ140" s="1070" t="str">
        <f>IF(AQ139="","",VLOOKUP(AQ139,シフト記号表!$C$6:$L$47,10,FALSE))</f>
        <v/>
      </c>
      <c r="AR140" s="1070" t="str">
        <f>IF(AR139="","",VLOOKUP(AR139,シフト記号表!$C$6:$L$47,10,FALSE))</f>
        <v/>
      </c>
      <c r="AS140" s="1070" t="str">
        <f>IF(AS139="","",VLOOKUP(AS139,シフト記号表!$C$6:$L$47,10,FALSE))</f>
        <v/>
      </c>
      <c r="AT140" s="1070" t="str">
        <f>IF(AT139="","",VLOOKUP(AT139,シフト記号表!$C$6:$L$47,10,FALSE))</f>
        <v/>
      </c>
      <c r="AU140" s="1071" t="str">
        <f>IF(AU139="","",VLOOKUP(AU139,シフト記号表!$C$6:$L$47,10,FALSE))</f>
        <v/>
      </c>
      <c r="AV140" s="1069" t="str">
        <f>IF(AV139="","",VLOOKUP(AV139,シフト記号表!$C$6:$L$47,10,FALSE))</f>
        <v/>
      </c>
      <c r="AW140" s="1070" t="str">
        <f>IF(AW139="","",VLOOKUP(AW139,シフト記号表!$C$6:$L$47,10,FALSE))</f>
        <v/>
      </c>
      <c r="AX140" s="1070" t="str">
        <f>IF(AX139="","",VLOOKUP(AX139,シフト記号表!$C$6:$L$47,10,FALSE))</f>
        <v/>
      </c>
      <c r="AY140" s="1070" t="str">
        <f>IF(AY139="","",VLOOKUP(AY139,シフト記号表!$C$6:$L$47,10,FALSE))</f>
        <v/>
      </c>
      <c r="AZ140" s="1070" t="str">
        <f>IF(AZ139="","",VLOOKUP(AZ139,シフト記号表!$C$6:$L$47,10,FALSE))</f>
        <v/>
      </c>
      <c r="BA140" s="1070" t="str">
        <f>IF(BA139="","",VLOOKUP(BA139,シフト記号表!$C$6:$L$47,10,FALSE))</f>
        <v/>
      </c>
      <c r="BB140" s="1071" t="str">
        <f>IF(BB139="","",VLOOKUP(BB139,シフト記号表!$C$6:$L$47,10,FALSE))</f>
        <v/>
      </c>
      <c r="BC140" s="1069" t="str">
        <f>IF(BC139="","",VLOOKUP(BC139,シフト記号表!$C$6:$L$47,10,FALSE))</f>
        <v/>
      </c>
      <c r="BD140" s="1070" t="str">
        <f>IF(BD139="","",VLOOKUP(BD139,シフト記号表!$C$6:$L$47,10,FALSE))</f>
        <v/>
      </c>
      <c r="BE140" s="1070" t="str">
        <f>IF(BE139="","",VLOOKUP(BE139,シフト記号表!$C$6:$L$47,10,FALSE))</f>
        <v/>
      </c>
      <c r="BF140" s="1114">
        <f>IF($BI$3="４週",SUM(AA140:BB140),IF($BI$3="暦月",SUM(AA140:BE140),""))</f>
        <v>0</v>
      </c>
      <c r="BG140" s="1115"/>
      <c r="BH140" s="1116">
        <f>IF($BI$3="４週",BF140/4,IF($BI$3="暦月",(BF140/($BI$8/7)),""))</f>
        <v>0</v>
      </c>
      <c r="BI140" s="1115"/>
      <c r="BJ140" s="1117"/>
      <c r="BK140" s="1118"/>
      <c r="BL140" s="1118"/>
      <c r="BM140" s="1118"/>
      <c r="BN140" s="1119"/>
    </row>
    <row r="141" spans="2:66" ht="20.25" hidden="1" customHeight="1">
      <c r="B141" s="1029">
        <f>B139+1</f>
        <v>63</v>
      </c>
      <c r="C141" s="1234"/>
      <c r="D141" s="1235"/>
      <c r="E141" s="930"/>
      <c r="F141" s="1233"/>
      <c r="G141" s="1078"/>
      <c r="H141" s="1079"/>
      <c r="I141" s="1057"/>
      <c r="J141" s="1058"/>
      <c r="K141" s="1057"/>
      <c r="L141" s="1058"/>
      <c r="M141" s="1082"/>
      <c r="N141" s="1083"/>
      <c r="O141" s="1084"/>
      <c r="P141" s="1085"/>
      <c r="Q141" s="1085"/>
      <c r="R141" s="1079"/>
      <c r="S141" s="1063"/>
      <c r="T141" s="1064"/>
      <c r="U141" s="1064"/>
      <c r="V141" s="1064"/>
      <c r="W141" s="1065"/>
      <c r="X141" s="1103" t="s">
        <v>921</v>
      </c>
      <c r="Y141" s="1104"/>
      <c r="Z141" s="1105"/>
      <c r="AA141" s="1089"/>
      <c r="AB141" s="1090"/>
      <c r="AC141" s="1090"/>
      <c r="AD141" s="1090"/>
      <c r="AE141" s="1090"/>
      <c r="AF141" s="1090"/>
      <c r="AG141" s="1091"/>
      <c r="AH141" s="1089"/>
      <c r="AI141" s="1090"/>
      <c r="AJ141" s="1090"/>
      <c r="AK141" s="1090"/>
      <c r="AL141" s="1090"/>
      <c r="AM141" s="1090"/>
      <c r="AN141" s="1091"/>
      <c r="AO141" s="1089"/>
      <c r="AP141" s="1090"/>
      <c r="AQ141" s="1090"/>
      <c r="AR141" s="1090"/>
      <c r="AS141" s="1090"/>
      <c r="AT141" s="1090"/>
      <c r="AU141" s="1091"/>
      <c r="AV141" s="1089"/>
      <c r="AW141" s="1090"/>
      <c r="AX141" s="1090"/>
      <c r="AY141" s="1090"/>
      <c r="AZ141" s="1090"/>
      <c r="BA141" s="1090"/>
      <c r="BB141" s="1091"/>
      <c r="BC141" s="1089"/>
      <c r="BD141" s="1090"/>
      <c r="BE141" s="1092"/>
      <c r="BF141" s="1093"/>
      <c r="BG141" s="1094"/>
      <c r="BH141" s="1095"/>
      <c r="BI141" s="1096"/>
      <c r="BJ141" s="1097"/>
      <c r="BK141" s="1098"/>
      <c r="BL141" s="1098"/>
      <c r="BM141" s="1098"/>
      <c r="BN141" s="1099"/>
    </row>
    <row r="142" spans="2:66" ht="20.25" hidden="1" customHeight="1">
      <c r="B142" s="1054"/>
      <c r="C142" s="1231"/>
      <c r="D142" s="1232"/>
      <c r="E142" s="930"/>
      <c r="F142" s="1233"/>
      <c r="G142" s="1106"/>
      <c r="H142" s="1107"/>
      <c r="I142" s="1108"/>
      <c r="J142" s="1109">
        <f>G141</f>
        <v>0</v>
      </c>
      <c r="K142" s="1108"/>
      <c r="L142" s="1109">
        <f>M141</f>
        <v>0</v>
      </c>
      <c r="M142" s="1110"/>
      <c r="N142" s="1111"/>
      <c r="O142" s="1112"/>
      <c r="P142" s="1113"/>
      <c r="Q142" s="1113"/>
      <c r="R142" s="1107"/>
      <c r="S142" s="1063"/>
      <c r="T142" s="1064"/>
      <c r="U142" s="1064"/>
      <c r="V142" s="1064"/>
      <c r="W142" s="1065"/>
      <c r="X142" s="1100" t="s">
        <v>922</v>
      </c>
      <c r="Y142" s="1101"/>
      <c r="Z142" s="1102"/>
      <c r="AA142" s="1069" t="str">
        <f>IF(AA141="","",VLOOKUP(AA141,シフト記号表!$C$6:$L$47,10,FALSE))</f>
        <v/>
      </c>
      <c r="AB142" s="1070" t="str">
        <f>IF(AB141="","",VLOOKUP(AB141,シフト記号表!$C$6:$L$47,10,FALSE))</f>
        <v/>
      </c>
      <c r="AC142" s="1070" t="str">
        <f>IF(AC141="","",VLOOKUP(AC141,シフト記号表!$C$6:$L$47,10,FALSE))</f>
        <v/>
      </c>
      <c r="AD142" s="1070" t="str">
        <f>IF(AD141="","",VLOOKUP(AD141,シフト記号表!$C$6:$L$47,10,FALSE))</f>
        <v/>
      </c>
      <c r="AE142" s="1070" t="str">
        <f>IF(AE141="","",VLOOKUP(AE141,シフト記号表!$C$6:$L$47,10,FALSE))</f>
        <v/>
      </c>
      <c r="AF142" s="1070" t="str">
        <f>IF(AF141="","",VLOOKUP(AF141,シフト記号表!$C$6:$L$47,10,FALSE))</f>
        <v/>
      </c>
      <c r="AG142" s="1071" t="str">
        <f>IF(AG141="","",VLOOKUP(AG141,シフト記号表!$C$6:$L$47,10,FALSE))</f>
        <v/>
      </c>
      <c r="AH142" s="1069" t="str">
        <f>IF(AH141="","",VLOOKUP(AH141,シフト記号表!$C$6:$L$47,10,FALSE))</f>
        <v/>
      </c>
      <c r="AI142" s="1070" t="str">
        <f>IF(AI141="","",VLOOKUP(AI141,シフト記号表!$C$6:$L$47,10,FALSE))</f>
        <v/>
      </c>
      <c r="AJ142" s="1070" t="str">
        <f>IF(AJ141="","",VLOOKUP(AJ141,シフト記号表!$C$6:$L$47,10,FALSE))</f>
        <v/>
      </c>
      <c r="AK142" s="1070" t="str">
        <f>IF(AK141="","",VLOOKUP(AK141,シフト記号表!$C$6:$L$47,10,FALSE))</f>
        <v/>
      </c>
      <c r="AL142" s="1070" t="str">
        <f>IF(AL141="","",VLOOKUP(AL141,シフト記号表!$C$6:$L$47,10,FALSE))</f>
        <v/>
      </c>
      <c r="AM142" s="1070" t="str">
        <f>IF(AM141="","",VLOOKUP(AM141,シフト記号表!$C$6:$L$47,10,FALSE))</f>
        <v/>
      </c>
      <c r="AN142" s="1071" t="str">
        <f>IF(AN141="","",VLOOKUP(AN141,シフト記号表!$C$6:$L$47,10,FALSE))</f>
        <v/>
      </c>
      <c r="AO142" s="1069" t="str">
        <f>IF(AO141="","",VLOOKUP(AO141,シフト記号表!$C$6:$L$47,10,FALSE))</f>
        <v/>
      </c>
      <c r="AP142" s="1070" t="str">
        <f>IF(AP141="","",VLOOKUP(AP141,シフト記号表!$C$6:$L$47,10,FALSE))</f>
        <v/>
      </c>
      <c r="AQ142" s="1070" t="str">
        <f>IF(AQ141="","",VLOOKUP(AQ141,シフト記号表!$C$6:$L$47,10,FALSE))</f>
        <v/>
      </c>
      <c r="AR142" s="1070" t="str">
        <f>IF(AR141="","",VLOOKUP(AR141,シフト記号表!$C$6:$L$47,10,FALSE))</f>
        <v/>
      </c>
      <c r="AS142" s="1070" t="str">
        <f>IF(AS141="","",VLOOKUP(AS141,シフト記号表!$C$6:$L$47,10,FALSE))</f>
        <v/>
      </c>
      <c r="AT142" s="1070" t="str">
        <f>IF(AT141="","",VLOOKUP(AT141,シフト記号表!$C$6:$L$47,10,FALSE))</f>
        <v/>
      </c>
      <c r="AU142" s="1071" t="str">
        <f>IF(AU141="","",VLOOKUP(AU141,シフト記号表!$C$6:$L$47,10,FALSE))</f>
        <v/>
      </c>
      <c r="AV142" s="1069" t="str">
        <f>IF(AV141="","",VLOOKUP(AV141,シフト記号表!$C$6:$L$47,10,FALSE))</f>
        <v/>
      </c>
      <c r="AW142" s="1070" t="str">
        <f>IF(AW141="","",VLOOKUP(AW141,シフト記号表!$C$6:$L$47,10,FALSE))</f>
        <v/>
      </c>
      <c r="AX142" s="1070" t="str">
        <f>IF(AX141="","",VLOOKUP(AX141,シフト記号表!$C$6:$L$47,10,FALSE))</f>
        <v/>
      </c>
      <c r="AY142" s="1070" t="str">
        <f>IF(AY141="","",VLOOKUP(AY141,シフト記号表!$C$6:$L$47,10,FALSE))</f>
        <v/>
      </c>
      <c r="AZ142" s="1070" t="str">
        <f>IF(AZ141="","",VLOOKUP(AZ141,シフト記号表!$C$6:$L$47,10,FALSE))</f>
        <v/>
      </c>
      <c r="BA142" s="1070" t="str">
        <f>IF(BA141="","",VLOOKUP(BA141,シフト記号表!$C$6:$L$47,10,FALSE))</f>
        <v/>
      </c>
      <c r="BB142" s="1071" t="str">
        <f>IF(BB141="","",VLOOKUP(BB141,シフト記号表!$C$6:$L$47,10,FALSE))</f>
        <v/>
      </c>
      <c r="BC142" s="1069" t="str">
        <f>IF(BC141="","",VLOOKUP(BC141,シフト記号表!$C$6:$L$47,10,FALSE))</f>
        <v/>
      </c>
      <c r="BD142" s="1070" t="str">
        <f>IF(BD141="","",VLOOKUP(BD141,シフト記号表!$C$6:$L$47,10,FALSE))</f>
        <v/>
      </c>
      <c r="BE142" s="1070" t="str">
        <f>IF(BE141="","",VLOOKUP(BE141,シフト記号表!$C$6:$L$47,10,FALSE))</f>
        <v/>
      </c>
      <c r="BF142" s="1114">
        <f>IF($BI$3="４週",SUM(AA142:BB142),IF($BI$3="暦月",SUM(AA142:BE142),""))</f>
        <v>0</v>
      </c>
      <c r="BG142" s="1115"/>
      <c r="BH142" s="1116">
        <f>IF($BI$3="４週",BF142/4,IF($BI$3="暦月",(BF142/($BI$8/7)),""))</f>
        <v>0</v>
      </c>
      <c r="BI142" s="1115"/>
      <c r="BJ142" s="1117"/>
      <c r="BK142" s="1118"/>
      <c r="BL142" s="1118"/>
      <c r="BM142" s="1118"/>
      <c r="BN142" s="1119"/>
    </row>
    <row r="143" spans="2:66" ht="20.25" hidden="1" customHeight="1">
      <c r="B143" s="1029">
        <f>B141+1</f>
        <v>64</v>
      </c>
      <c r="C143" s="1234"/>
      <c r="D143" s="1235"/>
      <c r="E143" s="930"/>
      <c r="F143" s="1233"/>
      <c r="G143" s="1078"/>
      <c r="H143" s="1079"/>
      <c r="I143" s="1057"/>
      <c r="J143" s="1058"/>
      <c r="K143" s="1057"/>
      <c r="L143" s="1058"/>
      <c r="M143" s="1082"/>
      <c r="N143" s="1083"/>
      <c r="O143" s="1084"/>
      <c r="P143" s="1085"/>
      <c r="Q143" s="1085"/>
      <c r="R143" s="1079"/>
      <c r="S143" s="1063"/>
      <c r="T143" s="1064"/>
      <c r="U143" s="1064"/>
      <c r="V143" s="1064"/>
      <c r="W143" s="1065"/>
      <c r="X143" s="1103" t="s">
        <v>921</v>
      </c>
      <c r="Y143" s="1104"/>
      <c r="Z143" s="1105"/>
      <c r="AA143" s="1089"/>
      <c r="AB143" s="1090"/>
      <c r="AC143" s="1090"/>
      <c r="AD143" s="1090"/>
      <c r="AE143" s="1090"/>
      <c r="AF143" s="1090"/>
      <c r="AG143" s="1091"/>
      <c r="AH143" s="1089"/>
      <c r="AI143" s="1090"/>
      <c r="AJ143" s="1090"/>
      <c r="AK143" s="1090"/>
      <c r="AL143" s="1090"/>
      <c r="AM143" s="1090"/>
      <c r="AN143" s="1091"/>
      <c r="AO143" s="1089"/>
      <c r="AP143" s="1090"/>
      <c r="AQ143" s="1090"/>
      <c r="AR143" s="1090"/>
      <c r="AS143" s="1090"/>
      <c r="AT143" s="1090"/>
      <c r="AU143" s="1091"/>
      <c r="AV143" s="1089"/>
      <c r="AW143" s="1090"/>
      <c r="AX143" s="1090"/>
      <c r="AY143" s="1090"/>
      <c r="AZ143" s="1090"/>
      <c r="BA143" s="1090"/>
      <c r="BB143" s="1091"/>
      <c r="BC143" s="1089"/>
      <c r="BD143" s="1090"/>
      <c r="BE143" s="1092"/>
      <c r="BF143" s="1093"/>
      <c r="BG143" s="1094"/>
      <c r="BH143" s="1095"/>
      <c r="BI143" s="1096"/>
      <c r="BJ143" s="1097"/>
      <c r="BK143" s="1098"/>
      <c r="BL143" s="1098"/>
      <c r="BM143" s="1098"/>
      <c r="BN143" s="1099"/>
    </row>
    <row r="144" spans="2:66" ht="20.25" hidden="1" customHeight="1">
      <c r="B144" s="1054"/>
      <c r="C144" s="1231"/>
      <c r="D144" s="1232"/>
      <c r="E144" s="930"/>
      <c r="F144" s="1233"/>
      <c r="G144" s="1106"/>
      <c r="H144" s="1107"/>
      <c r="I144" s="1108"/>
      <c r="J144" s="1109">
        <f>G143</f>
        <v>0</v>
      </c>
      <c r="K144" s="1108"/>
      <c r="L144" s="1109">
        <f>M143</f>
        <v>0</v>
      </c>
      <c r="M144" s="1110"/>
      <c r="N144" s="1111"/>
      <c r="O144" s="1112"/>
      <c r="P144" s="1113"/>
      <c r="Q144" s="1113"/>
      <c r="R144" s="1107"/>
      <c r="S144" s="1063"/>
      <c r="T144" s="1064"/>
      <c r="U144" s="1064"/>
      <c r="V144" s="1064"/>
      <c r="W144" s="1065"/>
      <c r="X144" s="1100" t="s">
        <v>922</v>
      </c>
      <c r="Y144" s="1101"/>
      <c r="Z144" s="1102"/>
      <c r="AA144" s="1069" t="str">
        <f>IF(AA143="","",VLOOKUP(AA143,シフト記号表!$C$6:$L$47,10,FALSE))</f>
        <v/>
      </c>
      <c r="AB144" s="1070" t="str">
        <f>IF(AB143="","",VLOOKUP(AB143,シフト記号表!$C$6:$L$47,10,FALSE))</f>
        <v/>
      </c>
      <c r="AC144" s="1070" t="str">
        <f>IF(AC143="","",VLOOKUP(AC143,シフト記号表!$C$6:$L$47,10,FALSE))</f>
        <v/>
      </c>
      <c r="AD144" s="1070" t="str">
        <f>IF(AD143="","",VLOOKUP(AD143,シフト記号表!$C$6:$L$47,10,FALSE))</f>
        <v/>
      </c>
      <c r="AE144" s="1070" t="str">
        <f>IF(AE143="","",VLOOKUP(AE143,シフト記号表!$C$6:$L$47,10,FALSE))</f>
        <v/>
      </c>
      <c r="AF144" s="1070" t="str">
        <f>IF(AF143="","",VLOOKUP(AF143,シフト記号表!$C$6:$L$47,10,FALSE))</f>
        <v/>
      </c>
      <c r="AG144" s="1071" t="str">
        <f>IF(AG143="","",VLOOKUP(AG143,シフト記号表!$C$6:$L$47,10,FALSE))</f>
        <v/>
      </c>
      <c r="AH144" s="1069" t="str">
        <f>IF(AH143="","",VLOOKUP(AH143,シフト記号表!$C$6:$L$47,10,FALSE))</f>
        <v/>
      </c>
      <c r="AI144" s="1070" t="str">
        <f>IF(AI143="","",VLOOKUP(AI143,シフト記号表!$C$6:$L$47,10,FALSE))</f>
        <v/>
      </c>
      <c r="AJ144" s="1070" t="str">
        <f>IF(AJ143="","",VLOOKUP(AJ143,シフト記号表!$C$6:$L$47,10,FALSE))</f>
        <v/>
      </c>
      <c r="AK144" s="1070" t="str">
        <f>IF(AK143="","",VLOOKUP(AK143,シフト記号表!$C$6:$L$47,10,FALSE))</f>
        <v/>
      </c>
      <c r="AL144" s="1070" t="str">
        <f>IF(AL143="","",VLOOKUP(AL143,シフト記号表!$C$6:$L$47,10,FALSE))</f>
        <v/>
      </c>
      <c r="AM144" s="1070" t="str">
        <f>IF(AM143="","",VLOOKUP(AM143,シフト記号表!$C$6:$L$47,10,FALSE))</f>
        <v/>
      </c>
      <c r="AN144" s="1071" t="str">
        <f>IF(AN143="","",VLOOKUP(AN143,シフト記号表!$C$6:$L$47,10,FALSE))</f>
        <v/>
      </c>
      <c r="AO144" s="1069" t="str">
        <f>IF(AO143="","",VLOOKUP(AO143,シフト記号表!$C$6:$L$47,10,FALSE))</f>
        <v/>
      </c>
      <c r="AP144" s="1070" t="str">
        <f>IF(AP143="","",VLOOKUP(AP143,シフト記号表!$C$6:$L$47,10,FALSE))</f>
        <v/>
      </c>
      <c r="AQ144" s="1070" t="str">
        <f>IF(AQ143="","",VLOOKUP(AQ143,シフト記号表!$C$6:$L$47,10,FALSE))</f>
        <v/>
      </c>
      <c r="AR144" s="1070" t="str">
        <f>IF(AR143="","",VLOOKUP(AR143,シフト記号表!$C$6:$L$47,10,FALSE))</f>
        <v/>
      </c>
      <c r="AS144" s="1070" t="str">
        <f>IF(AS143="","",VLOOKUP(AS143,シフト記号表!$C$6:$L$47,10,FALSE))</f>
        <v/>
      </c>
      <c r="AT144" s="1070" t="str">
        <f>IF(AT143="","",VLOOKUP(AT143,シフト記号表!$C$6:$L$47,10,FALSE))</f>
        <v/>
      </c>
      <c r="AU144" s="1071" t="str">
        <f>IF(AU143="","",VLOOKUP(AU143,シフト記号表!$C$6:$L$47,10,FALSE))</f>
        <v/>
      </c>
      <c r="AV144" s="1069" t="str">
        <f>IF(AV143="","",VLOOKUP(AV143,シフト記号表!$C$6:$L$47,10,FALSE))</f>
        <v/>
      </c>
      <c r="AW144" s="1070" t="str">
        <f>IF(AW143="","",VLOOKUP(AW143,シフト記号表!$C$6:$L$47,10,FALSE))</f>
        <v/>
      </c>
      <c r="AX144" s="1070" t="str">
        <f>IF(AX143="","",VLOOKUP(AX143,シフト記号表!$C$6:$L$47,10,FALSE))</f>
        <v/>
      </c>
      <c r="AY144" s="1070" t="str">
        <f>IF(AY143="","",VLOOKUP(AY143,シフト記号表!$C$6:$L$47,10,FALSE))</f>
        <v/>
      </c>
      <c r="AZ144" s="1070" t="str">
        <f>IF(AZ143="","",VLOOKUP(AZ143,シフト記号表!$C$6:$L$47,10,FALSE))</f>
        <v/>
      </c>
      <c r="BA144" s="1070" t="str">
        <f>IF(BA143="","",VLOOKUP(BA143,シフト記号表!$C$6:$L$47,10,FALSE))</f>
        <v/>
      </c>
      <c r="BB144" s="1071" t="str">
        <f>IF(BB143="","",VLOOKUP(BB143,シフト記号表!$C$6:$L$47,10,FALSE))</f>
        <v/>
      </c>
      <c r="BC144" s="1069" t="str">
        <f>IF(BC143="","",VLOOKUP(BC143,シフト記号表!$C$6:$L$47,10,FALSE))</f>
        <v/>
      </c>
      <c r="BD144" s="1070" t="str">
        <f>IF(BD143="","",VLOOKUP(BD143,シフト記号表!$C$6:$L$47,10,FALSE))</f>
        <v/>
      </c>
      <c r="BE144" s="1070" t="str">
        <f>IF(BE143="","",VLOOKUP(BE143,シフト記号表!$C$6:$L$47,10,FALSE))</f>
        <v/>
      </c>
      <c r="BF144" s="1114">
        <f>IF($BI$3="４週",SUM(AA144:BB144),IF($BI$3="暦月",SUM(AA144:BE144),""))</f>
        <v>0</v>
      </c>
      <c r="BG144" s="1115"/>
      <c r="BH144" s="1116">
        <f>IF($BI$3="４週",BF144/4,IF($BI$3="暦月",(BF144/($BI$8/7)),""))</f>
        <v>0</v>
      </c>
      <c r="BI144" s="1115"/>
      <c r="BJ144" s="1117"/>
      <c r="BK144" s="1118"/>
      <c r="BL144" s="1118"/>
      <c r="BM144" s="1118"/>
      <c r="BN144" s="1119"/>
    </row>
    <row r="145" spans="2:66" ht="20.25" hidden="1" customHeight="1">
      <c r="B145" s="1029">
        <f>B143+1</f>
        <v>65</v>
      </c>
      <c r="C145" s="1234"/>
      <c r="D145" s="1235"/>
      <c r="E145" s="930"/>
      <c r="F145" s="1233"/>
      <c r="G145" s="1078"/>
      <c r="H145" s="1079"/>
      <c r="I145" s="1057"/>
      <c r="J145" s="1058"/>
      <c r="K145" s="1057"/>
      <c r="L145" s="1058"/>
      <c r="M145" s="1082"/>
      <c r="N145" s="1083"/>
      <c r="O145" s="1084"/>
      <c r="P145" s="1085"/>
      <c r="Q145" s="1085"/>
      <c r="R145" s="1079"/>
      <c r="S145" s="1063"/>
      <c r="T145" s="1064"/>
      <c r="U145" s="1064"/>
      <c r="V145" s="1064"/>
      <c r="W145" s="1065"/>
      <c r="X145" s="1103" t="s">
        <v>921</v>
      </c>
      <c r="Y145" s="1104"/>
      <c r="Z145" s="1105"/>
      <c r="AA145" s="1089"/>
      <c r="AB145" s="1090"/>
      <c r="AC145" s="1090"/>
      <c r="AD145" s="1090"/>
      <c r="AE145" s="1090"/>
      <c r="AF145" s="1090"/>
      <c r="AG145" s="1091"/>
      <c r="AH145" s="1089"/>
      <c r="AI145" s="1090"/>
      <c r="AJ145" s="1090"/>
      <c r="AK145" s="1090"/>
      <c r="AL145" s="1090"/>
      <c r="AM145" s="1090"/>
      <c r="AN145" s="1091"/>
      <c r="AO145" s="1089"/>
      <c r="AP145" s="1090"/>
      <c r="AQ145" s="1090"/>
      <c r="AR145" s="1090"/>
      <c r="AS145" s="1090"/>
      <c r="AT145" s="1090"/>
      <c r="AU145" s="1091"/>
      <c r="AV145" s="1089"/>
      <c r="AW145" s="1090"/>
      <c r="AX145" s="1090"/>
      <c r="AY145" s="1090"/>
      <c r="AZ145" s="1090"/>
      <c r="BA145" s="1090"/>
      <c r="BB145" s="1091"/>
      <c r="BC145" s="1089"/>
      <c r="BD145" s="1090"/>
      <c r="BE145" s="1092"/>
      <c r="BF145" s="1093"/>
      <c r="BG145" s="1094"/>
      <c r="BH145" s="1095"/>
      <c r="BI145" s="1096"/>
      <c r="BJ145" s="1097"/>
      <c r="BK145" s="1098"/>
      <c r="BL145" s="1098"/>
      <c r="BM145" s="1098"/>
      <c r="BN145" s="1099"/>
    </row>
    <row r="146" spans="2:66" ht="20.25" hidden="1" customHeight="1">
      <c r="B146" s="1054"/>
      <c r="C146" s="1231"/>
      <c r="D146" s="1232"/>
      <c r="E146" s="930"/>
      <c r="F146" s="1233"/>
      <c r="G146" s="1106"/>
      <c r="H146" s="1107"/>
      <c r="I146" s="1108"/>
      <c r="J146" s="1109">
        <f>G145</f>
        <v>0</v>
      </c>
      <c r="K146" s="1108"/>
      <c r="L146" s="1109">
        <f>M145</f>
        <v>0</v>
      </c>
      <c r="M146" s="1110"/>
      <c r="N146" s="1111"/>
      <c r="O146" s="1112"/>
      <c r="P146" s="1113"/>
      <c r="Q146" s="1113"/>
      <c r="R146" s="1107"/>
      <c r="S146" s="1063"/>
      <c r="T146" s="1064"/>
      <c r="U146" s="1064"/>
      <c r="V146" s="1064"/>
      <c r="W146" s="1065"/>
      <c r="X146" s="1100" t="s">
        <v>922</v>
      </c>
      <c r="Y146" s="1101"/>
      <c r="Z146" s="1102"/>
      <c r="AA146" s="1069" t="str">
        <f>IF(AA145="","",VLOOKUP(AA145,シフト記号表!$C$6:$L$47,10,FALSE))</f>
        <v/>
      </c>
      <c r="AB146" s="1070" t="str">
        <f>IF(AB145="","",VLOOKUP(AB145,シフト記号表!$C$6:$L$47,10,FALSE))</f>
        <v/>
      </c>
      <c r="AC146" s="1070" t="str">
        <f>IF(AC145="","",VLOOKUP(AC145,シフト記号表!$C$6:$L$47,10,FALSE))</f>
        <v/>
      </c>
      <c r="AD146" s="1070" t="str">
        <f>IF(AD145="","",VLOOKUP(AD145,シフト記号表!$C$6:$L$47,10,FALSE))</f>
        <v/>
      </c>
      <c r="AE146" s="1070" t="str">
        <f>IF(AE145="","",VLOOKUP(AE145,シフト記号表!$C$6:$L$47,10,FALSE))</f>
        <v/>
      </c>
      <c r="AF146" s="1070" t="str">
        <f>IF(AF145="","",VLOOKUP(AF145,シフト記号表!$C$6:$L$47,10,FALSE))</f>
        <v/>
      </c>
      <c r="AG146" s="1071" t="str">
        <f>IF(AG145="","",VLOOKUP(AG145,シフト記号表!$C$6:$L$47,10,FALSE))</f>
        <v/>
      </c>
      <c r="AH146" s="1069" t="str">
        <f>IF(AH145="","",VLOOKUP(AH145,シフト記号表!$C$6:$L$47,10,FALSE))</f>
        <v/>
      </c>
      <c r="AI146" s="1070" t="str">
        <f>IF(AI145="","",VLOOKUP(AI145,シフト記号表!$C$6:$L$47,10,FALSE))</f>
        <v/>
      </c>
      <c r="AJ146" s="1070" t="str">
        <f>IF(AJ145="","",VLOOKUP(AJ145,シフト記号表!$C$6:$L$47,10,FALSE))</f>
        <v/>
      </c>
      <c r="AK146" s="1070" t="str">
        <f>IF(AK145="","",VLOOKUP(AK145,シフト記号表!$C$6:$L$47,10,FALSE))</f>
        <v/>
      </c>
      <c r="AL146" s="1070" t="str">
        <f>IF(AL145="","",VLOOKUP(AL145,シフト記号表!$C$6:$L$47,10,FALSE))</f>
        <v/>
      </c>
      <c r="AM146" s="1070" t="str">
        <f>IF(AM145="","",VLOOKUP(AM145,シフト記号表!$C$6:$L$47,10,FALSE))</f>
        <v/>
      </c>
      <c r="AN146" s="1071" t="str">
        <f>IF(AN145="","",VLOOKUP(AN145,シフト記号表!$C$6:$L$47,10,FALSE))</f>
        <v/>
      </c>
      <c r="AO146" s="1069" t="str">
        <f>IF(AO145="","",VLOOKUP(AO145,シフト記号表!$C$6:$L$47,10,FALSE))</f>
        <v/>
      </c>
      <c r="AP146" s="1070" t="str">
        <f>IF(AP145="","",VLOOKUP(AP145,シフト記号表!$C$6:$L$47,10,FALSE))</f>
        <v/>
      </c>
      <c r="AQ146" s="1070" t="str">
        <f>IF(AQ145="","",VLOOKUP(AQ145,シフト記号表!$C$6:$L$47,10,FALSE))</f>
        <v/>
      </c>
      <c r="AR146" s="1070" t="str">
        <f>IF(AR145="","",VLOOKUP(AR145,シフト記号表!$C$6:$L$47,10,FALSE))</f>
        <v/>
      </c>
      <c r="AS146" s="1070" t="str">
        <f>IF(AS145="","",VLOOKUP(AS145,シフト記号表!$C$6:$L$47,10,FALSE))</f>
        <v/>
      </c>
      <c r="AT146" s="1070" t="str">
        <f>IF(AT145="","",VLOOKUP(AT145,シフト記号表!$C$6:$L$47,10,FALSE))</f>
        <v/>
      </c>
      <c r="AU146" s="1071" t="str">
        <f>IF(AU145="","",VLOOKUP(AU145,シフト記号表!$C$6:$L$47,10,FALSE))</f>
        <v/>
      </c>
      <c r="AV146" s="1069" t="str">
        <f>IF(AV145="","",VLOOKUP(AV145,シフト記号表!$C$6:$L$47,10,FALSE))</f>
        <v/>
      </c>
      <c r="AW146" s="1070" t="str">
        <f>IF(AW145="","",VLOOKUP(AW145,シフト記号表!$C$6:$L$47,10,FALSE))</f>
        <v/>
      </c>
      <c r="AX146" s="1070" t="str">
        <f>IF(AX145="","",VLOOKUP(AX145,シフト記号表!$C$6:$L$47,10,FALSE))</f>
        <v/>
      </c>
      <c r="AY146" s="1070" t="str">
        <f>IF(AY145="","",VLOOKUP(AY145,シフト記号表!$C$6:$L$47,10,FALSE))</f>
        <v/>
      </c>
      <c r="AZ146" s="1070" t="str">
        <f>IF(AZ145="","",VLOOKUP(AZ145,シフト記号表!$C$6:$L$47,10,FALSE))</f>
        <v/>
      </c>
      <c r="BA146" s="1070" t="str">
        <f>IF(BA145="","",VLOOKUP(BA145,シフト記号表!$C$6:$L$47,10,FALSE))</f>
        <v/>
      </c>
      <c r="BB146" s="1071" t="str">
        <f>IF(BB145="","",VLOOKUP(BB145,シフト記号表!$C$6:$L$47,10,FALSE))</f>
        <v/>
      </c>
      <c r="BC146" s="1069" t="str">
        <f>IF(BC145="","",VLOOKUP(BC145,シフト記号表!$C$6:$L$47,10,FALSE))</f>
        <v/>
      </c>
      <c r="BD146" s="1070" t="str">
        <f>IF(BD145="","",VLOOKUP(BD145,シフト記号表!$C$6:$L$47,10,FALSE))</f>
        <v/>
      </c>
      <c r="BE146" s="1070" t="str">
        <f>IF(BE145="","",VLOOKUP(BE145,シフト記号表!$C$6:$L$47,10,FALSE))</f>
        <v/>
      </c>
      <c r="BF146" s="1114">
        <f>IF($BI$3="４週",SUM(AA146:BB146),IF($BI$3="暦月",SUM(AA146:BE146),""))</f>
        <v>0</v>
      </c>
      <c r="BG146" s="1115"/>
      <c r="BH146" s="1116">
        <f>IF($BI$3="４週",BF146/4,IF($BI$3="暦月",(BF146/($BI$8/7)),""))</f>
        <v>0</v>
      </c>
      <c r="BI146" s="1115"/>
      <c r="BJ146" s="1117"/>
      <c r="BK146" s="1118"/>
      <c r="BL146" s="1118"/>
      <c r="BM146" s="1118"/>
      <c r="BN146" s="1119"/>
    </row>
    <row r="147" spans="2:66" ht="20.25" hidden="1" customHeight="1">
      <c r="B147" s="1029">
        <f>B145+1</f>
        <v>66</v>
      </c>
      <c r="C147" s="1234"/>
      <c r="D147" s="1235"/>
      <c r="E147" s="930"/>
      <c r="F147" s="1233"/>
      <c r="G147" s="1078"/>
      <c r="H147" s="1079"/>
      <c r="I147" s="1057"/>
      <c r="J147" s="1058"/>
      <c r="K147" s="1057"/>
      <c r="L147" s="1058"/>
      <c r="M147" s="1082"/>
      <c r="N147" s="1083"/>
      <c r="O147" s="1084"/>
      <c r="P147" s="1085"/>
      <c r="Q147" s="1085"/>
      <c r="R147" s="1079"/>
      <c r="S147" s="1063"/>
      <c r="T147" s="1064"/>
      <c r="U147" s="1064"/>
      <c r="V147" s="1064"/>
      <c r="W147" s="1065"/>
      <c r="X147" s="1103" t="s">
        <v>921</v>
      </c>
      <c r="Y147" s="1104"/>
      <c r="Z147" s="1105"/>
      <c r="AA147" s="1089"/>
      <c r="AB147" s="1090"/>
      <c r="AC147" s="1090"/>
      <c r="AD147" s="1090"/>
      <c r="AE147" s="1090"/>
      <c r="AF147" s="1090"/>
      <c r="AG147" s="1091"/>
      <c r="AH147" s="1089"/>
      <c r="AI147" s="1090"/>
      <c r="AJ147" s="1090"/>
      <c r="AK147" s="1090"/>
      <c r="AL147" s="1090"/>
      <c r="AM147" s="1090"/>
      <c r="AN147" s="1091"/>
      <c r="AO147" s="1089"/>
      <c r="AP147" s="1090"/>
      <c r="AQ147" s="1090"/>
      <c r="AR147" s="1090"/>
      <c r="AS147" s="1090"/>
      <c r="AT147" s="1090"/>
      <c r="AU147" s="1091"/>
      <c r="AV147" s="1089"/>
      <c r="AW147" s="1090"/>
      <c r="AX147" s="1090"/>
      <c r="AY147" s="1090"/>
      <c r="AZ147" s="1090"/>
      <c r="BA147" s="1090"/>
      <c r="BB147" s="1091"/>
      <c r="BC147" s="1089"/>
      <c r="BD147" s="1090"/>
      <c r="BE147" s="1092"/>
      <c r="BF147" s="1093"/>
      <c r="BG147" s="1094"/>
      <c r="BH147" s="1095"/>
      <c r="BI147" s="1096"/>
      <c r="BJ147" s="1097"/>
      <c r="BK147" s="1098"/>
      <c r="BL147" s="1098"/>
      <c r="BM147" s="1098"/>
      <c r="BN147" s="1099"/>
    </row>
    <row r="148" spans="2:66" ht="20.25" hidden="1" customHeight="1">
      <c r="B148" s="1054"/>
      <c r="C148" s="1231"/>
      <c r="D148" s="1232"/>
      <c r="E148" s="930"/>
      <c r="F148" s="1233"/>
      <c r="G148" s="1106"/>
      <c r="H148" s="1107"/>
      <c r="I148" s="1108"/>
      <c r="J148" s="1109">
        <f>G147</f>
        <v>0</v>
      </c>
      <c r="K148" s="1108"/>
      <c r="L148" s="1109">
        <f>M147</f>
        <v>0</v>
      </c>
      <c r="M148" s="1110"/>
      <c r="N148" s="1111"/>
      <c r="O148" s="1112"/>
      <c r="P148" s="1113"/>
      <c r="Q148" s="1113"/>
      <c r="R148" s="1107"/>
      <c r="S148" s="1063"/>
      <c r="T148" s="1064"/>
      <c r="U148" s="1064"/>
      <c r="V148" s="1064"/>
      <c r="W148" s="1065"/>
      <c r="X148" s="1100" t="s">
        <v>922</v>
      </c>
      <c r="Y148" s="1101"/>
      <c r="Z148" s="1102"/>
      <c r="AA148" s="1069" t="str">
        <f>IF(AA147="","",VLOOKUP(AA147,シフト記号表!$C$6:$L$47,10,FALSE))</f>
        <v/>
      </c>
      <c r="AB148" s="1070" t="str">
        <f>IF(AB147="","",VLOOKUP(AB147,シフト記号表!$C$6:$L$47,10,FALSE))</f>
        <v/>
      </c>
      <c r="AC148" s="1070" t="str">
        <f>IF(AC147="","",VLOOKUP(AC147,シフト記号表!$C$6:$L$47,10,FALSE))</f>
        <v/>
      </c>
      <c r="AD148" s="1070" t="str">
        <f>IF(AD147="","",VLOOKUP(AD147,シフト記号表!$C$6:$L$47,10,FALSE))</f>
        <v/>
      </c>
      <c r="AE148" s="1070" t="str">
        <f>IF(AE147="","",VLOOKUP(AE147,シフト記号表!$C$6:$L$47,10,FALSE))</f>
        <v/>
      </c>
      <c r="AF148" s="1070" t="str">
        <f>IF(AF147="","",VLOOKUP(AF147,シフト記号表!$C$6:$L$47,10,FALSE))</f>
        <v/>
      </c>
      <c r="AG148" s="1071" t="str">
        <f>IF(AG147="","",VLOOKUP(AG147,シフト記号表!$C$6:$L$47,10,FALSE))</f>
        <v/>
      </c>
      <c r="AH148" s="1069" t="str">
        <f>IF(AH147="","",VLOOKUP(AH147,シフト記号表!$C$6:$L$47,10,FALSE))</f>
        <v/>
      </c>
      <c r="AI148" s="1070" t="str">
        <f>IF(AI147="","",VLOOKUP(AI147,シフト記号表!$C$6:$L$47,10,FALSE))</f>
        <v/>
      </c>
      <c r="AJ148" s="1070" t="str">
        <f>IF(AJ147="","",VLOOKUP(AJ147,シフト記号表!$C$6:$L$47,10,FALSE))</f>
        <v/>
      </c>
      <c r="AK148" s="1070" t="str">
        <f>IF(AK147="","",VLOOKUP(AK147,シフト記号表!$C$6:$L$47,10,FALSE))</f>
        <v/>
      </c>
      <c r="AL148" s="1070" t="str">
        <f>IF(AL147="","",VLOOKUP(AL147,シフト記号表!$C$6:$L$47,10,FALSE))</f>
        <v/>
      </c>
      <c r="AM148" s="1070" t="str">
        <f>IF(AM147="","",VLOOKUP(AM147,シフト記号表!$C$6:$L$47,10,FALSE))</f>
        <v/>
      </c>
      <c r="AN148" s="1071" t="str">
        <f>IF(AN147="","",VLOOKUP(AN147,シフト記号表!$C$6:$L$47,10,FALSE))</f>
        <v/>
      </c>
      <c r="AO148" s="1069" t="str">
        <f>IF(AO147="","",VLOOKUP(AO147,シフト記号表!$C$6:$L$47,10,FALSE))</f>
        <v/>
      </c>
      <c r="AP148" s="1070" t="str">
        <f>IF(AP147="","",VLOOKUP(AP147,シフト記号表!$C$6:$L$47,10,FALSE))</f>
        <v/>
      </c>
      <c r="AQ148" s="1070" t="str">
        <f>IF(AQ147="","",VLOOKUP(AQ147,シフト記号表!$C$6:$L$47,10,FALSE))</f>
        <v/>
      </c>
      <c r="AR148" s="1070" t="str">
        <f>IF(AR147="","",VLOOKUP(AR147,シフト記号表!$C$6:$L$47,10,FALSE))</f>
        <v/>
      </c>
      <c r="AS148" s="1070" t="str">
        <f>IF(AS147="","",VLOOKUP(AS147,シフト記号表!$C$6:$L$47,10,FALSE))</f>
        <v/>
      </c>
      <c r="AT148" s="1070" t="str">
        <f>IF(AT147="","",VLOOKUP(AT147,シフト記号表!$C$6:$L$47,10,FALSE))</f>
        <v/>
      </c>
      <c r="AU148" s="1071" t="str">
        <f>IF(AU147="","",VLOOKUP(AU147,シフト記号表!$C$6:$L$47,10,FALSE))</f>
        <v/>
      </c>
      <c r="AV148" s="1069" t="str">
        <f>IF(AV147="","",VLOOKUP(AV147,シフト記号表!$C$6:$L$47,10,FALSE))</f>
        <v/>
      </c>
      <c r="AW148" s="1070" t="str">
        <f>IF(AW147="","",VLOOKUP(AW147,シフト記号表!$C$6:$L$47,10,FALSE))</f>
        <v/>
      </c>
      <c r="AX148" s="1070" t="str">
        <f>IF(AX147="","",VLOOKUP(AX147,シフト記号表!$C$6:$L$47,10,FALSE))</f>
        <v/>
      </c>
      <c r="AY148" s="1070" t="str">
        <f>IF(AY147="","",VLOOKUP(AY147,シフト記号表!$C$6:$L$47,10,FALSE))</f>
        <v/>
      </c>
      <c r="AZ148" s="1070" t="str">
        <f>IF(AZ147="","",VLOOKUP(AZ147,シフト記号表!$C$6:$L$47,10,FALSE))</f>
        <v/>
      </c>
      <c r="BA148" s="1070" t="str">
        <f>IF(BA147="","",VLOOKUP(BA147,シフト記号表!$C$6:$L$47,10,FALSE))</f>
        <v/>
      </c>
      <c r="BB148" s="1071" t="str">
        <f>IF(BB147="","",VLOOKUP(BB147,シフト記号表!$C$6:$L$47,10,FALSE))</f>
        <v/>
      </c>
      <c r="BC148" s="1069" t="str">
        <f>IF(BC147="","",VLOOKUP(BC147,シフト記号表!$C$6:$L$47,10,FALSE))</f>
        <v/>
      </c>
      <c r="BD148" s="1070" t="str">
        <f>IF(BD147="","",VLOOKUP(BD147,シフト記号表!$C$6:$L$47,10,FALSE))</f>
        <v/>
      </c>
      <c r="BE148" s="1070" t="str">
        <f>IF(BE147="","",VLOOKUP(BE147,シフト記号表!$C$6:$L$47,10,FALSE))</f>
        <v/>
      </c>
      <c r="BF148" s="1114">
        <f>IF($BI$3="４週",SUM(AA148:BB148),IF($BI$3="暦月",SUM(AA148:BE148),""))</f>
        <v>0</v>
      </c>
      <c r="BG148" s="1115"/>
      <c r="BH148" s="1116">
        <f>IF($BI$3="４週",BF148/4,IF($BI$3="暦月",(BF148/($BI$8/7)),""))</f>
        <v>0</v>
      </c>
      <c r="BI148" s="1115"/>
      <c r="BJ148" s="1117"/>
      <c r="BK148" s="1118"/>
      <c r="BL148" s="1118"/>
      <c r="BM148" s="1118"/>
      <c r="BN148" s="1119"/>
    </row>
    <row r="149" spans="2:66" ht="20.25" hidden="1" customHeight="1">
      <c r="B149" s="1029">
        <f>B147+1</f>
        <v>67</v>
      </c>
      <c r="C149" s="1234"/>
      <c r="D149" s="1235"/>
      <c r="E149" s="930"/>
      <c r="F149" s="1233"/>
      <c r="G149" s="1078"/>
      <c r="H149" s="1079"/>
      <c r="I149" s="1057"/>
      <c r="J149" s="1058"/>
      <c r="K149" s="1057"/>
      <c r="L149" s="1058"/>
      <c r="M149" s="1082"/>
      <c r="N149" s="1083"/>
      <c r="O149" s="1084"/>
      <c r="P149" s="1085"/>
      <c r="Q149" s="1085"/>
      <c r="R149" s="1079"/>
      <c r="S149" s="1063"/>
      <c r="T149" s="1064"/>
      <c r="U149" s="1064"/>
      <c r="V149" s="1064"/>
      <c r="W149" s="1065"/>
      <c r="X149" s="1103" t="s">
        <v>921</v>
      </c>
      <c r="Y149" s="1104"/>
      <c r="Z149" s="1105"/>
      <c r="AA149" s="1089"/>
      <c r="AB149" s="1090"/>
      <c r="AC149" s="1090"/>
      <c r="AD149" s="1090"/>
      <c r="AE149" s="1090"/>
      <c r="AF149" s="1090"/>
      <c r="AG149" s="1091"/>
      <c r="AH149" s="1089"/>
      <c r="AI149" s="1090"/>
      <c r="AJ149" s="1090"/>
      <c r="AK149" s="1090"/>
      <c r="AL149" s="1090"/>
      <c r="AM149" s="1090"/>
      <c r="AN149" s="1091"/>
      <c r="AO149" s="1089"/>
      <c r="AP149" s="1090"/>
      <c r="AQ149" s="1090"/>
      <c r="AR149" s="1090"/>
      <c r="AS149" s="1090"/>
      <c r="AT149" s="1090"/>
      <c r="AU149" s="1091"/>
      <c r="AV149" s="1089"/>
      <c r="AW149" s="1090"/>
      <c r="AX149" s="1090"/>
      <c r="AY149" s="1090"/>
      <c r="AZ149" s="1090"/>
      <c r="BA149" s="1090"/>
      <c r="BB149" s="1091"/>
      <c r="BC149" s="1089"/>
      <c r="BD149" s="1090"/>
      <c r="BE149" s="1092"/>
      <c r="BF149" s="1093"/>
      <c r="BG149" s="1094"/>
      <c r="BH149" s="1095"/>
      <c r="BI149" s="1096"/>
      <c r="BJ149" s="1097"/>
      <c r="BK149" s="1098"/>
      <c r="BL149" s="1098"/>
      <c r="BM149" s="1098"/>
      <c r="BN149" s="1099"/>
    </row>
    <row r="150" spans="2:66" ht="20.25" hidden="1" customHeight="1">
      <c r="B150" s="1054"/>
      <c r="C150" s="1231"/>
      <c r="D150" s="1232"/>
      <c r="E150" s="930"/>
      <c r="F150" s="1233"/>
      <c r="G150" s="1106"/>
      <c r="H150" s="1107"/>
      <c r="I150" s="1108"/>
      <c r="J150" s="1109">
        <f>G149</f>
        <v>0</v>
      </c>
      <c r="K150" s="1108"/>
      <c r="L150" s="1109">
        <f>M149</f>
        <v>0</v>
      </c>
      <c r="M150" s="1110"/>
      <c r="N150" s="1111"/>
      <c r="O150" s="1112"/>
      <c r="P150" s="1113"/>
      <c r="Q150" s="1113"/>
      <c r="R150" s="1107"/>
      <c r="S150" s="1063"/>
      <c r="T150" s="1064"/>
      <c r="U150" s="1064"/>
      <c r="V150" s="1064"/>
      <c r="W150" s="1065"/>
      <c r="X150" s="1100" t="s">
        <v>922</v>
      </c>
      <c r="Y150" s="1101"/>
      <c r="Z150" s="1102"/>
      <c r="AA150" s="1069" t="str">
        <f>IF(AA149="","",VLOOKUP(AA149,シフト記号表!$C$6:$L$47,10,FALSE))</f>
        <v/>
      </c>
      <c r="AB150" s="1070" t="str">
        <f>IF(AB149="","",VLOOKUP(AB149,シフト記号表!$C$6:$L$47,10,FALSE))</f>
        <v/>
      </c>
      <c r="AC150" s="1070" t="str">
        <f>IF(AC149="","",VLOOKUP(AC149,シフト記号表!$C$6:$L$47,10,FALSE))</f>
        <v/>
      </c>
      <c r="AD150" s="1070" t="str">
        <f>IF(AD149="","",VLOOKUP(AD149,シフト記号表!$C$6:$L$47,10,FALSE))</f>
        <v/>
      </c>
      <c r="AE150" s="1070" t="str">
        <f>IF(AE149="","",VLOOKUP(AE149,シフト記号表!$C$6:$L$47,10,FALSE))</f>
        <v/>
      </c>
      <c r="AF150" s="1070" t="str">
        <f>IF(AF149="","",VLOOKUP(AF149,シフト記号表!$C$6:$L$47,10,FALSE))</f>
        <v/>
      </c>
      <c r="AG150" s="1071" t="str">
        <f>IF(AG149="","",VLOOKUP(AG149,シフト記号表!$C$6:$L$47,10,FALSE))</f>
        <v/>
      </c>
      <c r="AH150" s="1069" t="str">
        <f>IF(AH149="","",VLOOKUP(AH149,シフト記号表!$C$6:$L$47,10,FALSE))</f>
        <v/>
      </c>
      <c r="AI150" s="1070" t="str">
        <f>IF(AI149="","",VLOOKUP(AI149,シフト記号表!$C$6:$L$47,10,FALSE))</f>
        <v/>
      </c>
      <c r="AJ150" s="1070" t="str">
        <f>IF(AJ149="","",VLOOKUP(AJ149,シフト記号表!$C$6:$L$47,10,FALSE))</f>
        <v/>
      </c>
      <c r="AK150" s="1070" t="str">
        <f>IF(AK149="","",VLOOKUP(AK149,シフト記号表!$C$6:$L$47,10,FALSE))</f>
        <v/>
      </c>
      <c r="AL150" s="1070" t="str">
        <f>IF(AL149="","",VLOOKUP(AL149,シフト記号表!$C$6:$L$47,10,FALSE))</f>
        <v/>
      </c>
      <c r="AM150" s="1070" t="str">
        <f>IF(AM149="","",VLOOKUP(AM149,シフト記号表!$C$6:$L$47,10,FALSE))</f>
        <v/>
      </c>
      <c r="AN150" s="1071" t="str">
        <f>IF(AN149="","",VLOOKUP(AN149,シフト記号表!$C$6:$L$47,10,FALSE))</f>
        <v/>
      </c>
      <c r="AO150" s="1069" t="str">
        <f>IF(AO149="","",VLOOKUP(AO149,シフト記号表!$C$6:$L$47,10,FALSE))</f>
        <v/>
      </c>
      <c r="AP150" s="1070" t="str">
        <f>IF(AP149="","",VLOOKUP(AP149,シフト記号表!$C$6:$L$47,10,FALSE))</f>
        <v/>
      </c>
      <c r="AQ150" s="1070" t="str">
        <f>IF(AQ149="","",VLOOKUP(AQ149,シフト記号表!$C$6:$L$47,10,FALSE))</f>
        <v/>
      </c>
      <c r="AR150" s="1070" t="str">
        <f>IF(AR149="","",VLOOKUP(AR149,シフト記号表!$C$6:$L$47,10,FALSE))</f>
        <v/>
      </c>
      <c r="AS150" s="1070" t="str">
        <f>IF(AS149="","",VLOOKUP(AS149,シフト記号表!$C$6:$L$47,10,FALSE))</f>
        <v/>
      </c>
      <c r="AT150" s="1070" t="str">
        <f>IF(AT149="","",VLOOKUP(AT149,シフト記号表!$C$6:$L$47,10,FALSE))</f>
        <v/>
      </c>
      <c r="AU150" s="1071" t="str">
        <f>IF(AU149="","",VLOOKUP(AU149,シフト記号表!$C$6:$L$47,10,FALSE))</f>
        <v/>
      </c>
      <c r="AV150" s="1069" t="str">
        <f>IF(AV149="","",VLOOKUP(AV149,シフト記号表!$C$6:$L$47,10,FALSE))</f>
        <v/>
      </c>
      <c r="AW150" s="1070" t="str">
        <f>IF(AW149="","",VLOOKUP(AW149,シフト記号表!$C$6:$L$47,10,FALSE))</f>
        <v/>
      </c>
      <c r="AX150" s="1070" t="str">
        <f>IF(AX149="","",VLOOKUP(AX149,シフト記号表!$C$6:$L$47,10,FALSE))</f>
        <v/>
      </c>
      <c r="AY150" s="1070" t="str">
        <f>IF(AY149="","",VLOOKUP(AY149,シフト記号表!$C$6:$L$47,10,FALSE))</f>
        <v/>
      </c>
      <c r="AZ150" s="1070" t="str">
        <f>IF(AZ149="","",VLOOKUP(AZ149,シフト記号表!$C$6:$L$47,10,FALSE))</f>
        <v/>
      </c>
      <c r="BA150" s="1070" t="str">
        <f>IF(BA149="","",VLOOKUP(BA149,シフト記号表!$C$6:$L$47,10,FALSE))</f>
        <v/>
      </c>
      <c r="BB150" s="1071" t="str">
        <f>IF(BB149="","",VLOOKUP(BB149,シフト記号表!$C$6:$L$47,10,FALSE))</f>
        <v/>
      </c>
      <c r="BC150" s="1069" t="str">
        <f>IF(BC149="","",VLOOKUP(BC149,シフト記号表!$C$6:$L$47,10,FALSE))</f>
        <v/>
      </c>
      <c r="BD150" s="1070" t="str">
        <f>IF(BD149="","",VLOOKUP(BD149,シフト記号表!$C$6:$L$47,10,FALSE))</f>
        <v/>
      </c>
      <c r="BE150" s="1070" t="str">
        <f>IF(BE149="","",VLOOKUP(BE149,シフト記号表!$C$6:$L$47,10,FALSE))</f>
        <v/>
      </c>
      <c r="BF150" s="1114">
        <f>IF($BI$3="４週",SUM(AA150:BB150),IF($BI$3="暦月",SUM(AA150:BE150),""))</f>
        <v>0</v>
      </c>
      <c r="BG150" s="1115"/>
      <c r="BH150" s="1116">
        <f>IF($BI$3="４週",BF150/4,IF($BI$3="暦月",(BF150/($BI$8/7)),""))</f>
        <v>0</v>
      </c>
      <c r="BI150" s="1115"/>
      <c r="BJ150" s="1117"/>
      <c r="BK150" s="1118"/>
      <c r="BL150" s="1118"/>
      <c r="BM150" s="1118"/>
      <c r="BN150" s="1119"/>
    </row>
    <row r="151" spans="2:66" ht="20.25" hidden="1" customHeight="1">
      <c r="B151" s="1029">
        <f>B149+1</f>
        <v>68</v>
      </c>
      <c r="C151" s="1234"/>
      <c r="D151" s="1235"/>
      <c r="E151" s="930"/>
      <c r="F151" s="1233"/>
      <c r="G151" s="1078"/>
      <c r="H151" s="1079"/>
      <c r="I151" s="1057"/>
      <c r="J151" s="1058"/>
      <c r="K151" s="1057"/>
      <c r="L151" s="1058"/>
      <c r="M151" s="1082"/>
      <c r="N151" s="1083"/>
      <c r="O151" s="1084"/>
      <c r="P151" s="1085"/>
      <c r="Q151" s="1085"/>
      <c r="R151" s="1079"/>
      <c r="S151" s="1063"/>
      <c r="T151" s="1064"/>
      <c r="U151" s="1064"/>
      <c r="V151" s="1064"/>
      <c r="W151" s="1065"/>
      <c r="X151" s="1103" t="s">
        <v>921</v>
      </c>
      <c r="Y151" s="1104"/>
      <c r="Z151" s="1105"/>
      <c r="AA151" s="1089"/>
      <c r="AB151" s="1090"/>
      <c r="AC151" s="1090"/>
      <c r="AD151" s="1090"/>
      <c r="AE151" s="1090"/>
      <c r="AF151" s="1090"/>
      <c r="AG151" s="1091"/>
      <c r="AH151" s="1089"/>
      <c r="AI151" s="1090"/>
      <c r="AJ151" s="1090"/>
      <c r="AK151" s="1090"/>
      <c r="AL151" s="1090"/>
      <c r="AM151" s="1090"/>
      <c r="AN151" s="1091"/>
      <c r="AO151" s="1089"/>
      <c r="AP151" s="1090"/>
      <c r="AQ151" s="1090"/>
      <c r="AR151" s="1090"/>
      <c r="AS151" s="1090"/>
      <c r="AT151" s="1090"/>
      <c r="AU151" s="1091"/>
      <c r="AV151" s="1089"/>
      <c r="AW151" s="1090"/>
      <c r="AX151" s="1090"/>
      <c r="AY151" s="1090"/>
      <c r="AZ151" s="1090"/>
      <c r="BA151" s="1090"/>
      <c r="BB151" s="1091"/>
      <c r="BC151" s="1089"/>
      <c r="BD151" s="1090"/>
      <c r="BE151" s="1092"/>
      <c r="BF151" s="1093"/>
      <c r="BG151" s="1094"/>
      <c r="BH151" s="1095"/>
      <c r="BI151" s="1096"/>
      <c r="BJ151" s="1097"/>
      <c r="BK151" s="1098"/>
      <c r="BL151" s="1098"/>
      <c r="BM151" s="1098"/>
      <c r="BN151" s="1099"/>
    </row>
    <row r="152" spans="2:66" ht="20.25" hidden="1" customHeight="1">
      <c r="B152" s="1054"/>
      <c r="C152" s="1231"/>
      <c r="D152" s="1232"/>
      <c r="E152" s="930"/>
      <c r="F152" s="1233"/>
      <c r="G152" s="1106"/>
      <c r="H152" s="1107"/>
      <c r="I152" s="1108"/>
      <c r="J152" s="1109">
        <f>G151</f>
        <v>0</v>
      </c>
      <c r="K152" s="1108"/>
      <c r="L152" s="1109">
        <f>M151</f>
        <v>0</v>
      </c>
      <c r="M152" s="1110"/>
      <c r="N152" s="1111"/>
      <c r="O152" s="1112"/>
      <c r="P152" s="1113"/>
      <c r="Q152" s="1113"/>
      <c r="R152" s="1107"/>
      <c r="S152" s="1063"/>
      <c r="T152" s="1064"/>
      <c r="U152" s="1064"/>
      <c r="V152" s="1064"/>
      <c r="W152" s="1065"/>
      <c r="X152" s="1100" t="s">
        <v>922</v>
      </c>
      <c r="Y152" s="1101"/>
      <c r="Z152" s="1102"/>
      <c r="AA152" s="1069" t="str">
        <f>IF(AA151="","",VLOOKUP(AA151,シフト記号表!$C$6:$L$47,10,FALSE))</f>
        <v/>
      </c>
      <c r="AB152" s="1070" t="str">
        <f>IF(AB151="","",VLOOKUP(AB151,シフト記号表!$C$6:$L$47,10,FALSE))</f>
        <v/>
      </c>
      <c r="AC152" s="1070" t="str">
        <f>IF(AC151="","",VLOOKUP(AC151,シフト記号表!$C$6:$L$47,10,FALSE))</f>
        <v/>
      </c>
      <c r="AD152" s="1070" t="str">
        <f>IF(AD151="","",VLOOKUP(AD151,シフト記号表!$C$6:$L$47,10,FALSE))</f>
        <v/>
      </c>
      <c r="AE152" s="1070" t="str">
        <f>IF(AE151="","",VLOOKUP(AE151,シフト記号表!$C$6:$L$47,10,FALSE))</f>
        <v/>
      </c>
      <c r="AF152" s="1070" t="str">
        <f>IF(AF151="","",VLOOKUP(AF151,シフト記号表!$C$6:$L$47,10,FALSE))</f>
        <v/>
      </c>
      <c r="AG152" s="1071" t="str">
        <f>IF(AG151="","",VLOOKUP(AG151,シフト記号表!$C$6:$L$47,10,FALSE))</f>
        <v/>
      </c>
      <c r="AH152" s="1069" t="str">
        <f>IF(AH151="","",VLOOKUP(AH151,シフト記号表!$C$6:$L$47,10,FALSE))</f>
        <v/>
      </c>
      <c r="AI152" s="1070" t="str">
        <f>IF(AI151="","",VLOOKUP(AI151,シフト記号表!$C$6:$L$47,10,FALSE))</f>
        <v/>
      </c>
      <c r="AJ152" s="1070" t="str">
        <f>IF(AJ151="","",VLOOKUP(AJ151,シフト記号表!$C$6:$L$47,10,FALSE))</f>
        <v/>
      </c>
      <c r="AK152" s="1070" t="str">
        <f>IF(AK151="","",VLOOKUP(AK151,シフト記号表!$C$6:$L$47,10,FALSE))</f>
        <v/>
      </c>
      <c r="AL152" s="1070" t="str">
        <f>IF(AL151="","",VLOOKUP(AL151,シフト記号表!$C$6:$L$47,10,FALSE))</f>
        <v/>
      </c>
      <c r="AM152" s="1070" t="str">
        <f>IF(AM151="","",VLOOKUP(AM151,シフト記号表!$C$6:$L$47,10,FALSE))</f>
        <v/>
      </c>
      <c r="AN152" s="1071" t="str">
        <f>IF(AN151="","",VLOOKUP(AN151,シフト記号表!$C$6:$L$47,10,FALSE))</f>
        <v/>
      </c>
      <c r="AO152" s="1069" t="str">
        <f>IF(AO151="","",VLOOKUP(AO151,シフト記号表!$C$6:$L$47,10,FALSE))</f>
        <v/>
      </c>
      <c r="AP152" s="1070" t="str">
        <f>IF(AP151="","",VLOOKUP(AP151,シフト記号表!$C$6:$L$47,10,FALSE))</f>
        <v/>
      </c>
      <c r="AQ152" s="1070" t="str">
        <f>IF(AQ151="","",VLOOKUP(AQ151,シフト記号表!$C$6:$L$47,10,FALSE))</f>
        <v/>
      </c>
      <c r="AR152" s="1070" t="str">
        <f>IF(AR151="","",VLOOKUP(AR151,シフト記号表!$C$6:$L$47,10,FALSE))</f>
        <v/>
      </c>
      <c r="AS152" s="1070" t="str">
        <f>IF(AS151="","",VLOOKUP(AS151,シフト記号表!$C$6:$L$47,10,FALSE))</f>
        <v/>
      </c>
      <c r="AT152" s="1070" t="str">
        <f>IF(AT151="","",VLOOKUP(AT151,シフト記号表!$C$6:$L$47,10,FALSE))</f>
        <v/>
      </c>
      <c r="AU152" s="1071" t="str">
        <f>IF(AU151="","",VLOOKUP(AU151,シフト記号表!$C$6:$L$47,10,FALSE))</f>
        <v/>
      </c>
      <c r="AV152" s="1069" t="str">
        <f>IF(AV151="","",VLOOKUP(AV151,シフト記号表!$C$6:$L$47,10,FALSE))</f>
        <v/>
      </c>
      <c r="AW152" s="1070" t="str">
        <f>IF(AW151="","",VLOOKUP(AW151,シフト記号表!$C$6:$L$47,10,FALSE))</f>
        <v/>
      </c>
      <c r="AX152" s="1070" t="str">
        <f>IF(AX151="","",VLOOKUP(AX151,シフト記号表!$C$6:$L$47,10,FALSE))</f>
        <v/>
      </c>
      <c r="AY152" s="1070" t="str">
        <f>IF(AY151="","",VLOOKUP(AY151,シフト記号表!$C$6:$L$47,10,FALSE))</f>
        <v/>
      </c>
      <c r="AZ152" s="1070" t="str">
        <f>IF(AZ151="","",VLOOKUP(AZ151,シフト記号表!$C$6:$L$47,10,FALSE))</f>
        <v/>
      </c>
      <c r="BA152" s="1070" t="str">
        <f>IF(BA151="","",VLOOKUP(BA151,シフト記号表!$C$6:$L$47,10,FALSE))</f>
        <v/>
      </c>
      <c r="BB152" s="1071" t="str">
        <f>IF(BB151="","",VLOOKUP(BB151,シフト記号表!$C$6:$L$47,10,FALSE))</f>
        <v/>
      </c>
      <c r="BC152" s="1069" t="str">
        <f>IF(BC151="","",VLOOKUP(BC151,シフト記号表!$C$6:$L$47,10,FALSE))</f>
        <v/>
      </c>
      <c r="BD152" s="1070" t="str">
        <f>IF(BD151="","",VLOOKUP(BD151,シフト記号表!$C$6:$L$47,10,FALSE))</f>
        <v/>
      </c>
      <c r="BE152" s="1070" t="str">
        <f>IF(BE151="","",VLOOKUP(BE151,シフト記号表!$C$6:$L$47,10,FALSE))</f>
        <v/>
      </c>
      <c r="BF152" s="1114">
        <f>IF($BI$3="４週",SUM(AA152:BB152),IF($BI$3="暦月",SUM(AA152:BE152),""))</f>
        <v>0</v>
      </c>
      <c r="BG152" s="1115"/>
      <c r="BH152" s="1116">
        <f>IF($BI$3="４週",BF152/4,IF($BI$3="暦月",(BF152/($BI$8/7)),""))</f>
        <v>0</v>
      </c>
      <c r="BI152" s="1115"/>
      <c r="BJ152" s="1117"/>
      <c r="BK152" s="1118"/>
      <c r="BL152" s="1118"/>
      <c r="BM152" s="1118"/>
      <c r="BN152" s="1119"/>
    </row>
    <row r="153" spans="2:66" ht="20.25" hidden="1" customHeight="1">
      <c r="B153" s="1029">
        <f>B151+1</f>
        <v>69</v>
      </c>
      <c r="C153" s="1234"/>
      <c r="D153" s="1235"/>
      <c r="E153" s="930"/>
      <c r="F153" s="1233"/>
      <c r="G153" s="1078"/>
      <c r="H153" s="1079"/>
      <c r="I153" s="1057"/>
      <c r="J153" s="1058"/>
      <c r="K153" s="1057"/>
      <c r="L153" s="1058"/>
      <c r="M153" s="1082"/>
      <c r="N153" s="1083"/>
      <c r="O153" s="1084"/>
      <c r="P153" s="1085"/>
      <c r="Q153" s="1085"/>
      <c r="R153" s="1079"/>
      <c r="S153" s="1063"/>
      <c r="T153" s="1064"/>
      <c r="U153" s="1064"/>
      <c r="V153" s="1064"/>
      <c r="W153" s="1065"/>
      <c r="X153" s="1103" t="s">
        <v>921</v>
      </c>
      <c r="Y153" s="1104"/>
      <c r="Z153" s="1105"/>
      <c r="AA153" s="1089"/>
      <c r="AB153" s="1090"/>
      <c r="AC153" s="1090"/>
      <c r="AD153" s="1090"/>
      <c r="AE153" s="1090"/>
      <c r="AF153" s="1090"/>
      <c r="AG153" s="1091"/>
      <c r="AH153" s="1089"/>
      <c r="AI153" s="1090"/>
      <c r="AJ153" s="1090"/>
      <c r="AK153" s="1090"/>
      <c r="AL153" s="1090"/>
      <c r="AM153" s="1090"/>
      <c r="AN153" s="1091"/>
      <c r="AO153" s="1089"/>
      <c r="AP153" s="1090"/>
      <c r="AQ153" s="1090"/>
      <c r="AR153" s="1090"/>
      <c r="AS153" s="1090"/>
      <c r="AT153" s="1090"/>
      <c r="AU153" s="1091"/>
      <c r="AV153" s="1089"/>
      <c r="AW153" s="1090"/>
      <c r="AX153" s="1090"/>
      <c r="AY153" s="1090"/>
      <c r="AZ153" s="1090"/>
      <c r="BA153" s="1090"/>
      <c r="BB153" s="1091"/>
      <c r="BC153" s="1089"/>
      <c r="BD153" s="1090"/>
      <c r="BE153" s="1092"/>
      <c r="BF153" s="1093"/>
      <c r="BG153" s="1094"/>
      <c r="BH153" s="1095"/>
      <c r="BI153" s="1096"/>
      <c r="BJ153" s="1097"/>
      <c r="BK153" s="1098"/>
      <c r="BL153" s="1098"/>
      <c r="BM153" s="1098"/>
      <c r="BN153" s="1099"/>
    </row>
    <row r="154" spans="2:66" ht="20.25" hidden="1" customHeight="1">
      <c r="B154" s="1054"/>
      <c r="C154" s="1231"/>
      <c r="D154" s="1232"/>
      <c r="E154" s="930"/>
      <c r="F154" s="1233"/>
      <c r="G154" s="1106"/>
      <c r="H154" s="1107"/>
      <c r="I154" s="1108"/>
      <c r="J154" s="1109">
        <f>G153</f>
        <v>0</v>
      </c>
      <c r="K154" s="1108"/>
      <c r="L154" s="1109">
        <f>M153</f>
        <v>0</v>
      </c>
      <c r="M154" s="1110"/>
      <c r="N154" s="1111"/>
      <c r="O154" s="1112"/>
      <c r="P154" s="1113"/>
      <c r="Q154" s="1113"/>
      <c r="R154" s="1107"/>
      <c r="S154" s="1063"/>
      <c r="T154" s="1064"/>
      <c r="U154" s="1064"/>
      <c r="V154" s="1064"/>
      <c r="W154" s="1065"/>
      <c r="X154" s="1100" t="s">
        <v>922</v>
      </c>
      <c r="Y154" s="1101"/>
      <c r="Z154" s="1102"/>
      <c r="AA154" s="1069" t="str">
        <f>IF(AA153="","",VLOOKUP(AA153,シフト記号表!$C$6:$L$47,10,FALSE))</f>
        <v/>
      </c>
      <c r="AB154" s="1070" t="str">
        <f>IF(AB153="","",VLOOKUP(AB153,シフト記号表!$C$6:$L$47,10,FALSE))</f>
        <v/>
      </c>
      <c r="AC154" s="1070" t="str">
        <f>IF(AC153="","",VLOOKUP(AC153,シフト記号表!$C$6:$L$47,10,FALSE))</f>
        <v/>
      </c>
      <c r="AD154" s="1070" t="str">
        <f>IF(AD153="","",VLOOKUP(AD153,シフト記号表!$C$6:$L$47,10,FALSE))</f>
        <v/>
      </c>
      <c r="AE154" s="1070" t="str">
        <f>IF(AE153="","",VLOOKUP(AE153,シフト記号表!$C$6:$L$47,10,FALSE))</f>
        <v/>
      </c>
      <c r="AF154" s="1070" t="str">
        <f>IF(AF153="","",VLOOKUP(AF153,シフト記号表!$C$6:$L$47,10,FALSE))</f>
        <v/>
      </c>
      <c r="AG154" s="1071" t="str">
        <f>IF(AG153="","",VLOOKUP(AG153,シフト記号表!$C$6:$L$47,10,FALSE))</f>
        <v/>
      </c>
      <c r="AH154" s="1069" t="str">
        <f>IF(AH153="","",VLOOKUP(AH153,シフト記号表!$C$6:$L$47,10,FALSE))</f>
        <v/>
      </c>
      <c r="AI154" s="1070" t="str">
        <f>IF(AI153="","",VLOOKUP(AI153,シフト記号表!$C$6:$L$47,10,FALSE))</f>
        <v/>
      </c>
      <c r="AJ154" s="1070" t="str">
        <f>IF(AJ153="","",VLOOKUP(AJ153,シフト記号表!$C$6:$L$47,10,FALSE))</f>
        <v/>
      </c>
      <c r="AK154" s="1070" t="str">
        <f>IF(AK153="","",VLOOKUP(AK153,シフト記号表!$C$6:$L$47,10,FALSE))</f>
        <v/>
      </c>
      <c r="AL154" s="1070" t="str">
        <f>IF(AL153="","",VLOOKUP(AL153,シフト記号表!$C$6:$L$47,10,FALSE))</f>
        <v/>
      </c>
      <c r="AM154" s="1070" t="str">
        <f>IF(AM153="","",VLOOKUP(AM153,シフト記号表!$C$6:$L$47,10,FALSE))</f>
        <v/>
      </c>
      <c r="AN154" s="1071" t="str">
        <f>IF(AN153="","",VLOOKUP(AN153,シフト記号表!$C$6:$L$47,10,FALSE))</f>
        <v/>
      </c>
      <c r="AO154" s="1069" t="str">
        <f>IF(AO153="","",VLOOKUP(AO153,シフト記号表!$C$6:$L$47,10,FALSE))</f>
        <v/>
      </c>
      <c r="AP154" s="1070" t="str">
        <f>IF(AP153="","",VLOOKUP(AP153,シフト記号表!$C$6:$L$47,10,FALSE))</f>
        <v/>
      </c>
      <c r="AQ154" s="1070" t="str">
        <f>IF(AQ153="","",VLOOKUP(AQ153,シフト記号表!$C$6:$L$47,10,FALSE))</f>
        <v/>
      </c>
      <c r="AR154" s="1070" t="str">
        <f>IF(AR153="","",VLOOKUP(AR153,シフト記号表!$C$6:$L$47,10,FALSE))</f>
        <v/>
      </c>
      <c r="AS154" s="1070" t="str">
        <f>IF(AS153="","",VLOOKUP(AS153,シフト記号表!$C$6:$L$47,10,FALSE))</f>
        <v/>
      </c>
      <c r="AT154" s="1070" t="str">
        <f>IF(AT153="","",VLOOKUP(AT153,シフト記号表!$C$6:$L$47,10,FALSE))</f>
        <v/>
      </c>
      <c r="AU154" s="1071" t="str">
        <f>IF(AU153="","",VLOOKUP(AU153,シフト記号表!$C$6:$L$47,10,FALSE))</f>
        <v/>
      </c>
      <c r="AV154" s="1069" t="str">
        <f>IF(AV153="","",VLOOKUP(AV153,シフト記号表!$C$6:$L$47,10,FALSE))</f>
        <v/>
      </c>
      <c r="AW154" s="1070" t="str">
        <f>IF(AW153="","",VLOOKUP(AW153,シフト記号表!$C$6:$L$47,10,FALSE))</f>
        <v/>
      </c>
      <c r="AX154" s="1070" t="str">
        <f>IF(AX153="","",VLOOKUP(AX153,シフト記号表!$C$6:$L$47,10,FALSE))</f>
        <v/>
      </c>
      <c r="AY154" s="1070" t="str">
        <f>IF(AY153="","",VLOOKUP(AY153,シフト記号表!$C$6:$L$47,10,FALSE))</f>
        <v/>
      </c>
      <c r="AZ154" s="1070" t="str">
        <f>IF(AZ153="","",VLOOKUP(AZ153,シフト記号表!$C$6:$L$47,10,FALSE))</f>
        <v/>
      </c>
      <c r="BA154" s="1070" t="str">
        <f>IF(BA153="","",VLOOKUP(BA153,シフト記号表!$C$6:$L$47,10,FALSE))</f>
        <v/>
      </c>
      <c r="BB154" s="1071" t="str">
        <f>IF(BB153="","",VLOOKUP(BB153,シフト記号表!$C$6:$L$47,10,FALSE))</f>
        <v/>
      </c>
      <c r="BC154" s="1069" t="str">
        <f>IF(BC153="","",VLOOKUP(BC153,シフト記号表!$C$6:$L$47,10,FALSE))</f>
        <v/>
      </c>
      <c r="BD154" s="1070" t="str">
        <f>IF(BD153="","",VLOOKUP(BD153,シフト記号表!$C$6:$L$47,10,FALSE))</f>
        <v/>
      </c>
      <c r="BE154" s="1070" t="str">
        <f>IF(BE153="","",VLOOKUP(BE153,シフト記号表!$C$6:$L$47,10,FALSE))</f>
        <v/>
      </c>
      <c r="BF154" s="1114">
        <f>IF($BI$3="４週",SUM(AA154:BB154),IF($BI$3="暦月",SUM(AA154:BE154),""))</f>
        <v>0</v>
      </c>
      <c r="BG154" s="1115"/>
      <c r="BH154" s="1116">
        <f>IF($BI$3="４週",BF154/4,IF($BI$3="暦月",(BF154/($BI$8/7)),""))</f>
        <v>0</v>
      </c>
      <c r="BI154" s="1115"/>
      <c r="BJ154" s="1117"/>
      <c r="BK154" s="1118"/>
      <c r="BL154" s="1118"/>
      <c r="BM154" s="1118"/>
      <c r="BN154" s="1119"/>
    </row>
    <row r="155" spans="2:66" ht="20.25" hidden="1" customHeight="1">
      <c r="B155" s="1029">
        <f>B153+1</f>
        <v>70</v>
      </c>
      <c r="C155" s="1234"/>
      <c r="D155" s="1235"/>
      <c r="E155" s="930"/>
      <c r="F155" s="1233"/>
      <c r="G155" s="1078"/>
      <c r="H155" s="1079"/>
      <c r="I155" s="1057"/>
      <c r="J155" s="1058"/>
      <c r="K155" s="1057"/>
      <c r="L155" s="1058"/>
      <c r="M155" s="1082"/>
      <c r="N155" s="1083"/>
      <c r="O155" s="1084"/>
      <c r="P155" s="1085"/>
      <c r="Q155" s="1085"/>
      <c r="R155" s="1079"/>
      <c r="S155" s="1063"/>
      <c r="T155" s="1064"/>
      <c r="U155" s="1064"/>
      <c r="V155" s="1064"/>
      <c r="W155" s="1065"/>
      <c r="X155" s="1103" t="s">
        <v>921</v>
      </c>
      <c r="Y155" s="1104"/>
      <c r="Z155" s="1105"/>
      <c r="AA155" s="1089"/>
      <c r="AB155" s="1090"/>
      <c r="AC155" s="1090"/>
      <c r="AD155" s="1090"/>
      <c r="AE155" s="1090"/>
      <c r="AF155" s="1090"/>
      <c r="AG155" s="1091"/>
      <c r="AH155" s="1089"/>
      <c r="AI155" s="1090"/>
      <c r="AJ155" s="1090"/>
      <c r="AK155" s="1090"/>
      <c r="AL155" s="1090"/>
      <c r="AM155" s="1090"/>
      <c r="AN155" s="1091"/>
      <c r="AO155" s="1089"/>
      <c r="AP155" s="1090"/>
      <c r="AQ155" s="1090"/>
      <c r="AR155" s="1090"/>
      <c r="AS155" s="1090"/>
      <c r="AT155" s="1090"/>
      <c r="AU155" s="1091"/>
      <c r="AV155" s="1089"/>
      <c r="AW155" s="1090"/>
      <c r="AX155" s="1090"/>
      <c r="AY155" s="1090"/>
      <c r="AZ155" s="1090"/>
      <c r="BA155" s="1090"/>
      <c r="BB155" s="1091"/>
      <c r="BC155" s="1089"/>
      <c r="BD155" s="1090"/>
      <c r="BE155" s="1092"/>
      <c r="BF155" s="1093"/>
      <c r="BG155" s="1094"/>
      <c r="BH155" s="1095"/>
      <c r="BI155" s="1096"/>
      <c r="BJ155" s="1097"/>
      <c r="BK155" s="1098"/>
      <c r="BL155" s="1098"/>
      <c r="BM155" s="1098"/>
      <c r="BN155" s="1099"/>
    </row>
    <row r="156" spans="2:66" ht="20.25" hidden="1" customHeight="1">
      <c r="B156" s="1054"/>
      <c r="C156" s="1231"/>
      <c r="D156" s="1232"/>
      <c r="E156" s="930"/>
      <c r="F156" s="1233"/>
      <c r="G156" s="1106"/>
      <c r="H156" s="1107"/>
      <c r="I156" s="1108"/>
      <c r="J156" s="1109">
        <f>G155</f>
        <v>0</v>
      </c>
      <c r="K156" s="1108"/>
      <c r="L156" s="1109">
        <f>M155</f>
        <v>0</v>
      </c>
      <c r="M156" s="1110"/>
      <c r="N156" s="1111"/>
      <c r="O156" s="1112"/>
      <c r="P156" s="1113"/>
      <c r="Q156" s="1113"/>
      <c r="R156" s="1107"/>
      <c r="S156" s="1063"/>
      <c r="T156" s="1064"/>
      <c r="U156" s="1064"/>
      <c r="V156" s="1064"/>
      <c r="W156" s="1065"/>
      <c r="X156" s="1100" t="s">
        <v>922</v>
      </c>
      <c r="Y156" s="1101"/>
      <c r="Z156" s="1102"/>
      <c r="AA156" s="1069" t="str">
        <f>IF(AA155="","",VLOOKUP(AA155,シフト記号表!$C$6:$L$47,10,FALSE))</f>
        <v/>
      </c>
      <c r="AB156" s="1070" t="str">
        <f>IF(AB155="","",VLOOKUP(AB155,シフト記号表!$C$6:$L$47,10,FALSE))</f>
        <v/>
      </c>
      <c r="AC156" s="1070" t="str">
        <f>IF(AC155="","",VLOOKUP(AC155,シフト記号表!$C$6:$L$47,10,FALSE))</f>
        <v/>
      </c>
      <c r="AD156" s="1070" t="str">
        <f>IF(AD155="","",VLOOKUP(AD155,シフト記号表!$C$6:$L$47,10,FALSE))</f>
        <v/>
      </c>
      <c r="AE156" s="1070" t="str">
        <f>IF(AE155="","",VLOOKUP(AE155,シフト記号表!$C$6:$L$47,10,FALSE))</f>
        <v/>
      </c>
      <c r="AF156" s="1070" t="str">
        <f>IF(AF155="","",VLOOKUP(AF155,シフト記号表!$C$6:$L$47,10,FALSE))</f>
        <v/>
      </c>
      <c r="AG156" s="1071" t="str">
        <f>IF(AG155="","",VLOOKUP(AG155,シフト記号表!$C$6:$L$47,10,FALSE))</f>
        <v/>
      </c>
      <c r="AH156" s="1069" t="str">
        <f>IF(AH155="","",VLOOKUP(AH155,シフト記号表!$C$6:$L$47,10,FALSE))</f>
        <v/>
      </c>
      <c r="AI156" s="1070" t="str">
        <f>IF(AI155="","",VLOOKUP(AI155,シフト記号表!$C$6:$L$47,10,FALSE))</f>
        <v/>
      </c>
      <c r="AJ156" s="1070" t="str">
        <f>IF(AJ155="","",VLOOKUP(AJ155,シフト記号表!$C$6:$L$47,10,FALSE))</f>
        <v/>
      </c>
      <c r="AK156" s="1070" t="str">
        <f>IF(AK155="","",VLOOKUP(AK155,シフト記号表!$C$6:$L$47,10,FALSE))</f>
        <v/>
      </c>
      <c r="AL156" s="1070" t="str">
        <f>IF(AL155="","",VLOOKUP(AL155,シフト記号表!$C$6:$L$47,10,FALSE))</f>
        <v/>
      </c>
      <c r="AM156" s="1070" t="str">
        <f>IF(AM155="","",VLOOKUP(AM155,シフト記号表!$C$6:$L$47,10,FALSE))</f>
        <v/>
      </c>
      <c r="AN156" s="1071" t="str">
        <f>IF(AN155="","",VLOOKUP(AN155,シフト記号表!$C$6:$L$47,10,FALSE))</f>
        <v/>
      </c>
      <c r="AO156" s="1069" t="str">
        <f>IF(AO155="","",VLOOKUP(AO155,シフト記号表!$C$6:$L$47,10,FALSE))</f>
        <v/>
      </c>
      <c r="AP156" s="1070" t="str">
        <f>IF(AP155="","",VLOOKUP(AP155,シフト記号表!$C$6:$L$47,10,FALSE))</f>
        <v/>
      </c>
      <c r="AQ156" s="1070" t="str">
        <f>IF(AQ155="","",VLOOKUP(AQ155,シフト記号表!$C$6:$L$47,10,FALSE))</f>
        <v/>
      </c>
      <c r="AR156" s="1070" t="str">
        <f>IF(AR155="","",VLOOKUP(AR155,シフト記号表!$C$6:$L$47,10,FALSE))</f>
        <v/>
      </c>
      <c r="AS156" s="1070" t="str">
        <f>IF(AS155="","",VLOOKUP(AS155,シフト記号表!$C$6:$L$47,10,FALSE))</f>
        <v/>
      </c>
      <c r="AT156" s="1070" t="str">
        <f>IF(AT155="","",VLOOKUP(AT155,シフト記号表!$C$6:$L$47,10,FALSE))</f>
        <v/>
      </c>
      <c r="AU156" s="1071" t="str">
        <f>IF(AU155="","",VLOOKUP(AU155,シフト記号表!$C$6:$L$47,10,FALSE))</f>
        <v/>
      </c>
      <c r="AV156" s="1069" t="str">
        <f>IF(AV155="","",VLOOKUP(AV155,シフト記号表!$C$6:$L$47,10,FALSE))</f>
        <v/>
      </c>
      <c r="AW156" s="1070" t="str">
        <f>IF(AW155="","",VLOOKUP(AW155,シフト記号表!$C$6:$L$47,10,FALSE))</f>
        <v/>
      </c>
      <c r="AX156" s="1070" t="str">
        <f>IF(AX155="","",VLOOKUP(AX155,シフト記号表!$C$6:$L$47,10,FALSE))</f>
        <v/>
      </c>
      <c r="AY156" s="1070" t="str">
        <f>IF(AY155="","",VLOOKUP(AY155,シフト記号表!$C$6:$L$47,10,FALSE))</f>
        <v/>
      </c>
      <c r="AZ156" s="1070" t="str">
        <f>IF(AZ155="","",VLOOKUP(AZ155,シフト記号表!$C$6:$L$47,10,FALSE))</f>
        <v/>
      </c>
      <c r="BA156" s="1070" t="str">
        <f>IF(BA155="","",VLOOKUP(BA155,シフト記号表!$C$6:$L$47,10,FALSE))</f>
        <v/>
      </c>
      <c r="BB156" s="1071" t="str">
        <f>IF(BB155="","",VLOOKUP(BB155,シフト記号表!$C$6:$L$47,10,FALSE))</f>
        <v/>
      </c>
      <c r="BC156" s="1069" t="str">
        <f>IF(BC155="","",VLOOKUP(BC155,シフト記号表!$C$6:$L$47,10,FALSE))</f>
        <v/>
      </c>
      <c r="BD156" s="1070" t="str">
        <f>IF(BD155="","",VLOOKUP(BD155,シフト記号表!$C$6:$L$47,10,FALSE))</f>
        <v/>
      </c>
      <c r="BE156" s="1070" t="str">
        <f>IF(BE155="","",VLOOKUP(BE155,シフト記号表!$C$6:$L$47,10,FALSE))</f>
        <v/>
      </c>
      <c r="BF156" s="1114">
        <f>IF($BI$3="４週",SUM(AA156:BB156),IF($BI$3="暦月",SUM(AA156:BE156),""))</f>
        <v>0</v>
      </c>
      <c r="BG156" s="1115"/>
      <c r="BH156" s="1116">
        <f>IF($BI$3="４週",BF156/4,IF($BI$3="暦月",(BF156/($BI$8/7)),""))</f>
        <v>0</v>
      </c>
      <c r="BI156" s="1115"/>
      <c r="BJ156" s="1117"/>
      <c r="BK156" s="1118"/>
      <c r="BL156" s="1118"/>
      <c r="BM156" s="1118"/>
      <c r="BN156" s="1119"/>
    </row>
    <row r="157" spans="2:66" ht="20.25" hidden="1" customHeight="1">
      <c r="B157" s="1029">
        <f>B155+1</f>
        <v>71</v>
      </c>
      <c r="C157" s="1234"/>
      <c r="D157" s="1235"/>
      <c r="E157" s="930"/>
      <c r="F157" s="1233"/>
      <c r="G157" s="1078"/>
      <c r="H157" s="1079"/>
      <c r="I157" s="1057"/>
      <c r="J157" s="1058"/>
      <c r="K157" s="1057"/>
      <c r="L157" s="1058"/>
      <c r="M157" s="1082"/>
      <c r="N157" s="1083"/>
      <c r="O157" s="1084"/>
      <c r="P157" s="1085"/>
      <c r="Q157" s="1085"/>
      <c r="R157" s="1079"/>
      <c r="S157" s="1063"/>
      <c r="T157" s="1064"/>
      <c r="U157" s="1064"/>
      <c r="V157" s="1064"/>
      <c r="W157" s="1065"/>
      <c r="X157" s="1103" t="s">
        <v>921</v>
      </c>
      <c r="Y157" s="1104"/>
      <c r="Z157" s="1105"/>
      <c r="AA157" s="1089"/>
      <c r="AB157" s="1090"/>
      <c r="AC157" s="1090"/>
      <c r="AD157" s="1090"/>
      <c r="AE157" s="1090"/>
      <c r="AF157" s="1090"/>
      <c r="AG157" s="1091"/>
      <c r="AH157" s="1089"/>
      <c r="AI157" s="1090"/>
      <c r="AJ157" s="1090"/>
      <c r="AK157" s="1090"/>
      <c r="AL157" s="1090"/>
      <c r="AM157" s="1090"/>
      <c r="AN157" s="1091"/>
      <c r="AO157" s="1089"/>
      <c r="AP157" s="1090"/>
      <c r="AQ157" s="1090"/>
      <c r="AR157" s="1090"/>
      <c r="AS157" s="1090"/>
      <c r="AT157" s="1090"/>
      <c r="AU157" s="1091"/>
      <c r="AV157" s="1089"/>
      <c r="AW157" s="1090"/>
      <c r="AX157" s="1090"/>
      <c r="AY157" s="1090"/>
      <c r="AZ157" s="1090"/>
      <c r="BA157" s="1090"/>
      <c r="BB157" s="1091"/>
      <c r="BC157" s="1089"/>
      <c r="BD157" s="1090"/>
      <c r="BE157" s="1092"/>
      <c r="BF157" s="1093"/>
      <c r="BG157" s="1094"/>
      <c r="BH157" s="1095"/>
      <c r="BI157" s="1096"/>
      <c r="BJ157" s="1097"/>
      <c r="BK157" s="1098"/>
      <c r="BL157" s="1098"/>
      <c r="BM157" s="1098"/>
      <c r="BN157" s="1099"/>
    </row>
    <row r="158" spans="2:66" ht="20.25" hidden="1" customHeight="1">
      <c r="B158" s="1054"/>
      <c r="C158" s="1231"/>
      <c r="D158" s="1232"/>
      <c r="E158" s="930"/>
      <c r="F158" s="1233"/>
      <c r="G158" s="1106"/>
      <c r="H158" s="1107"/>
      <c r="I158" s="1108"/>
      <c r="J158" s="1109">
        <f>G157</f>
        <v>0</v>
      </c>
      <c r="K158" s="1108"/>
      <c r="L158" s="1109">
        <f>M157</f>
        <v>0</v>
      </c>
      <c r="M158" s="1110"/>
      <c r="N158" s="1111"/>
      <c r="O158" s="1112"/>
      <c r="P158" s="1113"/>
      <c r="Q158" s="1113"/>
      <c r="R158" s="1107"/>
      <c r="S158" s="1063"/>
      <c r="T158" s="1064"/>
      <c r="U158" s="1064"/>
      <c r="V158" s="1064"/>
      <c r="W158" s="1065"/>
      <c r="X158" s="1100" t="s">
        <v>922</v>
      </c>
      <c r="Y158" s="1101"/>
      <c r="Z158" s="1102"/>
      <c r="AA158" s="1069" t="str">
        <f>IF(AA157="","",VLOOKUP(AA157,シフト記号表!$C$6:$L$47,10,FALSE))</f>
        <v/>
      </c>
      <c r="AB158" s="1070" t="str">
        <f>IF(AB157="","",VLOOKUP(AB157,シフト記号表!$C$6:$L$47,10,FALSE))</f>
        <v/>
      </c>
      <c r="AC158" s="1070" t="str">
        <f>IF(AC157="","",VLOOKUP(AC157,シフト記号表!$C$6:$L$47,10,FALSE))</f>
        <v/>
      </c>
      <c r="AD158" s="1070" t="str">
        <f>IF(AD157="","",VLOOKUP(AD157,シフト記号表!$C$6:$L$47,10,FALSE))</f>
        <v/>
      </c>
      <c r="AE158" s="1070" t="str">
        <f>IF(AE157="","",VLOOKUP(AE157,シフト記号表!$C$6:$L$47,10,FALSE))</f>
        <v/>
      </c>
      <c r="AF158" s="1070" t="str">
        <f>IF(AF157="","",VLOOKUP(AF157,シフト記号表!$C$6:$L$47,10,FALSE))</f>
        <v/>
      </c>
      <c r="AG158" s="1071" t="str">
        <f>IF(AG157="","",VLOOKUP(AG157,シフト記号表!$C$6:$L$47,10,FALSE))</f>
        <v/>
      </c>
      <c r="AH158" s="1069" t="str">
        <f>IF(AH157="","",VLOOKUP(AH157,シフト記号表!$C$6:$L$47,10,FALSE))</f>
        <v/>
      </c>
      <c r="AI158" s="1070" t="str">
        <f>IF(AI157="","",VLOOKUP(AI157,シフト記号表!$C$6:$L$47,10,FALSE))</f>
        <v/>
      </c>
      <c r="AJ158" s="1070" t="str">
        <f>IF(AJ157="","",VLOOKUP(AJ157,シフト記号表!$C$6:$L$47,10,FALSE))</f>
        <v/>
      </c>
      <c r="AK158" s="1070" t="str">
        <f>IF(AK157="","",VLOOKUP(AK157,シフト記号表!$C$6:$L$47,10,FALSE))</f>
        <v/>
      </c>
      <c r="AL158" s="1070" t="str">
        <f>IF(AL157="","",VLOOKUP(AL157,シフト記号表!$C$6:$L$47,10,FALSE))</f>
        <v/>
      </c>
      <c r="AM158" s="1070" t="str">
        <f>IF(AM157="","",VLOOKUP(AM157,シフト記号表!$C$6:$L$47,10,FALSE))</f>
        <v/>
      </c>
      <c r="AN158" s="1071" t="str">
        <f>IF(AN157="","",VLOOKUP(AN157,シフト記号表!$C$6:$L$47,10,FALSE))</f>
        <v/>
      </c>
      <c r="AO158" s="1069" t="str">
        <f>IF(AO157="","",VLOOKUP(AO157,シフト記号表!$C$6:$L$47,10,FALSE))</f>
        <v/>
      </c>
      <c r="AP158" s="1070" t="str">
        <f>IF(AP157="","",VLOOKUP(AP157,シフト記号表!$C$6:$L$47,10,FALSE))</f>
        <v/>
      </c>
      <c r="AQ158" s="1070" t="str">
        <f>IF(AQ157="","",VLOOKUP(AQ157,シフト記号表!$C$6:$L$47,10,FALSE))</f>
        <v/>
      </c>
      <c r="AR158" s="1070" t="str">
        <f>IF(AR157="","",VLOOKUP(AR157,シフト記号表!$C$6:$L$47,10,FALSE))</f>
        <v/>
      </c>
      <c r="AS158" s="1070" t="str">
        <f>IF(AS157="","",VLOOKUP(AS157,シフト記号表!$C$6:$L$47,10,FALSE))</f>
        <v/>
      </c>
      <c r="AT158" s="1070" t="str">
        <f>IF(AT157="","",VLOOKUP(AT157,シフト記号表!$C$6:$L$47,10,FALSE))</f>
        <v/>
      </c>
      <c r="AU158" s="1071" t="str">
        <f>IF(AU157="","",VLOOKUP(AU157,シフト記号表!$C$6:$L$47,10,FALSE))</f>
        <v/>
      </c>
      <c r="AV158" s="1069" t="str">
        <f>IF(AV157="","",VLOOKUP(AV157,シフト記号表!$C$6:$L$47,10,FALSE))</f>
        <v/>
      </c>
      <c r="AW158" s="1070" t="str">
        <f>IF(AW157="","",VLOOKUP(AW157,シフト記号表!$C$6:$L$47,10,FALSE))</f>
        <v/>
      </c>
      <c r="AX158" s="1070" t="str">
        <f>IF(AX157="","",VLOOKUP(AX157,シフト記号表!$C$6:$L$47,10,FALSE))</f>
        <v/>
      </c>
      <c r="AY158" s="1070" t="str">
        <f>IF(AY157="","",VLOOKUP(AY157,シフト記号表!$C$6:$L$47,10,FALSE))</f>
        <v/>
      </c>
      <c r="AZ158" s="1070" t="str">
        <f>IF(AZ157="","",VLOOKUP(AZ157,シフト記号表!$C$6:$L$47,10,FALSE))</f>
        <v/>
      </c>
      <c r="BA158" s="1070" t="str">
        <f>IF(BA157="","",VLOOKUP(BA157,シフト記号表!$C$6:$L$47,10,FALSE))</f>
        <v/>
      </c>
      <c r="BB158" s="1071" t="str">
        <f>IF(BB157="","",VLOOKUP(BB157,シフト記号表!$C$6:$L$47,10,FALSE))</f>
        <v/>
      </c>
      <c r="BC158" s="1069" t="str">
        <f>IF(BC157="","",VLOOKUP(BC157,シフト記号表!$C$6:$L$47,10,FALSE))</f>
        <v/>
      </c>
      <c r="BD158" s="1070" t="str">
        <f>IF(BD157="","",VLOOKUP(BD157,シフト記号表!$C$6:$L$47,10,FALSE))</f>
        <v/>
      </c>
      <c r="BE158" s="1070" t="str">
        <f>IF(BE157="","",VLOOKUP(BE157,シフト記号表!$C$6:$L$47,10,FALSE))</f>
        <v/>
      </c>
      <c r="BF158" s="1114">
        <f>IF($BI$3="４週",SUM(AA158:BB158),IF($BI$3="暦月",SUM(AA158:BE158),""))</f>
        <v>0</v>
      </c>
      <c r="BG158" s="1115"/>
      <c r="BH158" s="1116">
        <f>IF($BI$3="４週",BF158/4,IF($BI$3="暦月",(BF158/($BI$8/7)),""))</f>
        <v>0</v>
      </c>
      <c r="BI158" s="1115"/>
      <c r="BJ158" s="1117"/>
      <c r="BK158" s="1118"/>
      <c r="BL158" s="1118"/>
      <c r="BM158" s="1118"/>
      <c r="BN158" s="1119"/>
    </row>
    <row r="159" spans="2:66" ht="20.25" hidden="1" customHeight="1">
      <c r="B159" s="1029">
        <f>B157+1</f>
        <v>72</v>
      </c>
      <c r="C159" s="1234"/>
      <c r="D159" s="1235"/>
      <c r="E159" s="930"/>
      <c r="F159" s="1233"/>
      <c r="G159" s="1078"/>
      <c r="H159" s="1079"/>
      <c r="I159" s="1057"/>
      <c r="J159" s="1058"/>
      <c r="K159" s="1057"/>
      <c r="L159" s="1058"/>
      <c r="M159" s="1082"/>
      <c r="N159" s="1083"/>
      <c r="O159" s="1084"/>
      <c r="P159" s="1085"/>
      <c r="Q159" s="1085"/>
      <c r="R159" s="1079"/>
      <c r="S159" s="1063"/>
      <c r="T159" s="1064"/>
      <c r="U159" s="1064"/>
      <c r="V159" s="1064"/>
      <c r="W159" s="1065"/>
      <c r="X159" s="1103" t="s">
        <v>921</v>
      </c>
      <c r="Y159" s="1104"/>
      <c r="Z159" s="1105"/>
      <c r="AA159" s="1089"/>
      <c r="AB159" s="1090"/>
      <c r="AC159" s="1090"/>
      <c r="AD159" s="1090"/>
      <c r="AE159" s="1090"/>
      <c r="AF159" s="1090"/>
      <c r="AG159" s="1091"/>
      <c r="AH159" s="1089"/>
      <c r="AI159" s="1090"/>
      <c r="AJ159" s="1090"/>
      <c r="AK159" s="1090"/>
      <c r="AL159" s="1090"/>
      <c r="AM159" s="1090"/>
      <c r="AN159" s="1091"/>
      <c r="AO159" s="1089"/>
      <c r="AP159" s="1090"/>
      <c r="AQ159" s="1090"/>
      <c r="AR159" s="1090"/>
      <c r="AS159" s="1090"/>
      <c r="AT159" s="1090"/>
      <c r="AU159" s="1091"/>
      <c r="AV159" s="1089"/>
      <c r="AW159" s="1090"/>
      <c r="AX159" s="1090"/>
      <c r="AY159" s="1090"/>
      <c r="AZ159" s="1090"/>
      <c r="BA159" s="1090"/>
      <c r="BB159" s="1091"/>
      <c r="BC159" s="1089"/>
      <c r="BD159" s="1090"/>
      <c r="BE159" s="1092"/>
      <c r="BF159" s="1093"/>
      <c r="BG159" s="1094"/>
      <c r="BH159" s="1095"/>
      <c r="BI159" s="1096"/>
      <c r="BJ159" s="1097"/>
      <c r="BK159" s="1098"/>
      <c r="BL159" s="1098"/>
      <c r="BM159" s="1098"/>
      <c r="BN159" s="1099"/>
    </row>
    <row r="160" spans="2:66" ht="20.25" hidden="1" customHeight="1">
      <c r="B160" s="1054"/>
      <c r="C160" s="1231"/>
      <c r="D160" s="1232"/>
      <c r="E160" s="930"/>
      <c r="F160" s="1233"/>
      <c r="G160" s="1106"/>
      <c r="H160" s="1107"/>
      <c r="I160" s="1108"/>
      <c r="J160" s="1109">
        <f>G159</f>
        <v>0</v>
      </c>
      <c r="K160" s="1108"/>
      <c r="L160" s="1109">
        <f>M159</f>
        <v>0</v>
      </c>
      <c r="M160" s="1110"/>
      <c r="N160" s="1111"/>
      <c r="O160" s="1112"/>
      <c r="P160" s="1113"/>
      <c r="Q160" s="1113"/>
      <c r="R160" s="1107"/>
      <c r="S160" s="1063"/>
      <c r="T160" s="1064"/>
      <c r="U160" s="1064"/>
      <c r="V160" s="1064"/>
      <c r="W160" s="1065"/>
      <c r="X160" s="1100" t="s">
        <v>922</v>
      </c>
      <c r="Y160" s="1101"/>
      <c r="Z160" s="1102"/>
      <c r="AA160" s="1069" t="str">
        <f>IF(AA159="","",VLOOKUP(AA159,シフト記号表!$C$6:$L$47,10,FALSE))</f>
        <v/>
      </c>
      <c r="AB160" s="1070" t="str">
        <f>IF(AB159="","",VLOOKUP(AB159,シフト記号表!$C$6:$L$47,10,FALSE))</f>
        <v/>
      </c>
      <c r="AC160" s="1070" t="str">
        <f>IF(AC159="","",VLOOKUP(AC159,シフト記号表!$C$6:$L$47,10,FALSE))</f>
        <v/>
      </c>
      <c r="AD160" s="1070" t="str">
        <f>IF(AD159="","",VLOOKUP(AD159,シフト記号表!$C$6:$L$47,10,FALSE))</f>
        <v/>
      </c>
      <c r="AE160" s="1070" t="str">
        <f>IF(AE159="","",VLOOKUP(AE159,シフト記号表!$C$6:$L$47,10,FALSE))</f>
        <v/>
      </c>
      <c r="AF160" s="1070" t="str">
        <f>IF(AF159="","",VLOOKUP(AF159,シフト記号表!$C$6:$L$47,10,FALSE))</f>
        <v/>
      </c>
      <c r="AG160" s="1071" t="str">
        <f>IF(AG159="","",VLOOKUP(AG159,シフト記号表!$C$6:$L$47,10,FALSE))</f>
        <v/>
      </c>
      <c r="AH160" s="1069" t="str">
        <f>IF(AH159="","",VLOOKUP(AH159,シフト記号表!$C$6:$L$47,10,FALSE))</f>
        <v/>
      </c>
      <c r="AI160" s="1070" t="str">
        <f>IF(AI159="","",VLOOKUP(AI159,シフト記号表!$C$6:$L$47,10,FALSE))</f>
        <v/>
      </c>
      <c r="AJ160" s="1070" t="str">
        <f>IF(AJ159="","",VLOOKUP(AJ159,シフト記号表!$C$6:$L$47,10,FALSE))</f>
        <v/>
      </c>
      <c r="AK160" s="1070" t="str">
        <f>IF(AK159="","",VLOOKUP(AK159,シフト記号表!$C$6:$L$47,10,FALSE))</f>
        <v/>
      </c>
      <c r="AL160" s="1070" t="str">
        <f>IF(AL159="","",VLOOKUP(AL159,シフト記号表!$C$6:$L$47,10,FALSE))</f>
        <v/>
      </c>
      <c r="AM160" s="1070" t="str">
        <f>IF(AM159="","",VLOOKUP(AM159,シフト記号表!$C$6:$L$47,10,FALSE))</f>
        <v/>
      </c>
      <c r="AN160" s="1071" t="str">
        <f>IF(AN159="","",VLOOKUP(AN159,シフト記号表!$C$6:$L$47,10,FALSE))</f>
        <v/>
      </c>
      <c r="AO160" s="1069" t="str">
        <f>IF(AO159="","",VLOOKUP(AO159,シフト記号表!$C$6:$L$47,10,FALSE))</f>
        <v/>
      </c>
      <c r="AP160" s="1070" t="str">
        <f>IF(AP159="","",VLOOKUP(AP159,シフト記号表!$C$6:$L$47,10,FALSE))</f>
        <v/>
      </c>
      <c r="AQ160" s="1070" t="str">
        <f>IF(AQ159="","",VLOOKUP(AQ159,シフト記号表!$C$6:$L$47,10,FALSE))</f>
        <v/>
      </c>
      <c r="AR160" s="1070" t="str">
        <f>IF(AR159="","",VLOOKUP(AR159,シフト記号表!$C$6:$L$47,10,FALSE))</f>
        <v/>
      </c>
      <c r="AS160" s="1070" t="str">
        <f>IF(AS159="","",VLOOKUP(AS159,シフト記号表!$C$6:$L$47,10,FALSE))</f>
        <v/>
      </c>
      <c r="AT160" s="1070" t="str">
        <f>IF(AT159="","",VLOOKUP(AT159,シフト記号表!$C$6:$L$47,10,FALSE))</f>
        <v/>
      </c>
      <c r="AU160" s="1071" t="str">
        <f>IF(AU159="","",VLOOKUP(AU159,シフト記号表!$C$6:$L$47,10,FALSE))</f>
        <v/>
      </c>
      <c r="AV160" s="1069" t="str">
        <f>IF(AV159="","",VLOOKUP(AV159,シフト記号表!$C$6:$L$47,10,FALSE))</f>
        <v/>
      </c>
      <c r="AW160" s="1070" t="str">
        <f>IF(AW159="","",VLOOKUP(AW159,シフト記号表!$C$6:$L$47,10,FALSE))</f>
        <v/>
      </c>
      <c r="AX160" s="1070" t="str">
        <f>IF(AX159="","",VLOOKUP(AX159,シフト記号表!$C$6:$L$47,10,FALSE))</f>
        <v/>
      </c>
      <c r="AY160" s="1070" t="str">
        <f>IF(AY159="","",VLOOKUP(AY159,シフト記号表!$C$6:$L$47,10,FALSE))</f>
        <v/>
      </c>
      <c r="AZ160" s="1070" t="str">
        <f>IF(AZ159="","",VLOOKUP(AZ159,シフト記号表!$C$6:$L$47,10,FALSE))</f>
        <v/>
      </c>
      <c r="BA160" s="1070" t="str">
        <f>IF(BA159="","",VLOOKUP(BA159,シフト記号表!$C$6:$L$47,10,FALSE))</f>
        <v/>
      </c>
      <c r="BB160" s="1071" t="str">
        <f>IF(BB159="","",VLOOKUP(BB159,シフト記号表!$C$6:$L$47,10,FALSE))</f>
        <v/>
      </c>
      <c r="BC160" s="1069" t="str">
        <f>IF(BC159="","",VLOOKUP(BC159,シフト記号表!$C$6:$L$47,10,FALSE))</f>
        <v/>
      </c>
      <c r="BD160" s="1070" t="str">
        <f>IF(BD159="","",VLOOKUP(BD159,シフト記号表!$C$6:$L$47,10,FALSE))</f>
        <v/>
      </c>
      <c r="BE160" s="1070" t="str">
        <f>IF(BE159="","",VLOOKUP(BE159,シフト記号表!$C$6:$L$47,10,FALSE))</f>
        <v/>
      </c>
      <c r="BF160" s="1114">
        <f>IF($BI$3="４週",SUM(AA160:BB160),IF($BI$3="暦月",SUM(AA160:BE160),""))</f>
        <v>0</v>
      </c>
      <c r="BG160" s="1115"/>
      <c r="BH160" s="1116">
        <f>IF($BI$3="４週",BF160/4,IF($BI$3="暦月",(BF160/($BI$8/7)),""))</f>
        <v>0</v>
      </c>
      <c r="BI160" s="1115"/>
      <c r="BJ160" s="1117"/>
      <c r="BK160" s="1118"/>
      <c r="BL160" s="1118"/>
      <c r="BM160" s="1118"/>
      <c r="BN160" s="1119"/>
    </row>
    <row r="161" spans="2:66" ht="20.25" hidden="1" customHeight="1">
      <c r="B161" s="1029">
        <f>B159+1</f>
        <v>73</v>
      </c>
      <c r="C161" s="1234"/>
      <c r="D161" s="1235"/>
      <c r="E161" s="930"/>
      <c r="F161" s="1233"/>
      <c r="G161" s="1078"/>
      <c r="H161" s="1079"/>
      <c r="I161" s="1057"/>
      <c r="J161" s="1058"/>
      <c r="K161" s="1057"/>
      <c r="L161" s="1058"/>
      <c r="M161" s="1082"/>
      <c r="N161" s="1083"/>
      <c r="O161" s="1084"/>
      <c r="P161" s="1085"/>
      <c r="Q161" s="1085"/>
      <c r="R161" s="1079"/>
      <c r="S161" s="1063"/>
      <c r="T161" s="1064"/>
      <c r="U161" s="1064"/>
      <c r="V161" s="1064"/>
      <c r="W161" s="1065"/>
      <c r="X161" s="1103" t="s">
        <v>921</v>
      </c>
      <c r="Y161" s="1104"/>
      <c r="Z161" s="1105"/>
      <c r="AA161" s="1089"/>
      <c r="AB161" s="1090"/>
      <c r="AC161" s="1090"/>
      <c r="AD161" s="1090"/>
      <c r="AE161" s="1090"/>
      <c r="AF161" s="1090"/>
      <c r="AG161" s="1091"/>
      <c r="AH161" s="1089"/>
      <c r="AI161" s="1090"/>
      <c r="AJ161" s="1090"/>
      <c r="AK161" s="1090"/>
      <c r="AL161" s="1090"/>
      <c r="AM161" s="1090"/>
      <c r="AN161" s="1091"/>
      <c r="AO161" s="1089"/>
      <c r="AP161" s="1090"/>
      <c r="AQ161" s="1090"/>
      <c r="AR161" s="1090"/>
      <c r="AS161" s="1090"/>
      <c r="AT161" s="1090"/>
      <c r="AU161" s="1091"/>
      <c r="AV161" s="1089"/>
      <c r="AW161" s="1090"/>
      <c r="AX161" s="1090"/>
      <c r="AY161" s="1090"/>
      <c r="AZ161" s="1090"/>
      <c r="BA161" s="1090"/>
      <c r="BB161" s="1091"/>
      <c r="BC161" s="1089"/>
      <c r="BD161" s="1090"/>
      <c r="BE161" s="1092"/>
      <c r="BF161" s="1093"/>
      <c r="BG161" s="1094"/>
      <c r="BH161" s="1095"/>
      <c r="BI161" s="1096"/>
      <c r="BJ161" s="1097"/>
      <c r="BK161" s="1098"/>
      <c r="BL161" s="1098"/>
      <c r="BM161" s="1098"/>
      <c r="BN161" s="1099"/>
    </row>
    <row r="162" spans="2:66" ht="20.25" hidden="1" customHeight="1">
      <c r="B162" s="1054"/>
      <c r="C162" s="1231"/>
      <c r="D162" s="1232"/>
      <c r="E162" s="930"/>
      <c r="F162" s="1233"/>
      <c r="G162" s="1106"/>
      <c r="H162" s="1107"/>
      <c r="I162" s="1108"/>
      <c r="J162" s="1109">
        <f>G161</f>
        <v>0</v>
      </c>
      <c r="K162" s="1108"/>
      <c r="L162" s="1109">
        <f>M161</f>
        <v>0</v>
      </c>
      <c r="M162" s="1110"/>
      <c r="N162" s="1111"/>
      <c r="O162" s="1112"/>
      <c r="P162" s="1113"/>
      <c r="Q162" s="1113"/>
      <c r="R162" s="1107"/>
      <c r="S162" s="1063"/>
      <c r="T162" s="1064"/>
      <c r="U162" s="1064"/>
      <c r="V162" s="1064"/>
      <c r="W162" s="1065"/>
      <c r="X162" s="1100" t="s">
        <v>922</v>
      </c>
      <c r="Y162" s="1101"/>
      <c r="Z162" s="1102"/>
      <c r="AA162" s="1069" t="str">
        <f>IF(AA161="","",VLOOKUP(AA161,シフト記号表!$C$6:$L$47,10,FALSE))</f>
        <v/>
      </c>
      <c r="AB162" s="1070" t="str">
        <f>IF(AB161="","",VLOOKUP(AB161,シフト記号表!$C$6:$L$47,10,FALSE))</f>
        <v/>
      </c>
      <c r="AC162" s="1070" t="str">
        <f>IF(AC161="","",VLOOKUP(AC161,シフト記号表!$C$6:$L$47,10,FALSE))</f>
        <v/>
      </c>
      <c r="AD162" s="1070" t="str">
        <f>IF(AD161="","",VLOOKUP(AD161,シフト記号表!$C$6:$L$47,10,FALSE))</f>
        <v/>
      </c>
      <c r="AE162" s="1070" t="str">
        <f>IF(AE161="","",VLOOKUP(AE161,シフト記号表!$C$6:$L$47,10,FALSE))</f>
        <v/>
      </c>
      <c r="AF162" s="1070" t="str">
        <f>IF(AF161="","",VLOOKUP(AF161,シフト記号表!$C$6:$L$47,10,FALSE))</f>
        <v/>
      </c>
      <c r="AG162" s="1071" t="str">
        <f>IF(AG161="","",VLOOKUP(AG161,シフト記号表!$C$6:$L$47,10,FALSE))</f>
        <v/>
      </c>
      <c r="AH162" s="1069" t="str">
        <f>IF(AH161="","",VLOOKUP(AH161,シフト記号表!$C$6:$L$47,10,FALSE))</f>
        <v/>
      </c>
      <c r="AI162" s="1070" t="str">
        <f>IF(AI161="","",VLOOKUP(AI161,シフト記号表!$C$6:$L$47,10,FALSE))</f>
        <v/>
      </c>
      <c r="AJ162" s="1070" t="str">
        <f>IF(AJ161="","",VLOOKUP(AJ161,シフト記号表!$C$6:$L$47,10,FALSE))</f>
        <v/>
      </c>
      <c r="AK162" s="1070" t="str">
        <f>IF(AK161="","",VLOOKUP(AK161,シフト記号表!$C$6:$L$47,10,FALSE))</f>
        <v/>
      </c>
      <c r="AL162" s="1070" t="str">
        <f>IF(AL161="","",VLOOKUP(AL161,シフト記号表!$C$6:$L$47,10,FALSE))</f>
        <v/>
      </c>
      <c r="AM162" s="1070" t="str">
        <f>IF(AM161="","",VLOOKUP(AM161,シフト記号表!$C$6:$L$47,10,FALSE))</f>
        <v/>
      </c>
      <c r="AN162" s="1071" t="str">
        <f>IF(AN161="","",VLOOKUP(AN161,シフト記号表!$C$6:$L$47,10,FALSE))</f>
        <v/>
      </c>
      <c r="AO162" s="1069" t="str">
        <f>IF(AO161="","",VLOOKUP(AO161,シフト記号表!$C$6:$L$47,10,FALSE))</f>
        <v/>
      </c>
      <c r="AP162" s="1070" t="str">
        <f>IF(AP161="","",VLOOKUP(AP161,シフト記号表!$C$6:$L$47,10,FALSE))</f>
        <v/>
      </c>
      <c r="AQ162" s="1070" t="str">
        <f>IF(AQ161="","",VLOOKUP(AQ161,シフト記号表!$C$6:$L$47,10,FALSE))</f>
        <v/>
      </c>
      <c r="AR162" s="1070" t="str">
        <f>IF(AR161="","",VLOOKUP(AR161,シフト記号表!$C$6:$L$47,10,FALSE))</f>
        <v/>
      </c>
      <c r="AS162" s="1070" t="str">
        <f>IF(AS161="","",VLOOKUP(AS161,シフト記号表!$C$6:$L$47,10,FALSE))</f>
        <v/>
      </c>
      <c r="AT162" s="1070" t="str">
        <f>IF(AT161="","",VLOOKUP(AT161,シフト記号表!$C$6:$L$47,10,FALSE))</f>
        <v/>
      </c>
      <c r="AU162" s="1071" t="str">
        <f>IF(AU161="","",VLOOKUP(AU161,シフト記号表!$C$6:$L$47,10,FALSE))</f>
        <v/>
      </c>
      <c r="AV162" s="1069" t="str">
        <f>IF(AV161="","",VLOOKUP(AV161,シフト記号表!$C$6:$L$47,10,FALSE))</f>
        <v/>
      </c>
      <c r="AW162" s="1070" t="str">
        <f>IF(AW161="","",VLOOKUP(AW161,シフト記号表!$C$6:$L$47,10,FALSE))</f>
        <v/>
      </c>
      <c r="AX162" s="1070" t="str">
        <f>IF(AX161="","",VLOOKUP(AX161,シフト記号表!$C$6:$L$47,10,FALSE))</f>
        <v/>
      </c>
      <c r="AY162" s="1070" t="str">
        <f>IF(AY161="","",VLOOKUP(AY161,シフト記号表!$C$6:$L$47,10,FALSE))</f>
        <v/>
      </c>
      <c r="AZ162" s="1070" t="str">
        <f>IF(AZ161="","",VLOOKUP(AZ161,シフト記号表!$C$6:$L$47,10,FALSE))</f>
        <v/>
      </c>
      <c r="BA162" s="1070" t="str">
        <f>IF(BA161="","",VLOOKUP(BA161,シフト記号表!$C$6:$L$47,10,FALSE))</f>
        <v/>
      </c>
      <c r="BB162" s="1071" t="str">
        <f>IF(BB161="","",VLOOKUP(BB161,シフト記号表!$C$6:$L$47,10,FALSE))</f>
        <v/>
      </c>
      <c r="BC162" s="1069" t="str">
        <f>IF(BC161="","",VLOOKUP(BC161,シフト記号表!$C$6:$L$47,10,FALSE))</f>
        <v/>
      </c>
      <c r="BD162" s="1070" t="str">
        <f>IF(BD161="","",VLOOKUP(BD161,シフト記号表!$C$6:$L$47,10,FALSE))</f>
        <v/>
      </c>
      <c r="BE162" s="1070" t="str">
        <f>IF(BE161="","",VLOOKUP(BE161,シフト記号表!$C$6:$L$47,10,FALSE))</f>
        <v/>
      </c>
      <c r="BF162" s="1114">
        <f>IF($BI$3="４週",SUM(AA162:BB162),IF($BI$3="暦月",SUM(AA162:BE162),""))</f>
        <v>0</v>
      </c>
      <c r="BG162" s="1115"/>
      <c r="BH162" s="1116">
        <f>IF($BI$3="４週",BF162/4,IF($BI$3="暦月",(BF162/($BI$8/7)),""))</f>
        <v>0</v>
      </c>
      <c r="BI162" s="1115"/>
      <c r="BJ162" s="1117"/>
      <c r="BK162" s="1118"/>
      <c r="BL162" s="1118"/>
      <c r="BM162" s="1118"/>
      <c r="BN162" s="1119"/>
    </row>
    <row r="163" spans="2:66" ht="20.25" hidden="1" customHeight="1">
      <c r="B163" s="1029">
        <f>B161+1</f>
        <v>74</v>
      </c>
      <c r="C163" s="1234"/>
      <c r="D163" s="1235"/>
      <c r="E163" s="930"/>
      <c r="F163" s="1233"/>
      <c r="G163" s="1078"/>
      <c r="H163" s="1079"/>
      <c r="I163" s="1057"/>
      <c r="J163" s="1058"/>
      <c r="K163" s="1057"/>
      <c r="L163" s="1058"/>
      <c r="M163" s="1082"/>
      <c r="N163" s="1083"/>
      <c r="O163" s="1084"/>
      <c r="P163" s="1085"/>
      <c r="Q163" s="1085"/>
      <c r="R163" s="1079"/>
      <c r="S163" s="1063"/>
      <c r="T163" s="1064"/>
      <c r="U163" s="1064"/>
      <c r="V163" s="1064"/>
      <c r="W163" s="1065"/>
      <c r="X163" s="1103" t="s">
        <v>921</v>
      </c>
      <c r="Y163" s="1104"/>
      <c r="Z163" s="1105"/>
      <c r="AA163" s="1089"/>
      <c r="AB163" s="1090"/>
      <c r="AC163" s="1090"/>
      <c r="AD163" s="1090"/>
      <c r="AE163" s="1090"/>
      <c r="AF163" s="1090"/>
      <c r="AG163" s="1091"/>
      <c r="AH163" s="1089"/>
      <c r="AI163" s="1090"/>
      <c r="AJ163" s="1090"/>
      <c r="AK163" s="1090"/>
      <c r="AL163" s="1090"/>
      <c r="AM163" s="1090"/>
      <c r="AN163" s="1091"/>
      <c r="AO163" s="1089"/>
      <c r="AP163" s="1090"/>
      <c r="AQ163" s="1090"/>
      <c r="AR163" s="1090"/>
      <c r="AS163" s="1090"/>
      <c r="AT163" s="1090"/>
      <c r="AU163" s="1091"/>
      <c r="AV163" s="1089"/>
      <c r="AW163" s="1090"/>
      <c r="AX163" s="1090"/>
      <c r="AY163" s="1090"/>
      <c r="AZ163" s="1090"/>
      <c r="BA163" s="1090"/>
      <c r="BB163" s="1091"/>
      <c r="BC163" s="1089"/>
      <c r="BD163" s="1090"/>
      <c r="BE163" s="1092"/>
      <c r="BF163" s="1093"/>
      <c r="BG163" s="1094"/>
      <c r="BH163" s="1095"/>
      <c r="BI163" s="1096"/>
      <c r="BJ163" s="1097"/>
      <c r="BK163" s="1098"/>
      <c r="BL163" s="1098"/>
      <c r="BM163" s="1098"/>
      <c r="BN163" s="1099"/>
    </row>
    <row r="164" spans="2:66" ht="20.25" hidden="1" customHeight="1">
      <c r="B164" s="1054"/>
      <c r="C164" s="1231"/>
      <c r="D164" s="1232"/>
      <c r="E164" s="930"/>
      <c r="F164" s="1233"/>
      <c r="G164" s="1106"/>
      <c r="H164" s="1107"/>
      <c r="I164" s="1108"/>
      <c r="J164" s="1109">
        <f>G163</f>
        <v>0</v>
      </c>
      <c r="K164" s="1108"/>
      <c r="L164" s="1109">
        <f>M163</f>
        <v>0</v>
      </c>
      <c r="M164" s="1110"/>
      <c r="N164" s="1111"/>
      <c r="O164" s="1112"/>
      <c r="P164" s="1113"/>
      <c r="Q164" s="1113"/>
      <c r="R164" s="1107"/>
      <c r="S164" s="1063"/>
      <c r="T164" s="1064"/>
      <c r="U164" s="1064"/>
      <c r="V164" s="1064"/>
      <c r="W164" s="1065"/>
      <c r="X164" s="1100" t="s">
        <v>922</v>
      </c>
      <c r="Y164" s="1101"/>
      <c r="Z164" s="1102"/>
      <c r="AA164" s="1069" t="str">
        <f>IF(AA163="","",VLOOKUP(AA163,シフト記号表!$C$6:$L$47,10,FALSE))</f>
        <v/>
      </c>
      <c r="AB164" s="1070" t="str">
        <f>IF(AB163="","",VLOOKUP(AB163,シフト記号表!$C$6:$L$47,10,FALSE))</f>
        <v/>
      </c>
      <c r="AC164" s="1070" t="str">
        <f>IF(AC163="","",VLOOKUP(AC163,シフト記号表!$C$6:$L$47,10,FALSE))</f>
        <v/>
      </c>
      <c r="AD164" s="1070" t="str">
        <f>IF(AD163="","",VLOOKUP(AD163,シフト記号表!$C$6:$L$47,10,FALSE))</f>
        <v/>
      </c>
      <c r="AE164" s="1070" t="str">
        <f>IF(AE163="","",VLOOKUP(AE163,シフト記号表!$C$6:$L$47,10,FALSE))</f>
        <v/>
      </c>
      <c r="AF164" s="1070" t="str">
        <f>IF(AF163="","",VLOOKUP(AF163,シフト記号表!$C$6:$L$47,10,FALSE))</f>
        <v/>
      </c>
      <c r="AG164" s="1071" t="str">
        <f>IF(AG163="","",VLOOKUP(AG163,シフト記号表!$C$6:$L$47,10,FALSE))</f>
        <v/>
      </c>
      <c r="AH164" s="1069" t="str">
        <f>IF(AH163="","",VLOOKUP(AH163,シフト記号表!$C$6:$L$47,10,FALSE))</f>
        <v/>
      </c>
      <c r="AI164" s="1070" t="str">
        <f>IF(AI163="","",VLOOKUP(AI163,シフト記号表!$C$6:$L$47,10,FALSE))</f>
        <v/>
      </c>
      <c r="AJ164" s="1070" t="str">
        <f>IF(AJ163="","",VLOOKUP(AJ163,シフト記号表!$C$6:$L$47,10,FALSE))</f>
        <v/>
      </c>
      <c r="AK164" s="1070" t="str">
        <f>IF(AK163="","",VLOOKUP(AK163,シフト記号表!$C$6:$L$47,10,FALSE))</f>
        <v/>
      </c>
      <c r="AL164" s="1070" t="str">
        <f>IF(AL163="","",VLOOKUP(AL163,シフト記号表!$C$6:$L$47,10,FALSE))</f>
        <v/>
      </c>
      <c r="AM164" s="1070" t="str">
        <f>IF(AM163="","",VLOOKUP(AM163,シフト記号表!$C$6:$L$47,10,FALSE))</f>
        <v/>
      </c>
      <c r="AN164" s="1071" t="str">
        <f>IF(AN163="","",VLOOKUP(AN163,シフト記号表!$C$6:$L$47,10,FALSE))</f>
        <v/>
      </c>
      <c r="AO164" s="1069" t="str">
        <f>IF(AO163="","",VLOOKUP(AO163,シフト記号表!$C$6:$L$47,10,FALSE))</f>
        <v/>
      </c>
      <c r="AP164" s="1070" t="str">
        <f>IF(AP163="","",VLOOKUP(AP163,シフト記号表!$C$6:$L$47,10,FALSE))</f>
        <v/>
      </c>
      <c r="AQ164" s="1070" t="str">
        <f>IF(AQ163="","",VLOOKUP(AQ163,シフト記号表!$C$6:$L$47,10,FALSE))</f>
        <v/>
      </c>
      <c r="AR164" s="1070" t="str">
        <f>IF(AR163="","",VLOOKUP(AR163,シフト記号表!$C$6:$L$47,10,FALSE))</f>
        <v/>
      </c>
      <c r="AS164" s="1070" t="str">
        <f>IF(AS163="","",VLOOKUP(AS163,シフト記号表!$C$6:$L$47,10,FALSE))</f>
        <v/>
      </c>
      <c r="AT164" s="1070" t="str">
        <f>IF(AT163="","",VLOOKUP(AT163,シフト記号表!$C$6:$L$47,10,FALSE))</f>
        <v/>
      </c>
      <c r="AU164" s="1071" t="str">
        <f>IF(AU163="","",VLOOKUP(AU163,シフト記号表!$C$6:$L$47,10,FALSE))</f>
        <v/>
      </c>
      <c r="AV164" s="1069" t="str">
        <f>IF(AV163="","",VLOOKUP(AV163,シフト記号表!$C$6:$L$47,10,FALSE))</f>
        <v/>
      </c>
      <c r="AW164" s="1070" t="str">
        <f>IF(AW163="","",VLOOKUP(AW163,シフト記号表!$C$6:$L$47,10,FALSE))</f>
        <v/>
      </c>
      <c r="AX164" s="1070" t="str">
        <f>IF(AX163="","",VLOOKUP(AX163,シフト記号表!$C$6:$L$47,10,FALSE))</f>
        <v/>
      </c>
      <c r="AY164" s="1070" t="str">
        <f>IF(AY163="","",VLOOKUP(AY163,シフト記号表!$C$6:$L$47,10,FALSE))</f>
        <v/>
      </c>
      <c r="AZ164" s="1070" t="str">
        <f>IF(AZ163="","",VLOOKUP(AZ163,シフト記号表!$C$6:$L$47,10,FALSE))</f>
        <v/>
      </c>
      <c r="BA164" s="1070" t="str">
        <f>IF(BA163="","",VLOOKUP(BA163,シフト記号表!$C$6:$L$47,10,FALSE))</f>
        <v/>
      </c>
      <c r="BB164" s="1071" t="str">
        <f>IF(BB163="","",VLOOKUP(BB163,シフト記号表!$C$6:$L$47,10,FALSE))</f>
        <v/>
      </c>
      <c r="BC164" s="1069" t="str">
        <f>IF(BC163="","",VLOOKUP(BC163,シフト記号表!$C$6:$L$47,10,FALSE))</f>
        <v/>
      </c>
      <c r="BD164" s="1070" t="str">
        <f>IF(BD163="","",VLOOKUP(BD163,シフト記号表!$C$6:$L$47,10,FALSE))</f>
        <v/>
      </c>
      <c r="BE164" s="1070" t="str">
        <f>IF(BE163="","",VLOOKUP(BE163,シフト記号表!$C$6:$L$47,10,FALSE))</f>
        <v/>
      </c>
      <c r="BF164" s="1114">
        <f>IF($BI$3="４週",SUM(AA164:BB164),IF($BI$3="暦月",SUM(AA164:BE164),""))</f>
        <v>0</v>
      </c>
      <c r="BG164" s="1115"/>
      <c r="BH164" s="1116">
        <f>IF($BI$3="４週",BF164/4,IF($BI$3="暦月",(BF164/($BI$8/7)),""))</f>
        <v>0</v>
      </c>
      <c r="BI164" s="1115"/>
      <c r="BJ164" s="1117"/>
      <c r="BK164" s="1118"/>
      <c r="BL164" s="1118"/>
      <c r="BM164" s="1118"/>
      <c r="BN164" s="1119"/>
    </row>
    <row r="165" spans="2:66" ht="20.25" hidden="1" customHeight="1">
      <c r="B165" s="1029">
        <f>B163+1</f>
        <v>75</v>
      </c>
      <c r="C165" s="1234"/>
      <c r="D165" s="1235"/>
      <c r="E165" s="930"/>
      <c r="F165" s="1233"/>
      <c r="G165" s="1078"/>
      <c r="H165" s="1079"/>
      <c r="I165" s="1057"/>
      <c r="J165" s="1058"/>
      <c r="K165" s="1057"/>
      <c r="L165" s="1058"/>
      <c r="M165" s="1082"/>
      <c r="N165" s="1083"/>
      <c r="O165" s="1084"/>
      <c r="P165" s="1085"/>
      <c r="Q165" s="1085"/>
      <c r="R165" s="1079"/>
      <c r="S165" s="1063"/>
      <c r="T165" s="1064"/>
      <c r="U165" s="1064"/>
      <c r="V165" s="1064"/>
      <c r="W165" s="1065"/>
      <c r="X165" s="1103" t="s">
        <v>921</v>
      </c>
      <c r="Y165" s="1104"/>
      <c r="Z165" s="1105"/>
      <c r="AA165" s="1089"/>
      <c r="AB165" s="1090"/>
      <c r="AC165" s="1090"/>
      <c r="AD165" s="1090"/>
      <c r="AE165" s="1090"/>
      <c r="AF165" s="1090"/>
      <c r="AG165" s="1091"/>
      <c r="AH165" s="1089"/>
      <c r="AI165" s="1090"/>
      <c r="AJ165" s="1090"/>
      <c r="AK165" s="1090"/>
      <c r="AL165" s="1090"/>
      <c r="AM165" s="1090"/>
      <c r="AN165" s="1091"/>
      <c r="AO165" s="1089"/>
      <c r="AP165" s="1090"/>
      <c r="AQ165" s="1090"/>
      <c r="AR165" s="1090"/>
      <c r="AS165" s="1090"/>
      <c r="AT165" s="1090"/>
      <c r="AU165" s="1091"/>
      <c r="AV165" s="1089"/>
      <c r="AW165" s="1090"/>
      <c r="AX165" s="1090"/>
      <c r="AY165" s="1090"/>
      <c r="AZ165" s="1090"/>
      <c r="BA165" s="1090"/>
      <c r="BB165" s="1091"/>
      <c r="BC165" s="1089"/>
      <c r="BD165" s="1090"/>
      <c r="BE165" s="1092"/>
      <c r="BF165" s="1093"/>
      <c r="BG165" s="1094"/>
      <c r="BH165" s="1095"/>
      <c r="BI165" s="1096"/>
      <c r="BJ165" s="1097"/>
      <c r="BK165" s="1098"/>
      <c r="BL165" s="1098"/>
      <c r="BM165" s="1098"/>
      <c r="BN165" s="1099"/>
    </row>
    <row r="166" spans="2:66" ht="20.25" hidden="1" customHeight="1">
      <c r="B166" s="1054"/>
      <c r="C166" s="1231"/>
      <c r="D166" s="1232"/>
      <c r="E166" s="930"/>
      <c r="F166" s="1233"/>
      <c r="G166" s="1106"/>
      <c r="H166" s="1107"/>
      <c r="I166" s="1108"/>
      <c r="J166" s="1109">
        <f>G165</f>
        <v>0</v>
      </c>
      <c r="K166" s="1108"/>
      <c r="L166" s="1109">
        <f>M165</f>
        <v>0</v>
      </c>
      <c r="M166" s="1110"/>
      <c r="N166" s="1111"/>
      <c r="O166" s="1112"/>
      <c r="P166" s="1113"/>
      <c r="Q166" s="1113"/>
      <c r="R166" s="1107"/>
      <c r="S166" s="1063"/>
      <c r="T166" s="1064"/>
      <c r="U166" s="1064"/>
      <c r="V166" s="1064"/>
      <c r="W166" s="1065"/>
      <c r="X166" s="1100" t="s">
        <v>922</v>
      </c>
      <c r="Y166" s="1101"/>
      <c r="Z166" s="1102"/>
      <c r="AA166" s="1069" t="str">
        <f>IF(AA165="","",VLOOKUP(AA165,シフト記号表!$C$6:$L$47,10,FALSE))</f>
        <v/>
      </c>
      <c r="AB166" s="1070" t="str">
        <f>IF(AB165="","",VLOOKUP(AB165,シフト記号表!$C$6:$L$47,10,FALSE))</f>
        <v/>
      </c>
      <c r="AC166" s="1070" t="str">
        <f>IF(AC165="","",VLOOKUP(AC165,シフト記号表!$C$6:$L$47,10,FALSE))</f>
        <v/>
      </c>
      <c r="AD166" s="1070" t="str">
        <f>IF(AD165="","",VLOOKUP(AD165,シフト記号表!$C$6:$L$47,10,FALSE))</f>
        <v/>
      </c>
      <c r="AE166" s="1070" t="str">
        <f>IF(AE165="","",VLOOKUP(AE165,シフト記号表!$C$6:$L$47,10,FALSE))</f>
        <v/>
      </c>
      <c r="AF166" s="1070" t="str">
        <f>IF(AF165="","",VLOOKUP(AF165,シフト記号表!$C$6:$L$47,10,FALSE))</f>
        <v/>
      </c>
      <c r="AG166" s="1071" t="str">
        <f>IF(AG165="","",VLOOKUP(AG165,シフト記号表!$C$6:$L$47,10,FALSE))</f>
        <v/>
      </c>
      <c r="AH166" s="1069" t="str">
        <f>IF(AH165="","",VLOOKUP(AH165,シフト記号表!$C$6:$L$47,10,FALSE))</f>
        <v/>
      </c>
      <c r="AI166" s="1070" t="str">
        <f>IF(AI165="","",VLOOKUP(AI165,シフト記号表!$C$6:$L$47,10,FALSE))</f>
        <v/>
      </c>
      <c r="AJ166" s="1070" t="str">
        <f>IF(AJ165="","",VLOOKUP(AJ165,シフト記号表!$C$6:$L$47,10,FALSE))</f>
        <v/>
      </c>
      <c r="AK166" s="1070" t="str">
        <f>IF(AK165="","",VLOOKUP(AK165,シフト記号表!$C$6:$L$47,10,FALSE))</f>
        <v/>
      </c>
      <c r="AL166" s="1070" t="str">
        <f>IF(AL165="","",VLOOKUP(AL165,シフト記号表!$C$6:$L$47,10,FALSE))</f>
        <v/>
      </c>
      <c r="AM166" s="1070" t="str">
        <f>IF(AM165="","",VLOOKUP(AM165,シフト記号表!$C$6:$L$47,10,FALSE))</f>
        <v/>
      </c>
      <c r="AN166" s="1071" t="str">
        <f>IF(AN165="","",VLOOKUP(AN165,シフト記号表!$C$6:$L$47,10,FALSE))</f>
        <v/>
      </c>
      <c r="AO166" s="1069" t="str">
        <f>IF(AO165="","",VLOOKUP(AO165,シフト記号表!$C$6:$L$47,10,FALSE))</f>
        <v/>
      </c>
      <c r="AP166" s="1070" t="str">
        <f>IF(AP165="","",VLOOKUP(AP165,シフト記号表!$C$6:$L$47,10,FALSE))</f>
        <v/>
      </c>
      <c r="AQ166" s="1070" t="str">
        <f>IF(AQ165="","",VLOOKUP(AQ165,シフト記号表!$C$6:$L$47,10,FALSE))</f>
        <v/>
      </c>
      <c r="AR166" s="1070" t="str">
        <f>IF(AR165="","",VLOOKUP(AR165,シフト記号表!$C$6:$L$47,10,FALSE))</f>
        <v/>
      </c>
      <c r="AS166" s="1070" t="str">
        <f>IF(AS165="","",VLOOKUP(AS165,シフト記号表!$C$6:$L$47,10,FALSE))</f>
        <v/>
      </c>
      <c r="AT166" s="1070" t="str">
        <f>IF(AT165="","",VLOOKUP(AT165,シフト記号表!$C$6:$L$47,10,FALSE))</f>
        <v/>
      </c>
      <c r="AU166" s="1071" t="str">
        <f>IF(AU165="","",VLOOKUP(AU165,シフト記号表!$C$6:$L$47,10,FALSE))</f>
        <v/>
      </c>
      <c r="AV166" s="1069" t="str">
        <f>IF(AV165="","",VLOOKUP(AV165,シフト記号表!$C$6:$L$47,10,FALSE))</f>
        <v/>
      </c>
      <c r="AW166" s="1070" t="str">
        <f>IF(AW165="","",VLOOKUP(AW165,シフト記号表!$C$6:$L$47,10,FALSE))</f>
        <v/>
      </c>
      <c r="AX166" s="1070" t="str">
        <f>IF(AX165="","",VLOOKUP(AX165,シフト記号表!$C$6:$L$47,10,FALSE))</f>
        <v/>
      </c>
      <c r="AY166" s="1070" t="str">
        <f>IF(AY165="","",VLOOKUP(AY165,シフト記号表!$C$6:$L$47,10,FALSE))</f>
        <v/>
      </c>
      <c r="AZ166" s="1070" t="str">
        <f>IF(AZ165="","",VLOOKUP(AZ165,シフト記号表!$C$6:$L$47,10,FALSE))</f>
        <v/>
      </c>
      <c r="BA166" s="1070" t="str">
        <f>IF(BA165="","",VLOOKUP(BA165,シフト記号表!$C$6:$L$47,10,FALSE))</f>
        <v/>
      </c>
      <c r="BB166" s="1071" t="str">
        <f>IF(BB165="","",VLOOKUP(BB165,シフト記号表!$C$6:$L$47,10,FALSE))</f>
        <v/>
      </c>
      <c r="BC166" s="1069" t="str">
        <f>IF(BC165="","",VLOOKUP(BC165,シフト記号表!$C$6:$L$47,10,FALSE))</f>
        <v/>
      </c>
      <c r="BD166" s="1070" t="str">
        <f>IF(BD165="","",VLOOKUP(BD165,シフト記号表!$C$6:$L$47,10,FALSE))</f>
        <v/>
      </c>
      <c r="BE166" s="1070" t="str">
        <f>IF(BE165="","",VLOOKUP(BE165,シフト記号表!$C$6:$L$47,10,FALSE))</f>
        <v/>
      </c>
      <c r="BF166" s="1114">
        <f>IF($BI$3="４週",SUM(AA166:BB166),IF($BI$3="暦月",SUM(AA166:BE166),""))</f>
        <v>0</v>
      </c>
      <c r="BG166" s="1115"/>
      <c r="BH166" s="1116">
        <f>IF($BI$3="４週",BF166/4,IF($BI$3="暦月",(BF166/($BI$8/7)),""))</f>
        <v>0</v>
      </c>
      <c r="BI166" s="1115"/>
      <c r="BJ166" s="1117"/>
      <c r="BK166" s="1118"/>
      <c r="BL166" s="1118"/>
      <c r="BM166" s="1118"/>
      <c r="BN166" s="1119"/>
    </row>
    <row r="167" spans="2:66" ht="20.25" hidden="1" customHeight="1">
      <c r="B167" s="1029">
        <f>B165+1</f>
        <v>76</v>
      </c>
      <c r="C167" s="1234"/>
      <c r="D167" s="1235"/>
      <c r="E167" s="930"/>
      <c r="F167" s="1233"/>
      <c r="G167" s="1078"/>
      <c r="H167" s="1079"/>
      <c r="I167" s="1057"/>
      <c r="J167" s="1058"/>
      <c r="K167" s="1057"/>
      <c r="L167" s="1058"/>
      <c r="M167" s="1082"/>
      <c r="N167" s="1083"/>
      <c r="O167" s="1084"/>
      <c r="P167" s="1085"/>
      <c r="Q167" s="1085"/>
      <c r="R167" s="1079"/>
      <c r="S167" s="1063"/>
      <c r="T167" s="1064"/>
      <c r="U167" s="1064"/>
      <c r="V167" s="1064"/>
      <c r="W167" s="1065"/>
      <c r="X167" s="1103" t="s">
        <v>921</v>
      </c>
      <c r="Y167" s="1104"/>
      <c r="Z167" s="1105"/>
      <c r="AA167" s="1089"/>
      <c r="AB167" s="1090"/>
      <c r="AC167" s="1090"/>
      <c r="AD167" s="1090"/>
      <c r="AE167" s="1090"/>
      <c r="AF167" s="1090"/>
      <c r="AG167" s="1091"/>
      <c r="AH167" s="1089"/>
      <c r="AI167" s="1090"/>
      <c r="AJ167" s="1090"/>
      <c r="AK167" s="1090"/>
      <c r="AL167" s="1090"/>
      <c r="AM167" s="1090"/>
      <c r="AN167" s="1091"/>
      <c r="AO167" s="1089"/>
      <c r="AP167" s="1090"/>
      <c r="AQ167" s="1090"/>
      <c r="AR167" s="1090"/>
      <c r="AS167" s="1090"/>
      <c r="AT167" s="1090"/>
      <c r="AU167" s="1091"/>
      <c r="AV167" s="1089"/>
      <c r="AW167" s="1090"/>
      <c r="AX167" s="1090"/>
      <c r="AY167" s="1090"/>
      <c r="AZ167" s="1090"/>
      <c r="BA167" s="1090"/>
      <c r="BB167" s="1091"/>
      <c r="BC167" s="1089"/>
      <c r="BD167" s="1090"/>
      <c r="BE167" s="1092"/>
      <c r="BF167" s="1093"/>
      <c r="BG167" s="1094"/>
      <c r="BH167" s="1095"/>
      <c r="BI167" s="1096"/>
      <c r="BJ167" s="1097"/>
      <c r="BK167" s="1098"/>
      <c r="BL167" s="1098"/>
      <c r="BM167" s="1098"/>
      <c r="BN167" s="1099"/>
    </row>
    <row r="168" spans="2:66" ht="20.25" hidden="1" customHeight="1">
      <c r="B168" s="1054"/>
      <c r="C168" s="1231"/>
      <c r="D168" s="1232"/>
      <c r="E168" s="930"/>
      <c r="F168" s="1233"/>
      <c r="G168" s="1106"/>
      <c r="H168" s="1107"/>
      <c r="I168" s="1108"/>
      <c r="J168" s="1109">
        <f>G167</f>
        <v>0</v>
      </c>
      <c r="K168" s="1108"/>
      <c r="L168" s="1109">
        <f>M167</f>
        <v>0</v>
      </c>
      <c r="M168" s="1110"/>
      <c r="N168" s="1111"/>
      <c r="O168" s="1112"/>
      <c r="P168" s="1113"/>
      <c r="Q168" s="1113"/>
      <c r="R168" s="1107"/>
      <c r="S168" s="1063"/>
      <c r="T168" s="1064"/>
      <c r="U168" s="1064"/>
      <c r="V168" s="1064"/>
      <c r="W168" s="1065"/>
      <c r="X168" s="1100" t="s">
        <v>922</v>
      </c>
      <c r="Y168" s="1101"/>
      <c r="Z168" s="1102"/>
      <c r="AA168" s="1069" t="str">
        <f>IF(AA167="","",VLOOKUP(AA167,シフト記号表!$C$6:$L$47,10,FALSE))</f>
        <v/>
      </c>
      <c r="AB168" s="1070" t="str">
        <f>IF(AB167="","",VLOOKUP(AB167,シフト記号表!$C$6:$L$47,10,FALSE))</f>
        <v/>
      </c>
      <c r="AC168" s="1070" t="str">
        <f>IF(AC167="","",VLOOKUP(AC167,シフト記号表!$C$6:$L$47,10,FALSE))</f>
        <v/>
      </c>
      <c r="AD168" s="1070" t="str">
        <f>IF(AD167="","",VLOOKUP(AD167,シフト記号表!$C$6:$L$47,10,FALSE))</f>
        <v/>
      </c>
      <c r="AE168" s="1070" t="str">
        <f>IF(AE167="","",VLOOKUP(AE167,シフト記号表!$C$6:$L$47,10,FALSE))</f>
        <v/>
      </c>
      <c r="AF168" s="1070" t="str">
        <f>IF(AF167="","",VLOOKUP(AF167,シフト記号表!$C$6:$L$47,10,FALSE))</f>
        <v/>
      </c>
      <c r="AG168" s="1071" t="str">
        <f>IF(AG167="","",VLOOKUP(AG167,シフト記号表!$C$6:$L$47,10,FALSE))</f>
        <v/>
      </c>
      <c r="AH168" s="1069" t="str">
        <f>IF(AH167="","",VLOOKUP(AH167,シフト記号表!$C$6:$L$47,10,FALSE))</f>
        <v/>
      </c>
      <c r="AI168" s="1070" t="str">
        <f>IF(AI167="","",VLOOKUP(AI167,シフト記号表!$C$6:$L$47,10,FALSE))</f>
        <v/>
      </c>
      <c r="AJ168" s="1070" t="str">
        <f>IF(AJ167="","",VLOOKUP(AJ167,シフト記号表!$C$6:$L$47,10,FALSE))</f>
        <v/>
      </c>
      <c r="AK168" s="1070" t="str">
        <f>IF(AK167="","",VLOOKUP(AK167,シフト記号表!$C$6:$L$47,10,FALSE))</f>
        <v/>
      </c>
      <c r="AL168" s="1070" t="str">
        <f>IF(AL167="","",VLOOKUP(AL167,シフト記号表!$C$6:$L$47,10,FALSE))</f>
        <v/>
      </c>
      <c r="AM168" s="1070" t="str">
        <f>IF(AM167="","",VLOOKUP(AM167,シフト記号表!$C$6:$L$47,10,FALSE))</f>
        <v/>
      </c>
      <c r="AN168" s="1071" t="str">
        <f>IF(AN167="","",VLOOKUP(AN167,シフト記号表!$C$6:$L$47,10,FALSE))</f>
        <v/>
      </c>
      <c r="AO168" s="1069" t="str">
        <f>IF(AO167="","",VLOOKUP(AO167,シフト記号表!$C$6:$L$47,10,FALSE))</f>
        <v/>
      </c>
      <c r="AP168" s="1070" t="str">
        <f>IF(AP167="","",VLOOKUP(AP167,シフト記号表!$C$6:$L$47,10,FALSE))</f>
        <v/>
      </c>
      <c r="AQ168" s="1070" t="str">
        <f>IF(AQ167="","",VLOOKUP(AQ167,シフト記号表!$C$6:$L$47,10,FALSE))</f>
        <v/>
      </c>
      <c r="AR168" s="1070" t="str">
        <f>IF(AR167="","",VLOOKUP(AR167,シフト記号表!$C$6:$L$47,10,FALSE))</f>
        <v/>
      </c>
      <c r="AS168" s="1070" t="str">
        <f>IF(AS167="","",VLOOKUP(AS167,シフト記号表!$C$6:$L$47,10,FALSE))</f>
        <v/>
      </c>
      <c r="AT168" s="1070" t="str">
        <f>IF(AT167="","",VLOOKUP(AT167,シフト記号表!$C$6:$L$47,10,FALSE))</f>
        <v/>
      </c>
      <c r="AU168" s="1071" t="str">
        <f>IF(AU167="","",VLOOKUP(AU167,シフト記号表!$C$6:$L$47,10,FALSE))</f>
        <v/>
      </c>
      <c r="AV168" s="1069" t="str">
        <f>IF(AV167="","",VLOOKUP(AV167,シフト記号表!$C$6:$L$47,10,FALSE))</f>
        <v/>
      </c>
      <c r="AW168" s="1070" t="str">
        <f>IF(AW167="","",VLOOKUP(AW167,シフト記号表!$C$6:$L$47,10,FALSE))</f>
        <v/>
      </c>
      <c r="AX168" s="1070" t="str">
        <f>IF(AX167="","",VLOOKUP(AX167,シフト記号表!$C$6:$L$47,10,FALSE))</f>
        <v/>
      </c>
      <c r="AY168" s="1070" t="str">
        <f>IF(AY167="","",VLOOKUP(AY167,シフト記号表!$C$6:$L$47,10,FALSE))</f>
        <v/>
      </c>
      <c r="AZ168" s="1070" t="str">
        <f>IF(AZ167="","",VLOOKUP(AZ167,シフト記号表!$C$6:$L$47,10,FALSE))</f>
        <v/>
      </c>
      <c r="BA168" s="1070" t="str">
        <f>IF(BA167="","",VLOOKUP(BA167,シフト記号表!$C$6:$L$47,10,FALSE))</f>
        <v/>
      </c>
      <c r="BB168" s="1071" t="str">
        <f>IF(BB167="","",VLOOKUP(BB167,シフト記号表!$C$6:$L$47,10,FALSE))</f>
        <v/>
      </c>
      <c r="BC168" s="1069" t="str">
        <f>IF(BC167="","",VLOOKUP(BC167,シフト記号表!$C$6:$L$47,10,FALSE))</f>
        <v/>
      </c>
      <c r="BD168" s="1070" t="str">
        <f>IF(BD167="","",VLOOKUP(BD167,シフト記号表!$C$6:$L$47,10,FALSE))</f>
        <v/>
      </c>
      <c r="BE168" s="1070" t="str">
        <f>IF(BE167="","",VLOOKUP(BE167,シフト記号表!$C$6:$L$47,10,FALSE))</f>
        <v/>
      </c>
      <c r="BF168" s="1114">
        <f>IF($BI$3="４週",SUM(AA168:BB168),IF($BI$3="暦月",SUM(AA168:BE168),""))</f>
        <v>0</v>
      </c>
      <c r="BG168" s="1115"/>
      <c r="BH168" s="1116">
        <f>IF($BI$3="４週",BF168/4,IF($BI$3="暦月",(BF168/($BI$8/7)),""))</f>
        <v>0</v>
      </c>
      <c r="BI168" s="1115"/>
      <c r="BJ168" s="1117"/>
      <c r="BK168" s="1118"/>
      <c r="BL168" s="1118"/>
      <c r="BM168" s="1118"/>
      <c r="BN168" s="1119"/>
    </row>
    <row r="169" spans="2:66" ht="20.25" hidden="1" customHeight="1">
      <c r="B169" s="1029">
        <f>B167+1</f>
        <v>77</v>
      </c>
      <c r="C169" s="1234"/>
      <c r="D169" s="1235"/>
      <c r="E169" s="930"/>
      <c r="F169" s="1233"/>
      <c r="G169" s="1078"/>
      <c r="H169" s="1079"/>
      <c r="I169" s="1057"/>
      <c r="J169" s="1058"/>
      <c r="K169" s="1057"/>
      <c r="L169" s="1058"/>
      <c r="M169" s="1082"/>
      <c r="N169" s="1083"/>
      <c r="O169" s="1084"/>
      <c r="P169" s="1085"/>
      <c r="Q169" s="1085"/>
      <c r="R169" s="1079"/>
      <c r="S169" s="1063"/>
      <c r="T169" s="1064"/>
      <c r="U169" s="1064"/>
      <c r="V169" s="1064"/>
      <c r="W169" s="1065"/>
      <c r="X169" s="1103" t="s">
        <v>921</v>
      </c>
      <c r="Y169" s="1104"/>
      <c r="Z169" s="1105"/>
      <c r="AA169" s="1089"/>
      <c r="AB169" s="1090"/>
      <c r="AC169" s="1090"/>
      <c r="AD169" s="1090"/>
      <c r="AE169" s="1090"/>
      <c r="AF169" s="1090"/>
      <c r="AG169" s="1091"/>
      <c r="AH169" s="1089"/>
      <c r="AI169" s="1090"/>
      <c r="AJ169" s="1090"/>
      <c r="AK169" s="1090"/>
      <c r="AL169" s="1090"/>
      <c r="AM169" s="1090"/>
      <c r="AN169" s="1091"/>
      <c r="AO169" s="1089"/>
      <c r="AP169" s="1090"/>
      <c r="AQ169" s="1090"/>
      <c r="AR169" s="1090"/>
      <c r="AS169" s="1090"/>
      <c r="AT169" s="1090"/>
      <c r="AU169" s="1091"/>
      <c r="AV169" s="1089"/>
      <c r="AW169" s="1090"/>
      <c r="AX169" s="1090"/>
      <c r="AY169" s="1090"/>
      <c r="AZ169" s="1090"/>
      <c r="BA169" s="1090"/>
      <c r="BB169" s="1091"/>
      <c r="BC169" s="1089"/>
      <c r="BD169" s="1090"/>
      <c r="BE169" s="1092"/>
      <c r="BF169" s="1093"/>
      <c r="BG169" s="1094"/>
      <c r="BH169" s="1095"/>
      <c r="BI169" s="1096"/>
      <c r="BJ169" s="1097"/>
      <c r="BK169" s="1098"/>
      <c r="BL169" s="1098"/>
      <c r="BM169" s="1098"/>
      <c r="BN169" s="1099"/>
    </row>
    <row r="170" spans="2:66" ht="20.25" hidden="1" customHeight="1">
      <c r="B170" s="1054"/>
      <c r="C170" s="1231"/>
      <c r="D170" s="1232"/>
      <c r="E170" s="930"/>
      <c r="F170" s="1233"/>
      <c r="G170" s="1106"/>
      <c r="H170" s="1107"/>
      <c r="I170" s="1108"/>
      <c r="J170" s="1109">
        <f>G169</f>
        <v>0</v>
      </c>
      <c r="K170" s="1108"/>
      <c r="L170" s="1109">
        <f>M169</f>
        <v>0</v>
      </c>
      <c r="M170" s="1110"/>
      <c r="N170" s="1111"/>
      <c r="O170" s="1112"/>
      <c r="P170" s="1113"/>
      <c r="Q170" s="1113"/>
      <c r="R170" s="1107"/>
      <c r="S170" s="1063"/>
      <c r="T170" s="1064"/>
      <c r="U170" s="1064"/>
      <c r="V170" s="1064"/>
      <c r="W170" s="1065"/>
      <c r="X170" s="1100" t="s">
        <v>922</v>
      </c>
      <c r="Y170" s="1101"/>
      <c r="Z170" s="1102"/>
      <c r="AA170" s="1069" t="str">
        <f>IF(AA169="","",VLOOKUP(AA169,シフト記号表!$C$6:$L$47,10,FALSE))</f>
        <v/>
      </c>
      <c r="AB170" s="1070" t="str">
        <f>IF(AB169="","",VLOOKUP(AB169,シフト記号表!$C$6:$L$47,10,FALSE))</f>
        <v/>
      </c>
      <c r="AC170" s="1070" t="str">
        <f>IF(AC169="","",VLOOKUP(AC169,シフト記号表!$C$6:$L$47,10,FALSE))</f>
        <v/>
      </c>
      <c r="AD170" s="1070" t="str">
        <f>IF(AD169="","",VLOOKUP(AD169,シフト記号表!$C$6:$L$47,10,FALSE))</f>
        <v/>
      </c>
      <c r="AE170" s="1070" t="str">
        <f>IF(AE169="","",VLOOKUP(AE169,シフト記号表!$C$6:$L$47,10,FALSE))</f>
        <v/>
      </c>
      <c r="AF170" s="1070" t="str">
        <f>IF(AF169="","",VLOOKUP(AF169,シフト記号表!$C$6:$L$47,10,FALSE))</f>
        <v/>
      </c>
      <c r="AG170" s="1071" t="str">
        <f>IF(AG169="","",VLOOKUP(AG169,シフト記号表!$C$6:$L$47,10,FALSE))</f>
        <v/>
      </c>
      <c r="AH170" s="1069" t="str">
        <f>IF(AH169="","",VLOOKUP(AH169,シフト記号表!$C$6:$L$47,10,FALSE))</f>
        <v/>
      </c>
      <c r="AI170" s="1070" t="str">
        <f>IF(AI169="","",VLOOKUP(AI169,シフト記号表!$C$6:$L$47,10,FALSE))</f>
        <v/>
      </c>
      <c r="AJ170" s="1070" t="str">
        <f>IF(AJ169="","",VLOOKUP(AJ169,シフト記号表!$C$6:$L$47,10,FALSE))</f>
        <v/>
      </c>
      <c r="AK170" s="1070" t="str">
        <f>IF(AK169="","",VLOOKUP(AK169,シフト記号表!$C$6:$L$47,10,FALSE))</f>
        <v/>
      </c>
      <c r="AL170" s="1070" t="str">
        <f>IF(AL169="","",VLOOKUP(AL169,シフト記号表!$C$6:$L$47,10,FALSE))</f>
        <v/>
      </c>
      <c r="AM170" s="1070" t="str">
        <f>IF(AM169="","",VLOOKUP(AM169,シフト記号表!$C$6:$L$47,10,FALSE))</f>
        <v/>
      </c>
      <c r="AN170" s="1071" t="str">
        <f>IF(AN169="","",VLOOKUP(AN169,シフト記号表!$C$6:$L$47,10,FALSE))</f>
        <v/>
      </c>
      <c r="AO170" s="1069" t="str">
        <f>IF(AO169="","",VLOOKUP(AO169,シフト記号表!$C$6:$L$47,10,FALSE))</f>
        <v/>
      </c>
      <c r="AP170" s="1070" t="str">
        <f>IF(AP169="","",VLOOKUP(AP169,シフト記号表!$C$6:$L$47,10,FALSE))</f>
        <v/>
      </c>
      <c r="AQ170" s="1070" t="str">
        <f>IF(AQ169="","",VLOOKUP(AQ169,シフト記号表!$C$6:$L$47,10,FALSE))</f>
        <v/>
      </c>
      <c r="AR170" s="1070" t="str">
        <f>IF(AR169="","",VLOOKUP(AR169,シフト記号表!$C$6:$L$47,10,FALSE))</f>
        <v/>
      </c>
      <c r="AS170" s="1070" t="str">
        <f>IF(AS169="","",VLOOKUP(AS169,シフト記号表!$C$6:$L$47,10,FALSE))</f>
        <v/>
      </c>
      <c r="AT170" s="1070" t="str">
        <f>IF(AT169="","",VLOOKUP(AT169,シフト記号表!$C$6:$L$47,10,FALSE))</f>
        <v/>
      </c>
      <c r="AU170" s="1071" t="str">
        <f>IF(AU169="","",VLOOKUP(AU169,シフト記号表!$C$6:$L$47,10,FALSE))</f>
        <v/>
      </c>
      <c r="AV170" s="1069" t="str">
        <f>IF(AV169="","",VLOOKUP(AV169,シフト記号表!$C$6:$L$47,10,FALSE))</f>
        <v/>
      </c>
      <c r="AW170" s="1070" t="str">
        <f>IF(AW169="","",VLOOKUP(AW169,シフト記号表!$C$6:$L$47,10,FALSE))</f>
        <v/>
      </c>
      <c r="AX170" s="1070" t="str">
        <f>IF(AX169="","",VLOOKUP(AX169,シフト記号表!$C$6:$L$47,10,FALSE))</f>
        <v/>
      </c>
      <c r="AY170" s="1070" t="str">
        <f>IF(AY169="","",VLOOKUP(AY169,シフト記号表!$C$6:$L$47,10,FALSE))</f>
        <v/>
      </c>
      <c r="AZ170" s="1070" t="str">
        <f>IF(AZ169="","",VLOOKUP(AZ169,シフト記号表!$C$6:$L$47,10,FALSE))</f>
        <v/>
      </c>
      <c r="BA170" s="1070" t="str">
        <f>IF(BA169="","",VLOOKUP(BA169,シフト記号表!$C$6:$L$47,10,FALSE))</f>
        <v/>
      </c>
      <c r="BB170" s="1071" t="str">
        <f>IF(BB169="","",VLOOKUP(BB169,シフト記号表!$C$6:$L$47,10,FALSE))</f>
        <v/>
      </c>
      <c r="BC170" s="1069" t="str">
        <f>IF(BC169="","",VLOOKUP(BC169,シフト記号表!$C$6:$L$47,10,FALSE))</f>
        <v/>
      </c>
      <c r="BD170" s="1070" t="str">
        <f>IF(BD169="","",VLOOKUP(BD169,シフト記号表!$C$6:$L$47,10,FALSE))</f>
        <v/>
      </c>
      <c r="BE170" s="1070" t="str">
        <f>IF(BE169="","",VLOOKUP(BE169,シフト記号表!$C$6:$L$47,10,FALSE))</f>
        <v/>
      </c>
      <c r="BF170" s="1114">
        <f>IF($BI$3="４週",SUM(AA170:BB170),IF($BI$3="暦月",SUM(AA170:BE170),""))</f>
        <v>0</v>
      </c>
      <c r="BG170" s="1115"/>
      <c r="BH170" s="1116">
        <f>IF($BI$3="４週",BF170/4,IF($BI$3="暦月",(BF170/($BI$8/7)),""))</f>
        <v>0</v>
      </c>
      <c r="BI170" s="1115"/>
      <c r="BJ170" s="1117"/>
      <c r="BK170" s="1118"/>
      <c r="BL170" s="1118"/>
      <c r="BM170" s="1118"/>
      <c r="BN170" s="1119"/>
    </row>
    <row r="171" spans="2:66" ht="20.25" hidden="1" customHeight="1">
      <c r="B171" s="1029">
        <f>B169+1</f>
        <v>78</v>
      </c>
      <c r="C171" s="1234"/>
      <c r="D171" s="1235"/>
      <c r="E171" s="930"/>
      <c r="F171" s="1233"/>
      <c r="G171" s="1078"/>
      <c r="H171" s="1079"/>
      <c r="I171" s="1057"/>
      <c r="J171" s="1058"/>
      <c r="K171" s="1057"/>
      <c r="L171" s="1058"/>
      <c r="M171" s="1082"/>
      <c r="N171" s="1083"/>
      <c r="O171" s="1084"/>
      <c r="P171" s="1085"/>
      <c r="Q171" s="1085"/>
      <c r="R171" s="1079"/>
      <c r="S171" s="1063"/>
      <c r="T171" s="1064"/>
      <c r="U171" s="1064"/>
      <c r="V171" s="1064"/>
      <c r="W171" s="1065"/>
      <c r="X171" s="1103" t="s">
        <v>921</v>
      </c>
      <c r="Y171" s="1104"/>
      <c r="Z171" s="1105"/>
      <c r="AA171" s="1089"/>
      <c r="AB171" s="1090"/>
      <c r="AC171" s="1090"/>
      <c r="AD171" s="1090"/>
      <c r="AE171" s="1090"/>
      <c r="AF171" s="1090"/>
      <c r="AG171" s="1091"/>
      <c r="AH171" s="1089"/>
      <c r="AI171" s="1090"/>
      <c r="AJ171" s="1090"/>
      <c r="AK171" s="1090"/>
      <c r="AL171" s="1090"/>
      <c r="AM171" s="1090"/>
      <c r="AN171" s="1091"/>
      <c r="AO171" s="1089"/>
      <c r="AP171" s="1090"/>
      <c r="AQ171" s="1090"/>
      <c r="AR171" s="1090"/>
      <c r="AS171" s="1090"/>
      <c r="AT171" s="1090"/>
      <c r="AU171" s="1091"/>
      <c r="AV171" s="1089"/>
      <c r="AW171" s="1090"/>
      <c r="AX171" s="1090"/>
      <c r="AY171" s="1090"/>
      <c r="AZ171" s="1090"/>
      <c r="BA171" s="1090"/>
      <c r="BB171" s="1091"/>
      <c r="BC171" s="1089"/>
      <c r="BD171" s="1090"/>
      <c r="BE171" s="1092"/>
      <c r="BF171" s="1093"/>
      <c r="BG171" s="1094"/>
      <c r="BH171" s="1095"/>
      <c r="BI171" s="1096"/>
      <c r="BJ171" s="1097"/>
      <c r="BK171" s="1098"/>
      <c r="BL171" s="1098"/>
      <c r="BM171" s="1098"/>
      <c r="BN171" s="1099"/>
    </row>
    <row r="172" spans="2:66" ht="20.25" hidden="1" customHeight="1">
      <c r="B172" s="1054"/>
      <c r="C172" s="1231"/>
      <c r="D172" s="1232"/>
      <c r="E172" s="930"/>
      <c r="F172" s="1233"/>
      <c r="G172" s="1106"/>
      <c r="H172" s="1107"/>
      <c r="I172" s="1108"/>
      <c r="J172" s="1109">
        <f>G171</f>
        <v>0</v>
      </c>
      <c r="K172" s="1108"/>
      <c r="L172" s="1109">
        <f>M171</f>
        <v>0</v>
      </c>
      <c r="M172" s="1110"/>
      <c r="N172" s="1111"/>
      <c r="O172" s="1112"/>
      <c r="P172" s="1113"/>
      <c r="Q172" s="1113"/>
      <c r="R172" s="1107"/>
      <c r="S172" s="1063"/>
      <c r="T172" s="1064"/>
      <c r="U172" s="1064"/>
      <c r="V172" s="1064"/>
      <c r="W172" s="1065"/>
      <c r="X172" s="1100" t="s">
        <v>922</v>
      </c>
      <c r="Y172" s="1101"/>
      <c r="Z172" s="1102"/>
      <c r="AA172" s="1069" t="str">
        <f>IF(AA171="","",VLOOKUP(AA171,シフト記号表!$C$6:$L$47,10,FALSE))</f>
        <v/>
      </c>
      <c r="AB172" s="1070" t="str">
        <f>IF(AB171="","",VLOOKUP(AB171,シフト記号表!$C$6:$L$47,10,FALSE))</f>
        <v/>
      </c>
      <c r="AC172" s="1070" t="str">
        <f>IF(AC171="","",VLOOKUP(AC171,シフト記号表!$C$6:$L$47,10,FALSE))</f>
        <v/>
      </c>
      <c r="AD172" s="1070" t="str">
        <f>IF(AD171="","",VLOOKUP(AD171,シフト記号表!$C$6:$L$47,10,FALSE))</f>
        <v/>
      </c>
      <c r="AE172" s="1070" t="str">
        <f>IF(AE171="","",VLOOKUP(AE171,シフト記号表!$C$6:$L$47,10,FALSE))</f>
        <v/>
      </c>
      <c r="AF172" s="1070" t="str">
        <f>IF(AF171="","",VLOOKUP(AF171,シフト記号表!$C$6:$L$47,10,FALSE))</f>
        <v/>
      </c>
      <c r="AG172" s="1071" t="str">
        <f>IF(AG171="","",VLOOKUP(AG171,シフト記号表!$C$6:$L$47,10,FALSE))</f>
        <v/>
      </c>
      <c r="AH172" s="1069" t="str">
        <f>IF(AH171="","",VLOOKUP(AH171,シフト記号表!$C$6:$L$47,10,FALSE))</f>
        <v/>
      </c>
      <c r="AI172" s="1070" t="str">
        <f>IF(AI171="","",VLOOKUP(AI171,シフト記号表!$C$6:$L$47,10,FALSE))</f>
        <v/>
      </c>
      <c r="AJ172" s="1070" t="str">
        <f>IF(AJ171="","",VLOOKUP(AJ171,シフト記号表!$C$6:$L$47,10,FALSE))</f>
        <v/>
      </c>
      <c r="AK172" s="1070" t="str">
        <f>IF(AK171="","",VLOOKUP(AK171,シフト記号表!$C$6:$L$47,10,FALSE))</f>
        <v/>
      </c>
      <c r="AL172" s="1070" t="str">
        <f>IF(AL171="","",VLOOKUP(AL171,シフト記号表!$C$6:$L$47,10,FALSE))</f>
        <v/>
      </c>
      <c r="AM172" s="1070" t="str">
        <f>IF(AM171="","",VLOOKUP(AM171,シフト記号表!$C$6:$L$47,10,FALSE))</f>
        <v/>
      </c>
      <c r="AN172" s="1071" t="str">
        <f>IF(AN171="","",VLOOKUP(AN171,シフト記号表!$C$6:$L$47,10,FALSE))</f>
        <v/>
      </c>
      <c r="AO172" s="1069" t="str">
        <f>IF(AO171="","",VLOOKUP(AO171,シフト記号表!$C$6:$L$47,10,FALSE))</f>
        <v/>
      </c>
      <c r="AP172" s="1070" t="str">
        <f>IF(AP171="","",VLOOKUP(AP171,シフト記号表!$C$6:$L$47,10,FALSE))</f>
        <v/>
      </c>
      <c r="AQ172" s="1070" t="str">
        <f>IF(AQ171="","",VLOOKUP(AQ171,シフト記号表!$C$6:$L$47,10,FALSE))</f>
        <v/>
      </c>
      <c r="AR172" s="1070" t="str">
        <f>IF(AR171="","",VLOOKUP(AR171,シフト記号表!$C$6:$L$47,10,FALSE))</f>
        <v/>
      </c>
      <c r="AS172" s="1070" t="str">
        <f>IF(AS171="","",VLOOKUP(AS171,シフト記号表!$C$6:$L$47,10,FALSE))</f>
        <v/>
      </c>
      <c r="AT172" s="1070" t="str">
        <f>IF(AT171="","",VLOOKUP(AT171,シフト記号表!$C$6:$L$47,10,FALSE))</f>
        <v/>
      </c>
      <c r="AU172" s="1071" t="str">
        <f>IF(AU171="","",VLOOKUP(AU171,シフト記号表!$C$6:$L$47,10,FALSE))</f>
        <v/>
      </c>
      <c r="AV172" s="1069" t="str">
        <f>IF(AV171="","",VLOOKUP(AV171,シフト記号表!$C$6:$L$47,10,FALSE))</f>
        <v/>
      </c>
      <c r="AW172" s="1070" t="str">
        <f>IF(AW171="","",VLOOKUP(AW171,シフト記号表!$C$6:$L$47,10,FALSE))</f>
        <v/>
      </c>
      <c r="AX172" s="1070" t="str">
        <f>IF(AX171="","",VLOOKUP(AX171,シフト記号表!$C$6:$L$47,10,FALSE))</f>
        <v/>
      </c>
      <c r="AY172" s="1070" t="str">
        <f>IF(AY171="","",VLOOKUP(AY171,シフト記号表!$C$6:$L$47,10,FALSE))</f>
        <v/>
      </c>
      <c r="AZ172" s="1070" t="str">
        <f>IF(AZ171="","",VLOOKUP(AZ171,シフト記号表!$C$6:$L$47,10,FALSE))</f>
        <v/>
      </c>
      <c r="BA172" s="1070" t="str">
        <f>IF(BA171="","",VLOOKUP(BA171,シフト記号表!$C$6:$L$47,10,FALSE))</f>
        <v/>
      </c>
      <c r="BB172" s="1071" t="str">
        <f>IF(BB171="","",VLOOKUP(BB171,シフト記号表!$C$6:$L$47,10,FALSE))</f>
        <v/>
      </c>
      <c r="BC172" s="1069" t="str">
        <f>IF(BC171="","",VLOOKUP(BC171,シフト記号表!$C$6:$L$47,10,FALSE))</f>
        <v/>
      </c>
      <c r="BD172" s="1070" t="str">
        <f>IF(BD171="","",VLOOKUP(BD171,シフト記号表!$C$6:$L$47,10,FALSE))</f>
        <v/>
      </c>
      <c r="BE172" s="1070" t="str">
        <f>IF(BE171="","",VLOOKUP(BE171,シフト記号表!$C$6:$L$47,10,FALSE))</f>
        <v/>
      </c>
      <c r="BF172" s="1114">
        <f>IF($BI$3="４週",SUM(AA172:BB172),IF($BI$3="暦月",SUM(AA172:BE172),""))</f>
        <v>0</v>
      </c>
      <c r="BG172" s="1115"/>
      <c r="BH172" s="1116">
        <f>IF($BI$3="４週",BF172/4,IF($BI$3="暦月",(BF172/($BI$8/7)),""))</f>
        <v>0</v>
      </c>
      <c r="BI172" s="1115"/>
      <c r="BJ172" s="1117"/>
      <c r="BK172" s="1118"/>
      <c r="BL172" s="1118"/>
      <c r="BM172" s="1118"/>
      <c r="BN172" s="1119"/>
    </row>
    <row r="173" spans="2:66" ht="20.25" hidden="1" customHeight="1">
      <c r="B173" s="1029">
        <f>B171+1</f>
        <v>79</v>
      </c>
      <c r="C173" s="1234"/>
      <c r="D173" s="1235"/>
      <c r="E173" s="930"/>
      <c r="F173" s="1233"/>
      <c r="G173" s="1078"/>
      <c r="H173" s="1079"/>
      <c r="I173" s="1057"/>
      <c r="J173" s="1058"/>
      <c r="K173" s="1057"/>
      <c r="L173" s="1058"/>
      <c r="M173" s="1082"/>
      <c r="N173" s="1083"/>
      <c r="O173" s="1084"/>
      <c r="P173" s="1085"/>
      <c r="Q173" s="1085"/>
      <c r="R173" s="1079"/>
      <c r="S173" s="1063"/>
      <c r="T173" s="1064"/>
      <c r="U173" s="1064"/>
      <c r="V173" s="1064"/>
      <c r="W173" s="1065"/>
      <c r="X173" s="1103" t="s">
        <v>921</v>
      </c>
      <c r="Y173" s="1104"/>
      <c r="Z173" s="1105"/>
      <c r="AA173" s="1089"/>
      <c r="AB173" s="1090"/>
      <c r="AC173" s="1090"/>
      <c r="AD173" s="1090"/>
      <c r="AE173" s="1090"/>
      <c r="AF173" s="1090"/>
      <c r="AG173" s="1091"/>
      <c r="AH173" s="1089"/>
      <c r="AI173" s="1090"/>
      <c r="AJ173" s="1090"/>
      <c r="AK173" s="1090"/>
      <c r="AL173" s="1090"/>
      <c r="AM173" s="1090"/>
      <c r="AN173" s="1091"/>
      <c r="AO173" s="1089"/>
      <c r="AP173" s="1090"/>
      <c r="AQ173" s="1090"/>
      <c r="AR173" s="1090"/>
      <c r="AS173" s="1090"/>
      <c r="AT173" s="1090"/>
      <c r="AU173" s="1091"/>
      <c r="AV173" s="1089"/>
      <c r="AW173" s="1090"/>
      <c r="AX173" s="1090"/>
      <c r="AY173" s="1090"/>
      <c r="AZ173" s="1090"/>
      <c r="BA173" s="1090"/>
      <c r="BB173" s="1091"/>
      <c r="BC173" s="1089"/>
      <c r="BD173" s="1090"/>
      <c r="BE173" s="1092"/>
      <c r="BF173" s="1093"/>
      <c r="BG173" s="1094"/>
      <c r="BH173" s="1095"/>
      <c r="BI173" s="1096"/>
      <c r="BJ173" s="1097"/>
      <c r="BK173" s="1098"/>
      <c r="BL173" s="1098"/>
      <c r="BM173" s="1098"/>
      <c r="BN173" s="1099"/>
    </row>
    <row r="174" spans="2:66" ht="20.25" hidden="1" customHeight="1">
      <c r="B174" s="1054"/>
      <c r="C174" s="1231"/>
      <c r="D174" s="1232"/>
      <c r="E174" s="930"/>
      <c r="F174" s="1233"/>
      <c r="G174" s="1106"/>
      <c r="H174" s="1107"/>
      <c r="I174" s="1108"/>
      <c r="J174" s="1109">
        <f>G173</f>
        <v>0</v>
      </c>
      <c r="K174" s="1108"/>
      <c r="L174" s="1109">
        <f>M173</f>
        <v>0</v>
      </c>
      <c r="M174" s="1110"/>
      <c r="N174" s="1111"/>
      <c r="O174" s="1112"/>
      <c r="P174" s="1113"/>
      <c r="Q174" s="1113"/>
      <c r="R174" s="1107"/>
      <c r="S174" s="1063"/>
      <c r="T174" s="1064"/>
      <c r="U174" s="1064"/>
      <c r="V174" s="1064"/>
      <c r="W174" s="1065"/>
      <c r="X174" s="1100" t="s">
        <v>922</v>
      </c>
      <c r="Y174" s="1101"/>
      <c r="Z174" s="1102"/>
      <c r="AA174" s="1069" t="str">
        <f>IF(AA173="","",VLOOKUP(AA173,シフト記号表!$C$6:$L$47,10,FALSE))</f>
        <v/>
      </c>
      <c r="AB174" s="1070" t="str">
        <f>IF(AB173="","",VLOOKUP(AB173,シフト記号表!$C$6:$L$47,10,FALSE))</f>
        <v/>
      </c>
      <c r="AC174" s="1070" t="str">
        <f>IF(AC173="","",VLOOKUP(AC173,シフト記号表!$C$6:$L$47,10,FALSE))</f>
        <v/>
      </c>
      <c r="AD174" s="1070" t="str">
        <f>IF(AD173="","",VLOOKUP(AD173,シフト記号表!$C$6:$L$47,10,FALSE))</f>
        <v/>
      </c>
      <c r="AE174" s="1070" t="str">
        <f>IF(AE173="","",VLOOKUP(AE173,シフト記号表!$C$6:$L$47,10,FALSE))</f>
        <v/>
      </c>
      <c r="AF174" s="1070" t="str">
        <f>IF(AF173="","",VLOOKUP(AF173,シフト記号表!$C$6:$L$47,10,FALSE))</f>
        <v/>
      </c>
      <c r="AG174" s="1071" t="str">
        <f>IF(AG173="","",VLOOKUP(AG173,シフト記号表!$C$6:$L$47,10,FALSE))</f>
        <v/>
      </c>
      <c r="AH174" s="1069" t="str">
        <f>IF(AH173="","",VLOOKUP(AH173,シフト記号表!$C$6:$L$47,10,FALSE))</f>
        <v/>
      </c>
      <c r="AI174" s="1070" t="str">
        <f>IF(AI173="","",VLOOKUP(AI173,シフト記号表!$C$6:$L$47,10,FALSE))</f>
        <v/>
      </c>
      <c r="AJ174" s="1070" t="str">
        <f>IF(AJ173="","",VLOOKUP(AJ173,シフト記号表!$C$6:$L$47,10,FALSE))</f>
        <v/>
      </c>
      <c r="AK174" s="1070" t="str">
        <f>IF(AK173="","",VLOOKUP(AK173,シフト記号表!$C$6:$L$47,10,FALSE))</f>
        <v/>
      </c>
      <c r="AL174" s="1070" t="str">
        <f>IF(AL173="","",VLOOKUP(AL173,シフト記号表!$C$6:$L$47,10,FALSE))</f>
        <v/>
      </c>
      <c r="AM174" s="1070" t="str">
        <f>IF(AM173="","",VLOOKUP(AM173,シフト記号表!$C$6:$L$47,10,FALSE))</f>
        <v/>
      </c>
      <c r="AN174" s="1071" t="str">
        <f>IF(AN173="","",VLOOKUP(AN173,シフト記号表!$C$6:$L$47,10,FALSE))</f>
        <v/>
      </c>
      <c r="AO174" s="1069" t="str">
        <f>IF(AO173="","",VLOOKUP(AO173,シフト記号表!$C$6:$L$47,10,FALSE))</f>
        <v/>
      </c>
      <c r="AP174" s="1070" t="str">
        <f>IF(AP173="","",VLOOKUP(AP173,シフト記号表!$C$6:$L$47,10,FALSE))</f>
        <v/>
      </c>
      <c r="AQ174" s="1070" t="str">
        <f>IF(AQ173="","",VLOOKUP(AQ173,シフト記号表!$C$6:$L$47,10,FALSE))</f>
        <v/>
      </c>
      <c r="AR174" s="1070" t="str">
        <f>IF(AR173="","",VLOOKUP(AR173,シフト記号表!$C$6:$L$47,10,FALSE))</f>
        <v/>
      </c>
      <c r="AS174" s="1070" t="str">
        <f>IF(AS173="","",VLOOKUP(AS173,シフト記号表!$C$6:$L$47,10,FALSE))</f>
        <v/>
      </c>
      <c r="AT174" s="1070" t="str">
        <f>IF(AT173="","",VLOOKUP(AT173,シフト記号表!$C$6:$L$47,10,FALSE))</f>
        <v/>
      </c>
      <c r="AU174" s="1071" t="str">
        <f>IF(AU173="","",VLOOKUP(AU173,シフト記号表!$C$6:$L$47,10,FALSE))</f>
        <v/>
      </c>
      <c r="AV174" s="1069" t="str">
        <f>IF(AV173="","",VLOOKUP(AV173,シフト記号表!$C$6:$L$47,10,FALSE))</f>
        <v/>
      </c>
      <c r="AW174" s="1070" t="str">
        <f>IF(AW173="","",VLOOKUP(AW173,シフト記号表!$C$6:$L$47,10,FALSE))</f>
        <v/>
      </c>
      <c r="AX174" s="1070" t="str">
        <f>IF(AX173="","",VLOOKUP(AX173,シフト記号表!$C$6:$L$47,10,FALSE))</f>
        <v/>
      </c>
      <c r="AY174" s="1070" t="str">
        <f>IF(AY173="","",VLOOKUP(AY173,シフト記号表!$C$6:$L$47,10,FALSE))</f>
        <v/>
      </c>
      <c r="AZ174" s="1070" t="str">
        <f>IF(AZ173="","",VLOOKUP(AZ173,シフト記号表!$C$6:$L$47,10,FALSE))</f>
        <v/>
      </c>
      <c r="BA174" s="1070" t="str">
        <f>IF(BA173="","",VLOOKUP(BA173,シフト記号表!$C$6:$L$47,10,FALSE))</f>
        <v/>
      </c>
      <c r="BB174" s="1071" t="str">
        <f>IF(BB173="","",VLOOKUP(BB173,シフト記号表!$C$6:$L$47,10,FALSE))</f>
        <v/>
      </c>
      <c r="BC174" s="1069" t="str">
        <f>IF(BC173="","",VLOOKUP(BC173,シフト記号表!$C$6:$L$47,10,FALSE))</f>
        <v/>
      </c>
      <c r="BD174" s="1070" t="str">
        <f>IF(BD173="","",VLOOKUP(BD173,シフト記号表!$C$6:$L$47,10,FALSE))</f>
        <v/>
      </c>
      <c r="BE174" s="1070" t="str">
        <f>IF(BE173="","",VLOOKUP(BE173,シフト記号表!$C$6:$L$47,10,FALSE))</f>
        <v/>
      </c>
      <c r="BF174" s="1114">
        <f>IF($BI$3="４週",SUM(AA174:BB174),IF($BI$3="暦月",SUM(AA174:BE174),""))</f>
        <v>0</v>
      </c>
      <c r="BG174" s="1115"/>
      <c r="BH174" s="1116">
        <f>IF($BI$3="４週",BF174/4,IF($BI$3="暦月",(BF174/($BI$8/7)),""))</f>
        <v>0</v>
      </c>
      <c r="BI174" s="1115"/>
      <c r="BJ174" s="1117"/>
      <c r="BK174" s="1118"/>
      <c r="BL174" s="1118"/>
      <c r="BM174" s="1118"/>
      <c r="BN174" s="1119"/>
    </row>
    <row r="175" spans="2:66" ht="20.25" hidden="1" customHeight="1">
      <c r="B175" s="1029">
        <f>B173+1</f>
        <v>80</v>
      </c>
      <c r="C175" s="1234"/>
      <c r="D175" s="1235"/>
      <c r="E175" s="930"/>
      <c r="F175" s="1233"/>
      <c r="G175" s="1078"/>
      <c r="H175" s="1079"/>
      <c r="I175" s="1057"/>
      <c r="J175" s="1058"/>
      <c r="K175" s="1057"/>
      <c r="L175" s="1058"/>
      <c r="M175" s="1082"/>
      <c r="N175" s="1083"/>
      <c r="O175" s="1084"/>
      <c r="P175" s="1085"/>
      <c r="Q175" s="1085"/>
      <c r="R175" s="1079"/>
      <c r="S175" s="1063"/>
      <c r="T175" s="1064"/>
      <c r="U175" s="1064"/>
      <c r="V175" s="1064"/>
      <c r="W175" s="1065"/>
      <c r="X175" s="1103" t="s">
        <v>921</v>
      </c>
      <c r="Y175" s="1104"/>
      <c r="Z175" s="1105"/>
      <c r="AA175" s="1089"/>
      <c r="AB175" s="1090"/>
      <c r="AC175" s="1090"/>
      <c r="AD175" s="1090"/>
      <c r="AE175" s="1090"/>
      <c r="AF175" s="1090"/>
      <c r="AG175" s="1091"/>
      <c r="AH175" s="1089"/>
      <c r="AI175" s="1090"/>
      <c r="AJ175" s="1090"/>
      <c r="AK175" s="1090"/>
      <c r="AL175" s="1090"/>
      <c r="AM175" s="1090"/>
      <c r="AN175" s="1091"/>
      <c r="AO175" s="1089"/>
      <c r="AP175" s="1090"/>
      <c r="AQ175" s="1090"/>
      <c r="AR175" s="1090"/>
      <c r="AS175" s="1090"/>
      <c r="AT175" s="1090"/>
      <c r="AU175" s="1091"/>
      <c r="AV175" s="1089"/>
      <c r="AW175" s="1090"/>
      <c r="AX175" s="1090"/>
      <c r="AY175" s="1090"/>
      <c r="AZ175" s="1090"/>
      <c r="BA175" s="1090"/>
      <c r="BB175" s="1091"/>
      <c r="BC175" s="1089"/>
      <c r="BD175" s="1090"/>
      <c r="BE175" s="1092"/>
      <c r="BF175" s="1093"/>
      <c r="BG175" s="1094"/>
      <c r="BH175" s="1095"/>
      <c r="BI175" s="1096"/>
      <c r="BJ175" s="1097"/>
      <c r="BK175" s="1098"/>
      <c r="BL175" s="1098"/>
      <c r="BM175" s="1098"/>
      <c r="BN175" s="1099"/>
    </row>
    <row r="176" spans="2:66" ht="20.25" hidden="1" customHeight="1">
      <c r="B176" s="1054"/>
      <c r="C176" s="1231"/>
      <c r="D176" s="1232"/>
      <c r="E176" s="930"/>
      <c r="F176" s="1233"/>
      <c r="G176" s="1106"/>
      <c r="H176" s="1107"/>
      <c r="I176" s="1108"/>
      <c r="J176" s="1109">
        <f>G175</f>
        <v>0</v>
      </c>
      <c r="K176" s="1108"/>
      <c r="L176" s="1109">
        <f>M175</f>
        <v>0</v>
      </c>
      <c r="M176" s="1110"/>
      <c r="N176" s="1111"/>
      <c r="O176" s="1112"/>
      <c r="P176" s="1113"/>
      <c r="Q176" s="1113"/>
      <c r="R176" s="1107"/>
      <c r="S176" s="1063"/>
      <c r="T176" s="1064"/>
      <c r="U176" s="1064"/>
      <c r="V176" s="1064"/>
      <c r="W176" s="1065"/>
      <c r="X176" s="1100" t="s">
        <v>922</v>
      </c>
      <c r="Y176" s="1101"/>
      <c r="Z176" s="1102"/>
      <c r="AA176" s="1069" t="str">
        <f>IF(AA175="","",VLOOKUP(AA175,シフト記号表!$C$6:$L$47,10,FALSE))</f>
        <v/>
      </c>
      <c r="AB176" s="1070" t="str">
        <f>IF(AB175="","",VLOOKUP(AB175,シフト記号表!$C$6:$L$47,10,FALSE))</f>
        <v/>
      </c>
      <c r="AC176" s="1070" t="str">
        <f>IF(AC175="","",VLOOKUP(AC175,シフト記号表!$C$6:$L$47,10,FALSE))</f>
        <v/>
      </c>
      <c r="AD176" s="1070" t="str">
        <f>IF(AD175="","",VLOOKUP(AD175,シフト記号表!$C$6:$L$47,10,FALSE))</f>
        <v/>
      </c>
      <c r="AE176" s="1070" t="str">
        <f>IF(AE175="","",VLOOKUP(AE175,シフト記号表!$C$6:$L$47,10,FALSE))</f>
        <v/>
      </c>
      <c r="AF176" s="1070" t="str">
        <f>IF(AF175="","",VLOOKUP(AF175,シフト記号表!$C$6:$L$47,10,FALSE))</f>
        <v/>
      </c>
      <c r="AG176" s="1071" t="str">
        <f>IF(AG175="","",VLOOKUP(AG175,シフト記号表!$C$6:$L$47,10,FALSE))</f>
        <v/>
      </c>
      <c r="AH176" s="1069" t="str">
        <f>IF(AH175="","",VLOOKUP(AH175,シフト記号表!$C$6:$L$47,10,FALSE))</f>
        <v/>
      </c>
      <c r="AI176" s="1070" t="str">
        <f>IF(AI175="","",VLOOKUP(AI175,シフト記号表!$C$6:$L$47,10,FALSE))</f>
        <v/>
      </c>
      <c r="AJ176" s="1070" t="str">
        <f>IF(AJ175="","",VLOOKUP(AJ175,シフト記号表!$C$6:$L$47,10,FALSE))</f>
        <v/>
      </c>
      <c r="AK176" s="1070" t="str">
        <f>IF(AK175="","",VLOOKUP(AK175,シフト記号表!$C$6:$L$47,10,FALSE))</f>
        <v/>
      </c>
      <c r="AL176" s="1070" t="str">
        <f>IF(AL175="","",VLOOKUP(AL175,シフト記号表!$C$6:$L$47,10,FALSE))</f>
        <v/>
      </c>
      <c r="AM176" s="1070" t="str">
        <f>IF(AM175="","",VLOOKUP(AM175,シフト記号表!$C$6:$L$47,10,FALSE))</f>
        <v/>
      </c>
      <c r="AN176" s="1071" t="str">
        <f>IF(AN175="","",VLOOKUP(AN175,シフト記号表!$C$6:$L$47,10,FALSE))</f>
        <v/>
      </c>
      <c r="AO176" s="1069" t="str">
        <f>IF(AO175="","",VLOOKUP(AO175,シフト記号表!$C$6:$L$47,10,FALSE))</f>
        <v/>
      </c>
      <c r="AP176" s="1070" t="str">
        <f>IF(AP175="","",VLOOKUP(AP175,シフト記号表!$C$6:$L$47,10,FALSE))</f>
        <v/>
      </c>
      <c r="AQ176" s="1070" t="str">
        <f>IF(AQ175="","",VLOOKUP(AQ175,シフト記号表!$C$6:$L$47,10,FALSE))</f>
        <v/>
      </c>
      <c r="AR176" s="1070" t="str">
        <f>IF(AR175="","",VLOOKUP(AR175,シフト記号表!$C$6:$L$47,10,FALSE))</f>
        <v/>
      </c>
      <c r="AS176" s="1070" t="str">
        <f>IF(AS175="","",VLOOKUP(AS175,シフト記号表!$C$6:$L$47,10,FALSE))</f>
        <v/>
      </c>
      <c r="AT176" s="1070" t="str">
        <f>IF(AT175="","",VLOOKUP(AT175,シフト記号表!$C$6:$L$47,10,FALSE))</f>
        <v/>
      </c>
      <c r="AU176" s="1071" t="str">
        <f>IF(AU175="","",VLOOKUP(AU175,シフト記号表!$C$6:$L$47,10,FALSE))</f>
        <v/>
      </c>
      <c r="AV176" s="1069" t="str">
        <f>IF(AV175="","",VLOOKUP(AV175,シフト記号表!$C$6:$L$47,10,FALSE))</f>
        <v/>
      </c>
      <c r="AW176" s="1070" t="str">
        <f>IF(AW175="","",VLOOKUP(AW175,シフト記号表!$C$6:$L$47,10,FALSE))</f>
        <v/>
      </c>
      <c r="AX176" s="1070" t="str">
        <f>IF(AX175="","",VLOOKUP(AX175,シフト記号表!$C$6:$L$47,10,FALSE))</f>
        <v/>
      </c>
      <c r="AY176" s="1070" t="str">
        <f>IF(AY175="","",VLOOKUP(AY175,シフト記号表!$C$6:$L$47,10,FALSE))</f>
        <v/>
      </c>
      <c r="AZ176" s="1070" t="str">
        <f>IF(AZ175="","",VLOOKUP(AZ175,シフト記号表!$C$6:$L$47,10,FALSE))</f>
        <v/>
      </c>
      <c r="BA176" s="1070" t="str">
        <f>IF(BA175="","",VLOOKUP(BA175,シフト記号表!$C$6:$L$47,10,FALSE))</f>
        <v/>
      </c>
      <c r="BB176" s="1071" t="str">
        <f>IF(BB175="","",VLOOKUP(BB175,シフト記号表!$C$6:$L$47,10,FALSE))</f>
        <v/>
      </c>
      <c r="BC176" s="1069" t="str">
        <f>IF(BC175="","",VLOOKUP(BC175,シフト記号表!$C$6:$L$47,10,FALSE))</f>
        <v/>
      </c>
      <c r="BD176" s="1070" t="str">
        <f>IF(BD175="","",VLOOKUP(BD175,シフト記号表!$C$6:$L$47,10,FALSE))</f>
        <v/>
      </c>
      <c r="BE176" s="1070" t="str">
        <f>IF(BE175="","",VLOOKUP(BE175,シフト記号表!$C$6:$L$47,10,FALSE))</f>
        <v/>
      </c>
      <c r="BF176" s="1114">
        <f>IF($BI$3="４週",SUM(AA176:BB176),IF($BI$3="暦月",SUM(AA176:BE176),""))</f>
        <v>0</v>
      </c>
      <c r="BG176" s="1115"/>
      <c r="BH176" s="1116">
        <f>IF($BI$3="４週",BF176/4,IF($BI$3="暦月",(BF176/($BI$8/7)),""))</f>
        <v>0</v>
      </c>
      <c r="BI176" s="1115"/>
      <c r="BJ176" s="1117"/>
      <c r="BK176" s="1118"/>
      <c r="BL176" s="1118"/>
      <c r="BM176" s="1118"/>
      <c r="BN176" s="1119"/>
    </row>
    <row r="177" spans="2:66" ht="20.25" hidden="1" customHeight="1">
      <c r="B177" s="1029">
        <f>B175+1</f>
        <v>81</v>
      </c>
      <c r="C177" s="1234"/>
      <c r="D177" s="1235"/>
      <c r="E177" s="930"/>
      <c r="F177" s="1233"/>
      <c r="G177" s="1078"/>
      <c r="H177" s="1079"/>
      <c r="I177" s="1057"/>
      <c r="J177" s="1058"/>
      <c r="K177" s="1057"/>
      <c r="L177" s="1058"/>
      <c r="M177" s="1082"/>
      <c r="N177" s="1083"/>
      <c r="O177" s="1084"/>
      <c r="P177" s="1085"/>
      <c r="Q177" s="1085"/>
      <c r="R177" s="1079"/>
      <c r="S177" s="1063"/>
      <c r="T177" s="1064"/>
      <c r="U177" s="1064"/>
      <c r="V177" s="1064"/>
      <c r="W177" s="1065"/>
      <c r="X177" s="1103" t="s">
        <v>921</v>
      </c>
      <c r="Y177" s="1104"/>
      <c r="Z177" s="1105"/>
      <c r="AA177" s="1089"/>
      <c r="AB177" s="1090"/>
      <c r="AC177" s="1090"/>
      <c r="AD177" s="1090"/>
      <c r="AE177" s="1090"/>
      <c r="AF177" s="1090"/>
      <c r="AG177" s="1091"/>
      <c r="AH177" s="1089"/>
      <c r="AI177" s="1090"/>
      <c r="AJ177" s="1090"/>
      <c r="AK177" s="1090"/>
      <c r="AL177" s="1090"/>
      <c r="AM177" s="1090"/>
      <c r="AN177" s="1091"/>
      <c r="AO177" s="1089"/>
      <c r="AP177" s="1090"/>
      <c r="AQ177" s="1090"/>
      <c r="AR177" s="1090"/>
      <c r="AS177" s="1090"/>
      <c r="AT177" s="1090"/>
      <c r="AU177" s="1091"/>
      <c r="AV177" s="1089"/>
      <c r="AW177" s="1090"/>
      <c r="AX177" s="1090"/>
      <c r="AY177" s="1090"/>
      <c r="AZ177" s="1090"/>
      <c r="BA177" s="1090"/>
      <c r="BB177" s="1091"/>
      <c r="BC177" s="1089"/>
      <c r="BD177" s="1090"/>
      <c r="BE177" s="1092"/>
      <c r="BF177" s="1093"/>
      <c r="BG177" s="1094"/>
      <c r="BH177" s="1095"/>
      <c r="BI177" s="1096"/>
      <c r="BJ177" s="1097"/>
      <c r="BK177" s="1098"/>
      <c r="BL177" s="1098"/>
      <c r="BM177" s="1098"/>
      <c r="BN177" s="1099"/>
    </row>
    <row r="178" spans="2:66" ht="20.25" hidden="1" customHeight="1">
      <c r="B178" s="1054"/>
      <c r="C178" s="1231"/>
      <c r="D178" s="1232"/>
      <c r="E178" s="930"/>
      <c r="F178" s="1233"/>
      <c r="G178" s="1106"/>
      <c r="H178" s="1107"/>
      <c r="I178" s="1108"/>
      <c r="J178" s="1109">
        <f>G177</f>
        <v>0</v>
      </c>
      <c r="K178" s="1108"/>
      <c r="L178" s="1109">
        <f>M177</f>
        <v>0</v>
      </c>
      <c r="M178" s="1110"/>
      <c r="N178" s="1111"/>
      <c r="O178" s="1112"/>
      <c r="P178" s="1113"/>
      <c r="Q178" s="1113"/>
      <c r="R178" s="1107"/>
      <c r="S178" s="1063"/>
      <c r="T178" s="1064"/>
      <c r="U178" s="1064"/>
      <c r="V178" s="1064"/>
      <c r="W178" s="1065"/>
      <c r="X178" s="1100" t="s">
        <v>922</v>
      </c>
      <c r="Y178" s="1101"/>
      <c r="Z178" s="1102"/>
      <c r="AA178" s="1069" t="str">
        <f>IF(AA177="","",VLOOKUP(AA177,シフト記号表!$C$6:$L$47,10,FALSE))</f>
        <v/>
      </c>
      <c r="AB178" s="1070" t="str">
        <f>IF(AB177="","",VLOOKUP(AB177,シフト記号表!$C$6:$L$47,10,FALSE))</f>
        <v/>
      </c>
      <c r="AC178" s="1070" t="str">
        <f>IF(AC177="","",VLOOKUP(AC177,シフト記号表!$C$6:$L$47,10,FALSE))</f>
        <v/>
      </c>
      <c r="AD178" s="1070" t="str">
        <f>IF(AD177="","",VLOOKUP(AD177,シフト記号表!$C$6:$L$47,10,FALSE))</f>
        <v/>
      </c>
      <c r="AE178" s="1070" t="str">
        <f>IF(AE177="","",VLOOKUP(AE177,シフト記号表!$C$6:$L$47,10,FALSE))</f>
        <v/>
      </c>
      <c r="AF178" s="1070" t="str">
        <f>IF(AF177="","",VLOOKUP(AF177,シフト記号表!$C$6:$L$47,10,FALSE))</f>
        <v/>
      </c>
      <c r="AG178" s="1071" t="str">
        <f>IF(AG177="","",VLOOKUP(AG177,シフト記号表!$C$6:$L$47,10,FALSE))</f>
        <v/>
      </c>
      <c r="AH178" s="1069" t="str">
        <f>IF(AH177="","",VLOOKUP(AH177,シフト記号表!$C$6:$L$47,10,FALSE))</f>
        <v/>
      </c>
      <c r="AI178" s="1070" t="str">
        <f>IF(AI177="","",VLOOKUP(AI177,シフト記号表!$C$6:$L$47,10,FALSE))</f>
        <v/>
      </c>
      <c r="AJ178" s="1070" t="str">
        <f>IF(AJ177="","",VLOOKUP(AJ177,シフト記号表!$C$6:$L$47,10,FALSE))</f>
        <v/>
      </c>
      <c r="AK178" s="1070" t="str">
        <f>IF(AK177="","",VLOOKUP(AK177,シフト記号表!$C$6:$L$47,10,FALSE))</f>
        <v/>
      </c>
      <c r="AL178" s="1070" t="str">
        <f>IF(AL177="","",VLOOKUP(AL177,シフト記号表!$C$6:$L$47,10,FALSE))</f>
        <v/>
      </c>
      <c r="AM178" s="1070" t="str">
        <f>IF(AM177="","",VLOOKUP(AM177,シフト記号表!$C$6:$L$47,10,FALSE))</f>
        <v/>
      </c>
      <c r="AN178" s="1071" t="str">
        <f>IF(AN177="","",VLOOKUP(AN177,シフト記号表!$C$6:$L$47,10,FALSE))</f>
        <v/>
      </c>
      <c r="AO178" s="1069" t="str">
        <f>IF(AO177="","",VLOOKUP(AO177,シフト記号表!$C$6:$L$47,10,FALSE))</f>
        <v/>
      </c>
      <c r="AP178" s="1070" t="str">
        <f>IF(AP177="","",VLOOKUP(AP177,シフト記号表!$C$6:$L$47,10,FALSE))</f>
        <v/>
      </c>
      <c r="AQ178" s="1070" t="str">
        <f>IF(AQ177="","",VLOOKUP(AQ177,シフト記号表!$C$6:$L$47,10,FALSE))</f>
        <v/>
      </c>
      <c r="AR178" s="1070" t="str">
        <f>IF(AR177="","",VLOOKUP(AR177,シフト記号表!$C$6:$L$47,10,FALSE))</f>
        <v/>
      </c>
      <c r="AS178" s="1070" t="str">
        <f>IF(AS177="","",VLOOKUP(AS177,シフト記号表!$C$6:$L$47,10,FALSE))</f>
        <v/>
      </c>
      <c r="AT178" s="1070" t="str">
        <f>IF(AT177="","",VLOOKUP(AT177,シフト記号表!$C$6:$L$47,10,FALSE))</f>
        <v/>
      </c>
      <c r="AU178" s="1071" t="str">
        <f>IF(AU177="","",VLOOKUP(AU177,シフト記号表!$C$6:$L$47,10,FALSE))</f>
        <v/>
      </c>
      <c r="AV178" s="1069" t="str">
        <f>IF(AV177="","",VLOOKUP(AV177,シフト記号表!$C$6:$L$47,10,FALSE))</f>
        <v/>
      </c>
      <c r="AW178" s="1070" t="str">
        <f>IF(AW177="","",VLOOKUP(AW177,シフト記号表!$C$6:$L$47,10,FALSE))</f>
        <v/>
      </c>
      <c r="AX178" s="1070" t="str">
        <f>IF(AX177="","",VLOOKUP(AX177,シフト記号表!$C$6:$L$47,10,FALSE))</f>
        <v/>
      </c>
      <c r="AY178" s="1070" t="str">
        <f>IF(AY177="","",VLOOKUP(AY177,シフト記号表!$C$6:$L$47,10,FALSE))</f>
        <v/>
      </c>
      <c r="AZ178" s="1070" t="str">
        <f>IF(AZ177="","",VLOOKUP(AZ177,シフト記号表!$C$6:$L$47,10,FALSE))</f>
        <v/>
      </c>
      <c r="BA178" s="1070" t="str">
        <f>IF(BA177="","",VLOOKUP(BA177,シフト記号表!$C$6:$L$47,10,FALSE))</f>
        <v/>
      </c>
      <c r="BB178" s="1071" t="str">
        <f>IF(BB177="","",VLOOKUP(BB177,シフト記号表!$C$6:$L$47,10,FALSE))</f>
        <v/>
      </c>
      <c r="BC178" s="1069" t="str">
        <f>IF(BC177="","",VLOOKUP(BC177,シフト記号表!$C$6:$L$47,10,FALSE))</f>
        <v/>
      </c>
      <c r="BD178" s="1070" t="str">
        <f>IF(BD177="","",VLOOKUP(BD177,シフト記号表!$C$6:$L$47,10,FALSE))</f>
        <v/>
      </c>
      <c r="BE178" s="1070" t="str">
        <f>IF(BE177="","",VLOOKUP(BE177,シフト記号表!$C$6:$L$47,10,FALSE))</f>
        <v/>
      </c>
      <c r="BF178" s="1114">
        <f>IF($BI$3="４週",SUM(AA178:BB178),IF($BI$3="暦月",SUM(AA178:BE178),""))</f>
        <v>0</v>
      </c>
      <c r="BG178" s="1115"/>
      <c r="BH178" s="1116">
        <f>IF($BI$3="４週",BF178/4,IF($BI$3="暦月",(BF178/($BI$8/7)),""))</f>
        <v>0</v>
      </c>
      <c r="BI178" s="1115"/>
      <c r="BJ178" s="1117"/>
      <c r="BK178" s="1118"/>
      <c r="BL178" s="1118"/>
      <c r="BM178" s="1118"/>
      <c r="BN178" s="1119"/>
    </row>
    <row r="179" spans="2:66" ht="20.25" hidden="1" customHeight="1">
      <c r="B179" s="1029">
        <f>B177+1</f>
        <v>82</v>
      </c>
      <c r="C179" s="1234"/>
      <c r="D179" s="1235"/>
      <c r="E179" s="930"/>
      <c r="F179" s="1233"/>
      <c r="G179" s="1078"/>
      <c r="H179" s="1079"/>
      <c r="I179" s="1057"/>
      <c r="J179" s="1058"/>
      <c r="K179" s="1057"/>
      <c r="L179" s="1058"/>
      <c r="M179" s="1082"/>
      <c r="N179" s="1083"/>
      <c r="O179" s="1084"/>
      <c r="P179" s="1085"/>
      <c r="Q179" s="1085"/>
      <c r="R179" s="1079"/>
      <c r="S179" s="1063"/>
      <c r="T179" s="1064"/>
      <c r="U179" s="1064"/>
      <c r="V179" s="1064"/>
      <c r="W179" s="1065"/>
      <c r="X179" s="1103" t="s">
        <v>921</v>
      </c>
      <c r="Y179" s="1104"/>
      <c r="Z179" s="1105"/>
      <c r="AA179" s="1089"/>
      <c r="AB179" s="1090"/>
      <c r="AC179" s="1090"/>
      <c r="AD179" s="1090"/>
      <c r="AE179" s="1090"/>
      <c r="AF179" s="1090"/>
      <c r="AG179" s="1091"/>
      <c r="AH179" s="1089"/>
      <c r="AI179" s="1090"/>
      <c r="AJ179" s="1090"/>
      <c r="AK179" s="1090"/>
      <c r="AL179" s="1090"/>
      <c r="AM179" s="1090"/>
      <c r="AN179" s="1091"/>
      <c r="AO179" s="1089"/>
      <c r="AP179" s="1090"/>
      <c r="AQ179" s="1090"/>
      <c r="AR179" s="1090"/>
      <c r="AS179" s="1090"/>
      <c r="AT179" s="1090"/>
      <c r="AU179" s="1091"/>
      <c r="AV179" s="1089"/>
      <c r="AW179" s="1090"/>
      <c r="AX179" s="1090"/>
      <c r="AY179" s="1090"/>
      <c r="AZ179" s="1090"/>
      <c r="BA179" s="1090"/>
      <c r="BB179" s="1091"/>
      <c r="BC179" s="1089"/>
      <c r="BD179" s="1090"/>
      <c r="BE179" s="1092"/>
      <c r="BF179" s="1093"/>
      <c r="BG179" s="1094"/>
      <c r="BH179" s="1095"/>
      <c r="BI179" s="1096"/>
      <c r="BJ179" s="1097"/>
      <c r="BK179" s="1098"/>
      <c r="BL179" s="1098"/>
      <c r="BM179" s="1098"/>
      <c r="BN179" s="1099"/>
    </row>
    <row r="180" spans="2:66" ht="20.25" hidden="1" customHeight="1">
      <c r="B180" s="1054"/>
      <c r="C180" s="1231"/>
      <c r="D180" s="1232"/>
      <c r="E180" s="930"/>
      <c r="F180" s="1233"/>
      <c r="G180" s="1106"/>
      <c r="H180" s="1107"/>
      <c r="I180" s="1108"/>
      <c r="J180" s="1109">
        <f>G179</f>
        <v>0</v>
      </c>
      <c r="K180" s="1108"/>
      <c r="L180" s="1109">
        <f>M179</f>
        <v>0</v>
      </c>
      <c r="M180" s="1110"/>
      <c r="N180" s="1111"/>
      <c r="O180" s="1112"/>
      <c r="P180" s="1113"/>
      <c r="Q180" s="1113"/>
      <c r="R180" s="1107"/>
      <c r="S180" s="1063"/>
      <c r="T180" s="1064"/>
      <c r="U180" s="1064"/>
      <c r="V180" s="1064"/>
      <c r="W180" s="1065"/>
      <c r="X180" s="1100" t="s">
        <v>922</v>
      </c>
      <c r="Y180" s="1101"/>
      <c r="Z180" s="1102"/>
      <c r="AA180" s="1069" t="str">
        <f>IF(AA179="","",VLOOKUP(AA179,シフト記号表!$C$6:$L$47,10,FALSE))</f>
        <v/>
      </c>
      <c r="AB180" s="1070" t="str">
        <f>IF(AB179="","",VLOOKUP(AB179,シフト記号表!$C$6:$L$47,10,FALSE))</f>
        <v/>
      </c>
      <c r="AC180" s="1070" t="str">
        <f>IF(AC179="","",VLOOKUP(AC179,シフト記号表!$C$6:$L$47,10,FALSE))</f>
        <v/>
      </c>
      <c r="AD180" s="1070" t="str">
        <f>IF(AD179="","",VLOOKUP(AD179,シフト記号表!$C$6:$L$47,10,FALSE))</f>
        <v/>
      </c>
      <c r="AE180" s="1070" t="str">
        <f>IF(AE179="","",VLOOKUP(AE179,シフト記号表!$C$6:$L$47,10,FALSE))</f>
        <v/>
      </c>
      <c r="AF180" s="1070" t="str">
        <f>IF(AF179="","",VLOOKUP(AF179,シフト記号表!$C$6:$L$47,10,FALSE))</f>
        <v/>
      </c>
      <c r="AG180" s="1071" t="str">
        <f>IF(AG179="","",VLOOKUP(AG179,シフト記号表!$C$6:$L$47,10,FALSE))</f>
        <v/>
      </c>
      <c r="AH180" s="1069" t="str">
        <f>IF(AH179="","",VLOOKUP(AH179,シフト記号表!$C$6:$L$47,10,FALSE))</f>
        <v/>
      </c>
      <c r="AI180" s="1070" t="str">
        <f>IF(AI179="","",VLOOKUP(AI179,シフト記号表!$C$6:$L$47,10,FALSE))</f>
        <v/>
      </c>
      <c r="AJ180" s="1070" t="str">
        <f>IF(AJ179="","",VLOOKUP(AJ179,シフト記号表!$C$6:$L$47,10,FALSE))</f>
        <v/>
      </c>
      <c r="AK180" s="1070" t="str">
        <f>IF(AK179="","",VLOOKUP(AK179,シフト記号表!$C$6:$L$47,10,FALSE))</f>
        <v/>
      </c>
      <c r="AL180" s="1070" t="str">
        <f>IF(AL179="","",VLOOKUP(AL179,シフト記号表!$C$6:$L$47,10,FALSE))</f>
        <v/>
      </c>
      <c r="AM180" s="1070" t="str">
        <f>IF(AM179="","",VLOOKUP(AM179,シフト記号表!$C$6:$L$47,10,FALSE))</f>
        <v/>
      </c>
      <c r="AN180" s="1071" t="str">
        <f>IF(AN179="","",VLOOKUP(AN179,シフト記号表!$C$6:$L$47,10,FALSE))</f>
        <v/>
      </c>
      <c r="AO180" s="1069" t="str">
        <f>IF(AO179="","",VLOOKUP(AO179,シフト記号表!$C$6:$L$47,10,FALSE))</f>
        <v/>
      </c>
      <c r="AP180" s="1070" t="str">
        <f>IF(AP179="","",VLOOKUP(AP179,シフト記号表!$C$6:$L$47,10,FALSE))</f>
        <v/>
      </c>
      <c r="AQ180" s="1070" t="str">
        <f>IF(AQ179="","",VLOOKUP(AQ179,シフト記号表!$C$6:$L$47,10,FALSE))</f>
        <v/>
      </c>
      <c r="AR180" s="1070" t="str">
        <f>IF(AR179="","",VLOOKUP(AR179,シフト記号表!$C$6:$L$47,10,FALSE))</f>
        <v/>
      </c>
      <c r="AS180" s="1070" t="str">
        <f>IF(AS179="","",VLOOKUP(AS179,シフト記号表!$C$6:$L$47,10,FALSE))</f>
        <v/>
      </c>
      <c r="AT180" s="1070" t="str">
        <f>IF(AT179="","",VLOOKUP(AT179,シフト記号表!$C$6:$L$47,10,FALSE))</f>
        <v/>
      </c>
      <c r="AU180" s="1071" t="str">
        <f>IF(AU179="","",VLOOKUP(AU179,シフト記号表!$C$6:$L$47,10,FALSE))</f>
        <v/>
      </c>
      <c r="AV180" s="1069" t="str">
        <f>IF(AV179="","",VLOOKUP(AV179,シフト記号表!$C$6:$L$47,10,FALSE))</f>
        <v/>
      </c>
      <c r="AW180" s="1070" t="str">
        <f>IF(AW179="","",VLOOKUP(AW179,シフト記号表!$C$6:$L$47,10,FALSE))</f>
        <v/>
      </c>
      <c r="AX180" s="1070" t="str">
        <f>IF(AX179="","",VLOOKUP(AX179,シフト記号表!$C$6:$L$47,10,FALSE))</f>
        <v/>
      </c>
      <c r="AY180" s="1070" t="str">
        <f>IF(AY179="","",VLOOKUP(AY179,シフト記号表!$C$6:$L$47,10,FALSE))</f>
        <v/>
      </c>
      <c r="AZ180" s="1070" t="str">
        <f>IF(AZ179="","",VLOOKUP(AZ179,シフト記号表!$C$6:$L$47,10,FALSE))</f>
        <v/>
      </c>
      <c r="BA180" s="1070" t="str">
        <f>IF(BA179="","",VLOOKUP(BA179,シフト記号表!$C$6:$L$47,10,FALSE))</f>
        <v/>
      </c>
      <c r="BB180" s="1071" t="str">
        <f>IF(BB179="","",VLOOKUP(BB179,シフト記号表!$C$6:$L$47,10,FALSE))</f>
        <v/>
      </c>
      <c r="BC180" s="1069" t="str">
        <f>IF(BC179="","",VLOOKUP(BC179,シフト記号表!$C$6:$L$47,10,FALSE))</f>
        <v/>
      </c>
      <c r="BD180" s="1070" t="str">
        <f>IF(BD179="","",VLOOKUP(BD179,シフト記号表!$C$6:$L$47,10,FALSE))</f>
        <v/>
      </c>
      <c r="BE180" s="1070" t="str">
        <f>IF(BE179="","",VLOOKUP(BE179,シフト記号表!$C$6:$L$47,10,FALSE))</f>
        <v/>
      </c>
      <c r="BF180" s="1114">
        <f>IF($BI$3="４週",SUM(AA180:BB180),IF($BI$3="暦月",SUM(AA180:BE180),""))</f>
        <v>0</v>
      </c>
      <c r="BG180" s="1115"/>
      <c r="BH180" s="1116">
        <f>IF($BI$3="４週",BF180/4,IF($BI$3="暦月",(BF180/($BI$8/7)),""))</f>
        <v>0</v>
      </c>
      <c r="BI180" s="1115"/>
      <c r="BJ180" s="1117"/>
      <c r="BK180" s="1118"/>
      <c r="BL180" s="1118"/>
      <c r="BM180" s="1118"/>
      <c r="BN180" s="1119"/>
    </row>
    <row r="181" spans="2:66" ht="20.25" hidden="1" customHeight="1">
      <c r="B181" s="1029">
        <f>B179+1</f>
        <v>83</v>
      </c>
      <c r="C181" s="1234"/>
      <c r="D181" s="1235"/>
      <c r="E181" s="930"/>
      <c r="F181" s="1233"/>
      <c r="G181" s="1078"/>
      <c r="H181" s="1079"/>
      <c r="I181" s="1057"/>
      <c r="J181" s="1058"/>
      <c r="K181" s="1057"/>
      <c r="L181" s="1058"/>
      <c r="M181" s="1082"/>
      <c r="N181" s="1083"/>
      <c r="O181" s="1084"/>
      <c r="P181" s="1085"/>
      <c r="Q181" s="1085"/>
      <c r="R181" s="1079"/>
      <c r="S181" s="1063"/>
      <c r="T181" s="1064"/>
      <c r="U181" s="1064"/>
      <c r="V181" s="1064"/>
      <c r="W181" s="1065"/>
      <c r="X181" s="1103" t="s">
        <v>921</v>
      </c>
      <c r="Y181" s="1104"/>
      <c r="Z181" s="1105"/>
      <c r="AA181" s="1089"/>
      <c r="AB181" s="1090"/>
      <c r="AC181" s="1090"/>
      <c r="AD181" s="1090"/>
      <c r="AE181" s="1090"/>
      <c r="AF181" s="1090"/>
      <c r="AG181" s="1091"/>
      <c r="AH181" s="1089"/>
      <c r="AI181" s="1090"/>
      <c r="AJ181" s="1090"/>
      <c r="AK181" s="1090"/>
      <c r="AL181" s="1090"/>
      <c r="AM181" s="1090"/>
      <c r="AN181" s="1091"/>
      <c r="AO181" s="1089"/>
      <c r="AP181" s="1090"/>
      <c r="AQ181" s="1090"/>
      <c r="AR181" s="1090"/>
      <c r="AS181" s="1090"/>
      <c r="AT181" s="1090"/>
      <c r="AU181" s="1091"/>
      <c r="AV181" s="1089"/>
      <c r="AW181" s="1090"/>
      <c r="AX181" s="1090"/>
      <c r="AY181" s="1090"/>
      <c r="AZ181" s="1090"/>
      <c r="BA181" s="1090"/>
      <c r="BB181" s="1091"/>
      <c r="BC181" s="1089"/>
      <c r="BD181" s="1090"/>
      <c r="BE181" s="1092"/>
      <c r="BF181" s="1093"/>
      <c r="BG181" s="1094"/>
      <c r="BH181" s="1095"/>
      <c r="BI181" s="1096"/>
      <c r="BJ181" s="1097"/>
      <c r="BK181" s="1098"/>
      <c r="BL181" s="1098"/>
      <c r="BM181" s="1098"/>
      <c r="BN181" s="1099"/>
    </row>
    <row r="182" spans="2:66" ht="20.25" hidden="1" customHeight="1">
      <c r="B182" s="1054"/>
      <c r="C182" s="1231"/>
      <c r="D182" s="1232"/>
      <c r="E182" s="930"/>
      <c r="F182" s="1233"/>
      <c r="G182" s="1106"/>
      <c r="H182" s="1107"/>
      <c r="I182" s="1108"/>
      <c r="J182" s="1109">
        <f>G181</f>
        <v>0</v>
      </c>
      <c r="K182" s="1108"/>
      <c r="L182" s="1109">
        <f>M181</f>
        <v>0</v>
      </c>
      <c r="M182" s="1110"/>
      <c r="N182" s="1111"/>
      <c r="O182" s="1112"/>
      <c r="P182" s="1113"/>
      <c r="Q182" s="1113"/>
      <c r="R182" s="1107"/>
      <c r="S182" s="1063"/>
      <c r="T182" s="1064"/>
      <c r="U182" s="1064"/>
      <c r="V182" s="1064"/>
      <c r="W182" s="1065"/>
      <c r="X182" s="1100" t="s">
        <v>922</v>
      </c>
      <c r="Y182" s="1101"/>
      <c r="Z182" s="1102"/>
      <c r="AA182" s="1069" t="str">
        <f>IF(AA181="","",VLOOKUP(AA181,シフト記号表!$C$6:$L$47,10,FALSE))</f>
        <v/>
      </c>
      <c r="AB182" s="1070" t="str">
        <f>IF(AB181="","",VLOOKUP(AB181,シフト記号表!$C$6:$L$47,10,FALSE))</f>
        <v/>
      </c>
      <c r="AC182" s="1070" t="str">
        <f>IF(AC181="","",VLOOKUP(AC181,シフト記号表!$C$6:$L$47,10,FALSE))</f>
        <v/>
      </c>
      <c r="AD182" s="1070" t="str">
        <f>IF(AD181="","",VLOOKUP(AD181,シフト記号表!$C$6:$L$47,10,FALSE))</f>
        <v/>
      </c>
      <c r="AE182" s="1070" t="str">
        <f>IF(AE181="","",VLOOKUP(AE181,シフト記号表!$C$6:$L$47,10,FALSE))</f>
        <v/>
      </c>
      <c r="AF182" s="1070" t="str">
        <f>IF(AF181="","",VLOOKUP(AF181,シフト記号表!$C$6:$L$47,10,FALSE))</f>
        <v/>
      </c>
      <c r="AG182" s="1071" t="str">
        <f>IF(AG181="","",VLOOKUP(AG181,シフト記号表!$C$6:$L$47,10,FALSE))</f>
        <v/>
      </c>
      <c r="AH182" s="1069" t="str">
        <f>IF(AH181="","",VLOOKUP(AH181,シフト記号表!$C$6:$L$47,10,FALSE))</f>
        <v/>
      </c>
      <c r="AI182" s="1070" t="str">
        <f>IF(AI181="","",VLOOKUP(AI181,シフト記号表!$C$6:$L$47,10,FALSE))</f>
        <v/>
      </c>
      <c r="AJ182" s="1070" t="str">
        <f>IF(AJ181="","",VLOOKUP(AJ181,シフト記号表!$C$6:$L$47,10,FALSE))</f>
        <v/>
      </c>
      <c r="AK182" s="1070" t="str">
        <f>IF(AK181="","",VLOOKUP(AK181,シフト記号表!$C$6:$L$47,10,FALSE))</f>
        <v/>
      </c>
      <c r="AL182" s="1070" t="str">
        <f>IF(AL181="","",VLOOKUP(AL181,シフト記号表!$C$6:$L$47,10,FALSE))</f>
        <v/>
      </c>
      <c r="AM182" s="1070" t="str">
        <f>IF(AM181="","",VLOOKUP(AM181,シフト記号表!$C$6:$L$47,10,FALSE))</f>
        <v/>
      </c>
      <c r="AN182" s="1071" t="str">
        <f>IF(AN181="","",VLOOKUP(AN181,シフト記号表!$C$6:$L$47,10,FALSE))</f>
        <v/>
      </c>
      <c r="AO182" s="1069" t="str">
        <f>IF(AO181="","",VLOOKUP(AO181,シフト記号表!$C$6:$L$47,10,FALSE))</f>
        <v/>
      </c>
      <c r="AP182" s="1070" t="str">
        <f>IF(AP181="","",VLOOKUP(AP181,シフト記号表!$C$6:$L$47,10,FALSE))</f>
        <v/>
      </c>
      <c r="AQ182" s="1070" t="str">
        <f>IF(AQ181="","",VLOOKUP(AQ181,シフト記号表!$C$6:$L$47,10,FALSE))</f>
        <v/>
      </c>
      <c r="AR182" s="1070" t="str">
        <f>IF(AR181="","",VLOOKUP(AR181,シフト記号表!$C$6:$L$47,10,FALSE))</f>
        <v/>
      </c>
      <c r="AS182" s="1070" t="str">
        <f>IF(AS181="","",VLOOKUP(AS181,シフト記号表!$C$6:$L$47,10,FALSE))</f>
        <v/>
      </c>
      <c r="AT182" s="1070" t="str">
        <f>IF(AT181="","",VLOOKUP(AT181,シフト記号表!$C$6:$L$47,10,FALSE))</f>
        <v/>
      </c>
      <c r="AU182" s="1071" t="str">
        <f>IF(AU181="","",VLOOKUP(AU181,シフト記号表!$C$6:$L$47,10,FALSE))</f>
        <v/>
      </c>
      <c r="AV182" s="1069" t="str">
        <f>IF(AV181="","",VLOOKUP(AV181,シフト記号表!$C$6:$L$47,10,FALSE))</f>
        <v/>
      </c>
      <c r="AW182" s="1070" t="str">
        <f>IF(AW181="","",VLOOKUP(AW181,シフト記号表!$C$6:$L$47,10,FALSE))</f>
        <v/>
      </c>
      <c r="AX182" s="1070" t="str">
        <f>IF(AX181="","",VLOOKUP(AX181,シフト記号表!$C$6:$L$47,10,FALSE))</f>
        <v/>
      </c>
      <c r="AY182" s="1070" t="str">
        <f>IF(AY181="","",VLOOKUP(AY181,シフト記号表!$C$6:$L$47,10,FALSE))</f>
        <v/>
      </c>
      <c r="AZ182" s="1070" t="str">
        <f>IF(AZ181="","",VLOOKUP(AZ181,シフト記号表!$C$6:$L$47,10,FALSE))</f>
        <v/>
      </c>
      <c r="BA182" s="1070" t="str">
        <f>IF(BA181="","",VLOOKUP(BA181,シフト記号表!$C$6:$L$47,10,FALSE))</f>
        <v/>
      </c>
      <c r="BB182" s="1071" t="str">
        <f>IF(BB181="","",VLOOKUP(BB181,シフト記号表!$C$6:$L$47,10,FALSE))</f>
        <v/>
      </c>
      <c r="BC182" s="1069" t="str">
        <f>IF(BC181="","",VLOOKUP(BC181,シフト記号表!$C$6:$L$47,10,FALSE))</f>
        <v/>
      </c>
      <c r="BD182" s="1070" t="str">
        <f>IF(BD181="","",VLOOKUP(BD181,シフト記号表!$C$6:$L$47,10,FALSE))</f>
        <v/>
      </c>
      <c r="BE182" s="1070" t="str">
        <f>IF(BE181="","",VLOOKUP(BE181,シフト記号表!$C$6:$L$47,10,FALSE))</f>
        <v/>
      </c>
      <c r="BF182" s="1114">
        <f>IF($BI$3="４週",SUM(AA182:BB182),IF($BI$3="暦月",SUM(AA182:BE182),""))</f>
        <v>0</v>
      </c>
      <c r="BG182" s="1115"/>
      <c r="BH182" s="1116">
        <f>IF($BI$3="４週",BF182/4,IF($BI$3="暦月",(BF182/($BI$8/7)),""))</f>
        <v>0</v>
      </c>
      <c r="BI182" s="1115"/>
      <c r="BJ182" s="1117"/>
      <c r="BK182" s="1118"/>
      <c r="BL182" s="1118"/>
      <c r="BM182" s="1118"/>
      <c r="BN182" s="1119"/>
    </row>
    <row r="183" spans="2:66" ht="20.25" hidden="1" customHeight="1">
      <c r="B183" s="1029">
        <f>B181+1</f>
        <v>84</v>
      </c>
      <c r="C183" s="1234"/>
      <c r="D183" s="1235"/>
      <c r="E183" s="930"/>
      <c r="F183" s="1233"/>
      <c r="G183" s="1078"/>
      <c r="H183" s="1079"/>
      <c r="I183" s="1057"/>
      <c r="J183" s="1058"/>
      <c r="K183" s="1057"/>
      <c r="L183" s="1058"/>
      <c r="M183" s="1082"/>
      <c r="N183" s="1083"/>
      <c r="O183" s="1084"/>
      <c r="P183" s="1085"/>
      <c r="Q183" s="1085"/>
      <c r="R183" s="1079"/>
      <c r="S183" s="1063"/>
      <c r="T183" s="1064"/>
      <c r="U183" s="1064"/>
      <c r="V183" s="1064"/>
      <c r="W183" s="1065"/>
      <c r="X183" s="1103" t="s">
        <v>921</v>
      </c>
      <c r="Y183" s="1104"/>
      <c r="Z183" s="1105"/>
      <c r="AA183" s="1089"/>
      <c r="AB183" s="1090"/>
      <c r="AC183" s="1090"/>
      <c r="AD183" s="1090"/>
      <c r="AE183" s="1090"/>
      <c r="AF183" s="1090"/>
      <c r="AG183" s="1091"/>
      <c r="AH183" s="1089"/>
      <c r="AI183" s="1090"/>
      <c r="AJ183" s="1090"/>
      <c r="AK183" s="1090"/>
      <c r="AL183" s="1090"/>
      <c r="AM183" s="1090"/>
      <c r="AN183" s="1091"/>
      <c r="AO183" s="1089"/>
      <c r="AP183" s="1090"/>
      <c r="AQ183" s="1090"/>
      <c r="AR183" s="1090"/>
      <c r="AS183" s="1090"/>
      <c r="AT183" s="1090"/>
      <c r="AU183" s="1091"/>
      <c r="AV183" s="1089"/>
      <c r="AW183" s="1090"/>
      <c r="AX183" s="1090"/>
      <c r="AY183" s="1090"/>
      <c r="AZ183" s="1090"/>
      <c r="BA183" s="1090"/>
      <c r="BB183" s="1091"/>
      <c r="BC183" s="1089"/>
      <c r="BD183" s="1090"/>
      <c r="BE183" s="1092"/>
      <c r="BF183" s="1093"/>
      <c r="BG183" s="1094"/>
      <c r="BH183" s="1095"/>
      <c r="BI183" s="1096"/>
      <c r="BJ183" s="1097"/>
      <c r="BK183" s="1098"/>
      <c r="BL183" s="1098"/>
      <c r="BM183" s="1098"/>
      <c r="BN183" s="1099"/>
    </row>
    <row r="184" spans="2:66" ht="20.25" hidden="1" customHeight="1">
      <c r="B184" s="1054"/>
      <c r="C184" s="1231"/>
      <c r="D184" s="1232"/>
      <c r="E184" s="930"/>
      <c r="F184" s="1233"/>
      <c r="G184" s="1106"/>
      <c r="H184" s="1107"/>
      <c r="I184" s="1108"/>
      <c r="J184" s="1109">
        <f>G183</f>
        <v>0</v>
      </c>
      <c r="K184" s="1108"/>
      <c r="L184" s="1109">
        <f>M183</f>
        <v>0</v>
      </c>
      <c r="M184" s="1110"/>
      <c r="N184" s="1111"/>
      <c r="O184" s="1112"/>
      <c r="P184" s="1113"/>
      <c r="Q184" s="1113"/>
      <c r="R184" s="1107"/>
      <c r="S184" s="1063"/>
      <c r="T184" s="1064"/>
      <c r="U184" s="1064"/>
      <c r="V184" s="1064"/>
      <c r="W184" s="1065"/>
      <c r="X184" s="1100" t="s">
        <v>922</v>
      </c>
      <c r="Y184" s="1101"/>
      <c r="Z184" s="1102"/>
      <c r="AA184" s="1069" t="str">
        <f>IF(AA183="","",VLOOKUP(AA183,シフト記号表!$C$6:$L$47,10,FALSE))</f>
        <v/>
      </c>
      <c r="AB184" s="1070" t="str">
        <f>IF(AB183="","",VLOOKUP(AB183,シフト記号表!$C$6:$L$47,10,FALSE))</f>
        <v/>
      </c>
      <c r="AC184" s="1070" t="str">
        <f>IF(AC183="","",VLOOKUP(AC183,シフト記号表!$C$6:$L$47,10,FALSE))</f>
        <v/>
      </c>
      <c r="AD184" s="1070" t="str">
        <f>IF(AD183="","",VLOOKUP(AD183,シフト記号表!$C$6:$L$47,10,FALSE))</f>
        <v/>
      </c>
      <c r="AE184" s="1070" t="str">
        <f>IF(AE183="","",VLOOKUP(AE183,シフト記号表!$C$6:$L$47,10,FALSE))</f>
        <v/>
      </c>
      <c r="AF184" s="1070" t="str">
        <f>IF(AF183="","",VLOOKUP(AF183,シフト記号表!$C$6:$L$47,10,FALSE))</f>
        <v/>
      </c>
      <c r="AG184" s="1071" t="str">
        <f>IF(AG183="","",VLOOKUP(AG183,シフト記号表!$C$6:$L$47,10,FALSE))</f>
        <v/>
      </c>
      <c r="AH184" s="1069" t="str">
        <f>IF(AH183="","",VLOOKUP(AH183,シフト記号表!$C$6:$L$47,10,FALSE))</f>
        <v/>
      </c>
      <c r="AI184" s="1070" t="str">
        <f>IF(AI183="","",VLOOKUP(AI183,シフト記号表!$C$6:$L$47,10,FALSE))</f>
        <v/>
      </c>
      <c r="AJ184" s="1070" t="str">
        <f>IF(AJ183="","",VLOOKUP(AJ183,シフト記号表!$C$6:$L$47,10,FALSE))</f>
        <v/>
      </c>
      <c r="AK184" s="1070" t="str">
        <f>IF(AK183="","",VLOOKUP(AK183,シフト記号表!$C$6:$L$47,10,FALSE))</f>
        <v/>
      </c>
      <c r="AL184" s="1070" t="str">
        <f>IF(AL183="","",VLOOKUP(AL183,シフト記号表!$C$6:$L$47,10,FALSE))</f>
        <v/>
      </c>
      <c r="AM184" s="1070" t="str">
        <f>IF(AM183="","",VLOOKUP(AM183,シフト記号表!$C$6:$L$47,10,FALSE))</f>
        <v/>
      </c>
      <c r="AN184" s="1071" t="str">
        <f>IF(AN183="","",VLOOKUP(AN183,シフト記号表!$C$6:$L$47,10,FALSE))</f>
        <v/>
      </c>
      <c r="AO184" s="1069" t="str">
        <f>IF(AO183="","",VLOOKUP(AO183,シフト記号表!$C$6:$L$47,10,FALSE))</f>
        <v/>
      </c>
      <c r="AP184" s="1070" t="str">
        <f>IF(AP183="","",VLOOKUP(AP183,シフト記号表!$C$6:$L$47,10,FALSE))</f>
        <v/>
      </c>
      <c r="AQ184" s="1070" t="str">
        <f>IF(AQ183="","",VLOOKUP(AQ183,シフト記号表!$C$6:$L$47,10,FALSE))</f>
        <v/>
      </c>
      <c r="AR184" s="1070" t="str">
        <f>IF(AR183="","",VLOOKUP(AR183,シフト記号表!$C$6:$L$47,10,FALSE))</f>
        <v/>
      </c>
      <c r="AS184" s="1070" t="str">
        <f>IF(AS183="","",VLOOKUP(AS183,シフト記号表!$C$6:$L$47,10,FALSE))</f>
        <v/>
      </c>
      <c r="AT184" s="1070" t="str">
        <f>IF(AT183="","",VLOOKUP(AT183,シフト記号表!$C$6:$L$47,10,FALSE))</f>
        <v/>
      </c>
      <c r="AU184" s="1071" t="str">
        <f>IF(AU183="","",VLOOKUP(AU183,シフト記号表!$C$6:$L$47,10,FALSE))</f>
        <v/>
      </c>
      <c r="AV184" s="1069" t="str">
        <f>IF(AV183="","",VLOOKUP(AV183,シフト記号表!$C$6:$L$47,10,FALSE))</f>
        <v/>
      </c>
      <c r="AW184" s="1070" t="str">
        <f>IF(AW183="","",VLOOKUP(AW183,シフト記号表!$C$6:$L$47,10,FALSE))</f>
        <v/>
      </c>
      <c r="AX184" s="1070" t="str">
        <f>IF(AX183="","",VLOOKUP(AX183,シフト記号表!$C$6:$L$47,10,FALSE))</f>
        <v/>
      </c>
      <c r="AY184" s="1070" t="str">
        <f>IF(AY183="","",VLOOKUP(AY183,シフト記号表!$C$6:$L$47,10,FALSE))</f>
        <v/>
      </c>
      <c r="AZ184" s="1070" t="str">
        <f>IF(AZ183="","",VLOOKUP(AZ183,シフト記号表!$C$6:$L$47,10,FALSE))</f>
        <v/>
      </c>
      <c r="BA184" s="1070" t="str">
        <f>IF(BA183="","",VLOOKUP(BA183,シフト記号表!$C$6:$L$47,10,FALSE))</f>
        <v/>
      </c>
      <c r="BB184" s="1071" t="str">
        <f>IF(BB183="","",VLOOKUP(BB183,シフト記号表!$C$6:$L$47,10,FALSE))</f>
        <v/>
      </c>
      <c r="BC184" s="1069" t="str">
        <f>IF(BC183="","",VLOOKUP(BC183,シフト記号表!$C$6:$L$47,10,FALSE))</f>
        <v/>
      </c>
      <c r="BD184" s="1070" t="str">
        <f>IF(BD183="","",VLOOKUP(BD183,シフト記号表!$C$6:$L$47,10,FALSE))</f>
        <v/>
      </c>
      <c r="BE184" s="1070" t="str">
        <f>IF(BE183="","",VLOOKUP(BE183,シフト記号表!$C$6:$L$47,10,FALSE))</f>
        <v/>
      </c>
      <c r="BF184" s="1114">
        <f>IF($BI$3="４週",SUM(AA184:BB184),IF($BI$3="暦月",SUM(AA184:BE184),""))</f>
        <v>0</v>
      </c>
      <c r="BG184" s="1115"/>
      <c r="BH184" s="1116">
        <f>IF($BI$3="４週",BF184/4,IF($BI$3="暦月",(BF184/($BI$8/7)),""))</f>
        <v>0</v>
      </c>
      <c r="BI184" s="1115"/>
      <c r="BJ184" s="1117"/>
      <c r="BK184" s="1118"/>
      <c r="BL184" s="1118"/>
      <c r="BM184" s="1118"/>
      <c r="BN184" s="1119"/>
    </row>
    <row r="185" spans="2:66" ht="20.25" hidden="1" customHeight="1">
      <c r="B185" s="1029">
        <f>B183+1</f>
        <v>85</v>
      </c>
      <c r="C185" s="1234"/>
      <c r="D185" s="1235"/>
      <c r="E185" s="930"/>
      <c r="F185" s="1233"/>
      <c r="G185" s="1078"/>
      <c r="H185" s="1079"/>
      <c r="I185" s="1057"/>
      <c r="J185" s="1058"/>
      <c r="K185" s="1057"/>
      <c r="L185" s="1058"/>
      <c r="M185" s="1082"/>
      <c r="N185" s="1083"/>
      <c r="O185" s="1084"/>
      <c r="P185" s="1085"/>
      <c r="Q185" s="1085"/>
      <c r="R185" s="1079"/>
      <c r="S185" s="1063"/>
      <c r="T185" s="1064"/>
      <c r="U185" s="1064"/>
      <c r="V185" s="1064"/>
      <c r="W185" s="1065"/>
      <c r="X185" s="1103" t="s">
        <v>921</v>
      </c>
      <c r="Y185" s="1104"/>
      <c r="Z185" s="1105"/>
      <c r="AA185" s="1089"/>
      <c r="AB185" s="1090"/>
      <c r="AC185" s="1090"/>
      <c r="AD185" s="1090"/>
      <c r="AE185" s="1090"/>
      <c r="AF185" s="1090"/>
      <c r="AG185" s="1091"/>
      <c r="AH185" s="1089"/>
      <c r="AI185" s="1090"/>
      <c r="AJ185" s="1090"/>
      <c r="AK185" s="1090"/>
      <c r="AL185" s="1090"/>
      <c r="AM185" s="1090"/>
      <c r="AN185" s="1091"/>
      <c r="AO185" s="1089"/>
      <c r="AP185" s="1090"/>
      <c r="AQ185" s="1090"/>
      <c r="AR185" s="1090"/>
      <c r="AS185" s="1090"/>
      <c r="AT185" s="1090"/>
      <c r="AU185" s="1091"/>
      <c r="AV185" s="1089"/>
      <c r="AW185" s="1090"/>
      <c r="AX185" s="1090"/>
      <c r="AY185" s="1090"/>
      <c r="AZ185" s="1090"/>
      <c r="BA185" s="1090"/>
      <c r="BB185" s="1091"/>
      <c r="BC185" s="1089"/>
      <c r="BD185" s="1090"/>
      <c r="BE185" s="1092"/>
      <c r="BF185" s="1093"/>
      <c r="BG185" s="1094"/>
      <c r="BH185" s="1095"/>
      <c r="BI185" s="1096"/>
      <c r="BJ185" s="1097"/>
      <c r="BK185" s="1098"/>
      <c r="BL185" s="1098"/>
      <c r="BM185" s="1098"/>
      <c r="BN185" s="1099"/>
    </row>
    <row r="186" spans="2:66" ht="20.25" hidden="1" customHeight="1">
      <c r="B186" s="1054"/>
      <c r="C186" s="1231"/>
      <c r="D186" s="1232"/>
      <c r="E186" s="930"/>
      <c r="F186" s="1233"/>
      <c r="G186" s="1106"/>
      <c r="H186" s="1107"/>
      <c r="I186" s="1108"/>
      <c r="J186" s="1109">
        <f>G185</f>
        <v>0</v>
      </c>
      <c r="K186" s="1108"/>
      <c r="L186" s="1109">
        <f>M185</f>
        <v>0</v>
      </c>
      <c r="M186" s="1110"/>
      <c r="N186" s="1111"/>
      <c r="O186" s="1112"/>
      <c r="P186" s="1113"/>
      <c r="Q186" s="1113"/>
      <c r="R186" s="1107"/>
      <c r="S186" s="1063"/>
      <c r="T186" s="1064"/>
      <c r="U186" s="1064"/>
      <c r="V186" s="1064"/>
      <c r="W186" s="1065"/>
      <c r="X186" s="1100" t="s">
        <v>922</v>
      </c>
      <c r="Y186" s="1101"/>
      <c r="Z186" s="1102"/>
      <c r="AA186" s="1069" t="str">
        <f>IF(AA185="","",VLOOKUP(AA185,シフト記号表!$C$6:$L$47,10,FALSE))</f>
        <v/>
      </c>
      <c r="AB186" s="1070" t="str">
        <f>IF(AB185="","",VLOOKUP(AB185,シフト記号表!$C$6:$L$47,10,FALSE))</f>
        <v/>
      </c>
      <c r="AC186" s="1070" t="str">
        <f>IF(AC185="","",VLOOKUP(AC185,シフト記号表!$C$6:$L$47,10,FALSE))</f>
        <v/>
      </c>
      <c r="AD186" s="1070" t="str">
        <f>IF(AD185="","",VLOOKUP(AD185,シフト記号表!$C$6:$L$47,10,FALSE))</f>
        <v/>
      </c>
      <c r="AE186" s="1070" t="str">
        <f>IF(AE185="","",VLOOKUP(AE185,シフト記号表!$C$6:$L$47,10,FALSE))</f>
        <v/>
      </c>
      <c r="AF186" s="1070" t="str">
        <f>IF(AF185="","",VLOOKUP(AF185,シフト記号表!$C$6:$L$47,10,FALSE))</f>
        <v/>
      </c>
      <c r="AG186" s="1071" t="str">
        <f>IF(AG185="","",VLOOKUP(AG185,シフト記号表!$C$6:$L$47,10,FALSE))</f>
        <v/>
      </c>
      <c r="AH186" s="1069" t="str">
        <f>IF(AH185="","",VLOOKUP(AH185,シフト記号表!$C$6:$L$47,10,FALSE))</f>
        <v/>
      </c>
      <c r="AI186" s="1070" t="str">
        <f>IF(AI185="","",VLOOKUP(AI185,シフト記号表!$C$6:$L$47,10,FALSE))</f>
        <v/>
      </c>
      <c r="AJ186" s="1070" t="str">
        <f>IF(AJ185="","",VLOOKUP(AJ185,シフト記号表!$C$6:$L$47,10,FALSE))</f>
        <v/>
      </c>
      <c r="AK186" s="1070" t="str">
        <f>IF(AK185="","",VLOOKUP(AK185,シフト記号表!$C$6:$L$47,10,FALSE))</f>
        <v/>
      </c>
      <c r="AL186" s="1070" t="str">
        <f>IF(AL185="","",VLOOKUP(AL185,シフト記号表!$C$6:$L$47,10,FALSE))</f>
        <v/>
      </c>
      <c r="AM186" s="1070" t="str">
        <f>IF(AM185="","",VLOOKUP(AM185,シフト記号表!$C$6:$L$47,10,FALSE))</f>
        <v/>
      </c>
      <c r="AN186" s="1071" t="str">
        <f>IF(AN185="","",VLOOKUP(AN185,シフト記号表!$C$6:$L$47,10,FALSE))</f>
        <v/>
      </c>
      <c r="AO186" s="1069" t="str">
        <f>IF(AO185="","",VLOOKUP(AO185,シフト記号表!$C$6:$L$47,10,FALSE))</f>
        <v/>
      </c>
      <c r="AP186" s="1070" t="str">
        <f>IF(AP185="","",VLOOKUP(AP185,シフト記号表!$C$6:$L$47,10,FALSE))</f>
        <v/>
      </c>
      <c r="AQ186" s="1070" t="str">
        <f>IF(AQ185="","",VLOOKUP(AQ185,シフト記号表!$C$6:$L$47,10,FALSE))</f>
        <v/>
      </c>
      <c r="AR186" s="1070" t="str">
        <f>IF(AR185="","",VLOOKUP(AR185,シフト記号表!$C$6:$L$47,10,FALSE))</f>
        <v/>
      </c>
      <c r="AS186" s="1070" t="str">
        <f>IF(AS185="","",VLOOKUP(AS185,シフト記号表!$C$6:$L$47,10,FALSE))</f>
        <v/>
      </c>
      <c r="AT186" s="1070" t="str">
        <f>IF(AT185="","",VLOOKUP(AT185,シフト記号表!$C$6:$L$47,10,FALSE))</f>
        <v/>
      </c>
      <c r="AU186" s="1071" t="str">
        <f>IF(AU185="","",VLOOKUP(AU185,シフト記号表!$C$6:$L$47,10,FALSE))</f>
        <v/>
      </c>
      <c r="AV186" s="1069" t="str">
        <f>IF(AV185="","",VLOOKUP(AV185,シフト記号表!$C$6:$L$47,10,FALSE))</f>
        <v/>
      </c>
      <c r="AW186" s="1070" t="str">
        <f>IF(AW185="","",VLOOKUP(AW185,シフト記号表!$C$6:$L$47,10,FALSE))</f>
        <v/>
      </c>
      <c r="AX186" s="1070" t="str">
        <f>IF(AX185="","",VLOOKUP(AX185,シフト記号表!$C$6:$L$47,10,FALSE))</f>
        <v/>
      </c>
      <c r="AY186" s="1070" t="str">
        <f>IF(AY185="","",VLOOKUP(AY185,シフト記号表!$C$6:$L$47,10,FALSE))</f>
        <v/>
      </c>
      <c r="AZ186" s="1070" t="str">
        <f>IF(AZ185="","",VLOOKUP(AZ185,シフト記号表!$C$6:$L$47,10,FALSE))</f>
        <v/>
      </c>
      <c r="BA186" s="1070" t="str">
        <f>IF(BA185="","",VLOOKUP(BA185,シフト記号表!$C$6:$L$47,10,FALSE))</f>
        <v/>
      </c>
      <c r="BB186" s="1071" t="str">
        <f>IF(BB185="","",VLOOKUP(BB185,シフト記号表!$C$6:$L$47,10,FALSE))</f>
        <v/>
      </c>
      <c r="BC186" s="1069" t="str">
        <f>IF(BC185="","",VLOOKUP(BC185,シフト記号表!$C$6:$L$47,10,FALSE))</f>
        <v/>
      </c>
      <c r="BD186" s="1070" t="str">
        <f>IF(BD185="","",VLOOKUP(BD185,シフト記号表!$C$6:$L$47,10,FALSE))</f>
        <v/>
      </c>
      <c r="BE186" s="1070" t="str">
        <f>IF(BE185="","",VLOOKUP(BE185,シフト記号表!$C$6:$L$47,10,FALSE))</f>
        <v/>
      </c>
      <c r="BF186" s="1114">
        <f>IF($BI$3="４週",SUM(AA186:BB186),IF($BI$3="暦月",SUM(AA186:BE186),""))</f>
        <v>0</v>
      </c>
      <c r="BG186" s="1115"/>
      <c r="BH186" s="1116">
        <f>IF($BI$3="４週",BF186/4,IF($BI$3="暦月",(BF186/($BI$8/7)),""))</f>
        <v>0</v>
      </c>
      <c r="BI186" s="1115"/>
      <c r="BJ186" s="1117"/>
      <c r="BK186" s="1118"/>
      <c r="BL186" s="1118"/>
      <c r="BM186" s="1118"/>
      <c r="BN186" s="1119"/>
    </row>
    <row r="187" spans="2:66" ht="20.25" hidden="1" customHeight="1">
      <c r="B187" s="1029">
        <f>B185+1</f>
        <v>86</v>
      </c>
      <c r="C187" s="1234"/>
      <c r="D187" s="1235"/>
      <c r="E187" s="930"/>
      <c r="F187" s="1233"/>
      <c r="G187" s="1078"/>
      <c r="H187" s="1079"/>
      <c r="I187" s="1057"/>
      <c r="J187" s="1058"/>
      <c r="K187" s="1057"/>
      <c r="L187" s="1058"/>
      <c r="M187" s="1082"/>
      <c r="N187" s="1083"/>
      <c r="O187" s="1084"/>
      <c r="P187" s="1085"/>
      <c r="Q187" s="1085"/>
      <c r="R187" s="1079"/>
      <c r="S187" s="1063"/>
      <c r="T187" s="1064"/>
      <c r="U187" s="1064"/>
      <c r="V187" s="1064"/>
      <c r="W187" s="1065"/>
      <c r="X187" s="1103" t="s">
        <v>921</v>
      </c>
      <c r="Y187" s="1104"/>
      <c r="Z187" s="1105"/>
      <c r="AA187" s="1089"/>
      <c r="AB187" s="1090"/>
      <c r="AC187" s="1090"/>
      <c r="AD187" s="1090"/>
      <c r="AE187" s="1090"/>
      <c r="AF187" s="1090"/>
      <c r="AG187" s="1091"/>
      <c r="AH187" s="1089"/>
      <c r="AI187" s="1090"/>
      <c r="AJ187" s="1090"/>
      <c r="AK187" s="1090"/>
      <c r="AL187" s="1090"/>
      <c r="AM187" s="1090"/>
      <c r="AN187" s="1091"/>
      <c r="AO187" s="1089"/>
      <c r="AP187" s="1090"/>
      <c r="AQ187" s="1090"/>
      <c r="AR187" s="1090"/>
      <c r="AS187" s="1090"/>
      <c r="AT187" s="1090"/>
      <c r="AU187" s="1091"/>
      <c r="AV187" s="1089"/>
      <c r="AW187" s="1090"/>
      <c r="AX187" s="1090"/>
      <c r="AY187" s="1090"/>
      <c r="AZ187" s="1090"/>
      <c r="BA187" s="1090"/>
      <c r="BB187" s="1091"/>
      <c r="BC187" s="1089"/>
      <c r="BD187" s="1090"/>
      <c r="BE187" s="1092"/>
      <c r="BF187" s="1093"/>
      <c r="BG187" s="1094"/>
      <c r="BH187" s="1095"/>
      <c r="BI187" s="1096"/>
      <c r="BJ187" s="1097"/>
      <c r="BK187" s="1098"/>
      <c r="BL187" s="1098"/>
      <c r="BM187" s="1098"/>
      <c r="BN187" s="1099"/>
    </row>
    <row r="188" spans="2:66" ht="20.25" hidden="1" customHeight="1">
      <c r="B188" s="1054"/>
      <c r="C188" s="1231"/>
      <c r="D188" s="1232"/>
      <c r="E188" s="930"/>
      <c r="F188" s="1233"/>
      <c r="G188" s="1106"/>
      <c r="H188" s="1107"/>
      <c r="I188" s="1108"/>
      <c r="J188" s="1109">
        <f>G187</f>
        <v>0</v>
      </c>
      <c r="K188" s="1108"/>
      <c r="L188" s="1109">
        <f>M187</f>
        <v>0</v>
      </c>
      <c r="M188" s="1110"/>
      <c r="N188" s="1111"/>
      <c r="O188" s="1112"/>
      <c r="P188" s="1113"/>
      <c r="Q188" s="1113"/>
      <c r="R188" s="1107"/>
      <c r="S188" s="1063"/>
      <c r="T188" s="1064"/>
      <c r="U188" s="1064"/>
      <c r="V188" s="1064"/>
      <c r="W188" s="1065"/>
      <c r="X188" s="1100" t="s">
        <v>922</v>
      </c>
      <c r="Y188" s="1101"/>
      <c r="Z188" s="1102"/>
      <c r="AA188" s="1069" t="str">
        <f>IF(AA187="","",VLOOKUP(AA187,シフト記号表!$C$6:$L$47,10,FALSE))</f>
        <v/>
      </c>
      <c r="AB188" s="1070" t="str">
        <f>IF(AB187="","",VLOOKUP(AB187,シフト記号表!$C$6:$L$47,10,FALSE))</f>
        <v/>
      </c>
      <c r="AC188" s="1070" t="str">
        <f>IF(AC187="","",VLOOKUP(AC187,シフト記号表!$C$6:$L$47,10,FALSE))</f>
        <v/>
      </c>
      <c r="AD188" s="1070" t="str">
        <f>IF(AD187="","",VLOOKUP(AD187,シフト記号表!$C$6:$L$47,10,FALSE))</f>
        <v/>
      </c>
      <c r="AE188" s="1070" t="str">
        <f>IF(AE187="","",VLOOKUP(AE187,シフト記号表!$C$6:$L$47,10,FALSE))</f>
        <v/>
      </c>
      <c r="AF188" s="1070" t="str">
        <f>IF(AF187="","",VLOOKUP(AF187,シフト記号表!$C$6:$L$47,10,FALSE))</f>
        <v/>
      </c>
      <c r="AG188" s="1071" t="str">
        <f>IF(AG187="","",VLOOKUP(AG187,シフト記号表!$C$6:$L$47,10,FALSE))</f>
        <v/>
      </c>
      <c r="AH188" s="1069" t="str">
        <f>IF(AH187="","",VLOOKUP(AH187,シフト記号表!$C$6:$L$47,10,FALSE))</f>
        <v/>
      </c>
      <c r="AI188" s="1070" t="str">
        <f>IF(AI187="","",VLOOKUP(AI187,シフト記号表!$C$6:$L$47,10,FALSE))</f>
        <v/>
      </c>
      <c r="AJ188" s="1070" t="str">
        <f>IF(AJ187="","",VLOOKUP(AJ187,シフト記号表!$C$6:$L$47,10,FALSE))</f>
        <v/>
      </c>
      <c r="AK188" s="1070" t="str">
        <f>IF(AK187="","",VLOOKUP(AK187,シフト記号表!$C$6:$L$47,10,FALSE))</f>
        <v/>
      </c>
      <c r="AL188" s="1070" t="str">
        <f>IF(AL187="","",VLOOKUP(AL187,シフト記号表!$C$6:$L$47,10,FALSE))</f>
        <v/>
      </c>
      <c r="AM188" s="1070" t="str">
        <f>IF(AM187="","",VLOOKUP(AM187,シフト記号表!$C$6:$L$47,10,FALSE))</f>
        <v/>
      </c>
      <c r="AN188" s="1071" t="str">
        <f>IF(AN187="","",VLOOKUP(AN187,シフト記号表!$C$6:$L$47,10,FALSE))</f>
        <v/>
      </c>
      <c r="AO188" s="1069" t="str">
        <f>IF(AO187="","",VLOOKUP(AO187,シフト記号表!$C$6:$L$47,10,FALSE))</f>
        <v/>
      </c>
      <c r="AP188" s="1070" t="str">
        <f>IF(AP187="","",VLOOKUP(AP187,シフト記号表!$C$6:$L$47,10,FALSE))</f>
        <v/>
      </c>
      <c r="AQ188" s="1070" t="str">
        <f>IF(AQ187="","",VLOOKUP(AQ187,シフト記号表!$C$6:$L$47,10,FALSE))</f>
        <v/>
      </c>
      <c r="AR188" s="1070" t="str">
        <f>IF(AR187="","",VLOOKUP(AR187,シフト記号表!$C$6:$L$47,10,FALSE))</f>
        <v/>
      </c>
      <c r="AS188" s="1070" t="str">
        <f>IF(AS187="","",VLOOKUP(AS187,シフト記号表!$C$6:$L$47,10,FALSE))</f>
        <v/>
      </c>
      <c r="AT188" s="1070" t="str">
        <f>IF(AT187="","",VLOOKUP(AT187,シフト記号表!$C$6:$L$47,10,FALSE))</f>
        <v/>
      </c>
      <c r="AU188" s="1071" t="str">
        <f>IF(AU187="","",VLOOKUP(AU187,シフト記号表!$C$6:$L$47,10,FALSE))</f>
        <v/>
      </c>
      <c r="AV188" s="1069" t="str">
        <f>IF(AV187="","",VLOOKUP(AV187,シフト記号表!$C$6:$L$47,10,FALSE))</f>
        <v/>
      </c>
      <c r="AW188" s="1070" t="str">
        <f>IF(AW187="","",VLOOKUP(AW187,シフト記号表!$C$6:$L$47,10,FALSE))</f>
        <v/>
      </c>
      <c r="AX188" s="1070" t="str">
        <f>IF(AX187="","",VLOOKUP(AX187,シフト記号表!$C$6:$L$47,10,FALSE))</f>
        <v/>
      </c>
      <c r="AY188" s="1070" t="str">
        <f>IF(AY187="","",VLOOKUP(AY187,シフト記号表!$C$6:$L$47,10,FALSE))</f>
        <v/>
      </c>
      <c r="AZ188" s="1070" t="str">
        <f>IF(AZ187="","",VLOOKUP(AZ187,シフト記号表!$C$6:$L$47,10,FALSE))</f>
        <v/>
      </c>
      <c r="BA188" s="1070" t="str">
        <f>IF(BA187="","",VLOOKUP(BA187,シフト記号表!$C$6:$L$47,10,FALSE))</f>
        <v/>
      </c>
      <c r="BB188" s="1071" t="str">
        <f>IF(BB187="","",VLOOKUP(BB187,シフト記号表!$C$6:$L$47,10,FALSE))</f>
        <v/>
      </c>
      <c r="BC188" s="1069" t="str">
        <f>IF(BC187="","",VLOOKUP(BC187,シフト記号表!$C$6:$L$47,10,FALSE))</f>
        <v/>
      </c>
      <c r="BD188" s="1070" t="str">
        <f>IF(BD187="","",VLOOKUP(BD187,シフト記号表!$C$6:$L$47,10,FALSE))</f>
        <v/>
      </c>
      <c r="BE188" s="1070" t="str">
        <f>IF(BE187="","",VLOOKUP(BE187,シフト記号表!$C$6:$L$47,10,FALSE))</f>
        <v/>
      </c>
      <c r="BF188" s="1114">
        <f>IF($BI$3="４週",SUM(AA188:BB188),IF($BI$3="暦月",SUM(AA188:BE188),""))</f>
        <v>0</v>
      </c>
      <c r="BG188" s="1115"/>
      <c r="BH188" s="1116">
        <f>IF($BI$3="４週",BF188/4,IF($BI$3="暦月",(BF188/($BI$8/7)),""))</f>
        <v>0</v>
      </c>
      <c r="BI188" s="1115"/>
      <c r="BJ188" s="1117"/>
      <c r="BK188" s="1118"/>
      <c r="BL188" s="1118"/>
      <c r="BM188" s="1118"/>
      <c r="BN188" s="1119"/>
    </row>
    <row r="189" spans="2:66" ht="20.25" hidden="1" customHeight="1">
      <c r="B189" s="1029">
        <f>B187+1</f>
        <v>87</v>
      </c>
      <c r="C189" s="1234"/>
      <c r="D189" s="1235"/>
      <c r="E189" s="930"/>
      <c r="F189" s="1233"/>
      <c r="G189" s="1078"/>
      <c r="H189" s="1079"/>
      <c r="I189" s="1057"/>
      <c r="J189" s="1058"/>
      <c r="K189" s="1057"/>
      <c r="L189" s="1058"/>
      <c r="M189" s="1082"/>
      <c r="N189" s="1083"/>
      <c r="O189" s="1084"/>
      <c r="P189" s="1085"/>
      <c r="Q189" s="1085"/>
      <c r="R189" s="1079"/>
      <c r="S189" s="1063"/>
      <c r="T189" s="1064"/>
      <c r="U189" s="1064"/>
      <c r="V189" s="1064"/>
      <c r="W189" s="1065"/>
      <c r="X189" s="1103" t="s">
        <v>921</v>
      </c>
      <c r="Y189" s="1104"/>
      <c r="Z189" s="1105"/>
      <c r="AA189" s="1089"/>
      <c r="AB189" s="1090"/>
      <c r="AC189" s="1090"/>
      <c r="AD189" s="1090"/>
      <c r="AE189" s="1090"/>
      <c r="AF189" s="1090"/>
      <c r="AG189" s="1091"/>
      <c r="AH189" s="1089"/>
      <c r="AI189" s="1090"/>
      <c r="AJ189" s="1090"/>
      <c r="AK189" s="1090"/>
      <c r="AL189" s="1090"/>
      <c r="AM189" s="1090"/>
      <c r="AN189" s="1091"/>
      <c r="AO189" s="1089"/>
      <c r="AP189" s="1090"/>
      <c r="AQ189" s="1090"/>
      <c r="AR189" s="1090"/>
      <c r="AS189" s="1090"/>
      <c r="AT189" s="1090"/>
      <c r="AU189" s="1091"/>
      <c r="AV189" s="1089"/>
      <c r="AW189" s="1090"/>
      <c r="AX189" s="1090"/>
      <c r="AY189" s="1090"/>
      <c r="AZ189" s="1090"/>
      <c r="BA189" s="1090"/>
      <c r="BB189" s="1091"/>
      <c r="BC189" s="1089"/>
      <c r="BD189" s="1090"/>
      <c r="BE189" s="1092"/>
      <c r="BF189" s="1093"/>
      <c r="BG189" s="1094"/>
      <c r="BH189" s="1095"/>
      <c r="BI189" s="1096"/>
      <c r="BJ189" s="1097"/>
      <c r="BK189" s="1098"/>
      <c r="BL189" s="1098"/>
      <c r="BM189" s="1098"/>
      <c r="BN189" s="1099"/>
    </row>
    <row r="190" spans="2:66" ht="20.25" hidden="1" customHeight="1">
      <c r="B190" s="1054"/>
      <c r="C190" s="1231"/>
      <c r="D190" s="1232"/>
      <c r="E190" s="930"/>
      <c r="F190" s="1233"/>
      <c r="G190" s="1106"/>
      <c r="H190" s="1107"/>
      <c r="I190" s="1108"/>
      <c r="J190" s="1109">
        <f>G189</f>
        <v>0</v>
      </c>
      <c r="K190" s="1108"/>
      <c r="L190" s="1109">
        <f>M189</f>
        <v>0</v>
      </c>
      <c r="M190" s="1110"/>
      <c r="N190" s="1111"/>
      <c r="O190" s="1112"/>
      <c r="P190" s="1113"/>
      <c r="Q190" s="1113"/>
      <c r="R190" s="1107"/>
      <c r="S190" s="1063"/>
      <c r="T190" s="1064"/>
      <c r="U190" s="1064"/>
      <c r="V190" s="1064"/>
      <c r="W190" s="1065"/>
      <c r="X190" s="1100" t="s">
        <v>922</v>
      </c>
      <c r="Y190" s="1101"/>
      <c r="Z190" s="1102"/>
      <c r="AA190" s="1069" t="str">
        <f>IF(AA189="","",VLOOKUP(AA189,シフト記号表!$C$6:$L$47,10,FALSE))</f>
        <v/>
      </c>
      <c r="AB190" s="1070" t="str">
        <f>IF(AB189="","",VLOOKUP(AB189,シフト記号表!$C$6:$L$47,10,FALSE))</f>
        <v/>
      </c>
      <c r="AC190" s="1070" t="str">
        <f>IF(AC189="","",VLOOKUP(AC189,シフト記号表!$C$6:$L$47,10,FALSE))</f>
        <v/>
      </c>
      <c r="AD190" s="1070" t="str">
        <f>IF(AD189="","",VLOOKUP(AD189,シフト記号表!$C$6:$L$47,10,FALSE))</f>
        <v/>
      </c>
      <c r="AE190" s="1070" t="str">
        <f>IF(AE189="","",VLOOKUP(AE189,シフト記号表!$C$6:$L$47,10,FALSE))</f>
        <v/>
      </c>
      <c r="AF190" s="1070" t="str">
        <f>IF(AF189="","",VLOOKUP(AF189,シフト記号表!$C$6:$L$47,10,FALSE))</f>
        <v/>
      </c>
      <c r="AG190" s="1071" t="str">
        <f>IF(AG189="","",VLOOKUP(AG189,シフト記号表!$C$6:$L$47,10,FALSE))</f>
        <v/>
      </c>
      <c r="AH190" s="1069" t="str">
        <f>IF(AH189="","",VLOOKUP(AH189,シフト記号表!$C$6:$L$47,10,FALSE))</f>
        <v/>
      </c>
      <c r="AI190" s="1070" t="str">
        <f>IF(AI189="","",VLOOKUP(AI189,シフト記号表!$C$6:$L$47,10,FALSE))</f>
        <v/>
      </c>
      <c r="AJ190" s="1070" t="str">
        <f>IF(AJ189="","",VLOOKUP(AJ189,シフト記号表!$C$6:$L$47,10,FALSE))</f>
        <v/>
      </c>
      <c r="AK190" s="1070" t="str">
        <f>IF(AK189="","",VLOOKUP(AK189,シフト記号表!$C$6:$L$47,10,FALSE))</f>
        <v/>
      </c>
      <c r="AL190" s="1070" t="str">
        <f>IF(AL189="","",VLOOKUP(AL189,シフト記号表!$C$6:$L$47,10,FALSE))</f>
        <v/>
      </c>
      <c r="AM190" s="1070" t="str">
        <f>IF(AM189="","",VLOOKUP(AM189,シフト記号表!$C$6:$L$47,10,FALSE))</f>
        <v/>
      </c>
      <c r="AN190" s="1071" t="str">
        <f>IF(AN189="","",VLOOKUP(AN189,シフト記号表!$C$6:$L$47,10,FALSE))</f>
        <v/>
      </c>
      <c r="AO190" s="1069" t="str">
        <f>IF(AO189="","",VLOOKUP(AO189,シフト記号表!$C$6:$L$47,10,FALSE))</f>
        <v/>
      </c>
      <c r="AP190" s="1070" t="str">
        <f>IF(AP189="","",VLOOKUP(AP189,シフト記号表!$C$6:$L$47,10,FALSE))</f>
        <v/>
      </c>
      <c r="AQ190" s="1070" t="str">
        <f>IF(AQ189="","",VLOOKUP(AQ189,シフト記号表!$C$6:$L$47,10,FALSE))</f>
        <v/>
      </c>
      <c r="AR190" s="1070" t="str">
        <f>IF(AR189="","",VLOOKUP(AR189,シフト記号表!$C$6:$L$47,10,FALSE))</f>
        <v/>
      </c>
      <c r="AS190" s="1070" t="str">
        <f>IF(AS189="","",VLOOKUP(AS189,シフト記号表!$C$6:$L$47,10,FALSE))</f>
        <v/>
      </c>
      <c r="AT190" s="1070" t="str">
        <f>IF(AT189="","",VLOOKUP(AT189,シフト記号表!$C$6:$L$47,10,FALSE))</f>
        <v/>
      </c>
      <c r="AU190" s="1071" t="str">
        <f>IF(AU189="","",VLOOKUP(AU189,シフト記号表!$C$6:$L$47,10,FALSE))</f>
        <v/>
      </c>
      <c r="AV190" s="1069" t="str">
        <f>IF(AV189="","",VLOOKUP(AV189,シフト記号表!$C$6:$L$47,10,FALSE))</f>
        <v/>
      </c>
      <c r="AW190" s="1070" t="str">
        <f>IF(AW189="","",VLOOKUP(AW189,シフト記号表!$C$6:$L$47,10,FALSE))</f>
        <v/>
      </c>
      <c r="AX190" s="1070" t="str">
        <f>IF(AX189="","",VLOOKUP(AX189,シフト記号表!$C$6:$L$47,10,FALSE))</f>
        <v/>
      </c>
      <c r="AY190" s="1070" t="str">
        <f>IF(AY189="","",VLOOKUP(AY189,シフト記号表!$C$6:$L$47,10,FALSE))</f>
        <v/>
      </c>
      <c r="AZ190" s="1070" t="str">
        <f>IF(AZ189="","",VLOOKUP(AZ189,シフト記号表!$C$6:$L$47,10,FALSE))</f>
        <v/>
      </c>
      <c r="BA190" s="1070" t="str">
        <f>IF(BA189="","",VLOOKUP(BA189,シフト記号表!$C$6:$L$47,10,FALSE))</f>
        <v/>
      </c>
      <c r="BB190" s="1071" t="str">
        <f>IF(BB189="","",VLOOKUP(BB189,シフト記号表!$C$6:$L$47,10,FALSE))</f>
        <v/>
      </c>
      <c r="BC190" s="1069" t="str">
        <f>IF(BC189="","",VLOOKUP(BC189,シフト記号表!$C$6:$L$47,10,FALSE))</f>
        <v/>
      </c>
      <c r="BD190" s="1070" t="str">
        <f>IF(BD189="","",VLOOKUP(BD189,シフト記号表!$C$6:$L$47,10,FALSE))</f>
        <v/>
      </c>
      <c r="BE190" s="1070" t="str">
        <f>IF(BE189="","",VLOOKUP(BE189,シフト記号表!$C$6:$L$47,10,FALSE))</f>
        <v/>
      </c>
      <c r="BF190" s="1114">
        <f>IF($BI$3="４週",SUM(AA190:BB190),IF($BI$3="暦月",SUM(AA190:BE190),""))</f>
        <v>0</v>
      </c>
      <c r="BG190" s="1115"/>
      <c r="BH190" s="1116">
        <f>IF($BI$3="４週",BF190/4,IF($BI$3="暦月",(BF190/($BI$8/7)),""))</f>
        <v>0</v>
      </c>
      <c r="BI190" s="1115"/>
      <c r="BJ190" s="1117"/>
      <c r="BK190" s="1118"/>
      <c r="BL190" s="1118"/>
      <c r="BM190" s="1118"/>
      <c r="BN190" s="1119"/>
    </row>
    <row r="191" spans="2:66" ht="20.25" hidden="1" customHeight="1">
      <c r="B191" s="1029">
        <f>B189+1</f>
        <v>88</v>
      </c>
      <c r="C191" s="1234"/>
      <c r="D191" s="1235"/>
      <c r="E191" s="930"/>
      <c r="F191" s="1233"/>
      <c r="G191" s="1078"/>
      <c r="H191" s="1079"/>
      <c r="I191" s="1057"/>
      <c r="J191" s="1058"/>
      <c r="K191" s="1057"/>
      <c r="L191" s="1058"/>
      <c r="M191" s="1082"/>
      <c r="N191" s="1083"/>
      <c r="O191" s="1084"/>
      <c r="P191" s="1085"/>
      <c r="Q191" s="1085"/>
      <c r="R191" s="1079"/>
      <c r="S191" s="1063"/>
      <c r="T191" s="1064"/>
      <c r="U191" s="1064"/>
      <c r="V191" s="1064"/>
      <c r="W191" s="1065"/>
      <c r="X191" s="1103" t="s">
        <v>921</v>
      </c>
      <c r="Y191" s="1104"/>
      <c r="Z191" s="1105"/>
      <c r="AA191" s="1089"/>
      <c r="AB191" s="1090"/>
      <c r="AC191" s="1090"/>
      <c r="AD191" s="1090"/>
      <c r="AE191" s="1090"/>
      <c r="AF191" s="1090"/>
      <c r="AG191" s="1091"/>
      <c r="AH191" s="1089"/>
      <c r="AI191" s="1090"/>
      <c r="AJ191" s="1090"/>
      <c r="AK191" s="1090"/>
      <c r="AL191" s="1090"/>
      <c r="AM191" s="1090"/>
      <c r="AN191" s="1091"/>
      <c r="AO191" s="1089"/>
      <c r="AP191" s="1090"/>
      <c r="AQ191" s="1090"/>
      <c r="AR191" s="1090"/>
      <c r="AS191" s="1090"/>
      <c r="AT191" s="1090"/>
      <c r="AU191" s="1091"/>
      <c r="AV191" s="1089"/>
      <c r="AW191" s="1090"/>
      <c r="AX191" s="1090"/>
      <c r="AY191" s="1090"/>
      <c r="AZ191" s="1090"/>
      <c r="BA191" s="1090"/>
      <c r="BB191" s="1091"/>
      <c r="BC191" s="1089"/>
      <c r="BD191" s="1090"/>
      <c r="BE191" s="1092"/>
      <c r="BF191" s="1093"/>
      <c r="BG191" s="1094"/>
      <c r="BH191" s="1095"/>
      <c r="BI191" s="1096"/>
      <c r="BJ191" s="1097"/>
      <c r="BK191" s="1098"/>
      <c r="BL191" s="1098"/>
      <c r="BM191" s="1098"/>
      <c r="BN191" s="1099"/>
    </row>
    <row r="192" spans="2:66" ht="20.25" hidden="1" customHeight="1">
      <c r="B192" s="1054"/>
      <c r="C192" s="1231"/>
      <c r="D192" s="1232"/>
      <c r="E192" s="930"/>
      <c r="F192" s="1233"/>
      <c r="G192" s="1106"/>
      <c r="H192" s="1107"/>
      <c r="I192" s="1108"/>
      <c r="J192" s="1109">
        <f>G191</f>
        <v>0</v>
      </c>
      <c r="K192" s="1108"/>
      <c r="L192" s="1109">
        <f>M191</f>
        <v>0</v>
      </c>
      <c r="M192" s="1110"/>
      <c r="N192" s="1111"/>
      <c r="O192" s="1112"/>
      <c r="P192" s="1113"/>
      <c r="Q192" s="1113"/>
      <c r="R192" s="1107"/>
      <c r="S192" s="1063"/>
      <c r="T192" s="1064"/>
      <c r="U192" s="1064"/>
      <c r="V192" s="1064"/>
      <c r="W192" s="1065"/>
      <c r="X192" s="1100" t="s">
        <v>922</v>
      </c>
      <c r="Y192" s="1101"/>
      <c r="Z192" s="1102"/>
      <c r="AA192" s="1069" t="str">
        <f>IF(AA191="","",VLOOKUP(AA191,シフト記号表!$C$6:$L$47,10,FALSE))</f>
        <v/>
      </c>
      <c r="AB192" s="1070" t="str">
        <f>IF(AB191="","",VLOOKUP(AB191,シフト記号表!$C$6:$L$47,10,FALSE))</f>
        <v/>
      </c>
      <c r="AC192" s="1070" t="str">
        <f>IF(AC191="","",VLOOKUP(AC191,シフト記号表!$C$6:$L$47,10,FALSE))</f>
        <v/>
      </c>
      <c r="AD192" s="1070" t="str">
        <f>IF(AD191="","",VLOOKUP(AD191,シフト記号表!$C$6:$L$47,10,FALSE))</f>
        <v/>
      </c>
      <c r="AE192" s="1070" t="str">
        <f>IF(AE191="","",VLOOKUP(AE191,シフト記号表!$C$6:$L$47,10,FALSE))</f>
        <v/>
      </c>
      <c r="AF192" s="1070" t="str">
        <f>IF(AF191="","",VLOOKUP(AF191,シフト記号表!$C$6:$L$47,10,FALSE))</f>
        <v/>
      </c>
      <c r="AG192" s="1071" t="str">
        <f>IF(AG191="","",VLOOKUP(AG191,シフト記号表!$C$6:$L$47,10,FALSE))</f>
        <v/>
      </c>
      <c r="AH192" s="1069" t="str">
        <f>IF(AH191="","",VLOOKUP(AH191,シフト記号表!$C$6:$L$47,10,FALSE))</f>
        <v/>
      </c>
      <c r="AI192" s="1070" t="str">
        <f>IF(AI191="","",VLOOKUP(AI191,シフト記号表!$C$6:$L$47,10,FALSE))</f>
        <v/>
      </c>
      <c r="AJ192" s="1070" t="str">
        <f>IF(AJ191="","",VLOOKUP(AJ191,シフト記号表!$C$6:$L$47,10,FALSE))</f>
        <v/>
      </c>
      <c r="AK192" s="1070" t="str">
        <f>IF(AK191="","",VLOOKUP(AK191,シフト記号表!$C$6:$L$47,10,FALSE))</f>
        <v/>
      </c>
      <c r="AL192" s="1070" t="str">
        <f>IF(AL191="","",VLOOKUP(AL191,シフト記号表!$C$6:$L$47,10,FALSE))</f>
        <v/>
      </c>
      <c r="AM192" s="1070" t="str">
        <f>IF(AM191="","",VLOOKUP(AM191,シフト記号表!$C$6:$L$47,10,FALSE))</f>
        <v/>
      </c>
      <c r="AN192" s="1071" t="str">
        <f>IF(AN191="","",VLOOKUP(AN191,シフト記号表!$C$6:$L$47,10,FALSE))</f>
        <v/>
      </c>
      <c r="AO192" s="1069" t="str">
        <f>IF(AO191="","",VLOOKUP(AO191,シフト記号表!$C$6:$L$47,10,FALSE))</f>
        <v/>
      </c>
      <c r="AP192" s="1070" t="str">
        <f>IF(AP191="","",VLOOKUP(AP191,シフト記号表!$C$6:$L$47,10,FALSE))</f>
        <v/>
      </c>
      <c r="AQ192" s="1070" t="str">
        <f>IF(AQ191="","",VLOOKUP(AQ191,シフト記号表!$C$6:$L$47,10,FALSE))</f>
        <v/>
      </c>
      <c r="AR192" s="1070" t="str">
        <f>IF(AR191="","",VLOOKUP(AR191,シフト記号表!$C$6:$L$47,10,FALSE))</f>
        <v/>
      </c>
      <c r="AS192" s="1070" t="str">
        <f>IF(AS191="","",VLOOKUP(AS191,シフト記号表!$C$6:$L$47,10,FALSE))</f>
        <v/>
      </c>
      <c r="AT192" s="1070" t="str">
        <f>IF(AT191="","",VLOOKUP(AT191,シフト記号表!$C$6:$L$47,10,FALSE))</f>
        <v/>
      </c>
      <c r="AU192" s="1071" t="str">
        <f>IF(AU191="","",VLOOKUP(AU191,シフト記号表!$C$6:$L$47,10,FALSE))</f>
        <v/>
      </c>
      <c r="AV192" s="1069" t="str">
        <f>IF(AV191="","",VLOOKUP(AV191,シフト記号表!$C$6:$L$47,10,FALSE))</f>
        <v/>
      </c>
      <c r="AW192" s="1070" t="str">
        <f>IF(AW191="","",VLOOKUP(AW191,シフト記号表!$C$6:$L$47,10,FALSE))</f>
        <v/>
      </c>
      <c r="AX192" s="1070" t="str">
        <f>IF(AX191="","",VLOOKUP(AX191,シフト記号表!$C$6:$L$47,10,FALSE))</f>
        <v/>
      </c>
      <c r="AY192" s="1070" t="str">
        <f>IF(AY191="","",VLOOKUP(AY191,シフト記号表!$C$6:$L$47,10,FALSE))</f>
        <v/>
      </c>
      <c r="AZ192" s="1070" t="str">
        <f>IF(AZ191="","",VLOOKUP(AZ191,シフト記号表!$C$6:$L$47,10,FALSE))</f>
        <v/>
      </c>
      <c r="BA192" s="1070" t="str">
        <f>IF(BA191="","",VLOOKUP(BA191,シフト記号表!$C$6:$L$47,10,FALSE))</f>
        <v/>
      </c>
      <c r="BB192" s="1071" t="str">
        <f>IF(BB191="","",VLOOKUP(BB191,シフト記号表!$C$6:$L$47,10,FALSE))</f>
        <v/>
      </c>
      <c r="BC192" s="1069" t="str">
        <f>IF(BC191="","",VLOOKUP(BC191,シフト記号表!$C$6:$L$47,10,FALSE))</f>
        <v/>
      </c>
      <c r="BD192" s="1070" t="str">
        <f>IF(BD191="","",VLOOKUP(BD191,シフト記号表!$C$6:$L$47,10,FALSE))</f>
        <v/>
      </c>
      <c r="BE192" s="1070" t="str">
        <f>IF(BE191="","",VLOOKUP(BE191,シフト記号表!$C$6:$L$47,10,FALSE))</f>
        <v/>
      </c>
      <c r="BF192" s="1114">
        <f>IF($BI$3="４週",SUM(AA192:BB192),IF($BI$3="暦月",SUM(AA192:BE192),""))</f>
        <v>0</v>
      </c>
      <c r="BG192" s="1115"/>
      <c r="BH192" s="1116">
        <f>IF($BI$3="４週",BF192/4,IF($BI$3="暦月",(BF192/($BI$8/7)),""))</f>
        <v>0</v>
      </c>
      <c r="BI192" s="1115"/>
      <c r="BJ192" s="1117"/>
      <c r="BK192" s="1118"/>
      <c r="BL192" s="1118"/>
      <c r="BM192" s="1118"/>
      <c r="BN192" s="1119"/>
    </row>
    <row r="193" spans="2:66" ht="20.25" hidden="1" customHeight="1">
      <c r="B193" s="1029">
        <f>B191+1</f>
        <v>89</v>
      </c>
      <c r="C193" s="1234"/>
      <c r="D193" s="1235"/>
      <c r="E193" s="930"/>
      <c r="F193" s="1233"/>
      <c r="G193" s="1078"/>
      <c r="H193" s="1079"/>
      <c r="I193" s="1057"/>
      <c r="J193" s="1058"/>
      <c r="K193" s="1057"/>
      <c r="L193" s="1058"/>
      <c r="M193" s="1082"/>
      <c r="N193" s="1083"/>
      <c r="O193" s="1084"/>
      <c r="P193" s="1085"/>
      <c r="Q193" s="1085"/>
      <c r="R193" s="1079"/>
      <c r="S193" s="1063"/>
      <c r="T193" s="1064"/>
      <c r="U193" s="1064"/>
      <c r="V193" s="1064"/>
      <c r="W193" s="1065"/>
      <c r="X193" s="1103" t="s">
        <v>921</v>
      </c>
      <c r="Y193" s="1104"/>
      <c r="Z193" s="1105"/>
      <c r="AA193" s="1089"/>
      <c r="AB193" s="1090"/>
      <c r="AC193" s="1090"/>
      <c r="AD193" s="1090"/>
      <c r="AE193" s="1090"/>
      <c r="AF193" s="1090"/>
      <c r="AG193" s="1091"/>
      <c r="AH193" s="1089"/>
      <c r="AI193" s="1090"/>
      <c r="AJ193" s="1090"/>
      <c r="AK193" s="1090"/>
      <c r="AL193" s="1090"/>
      <c r="AM193" s="1090"/>
      <c r="AN193" s="1091"/>
      <c r="AO193" s="1089"/>
      <c r="AP193" s="1090"/>
      <c r="AQ193" s="1090"/>
      <c r="AR193" s="1090"/>
      <c r="AS193" s="1090"/>
      <c r="AT193" s="1090"/>
      <c r="AU193" s="1091"/>
      <c r="AV193" s="1089"/>
      <c r="AW193" s="1090"/>
      <c r="AX193" s="1090"/>
      <c r="AY193" s="1090"/>
      <c r="AZ193" s="1090"/>
      <c r="BA193" s="1090"/>
      <c r="BB193" s="1091"/>
      <c r="BC193" s="1089"/>
      <c r="BD193" s="1090"/>
      <c r="BE193" s="1092"/>
      <c r="BF193" s="1093"/>
      <c r="BG193" s="1094"/>
      <c r="BH193" s="1095"/>
      <c r="BI193" s="1096"/>
      <c r="BJ193" s="1097"/>
      <c r="BK193" s="1098"/>
      <c r="BL193" s="1098"/>
      <c r="BM193" s="1098"/>
      <c r="BN193" s="1099"/>
    </row>
    <row r="194" spans="2:66" ht="20.25" hidden="1" customHeight="1">
      <c r="B194" s="1054"/>
      <c r="C194" s="1231"/>
      <c r="D194" s="1232"/>
      <c r="E194" s="930"/>
      <c r="F194" s="1233"/>
      <c r="G194" s="1106"/>
      <c r="H194" s="1107"/>
      <c r="I194" s="1108"/>
      <c r="J194" s="1109">
        <f>G193</f>
        <v>0</v>
      </c>
      <c r="K194" s="1108"/>
      <c r="L194" s="1109">
        <f>M193</f>
        <v>0</v>
      </c>
      <c r="M194" s="1110"/>
      <c r="N194" s="1111"/>
      <c r="O194" s="1112"/>
      <c r="P194" s="1113"/>
      <c r="Q194" s="1113"/>
      <c r="R194" s="1107"/>
      <c r="S194" s="1063"/>
      <c r="T194" s="1064"/>
      <c r="U194" s="1064"/>
      <c r="V194" s="1064"/>
      <c r="W194" s="1065"/>
      <c r="X194" s="1100" t="s">
        <v>922</v>
      </c>
      <c r="Y194" s="1101"/>
      <c r="Z194" s="1102"/>
      <c r="AA194" s="1069" t="str">
        <f>IF(AA193="","",VLOOKUP(AA193,シフト記号表!$C$6:$L$47,10,FALSE))</f>
        <v/>
      </c>
      <c r="AB194" s="1070" t="str">
        <f>IF(AB193="","",VLOOKUP(AB193,シフト記号表!$C$6:$L$47,10,FALSE))</f>
        <v/>
      </c>
      <c r="AC194" s="1070" t="str">
        <f>IF(AC193="","",VLOOKUP(AC193,シフト記号表!$C$6:$L$47,10,FALSE))</f>
        <v/>
      </c>
      <c r="AD194" s="1070" t="str">
        <f>IF(AD193="","",VLOOKUP(AD193,シフト記号表!$C$6:$L$47,10,FALSE))</f>
        <v/>
      </c>
      <c r="AE194" s="1070" t="str">
        <f>IF(AE193="","",VLOOKUP(AE193,シフト記号表!$C$6:$L$47,10,FALSE))</f>
        <v/>
      </c>
      <c r="AF194" s="1070" t="str">
        <f>IF(AF193="","",VLOOKUP(AF193,シフト記号表!$C$6:$L$47,10,FALSE))</f>
        <v/>
      </c>
      <c r="AG194" s="1071" t="str">
        <f>IF(AG193="","",VLOOKUP(AG193,シフト記号表!$C$6:$L$47,10,FALSE))</f>
        <v/>
      </c>
      <c r="AH194" s="1069" t="str">
        <f>IF(AH193="","",VLOOKUP(AH193,シフト記号表!$C$6:$L$47,10,FALSE))</f>
        <v/>
      </c>
      <c r="AI194" s="1070" t="str">
        <f>IF(AI193="","",VLOOKUP(AI193,シフト記号表!$C$6:$L$47,10,FALSE))</f>
        <v/>
      </c>
      <c r="AJ194" s="1070" t="str">
        <f>IF(AJ193="","",VLOOKUP(AJ193,シフト記号表!$C$6:$L$47,10,FALSE))</f>
        <v/>
      </c>
      <c r="AK194" s="1070" t="str">
        <f>IF(AK193="","",VLOOKUP(AK193,シフト記号表!$C$6:$L$47,10,FALSE))</f>
        <v/>
      </c>
      <c r="AL194" s="1070" t="str">
        <f>IF(AL193="","",VLOOKUP(AL193,シフト記号表!$C$6:$L$47,10,FALSE))</f>
        <v/>
      </c>
      <c r="AM194" s="1070" t="str">
        <f>IF(AM193="","",VLOOKUP(AM193,シフト記号表!$C$6:$L$47,10,FALSE))</f>
        <v/>
      </c>
      <c r="AN194" s="1071" t="str">
        <f>IF(AN193="","",VLOOKUP(AN193,シフト記号表!$C$6:$L$47,10,FALSE))</f>
        <v/>
      </c>
      <c r="AO194" s="1069" t="str">
        <f>IF(AO193="","",VLOOKUP(AO193,シフト記号表!$C$6:$L$47,10,FALSE))</f>
        <v/>
      </c>
      <c r="AP194" s="1070" t="str">
        <f>IF(AP193="","",VLOOKUP(AP193,シフト記号表!$C$6:$L$47,10,FALSE))</f>
        <v/>
      </c>
      <c r="AQ194" s="1070" t="str">
        <f>IF(AQ193="","",VLOOKUP(AQ193,シフト記号表!$C$6:$L$47,10,FALSE))</f>
        <v/>
      </c>
      <c r="AR194" s="1070" t="str">
        <f>IF(AR193="","",VLOOKUP(AR193,シフト記号表!$C$6:$L$47,10,FALSE))</f>
        <v/>
      </c>
      <c r="AS194" s="1070" t="str">
        <f>IF(AS193="","",VLOOKUP(AS193,シフト記号表!$C$6:$L$47,10,FALSE))</f>
        <v/>
      </c>
      <c r="AT194" s="1070" t="str">
        <f>IF(AT193="","",VLOOKUP(AT193,シフト記号表!$C$6:$L$47,10,FALSE))</f>
        <v/>
      </c>
      <c r="AU194" s="1071" t="str">
        <f>IF(AU193="","",VLOOKUP(AU193,シフト記号表!$C$6:$L$47,10,FALSE))</f>
        <v/>
      </c>
      <c r="AV194" s="1069" t="str">
        <f>IF(AV193="","",VLOOKUP(AV193,シフト記号表!$C$6:$L$47,10,FALSE))</f>
        <v/>
      </c>
      <c r="AW194" s="1070" t="str">
        <f>IF(AW193="","",VLOOKUP(AW193,シフト記号表!$C$6:$L$47,10,FALSE))</f>
        <v/>
      </c>
      <c r="AX194" s="1070" t="str">
        <f>IF(AX193="","",VLOOKUP(AX193,シフト記号表!$C$6:$L$47,10,FALSE))</f>
        <v/>
      </c>
      <c r="AY194" s="1070" t="str">
        <f>IF(AY193="","",VLOOKUP(AY193,シフト記号表!$C$6:$L$47,10,FALSE))</f>
        <v/>
      </c>
      <c r="AZ194" s="1070" t="str">
        <f>IF(AZ193="","",VLOOKUP(AZ193,シフト記号表!$C$6:$L$47,10,FALSE))</f>
        <v/>
      </c>
      <c r="BA194" s="1070" t="str">
        <f>IF(BA193="","",VLOOKUP(BA193,シフト記号表!$C$6:$L$47,10,FALSE))</f>
        <v/>
      </c>
      <c r="BB194" s="1071" t="str">
        <f>IF(BB193="","",VLOOKUP(BB193,シフト記号表!$C$6:$L$47,10,FALSE))</f>
        <v/>
      </c>
      <c r="BC194" s="1069" t="str">
        <f>IF(BC193="","",VLOOKUP(BC193,シフト記号表!$C$6:$L$47,10,FALSE))</f>
        <v/>
      </c>
      <c r="BD194" s="1070" t="str">
        <f>IF(BD193="","",VLOOKUP(BD193,シフト記号表!$C$6:$L$47,10,FALSE))</f>
        <v/>
      </c>
      <c r="BE194" s="1070" t="str">
        <f>IF(BE193="","",VLOOKUP(BE193,シフト記号表!$C$6:$L$47,10,FALSE))</f>
        <v/>
      </c>
      <c r="BF194" s="1114">
        <f>IF($BI$3="４週",SUM(AA194:BB194),IF($BI$3="暦月",SUM(AA194:BE194),""))</f>
        <v>0</v>
      </c>
      <c r="BG194" s="1115"/>
      <c r="BH194" s="1116">
        <f>IF($BI$3="４週",BF194/4,IF($BI$3="暦月",(BF194/($BI$8/7)),""))</f>
        <v>0</v>
      </c>
      <c r="BI194" s="1115"/>
      <c r="BJ194" s="1117"/>
      <c r="BK194" s="1118"/>
      <c r="BL194" s="1118"/>
      <c r="BM194" s="1118"/>
      <c r="BN194" s="1119"/>
    </row>
    <row r="195" spans="2:66" ht="20.25" hidden="1" customHeight="1">
      <c r="B195" s="1029">
        <f>B193+1</f>
        <v>90</v>
      </c>
      <c r="C195" s="1234"/>
      <c r="D195" s="1235"/>
      <c r="E195" s="930"/>
      <c r="F195" s="1233"/>
      <c r="G195" s="1078"/>
      <c r="H195" s="1079"/>
      <c r="I195" s="1057"/>
      <c r="J195" s="1058"/>
      <c r="K195" s="1057"/>
      <c r="L195" s="1058"/>
      <c r="M195" s="1082"/>
      <c r="N195" s="1083"/>
      <c r="O195" s="1084"/>
      <c r="P195" s="1085"/>
      <c r="Q195" s="1085"/>
      <c r="R195" s="1079"/>
      <c r="S195" s="1063"/>
      <c r="T195" s="1064"/>
      <c r="U195" s="1064"/>
      <c r="V195" s="1064"/>
      <c r="W195" s="1065"/>
      <c r="X195" s="1103" t="s">
        <v>921</v>
      </c>
      <c r="Y195" s="1104"/>
      <c r="Z195" s="1105"/>
      <c r="AA195" s="1089"/>
      <c r="AB195" s="1090"/>
      <c r="AC195" s="1090"/>
      <c r="AD195" s="1090"/>
      <c r="AE195" s="1090"/>
      <c r="AF195" s="1090"/>
      <c r="AG195" s="1091"/>
      <c r="AH195" s="1089"/>
      <c r="AI195" s="1090"/>
      <c r="AJ195" s="1090"/>
      <c r="AK195" s="1090"/>
      <c r="AL195" s="1090"/>
      <c r="AM195" s="1090"/>
      <c r="AN195" s="1091"/>
      <c r="AO195" s="1089"/>
      <c r="AP195" s="1090"/>
      <c r="AQ195" s="1090"/>
      <c r="AR195" s="1090"/>
      <c r="AS195" s="1090"/>
      <c r="AT195" s="1090"/>
      <c r="AU195" s="1091"/>
      <c r="AV195" s="1089"/>
      <c r="AW195" s="1090"/>
      <c r="AX195" s="1090"/>
      <c r="AY195" s="1090"/>
      <c r="AZ195" s="1090"/>
      <c r="BA195" s="1090"/>
      <c r="BB195" s="1091"/>
      <c r="BC195" s="1089"/>
      <c r="BD195" s="1090"/>
      <c r="BE195" s="1092"/>
      <c r="BF195" s="1093"/>
      <c r="BG195" s="1094"/>
      <c r="BH195" s="1095"/>
      <c r="BI195" s="1096"/>
      <c r="BJ195" s="1097"/>
      <c r="BK195" s="1098"/>
      <c r="BL195" s="1098"/>
      <c r="BM195" s="1098"/>
      <c r="BN195" s="1099"/>
    </row>
    <row r="196" spans="2:66" ht="20.25" hidden="1" customHeight="1">
      <c r="B196" s="1054"/>
      <c r="C196" s="1231"/>
      <c r="D196" s="1232"/>
      <c r="E196" s="930"/>
      <c r="F196" s="1233"/>
      <c r="G196" s="1106"/>
      <c r="H196" s="1107"/>
      <c r="I196" s="1108"/>
      <c r="J196" s="1109">
        <f>G195</f>
        <v>0</v>
      </c>
      <c r="K196" s="1108"/>
      <c r="L196" s="1109">
        <f>M195</f>
        <v>0</v>
      </c>
      <c r="M196" s="1110"/>
      <c r="N196" s="1111"/>
      <c r="O196" s="1112"/>
      <c r="P196" s="1113"/>
      <c r="Q196" s="1113"/>
      <c r="R196" s="1107"/>
      <c r="S196" s="1063"/>
      <c r="T196" s="1064"/>
      <c r="U196" s="1064"/>
      <c r="V196" s="1064"/>
      <c r="W196" s="1065"/>
      <c r="X196" s="1100" t="s">
        <v>922</v>
      </c>
      <c r="Y196" s="1101"/>
      <c r="Z196" s="1102"/>
      <c r="AA196" s="1069" t="str">
        <f>IF(AA195="","",VLOOKUP(AA195,シフト記号表!$C$6:$L$47,10,FALSE))</f>
        <v/>
      </c>
      <c r="AB196" s="1070" t="str">
        <f>IF(AB195="","",VLOOKUP(AB195,シフト記号表!$C$6:$L$47,10,FALSE))</f>
        <v/>
      </c>
      <c r="AC196" s="1070" t="str">
        <f>IF(AC195="","",VLOOKUP(AC195,シフト記号表!$C$6:$L$47,10,FALSE))</f>
        <v/>
      </c>
      <c r="AD196" s="1070" t="str">
        <f>IF(AD195="","",VLOOKUP(AD195,シフト記号表!$C$6:$L$47,10,FALSE))</f>
        <v/>
      </c>
      <c r="AE196" s="1070" t="str">
        <f>IF(AE195="","",VLOOKUP(AE195,シフト記号表!$C$6:$L$47,10,FALSE))</f>
        <v/>
      </c>
      <c r="AF196" s="1070" t="str">
        <f>IF(AF195="","",VLOOKUP(AF195,シフト記号表!$C$6:$L$47,10,FALSE))</f>
        <v/>
      </c>
      <c r="AG196" s="1071" t="str">
        <f>IF(AG195="","",VLOOKUP(AG195,シフト記号表!$C$6:$L$47,10,FALSE))</f>
        <v/>
      </c>
      <c r="AH196" s="1069" t="str">
        <f>IF(AH195="","",VLOOKUP(AH195,シフト記号表!$C$6:$L$47,10,FALSE))</f>
        <v/>
      </c>
      <c r="AI196" s="1070" t="str">
        <f>IF(AI195="","",VLOOKUP(AI195,シフト記号表!$C$6:$L$47,10,FALSE))</f>
        <v/>
      </c>
      <c r="AJ196" s="1070" t="str">
        <f>IF(AJ195="","",VLOOKUP(AJ195,シフト記号表!$C$6:$L$47,10,FALSE))</f>
        <v/>
      </c>
      <c r="AK196" s="1070" t="str">
        <f>IF(AK195="","",VLOOKUP(AK195,シフト記号表!$C$6:$L$47,10,FALSE))</f>
        <v/>
      </c>
      <c r="AL196" s="1070" t="str">
        <f>IF(AL195="","",VLOOKUP(AL195,シフト記号表!$C$6:$L$47,10,FALSE))</f>
        <v/>
      </c>
      <c r="AM196" s="1070" t="str">
        <f>IF(AM195="","",VLOOKUP(AM195,シフト記号表!$C$6:$L$47,10,FALSE))</f>
        <v/>
      </c>
      <c r="AN196" s="1071" t="str">
        <f>IF(AN195="","",VLOOKUP(AN195,シフト記号表!$C$6:$L$47,10,FALSE))</f>
        <v/>
      </c>
      <c r="AO196" s="1069" t="str">
        <f>IF(AO195="","",VLOOKUP(AO195,シフト記号表!$C$6:$L$47,10,FALSE))</f>
        <v/>
      </c>
      <c r="AP196" s="1070" t="str">
        <f>IF(AP195="","",VLOOKUP(AP195,シフト記号表!$C$6:$L$47,10,FALSE))</f>
        <v/>
      </c>
      <c r="AQ196" s="1070" t="str">
        <f>IF(AQ195="","",VLOOKUP(AQ195,シフト記号表!$C$6:$L$47,10,FALSE))</f>
        <v/>
      </c>
      <c r="AR196" s="1070" t="str">
        <f>IF(AR195="","",VLOOKUP(AR195,シフト記号表!$C$6:$L$47,10,FALSE))</f>
        <v/>
      </c>
      <c r="AS196" s="1070" t="str">
        <f>IF(AS195="","",VLOOKUP(AS195,シフト記号表!$C$6:$L$47,10,FALSE))</f>
        <v/>
      </c>
      <c r="AT196" s="1070" t="str">
        <f>IF(AT195="","",VLOOKUP(AT195,シフト記号表!$C$6:$L$47,10,FALSE))</f>
        <v/>
      </c>
      <c r="AU196" s="1071" t="str">
        <f>IF(AU195="","",VLOOKUP(AU195,シフト記号表!$C$6:$L$47,10,FALSE))</f>
        <v/>
      </c>
      <c r="AV196" s="1069" t="str">
        <f>IF(AV195="","",VLOOKUP(AV195,シフト記号表!$C$6:$L$47,10,FALSE))</f>
        <v/>
      </c>
      <c r="AW196" s="1070" t="str">
        <f>IF(AW195="","",VLOOKUP(AW195,シフト記号表!$C$6:$L$47,10,FALSE))</f>
        <v/>
      </c>
      <c r="AX196" s="1070" t="str">
        <f>IF(AX195="","",VLOOKUP(AX195,シフト記号表!$C$6:$L$47,10,FALSE))</f>
        <v/>
      </c>
      <c r="AY196" s="1070" t="str">
        <f>IF(AY195="","",VLOOKUP(AY195,シフト記号表!$C$6:$L$47,10,FALSE))</f>
        <v/>
      </c>
      <c r="AZ196" s="1070" t="str">
        <f>IF(AZ195="","",VLOOKUP(AZ195,シフト記号表!$C$6:$L$47,10,FALSE))</f>
        <v/>
      </c>
      <c r="BA196" s="1070" t="str">
        <f>IF(BA195="","",VLOOKUP(BA195,シフト記号表!$C$6:$L$47,10,FALSE))</f>
        <v/>
      </c>
      <c r="BB196" s="1071" t="str">
        <f>IF(BB195="","",VLOOKUP(BB195,シフト記号表!$C$6:$L$47,10,FALSE))</f>
        <v/>
      </c>
      <c r="BC196" s="1069" t="str">
        <f>IF(BC195="","",VLOOKUP(BC195,シフト記号表!$C$6:$L$47,10,FALSE))</f>
        <v/>
      </c>
      <c r="BD196" s="1070" t="str">
        <f>IF(BD195="","",VLOOKUP(BD195,シフト記号表!$C$6:$L$47,10,FALSE))</f>
        <v/>
      </c>
      <c r="BE196" s="1070" t="str">
        <f>IF(BE195="","",VLOOKUP(BE195,シフト記号表!$C$6:$L$47,10,FALSE))</f>
        <v/>
      </c>
      <c r="BF196" s="1114">
        <f>IF($BI$3="４週",SUM(AA196:BB196),IF($BI$3="暦月",SUM(AA196:BE196),""))</f>
        <v>0</v>
      </c>
      <c r="BG196" s="1115"/>
      <c r="BH196" s="1116">
        <f>IF($BI$3="４週",BF196/4,IF($BI$3="暦月",(BF196/($BI$8/7)),""))</f>
        <v>0</v>
      </c>
      <c r="BI196" s="1115"/>
      <c r="BJ196" s="1117"/>
      <c r="BK196" s="1118"/>
      <c r="BL196" s="1118"/>
      <c r="BM196" s="1118"/>
      <c r="BN196" s="1119"/>
    </row>
    <row r="197" spans="2:66" ht="20.25" hidden="1" customHeight="1">
      <c r="B197" s="1029">
        <f>B195+1</f>
        <v>91</v>
      </c>
      <c r="C197" s="1234"/>
      <c r="D197" s="1235"/>
      <c r="E197" s="930"/>
      <c r="F197" s="1233"/>
      <c r="G197" s="1078"/>
      <c r="H197" s="1079"/>
      <c r="I197" s="1057"/>
      <c r="J197" s="1058"/>
      <c r="K197" s="1057"/>
      <c r="L197" s="1058"/>
      <c r="M197" s="1082"/>
      <c r="N197" s="1083"/>
      <c r="O197" s="1084"/>
      <c r="P197" s="1085"/>
      <c r="Q197" s="1085"/>
      <c r="R197" s="1079"/>
      <c r="S197" s="1063"/>
      <c r="T197" s="1064"/>
      <c r="U197" s="1064"/>
      <c r="V197" s="1064"/>
      <c r="W197" s="1065"/>
      <c r="X197" s="1103" t="s">
        <v>921</v>
      </c>
      <c r="Y197" s="1104"/>
      <c r="Z197" s="1105"/>
      <c r="AA197" s="1089"/>
      <c r="AB197" s="1090"/>
      <c r="AC197" s="1090"/>
      <c r="AD197" s="1090"/>
      <c r="AE197" s="1090"/>
      <c r="AF197" s="1090"/>
      <c r="AG197" s="1091"/>
      <c r="AH197" s="1089"/>
      <c r="AI197" s="1090"/>
      <c r="AJ197" s="1090"/>
      <c r="AK197" s="1090"/>
      <c r="AL197" s="1090"/>
      <c r="AM197" s="1090"/>
      <c r="AN197" s="1091"/>
      <c r="AO197" s="1089"/>
      <c r="AP197" s="1090"/>
      <c r="AQ197" s="1090"/>
      <c r="AR197" s="1090"/>
      <c r="AS197" s="1090"/>
      <c r="AT197" s="1090"/>
      <c r="AU197" s="1091"/>
      <c r="AV197" s="1089"/>
      <c r="AW197" s="1090"/>
      <c r="AX197" s="1090"/>
      <c r="AY197" s="1090"/>
      <c r="AZ197" s="1090"/>
      <c r="BA197" s="1090"/>
      <c r="BB197" s="1091"/>
      <c r="BC197" s="1089"/>
      <c r="BD197" s="1090"/>
      <c r="BE197" s="1092"/>
      <c r="BF197" s="1093"/>
      <c r="BG197" s="1094"/>
      <c r="BH197" s="1095"/>
      <c r="BI197" s="1096"/>
      <c r="BJ197" s="1097"/>
      <c r="BK197" s="1098"/>
      <c r="BL197" s="1098"/>
      <c r="BM197" s="1098"/>
      <c r="BN197" s="1099"/>
    </row>
    <row r="198" spans="2:66" ht="20.25" hidden="1" customHeight="1">
      <c r="B198" s="1054"/>
      <c r="C198" s="1231"/>
      <c r="D198" s="1232"/>
      <c r="E198" s="930"/>
      <c r="F198" s="1233"/>
      <c r="G198" s="1106"/>
      <c r="H198" s="1107"/>
      <c r="I198" s="1108"/>
      <c r="J198" s="1109">
        <f>G197</f>
        <v>0</v>
      </c>
      <c r="K198" s="1108"/>
      <c r="L198" s="1109">
        <f>M197</f>
        <v>0</v>
      </c>
      <c r="M198" s="1110"/>
      <c r="N198" s="1111"/>
      <c r="O198" s="1112"/>
      <c r="P198" s="1113"/>
      <c r="Q198" s="1113"/>
      <c r="R198" s="1107"/>
      <c r="S198" s="1063"/>
      <c r="T198" s="1064"/>
      <c r="U198" s="1064"/>
      <c r="V198" s="1064"/>
      <c r="W198" s="1065"/>
      <c r="X198" s="1100" t="s">
        <v>922</v>
      </c>
      <c r="Y198" s="1101"/>
      <c r="Z198" s="1102"/>
      <c r="AA198" s="1069" t="str">
        <f>IF(AA197="","",VLOOKUP(AA197,シフト記号表!$C$6:$L$47,10,FALSE))</f>
        <v/>
      </c>
      <c r="AB198" s="1070" t="str">
        <f>IF(AB197="","",VLOOKUP(AB197,シフト記号表!$C$6:$L$47,10,FALSE))</f>
        <v/>
      </c>
      <c r="AC198" s="1070" t="str">
        <f>IF(AC197="","",VLOOKUP(AC197,シフト記号表!$C$6:$L$47,10,FALSE))</f>
        <v/>
      </c>
      <c r="AD198" s="1070" t="str">
        <f>IF(AD197="","",VLOOKUP(AD197,シフト記号表!$C$6:$L$47,10,FALSE))</f>
        <v/>
      </c>
      <c r="AE198" s="1070" t="str">
        <f>IF(AE197="","",VLOOKUP(AE197,シフト記号表!$C$6:$L$47,10,FALSE))</f>
        <v/>
      </c>
      <c r="AF198" s="1070" t="str">
        <f>IF(AF197="","",VLOOKUP(AF197,シフト記号表!$C$6:$L$47,10,FALSE))</f>
        <v/>
      </c>
      <c r="AG198" s="1071" t="str">
        <f>IF(AG197="","",VLOOKUP(AG197,シフト記号表!$C$6:$L$47,10,FALSE))</f>
        <v/>
      </c>
      <c r="AH198" s="1069" t="str">
        <f>IF(AH197="","",VLOOKUP(AH197,シフト記号表!$C$6:$L$47,10,FALSE))</f>
        <v/>
      </c>
      <c r="AI198" s="1070" t="str">
        <f>IF(AI197="","",VLOOKUP(AI197,シフト記号表!$C$6:$L$47,10,FALSE))</f>
        <v/>
      </c>
      <c r="AJ198" s="1070" t="str">
        <f>IF(AJ197="","",VLOOKUP(AJ197,シフト記号表!$C$6:$L$47,10,FALSE))</f>
        <v/>
      </c>
      <c r="AK198" s="1070" t="str">
        <f>IF(AK197="","",VLOOKUP(AK197,シフト記号表!$C$6:$L$47,10,FALSE))</f>
        <v/>
      </c>
      <c r="AL198" s="1070" t="str">
        <f>IF(AL197="","",VLOOKUP(AL197,シフト記号表!$C$6:$L$47,10,FALSE))</f>
        <v/>
      </c>
      <c r="AM198" s="1070" t="str">
        <f>IF(AM197="","",VLOOKUP(AM197,シフト記号表!$C$6:$L$47,10,FALSE))</f>
        <v/>
      </c>
      <c r="AN198" s="1071" t="str">
        <f>IF(AN197="","",VLOOKUP(AN197,シフト記号表!$C$6:$L$47,10,FALSE))</f>
        <v/>
      </c>
      <c r="AO198" s="1069" t="str">
        <f>IF(AO197="","",VLOOKUP(AO197,シフト記号表!$C$6:$L$47,10,FALSE))</f>
        <v/>
      </c>
      <c r="AP198" s="1070" t="str">
        <f>IF(AP197="","",VLOOKUP(AP197,シフト記号表!$C$6:$L$47,10,FALSE))</f>
        <v/>
      </c>
      <c r="AQ198" s="1070" t="str">
        <f>IF(AQ197="","",VLOOKUP(AQ197,シフト記号表!$C$6:$L$47,10,FALSE))</f>
        <v/>
      </c>
      <c r="AR198" s="1070" t="str">
        <f>IF(AR197="","",VLOOKUP(AR197,シフト記号表!$C$6:$L$47,10,FALSE))</f>
        <v/>
      </c>
      <c r="AS198" s="1070" t="str">
        <f>IF(AS197="","",VLOOKUP(AS197,シフト記号表!$C$6:$L$47,10,FALSE))</f>
        <v/>
      </c>
      <c r="AT198" s="1070" t="str">
        <f>IF(AT197="","",VLOOKUP(AT197,シフト記号表!$C$6:$L$47,10,FALSE))</f>
        <v/>
      </c>
      <c r="AU198" s="1071" t="str">
        <f>IF(AU197="","",VLOOKUP(AU197,シフト記号表!$C$6:$L$47,10,FALSE))</f>
        <v/>
      </c>
      <c r="AV198" s="1069" t="str">
        <f>IF(AV197="","",VLOOKUP(AV197,シフト記号表!$C$6:$L$47,10,FALSE))</f>
        <v/>
      </c>
      <c r="AW198" s="1070" t="str">
        <f>IF(AW197="","",VLOOKUP(AW197,シフト記号表!$C$6:$L$47,10,FALSE))</f>
        <v/>
      </c>
      <c r="AX198" s="1070" t="str">
        <f>IF(AX197="","",VLOOKUP(AX197,シフト記号表!$C$6:$L$47,10,FALSE))</f>
        <v/>
      </c>
      <c r="AY198" s="1070" t="str">
        <f>IF(AY197="","",VLOOKUP(AY197,シフト記号表!$C$6:$L$47,10,FALSE))</f>
        <v/>
      </c>
      <c r="AZ198" s="1070" t="str">
        <f>IF(AZ197="","",VLOOKUP(AZ197,シフト記号表!$C$6:$L$47,10,FALSE))</f>
        <v/>
      </c>
      <c r="BA198" s="1070" t="str">
        <f>IF(BA197="","",VLOOKUP(BA197,シフト記号表!$C$6:$L$47,10,FALSE))</f>
        <v/>
      </c>
      <c r="BB198" s="1071" t="str">
        <f>IF(BB197="","",VLOOKUP(BB197,シフト記号表!$C$6:$L$47,10,FALSE))</f>
        <v/>
      </c>
      <c r="BC198" s="1069" t="str">
        <f>IF(BC197="","",VLOOKUP(BC197,シフト記号表!$C$6:$L$47,10,FALSE))</f>
        <v/>
      </c>
      <c r="BD198" s="1070" t="str">
        <f>IF(BD197="","",VLOOKUP(BD197,シフト記号表!$C$6:$L$47,10,FALSE))</f>
        <v/>
      </c>
      <c r="BE198" s="1070" t="str">
        <f>IF(BE197="","",VLOOKUP(BE197,シフト記号表!$C$6:$L$47,10,FALSE))</f>
        <v/>
      </c>
      <c r="BF198" s="1114">
        <f>IF($BI$3="４週",SUM(AA198:BB198),IF($BI$3="暦月",SUM(AA198:BE198),""))</f>
        <v>0</v>
      </c>
      <c r="BG198" s="1115"/>
      <c r="BH198" s="1116">
        <f>IF($BI$3="４週",BF198/4,IF($BI$3="暦月",(BF198/($BI$8/7)),""))</f>
        <v>0</v>
      </c>
      <c r="BI198" s="1115"/>
      <c r="BJ198" s="1117"/>
      <c r="BK198" s="1118"/>
      <c r="BL198" s="1118"/>
      <c r="BM198" s="1118"/>
      <c r="BN198" s="1119"/>
    </row>
    <row r="199" spans="2:66" ht="20.25" hidden="1" customHeight="1">
      <c r="B199" s="1029">
        <f>B197+1</f>
        <v>92</v>
      </c>
      <c r="C199" s="1234"/>
      <c r="D199" s="1235"/>
      <c r="E199" s="930"/>
      <c r="F199" s="1233"/>
      <c r="G199" s="1078"/>
      <c r="H199" s="1079"/>
      <c r="I199" s="1057"/>
      <c r="J199" s="1058"/>
      <c r="K199" s="1057"/>
      <c r="L199" s="1058"/>
      <c r="M199" s="1082"/>
      <c r="N199" s="1083"/>
      <c r="O199" s="1084"/>
      <c r="P199" s="1085"/>
      <c r="Q199" s="1085"/>
      <c r="R199" s="1079"/>
      <c r="S199" s="1063"/>
      <c r="T199" s="1064"/>
      <c r="U199" s="1064"/>
      <c r="V199" s="1064"/>
      <c r="W199" s="1065"/>
      <c r="X199" s="1103" t="s">
        <v>921</v>
      </c>
      <c r="Y199" s="1104"/>
      <c r="Z199" s="1105"/>
      <c r="AA199" s="1089"/>
      <c r="AB199" s="1090"/>
      <c r="AC199" s="1090"/>
      <c r="AD199" s="1090"/>
      <c r="AE199" s="1090"/>
      <c r="AF199" s="1090"/>
      <c r="AG199" s="1091"/>
      <c r="AH199" s="1089"/>
      <c r="AI199" s="1090"/>
      <c r="AJ199" s="1090"/>
      <c r="AK199" s="1090"/>
      <c r="AL199" s="1090"/>
      <c r="AM199" s="1090"/>
      <c r="AN199" s="1091"/>
      <c r="AO199" s="1089"/>
      <c r="AP199" s="1090"/>
      <c r="AQ199" s="1090"/>
      <c r="AR199" s="1090"/>
      <c r="AS199" s="1090"/>
      <c r="AT199" s="1090"/>
      <c r="AU199" s="1091"/>
      <c r="AV199" s="1089"/>
      <c r="AW199" s="1090"/>
      <c r="AX199" s="1090"/>
      <c r="AY199" s="1090"/>
      <c r="AZ199" s="1090"/>
      <c r="BA199" s="1090"/>
      <c r="BB199" s="1091"/>
      <c r="BC199" s="1089"/>
      <c r="BD199" s="1090"/>
      <c r="BE199" s="1092"/>
      <c r="BF199" s="1093"/>
      <c r="BG199" s="1094"/>
      <c r="BH199" s="1095"/>
      <c r="BI199" s="1096"/>
      <c r="BJ199" s="1097"/>
      <c r="BK199" s="1098"/>
      <c r="BL199" s="1098"/>
      <c r="BM199" s="1098"/>
      <c r="BN199" s="1099"/>
    </row>
    <row r="200" spans="2:66" ht="20.25" hidden="1" customHeight="1">
      <c r="B200" s="1054"/>
      <c r="C200" s="1231"/>
      <c r="D200" s="1232"/>
      <c r="E200" s="930"/>
      <c r="F200" s="1233"/>
      <c r="G200" s="1106"/>
      <c r="H200" s="1107"/>
      <c r="I200" s="1108"/>
      <c r="J200" s="1109">
        <f>G199</f>
        <v>0</v>
      </c>
      <c r="K200" s="1108"/>
      <c r="L200" s="1109">
        <f>M199</f>
        <v>0</v>
      </c>
      <c r="M200" s="1110"/>
      <c r="N200" s="1111"/>
      <c r="O200" s="1112"/>
      <c r="P200" s="1113"/>
      <c r="Q200" s="1113"/>
      <c r="R200" s="1107"/>
      <c r="S200" s="1063"/>
      <c r="T200" s="1064"/>
      <c r="U200" s="1064"/>
      <c r="V200" s="1064"/>
      <c r="W200" s="1065"/>
      <c r="X200" s="1100" t="s">
        <v>922</v>
      </c>
      <c r="Y200" s="1101"/>
      <c r="Z200" s="1102"/>
      <c r="AA200" s="1069" t="str">
        <f>IF(AA199="","",VLOOKUP(AA199,シフト記号表!$C$6:$L$47,10,FALSE))</f>
        <v/>
      </c>
      <c r="AB200" s="1070" t="str">
        <f>IF(AB199="","",VLOOKUP(AB199,シフト記号表!$C$6:$L$47,10,FALSE))</f>
        <v/>
      </c>
      <c r="AC200" s="1070" t="str">
        <f>IF(AC199="","",VLOOKUP(AC199,シフト記号表!$C$6:$L$47,10,FALSE))</f>
        <v/>
      </c>
      <c r="AD200" s="1070" t="str">
        <f>IF(AD199="","",VLOOKUP(AD199,シフト記号表!$C$6:$L$47,10,FALSE))</f>
        <v/>
      </c>
      <c r="AE200" s="1070" t="str">
        <f>IF(AE199="","",VLOOKUP(AE199,シフト記号表!$C$6:$L$47,10,FALSE))</f>
        <v/>
      </c>
      <c r="AF200" s="1070" t="str">
        <f>IF(AF199="","",VLOOKUP(AF199,シフト記号表!$C$6:$L$47,10,FALSE))</f>
        <v/>
      </c>
      <c r="AG200" s="1071" t="str">
        <f>IF(AG199="","",VLOOKUP(AG199,シフト記号表!$C$6:$L$47,10,FALSE))</f>
        <v/>
      </c>
      <c r="AH200" s="1069" t="str">
        <f>IF(AH199="","",VLOOKUP(AH199,シフト記号表!$C$6:$L$47,10,FALSE))</f>
        <v/>
      </c>
      <c r="AI200" s="1070" t="str">
        <f>IF(AI199="","",VLOOKUP(AI199,シフト記号表!$C$6:$L$47,10,FALSE))</f>
        <v/>
      </c>
      <c r="AJ200" s="1070" t="str">
        <f>IF(AJ199="","",VLOOKUP(AJ199,シフト記号表!$C$6:$L$47,10,FALSE))</f>
        <v/>
      </c>
      <c r="AK200" s="1070" t="str">
        <f>IF(AK199="","",VLOOKUP(AK199,シフト記号表!$C$6:$L$47,10,FALSE))</f>
        <v/>
      </c>
      <c r="AL200" s="1070" t="str">
        <f>IF(AL199="","",VLOOKUP(AL199,シフト記号表!$C$6:$L$47,10,FALSE))</f>
        <v/>
      </c>
      <c r="AM200" s="1070" t="str">
        <f>IF(AM199="","",VLOOKUP(AM199,シフト記号表!$C$6:$L$47,10,FALSE))</f>
        <v/>
      </c>
      <c r="AN200" s="1071" t="str">
        <f>IF(AN199="","",VLOOKUP(AN199,シフト記号表!$C$6:$L$47,10,FALSE))</f>
        <v/>
      </c>
      <c r="AO200" s="1069" t="str">
        <f>IF(AO199="","",VLOOKUP(AO199,シフト記号表!$C$6:$L$47,10,FALSE))</f>
        <v/>
      </c>
      <c r="AP200" s="1070" t="str">
        <f>IF(AP199="","",VLOOKUP(AP199,シフト記号表!$C$6:$L$47,10,FALSE))</f>
        <v/>
      </c>
      <c r="AQ200" s="1070" t="str">
        <f>IF(AQ199="","",VLOOKUP(AQ199,シフト記号表!$C$6:$L$47,10,FALSE))</f>
        <v/>
      </c>
      <c r="AR200" s="1070" t="str">
        <f>IF(AR199="","",VLOOKUP(AR199,シフト記号表!$C$6:$L$47,10,FALSE))</f>
        <v/>
      </c>
      <c r="AS200" s="1070" t="str">
        <f>IF(AS199="","",VLOOKUP(AS199,シフト記号表!$C$6:$L$47,10,FALSE))</f>
        <v/>
      </c>
      <c r="AT200" s="1070" t="str">
        <f>IF(AT199="","",VLOOKUP(AT199,シフト記号表!$C$6:$L$47,10,FALSE))</f>
        <v/>
      </c>
      <c r="AU200" s="1071" t="str">
        <f>IF(AU199="","",VLOOKUP(AU199,シフト記号表!$C$6:$L$47,10,FALSE))</f>
        <v/>
      </c>
      <c r="AV200" s="1069" t="str">
        <f>IF(AV199="","",VLOOKUP(AV199,シフト記号表!$C$6:$L$47,10,FALSE))</f>
        <v/>
      </c>
      <c r="AW200" s="1070" t="str">
        <f>IF(AW199="","",VLOOKUP(AW199,シフト記号表!$C$6:$L$47,10,FALSE))</f>
        <v/>
      </c>
      <c r="AX200" s="1070" t="str">
        <f>IF(AX199="","",VLOOKUP(AX199,シフト記号表!$C$6:$L$47,10,FALSE))</f>
        <v/>
      </c>
      <c r="AY200" s="1070" t="str">
        <f>IF(AY199="","",VLOOKUP(AY199,シフト記号表!$C$6:$L$47,10,FALSE))</f>
        <v/>
      </c>
      <c r="AZ200" s="1070" t="str">
        <f>IF(AZ199="","",VLOOKUP(AZ199,シフト記号表!$C$6:$L$47,10,FALSE))</f>
        <v/>
      </c>
      <c r="BA200" s="1070" t="str">
        <f>IF(BA199="","",VLOOKUP(BA199,シフト記号表!$C$6:$L$47,10,FALSE))</f>
        <v/>
      </c>
      <c r="BB200" s="1071" t="str">
        <f>IF(BB199="","",VLOOKUP(BB199,シフト記号表!$C$6:$L$47,10,FALSE))</f>
        <v/>
      </c>
      <c r="BC200" s="1069" t="str">
        <f>IF(BC199="","",VLOOKUP(BC199,シフト記号表!$C$6:$L$47,10,FALSE))</f>
        <v/>
      </c>
      <c r="BD200" s="1070" t="str">
        <f>IF(BD199="","",VLOOKUP(BD199,シフト記号表!$C$6:$L$47,10,FALSE))</f>
        <v/>
      </c>
      <c r="BE200" s="1070" t="str">
        <f>IF(BE199="","",VLOOKUP(BE199,シフト記号表!$C$6:$L$47,10,FALSE))</f>
        <v/>
      </c>
      <c r="BF200" s="1114">
        <f>IF($BI$3="４週",SUM(AA200:BB200),IF($BI$3="暦月",SUM(AA200:BE200),""))</f>
        <v>0</v>
      </c>
      <c r="BG200" s="1115"/>
      <c r="BH200" s="1116">
        <f>IF($BI$3="４週",BF200/4,IF($BI$3="暦月",(BF200/($BI$8/7)),""))</f>
        <v>0</v>
      </c>
      <c r="BI200" s="1115"/>
      <c r="BJ200" s="1117"/>
      <c r="BK200" s="1118"/>
      <c r="BL200" s="1118"/>
      <c r="BM200" s="1118"/>
      <c r="BN200" s="1119"/>
    </row>
    <row r="201" spans="2:66" ht="20.25" hidden="1" customHeight="1">
      <c r="B201" s="1029">
        <f>B199+1</f>
        <v>93</v>
      </c>
      <c r="C201" s="1234"/>
      <c r="D201" s="1235"/>
      <c r="E201" s="930"/>
      <c r="F201" s="1233"/>
      <c r="G201" s="1078"/>
      <c r="H201" s="1079"/>
      <c r="I201" s="1057"/>
      <c r="J201" s="1058"/>
      <c r="K201" s="1057"/>
      <c r="L201" s="1058"/>
      <c r="M201" s="1082"/>
      <c r="N201" s="1083"/>
      <c r="O201" s="1084"/>
      <c r="P201" s="1085"/>
      <c r="Q201" s="1085"/>
      <c r="R201" s="1079"/>
      <c r="S201" s="1063"/>
      <c r="T201" s="1064"/>
      <c r="U201" s="1064"/>
      <c r="V201" s="1064"/>
      <c r="W201" s="1065"/>
      <c r="X201" s="1103" t="s">
        <v>921</v>
      </c>
      <c r="Y201" s="1104"/>
      <c r="Z201" s="1105"/>
      <c r="AA201" s="1089"/>
      <c r="AB201" s="1090"/>
      <c r="AC201" s="1090"/>
      <c r="AD201" s="1090"/>
      <c r="AE201" s="1090"/>
      <c r="AF201" s="1090"/>
      <c r="AG201" s="1091"/>
      <c r="AH201" s="1089"/>
      <c r="AI201" s="1090"/>
      <c r="AJ201" s="1090"/>
      <c r="AK201" s="1090"/>
      <c r="AL201" s="1090"/>
      <c r="AM201" s="1090"/>
      <c r="AN201" s="1091"/>
      <c r="AO201" s="1089"/>
      <c r="AP201" s="1090"/>
      <c r="AQ201" s="1090"/>
      <c r="AR201" s="1090"/>
      <c r="AS201" s="1090"/>
      <c r="AT201" s="1090"/>
      <c r="AU201" s="1091"/>
      <c r="AV201" s="1089"/>
      <c r="AW201" s="1090"/>
      <c r="AX201" s="1090"/>
      <c r="AY201" s="1090"/>
      <c r="AZ201" s="1090"/>
      <c r="BA201" s="1090"/>
      <c r="BB201" s="1091"/>
      <c r="BC201" s="1089"/>
      <c r="BD201" s="1090"/>
      <c r="BE201" s="1092"/>
      <c r="BF201" s="1093"/>
      <c r="BG201" s="1094"/>
      <c r="BH201" s="1095"/>
      <c r="BI201" s="1096"/>
      <c r="BJ201" s="1097"/>
      <c r="BK201" s="1098"/>
      <c r="BL201" s="1098"/>
      <c r="BM201" s="1098"/>
      <c r="BN201" s="1099"/>
    </row>
    <row r="202" spans="2:66" ht="20.25" hidden="1" customHeight="1">
      <c r="B202" s="1054"/>
      <c r="C202" s="1231"/>
      <c r="D202" s="1232"/>
      <c r="E202" s="930"/>
      <c r="F202" s="1233"/>
      <c r="G202" s="1106"/>
      <c r="H202" s="1107"/>
      <c r="I202" s="1108"/>
      <c r="J202" s="1109">
        <f>G201</f>
        <v>0</v>
      </c>
      <c r="K202" s="1108"/>
      <c r="L202" s="1109">
        <f>M201</f>
        <v>0</v>
      </c>
      <c r="M202" s="1110"/>
      <c r="N202" s="1111"/>
      <c r="O202" s="1112"/>
      <c r="P202" s="1113"/>
      <c r="Q202" s="1113"/>
      <c r="R202" s="1107"/>
      <c r="S202" s="1063"/>
      <c r="T202" s="1064"/>
      <c r="U202" s="1064"/>
      <c r="V202" s="1064"/>
      <c r="W202" s="1065"/>
      <c r="X202" s="1100" t="s">
        <v>922</v>
      </c>
      <c r="Y202" s="1101"/>
      <c r="Z202" s="1102"/>
      <c r="AA202" s="1069" t="str">
        <f>IF(AA201="","",VLOOKUP(AA201,シフト記号表!$C$6:$L$47,10,FALSE))</f>
        <v/>
      </c>
      <c r="AB202" s="1070" t="str">
        <f>IF(AB201="","",VLOOKUP(AB201,シフト記号表!$C$6:$L$47,10,FALSE))</f>
        <v/>
      </c>
      <c r="AC202" s="1070" t="str">
        <f>IF(AC201="","",VLOOKUP(AC201,シフト記号表!$C$6:$L$47,10,FALSE))</f>
        <v/>
      </c>
      <c r="AD202" s="1070" t="str">
        <f>IF(AD201="","",VLOOKUP(AD201,シフト記号表!$C$6:$L$47,10,FALSE))</f>
        <v/>
      </c>
      <c r="AE202" s="1070" t="str">
        <f>IF(AE201="","",VLOOKUP(AE201,シフト記号表!$C$6:$L$47,10,FALSE))</f>
        <v/>
      </c>
      <c r="AF202" s="1070" t="str">
        <f>IF(AF201="","",VLOOKUP(AF201,シフト記号表!$C$6:$L$47,10,FALSE))</f>
        <v/>
      </c>
      <c r="AG202" s="1071" t="str">
        <f>IF(AG201="","",VLOOKUP(AG201,シフト記号表!$C$6:$L$47,10,FALSE))</f>
        <v/>
      </c>
      <c r="AH202" s="1069" t="str">
        <f>IF(AH201="","",VLOOKUP(AH201,シフト記号表!$C$6:$L$47,10,FALSE))</f>
        <v/>
      </c>
      <c r="AI202" s="1070" t="str">
        <f>IF(AI201="","",VLOOKUP(AI201,シフト記号表!$C$6:$L$47,10,FALSE))</f>
        <v/>
      </c>
      <c r="AJ202" s="1070" t="str">
        <f>IF(AJ201="","",VLOOKUP(AJ201,シフト記号表!$C$6:$L$47,10,FALSE))</f>
        <v/>
      </c>
      <c r="AK202" s="1070" t="str">
        <f>IF(AK201="","",VLOOKUP(AK201,シフト記号表!$C$6:$L$47,10,FALSE))</f>
        <v/>
      </c>
      <c r="AL202" s="1070" t="str">
        <f>IF(AL201="","",VLOOKUP(AL201,シフト記号表!$C$6:$L$47,10,FALSE))</f>
        <v/>
      </c>
      <c r="AM202" s="1070" t="str">
        <f>IF(AM201="","",VLOOKUP(AM201,シフト記号表!$C$6:$L$47,10,FALSE))</f>
        <v/>
      </c>
      <c r="AN202" s="1071" t="str">
        <f>IF(AN201="","",VLOOKUP(AN201,シフト記号表!$C$6:$L$47,10,FALSE))</f>
        <v/>
      </c>
      <c r="AO202" s="1069" t="str">
        <f>IF(AO201="","",VLOOKUP(AO201,シフト記号表!$C$6:$L$47,10,FALSE))</f>
        <v/>
      </c>
      <c r="AP202" s="1070" t="str">
        <f>IF(AP201="","",VLOOKUP(AP201,シフト記号表!$C$6:$L$47,10,FALSE))</f>
        <v/>
      </c>
      <c r="AQ202" s="1070" t="str">
        <f>IF(AQ201="","",VLOOKUP(AQ201,シフト記号表!$C$6:$L$47,10,FALSE))</f>
        <v/>
      </c>
      <c r="AR202" s="1070" t="str">
        <f>IF(AR201="","",VLOOKUP(AR201,シフト記号表!$C$6:$L$47,10,FALSE))</f>
        <v/>
      </c>
      <c r="AS202" s="1070" t="str">
        <f>IF(AS201="","",VLOOKUP(AS201,シフト記号表!$C$6:$L$47,10,FALSE))</f>
        <v/>
      </c>
      <c r="AT202" s="1070" t="str">
        <f>IF(AT201="","",VLOOKUP(AT201,シフト記号表!$C$6:$L$47,10,FALSE))</f>
        <v/>
      </c>
      <c r="AU202" s="1071" t="str">
        <f>IF(AU201="","",VLOOKUP(AU201,シフト記号表!$C$6:$L$47,10,FALSE))</f>
        <v/>
      </c>
      <c r="AV202" s="1069" t="str">
        <f>IF(AV201="","",VLOOKUP(AV201,シフト記号表!$C$6:$L$47,10,FALSE))</f>
        <v/>
      </c>
      <c r="AW202" s="1070" t="str">
        <f>IF(AW201="","",VLOOKUP(AW201,シフト記号表!$C$6:$L$47,10,FALSE))</f>
        <v/>
      </c>
      <c r="AX202" s="1070" t="str">
        <f>IF(AX201="","",VLOOKUP(AX201,シフト記号表!$C$6:$L$47,10,FALSE))</f>
        <v/>
      </c>
      <c r="AY202" s="1070" t="str">
        <f>IF(AY201="","",VLOOKUP(AY201,シフト記号表!$C$6:$L$47,10,FALSE))</f>
        <v/>
      </c>
      <c r="AZ202" s="1070" t="str">
        <f>IF(AZ201="","",VLOOKUP(AZ201,シフト記号表!$C$6:$L$47,10,FALSE))</f>
        <v/>
      </c>
      <c r="BA202" s="1070" t="str">
        <f>IF(BA201="","",VLOOKUP(BA201,シフト記号表!$C$6:$L$47,10,FALSE))</f>
        <v/>
      </c>
      <c r="BB202" s="1071" t="str">
        <f>IF(BB201="","",VLOOKUP(BB201,シフト記号表!$C$6:$L$47,10,FALSE))</f>
        <v/>
      </c>
      <c r="BC202" s="1069" t="str">
        <f>IF(BC201="","",VLOOKUP(BC201,シフト記号表!$C$6:$L$47,10,FALSE))</f>
        <v/>
      </c>
      <c r="BD202" s="1070" t="str">
        <f>IF(BD201="","",VLOOKUP(BD201,シフト記号表!$C$6:$L$47,10,FALSE))</f>
        <v/>
      </c>
      <c r="BE202" s="1070" t="str">
        <f>IF(BE201="","",VLOOKUP(BE201,シフト記号表!$C$6:$L$47,10,FALSE))</f>
        <v/>
      </c>
      <c r="BF202" s="1114">
        <f>IF($BI$3="４週",SUM(AA202:BB202),IF($BI$3="暦月",SUM(AA202:BE202),""))</f>
        <v>0</v>
      </c>
      <c r="BG202" s="1115"/>
      <c r="BH202" s="1116">
        <f>IF($BI$3="４週",BF202/4,IF($BI$3="暦月",(BF202/($BI$8/7)),""))</f>
        <v>0</v>
      </c>
      <c r="BI202" s="1115"/>
      <c r="BJ202" s="1117"/>
      <c r="BK202" s="1118"/>
      <c r="BL202" s="1118"/>
      <c r="BM202" s="1118"/>
      <c r="BN202" s="1119"/>
    </row>
    <row r="203" spans="2:66" ht="20.25" hidden="1" customHeight="1">
      <c r="B203" s="1029">
        <f>B201+1</f>
        <v>94</v>
      </c>
      <c r="C203" s="1234"/>
      <c r="D203" s="1235"/>
      <c r="E203" s="930"/>
      <c r="F203" s="1233"/>
      <c r="G203" s="1078"/>
      <c r="H203" s="1079"/>
      <c r="I203" s="1057"/>
      <c r="J203" s="1058"/>
      <c r="K203" s="1057"/>
      <c r="L203" s="1058"/>
      <c r="M203" s="1082"/>
      <c r="N203" s="1083"/>
      <c r="O203" s="1084"/>
      <c r="P203" s="1085"/>
      <c r="Q203" s="1085"/>
      <c r="R203" s="1079"/>
      <c r="S203" s="1063"/>
      <c r="T203" s="1064"/>
      <c r="U203" s="1064"/>
      <c r="V203" s="1064"/>
      <c r="W203" s="1065"/>
      <c r="X203" s="1103" t="s">
        <v>921</v>
      </c>
      <c r="Y203" s="1104"/>
      <c r="Z203" s="1105"/>
      <c r="AA203" s="1089"/>
      <c r="AB203" s="1090"/>
      <c r="AC203" s="1090"/>
      <c r="AD203" s="1090"/>
      <c r="AE203" s="1090"/>
      <c r="AF203" s="1090"/>
      <c r="AG203" s="1091"/>
      <c r="AH203" s="1089"/>
      <c r="AI203" s="1090"/>
      <c r="AJ203" s="1090"/>
      <c r="AK203" s="1090"/>
      <c r="AL203" s="1090"/>
      <c r="AM203" s="1090"/>
      <c r="AN203" s="1091"/>
      <c r="AO203" s="1089"/>
      <c r="AP203" s="1090"/>
      <c r="AQ203" s="1090"/>
      <c r="AR203" s="1090"/>
      <c r="AS203" s="1090"/>
      <c r="AT203" s="1090"/>
      <c r="AU203" s="1091"/>
      <c r="AV203" s="1089"/>
      <c r="AW203" s="1090"/>
      <c r="AX203" s="1090"/>
      <c r="AY203" s="1090"/>
      <c r="AZ203" s="1090"/>
      <c r="BA203" s="1090"/>
      <c r="BB203" s="1091"/>
      <c r="BC203" s="1089"/>
      <c r="BD203" s="1090"/>
      <c r="BE203" s="1092"/>
      <c r="BF203" s="1093"/>
      <c r="BG203" s="1094"/>
      <c r="BH203" s="1095"/>
      <c r="BI203" s="1096"/>
      <c r="BJ203" s="1097"/>
      <c r="BK203" s="1098"/>
      <c r="BL203" s="1098"/>
      <c r="BM203" s="1098"/>
      <c r="BN203" s="1099"/>
    </row>
    <row r="204" spans="2:66" ht="20.25" hidden="1" customHeight="1">
      <c r="B204" s="1054"/>
      <c r="C204" s="1231"/>
      <c r="D204" s="1232"/>
      <c r="E204" s="930"/>
      <c r="F204" s="1233"/>
      <c r="G204" s="1106"/>
      <c r="H204" s="1107"/>
      <c r="I204" s="1108"/>
      <c r="J204" s="1109">
        <f>G203</f>
        <v>0</v>
      </c>
      <c r="K204" s="1108"/>
      <c r="L204" s="1109">
        <f>M203</f>
        <v>0</v>
      </c>
      <c r="M204" s="1110"/>
      <c r="N204" s="1111"/>
      <c r="O204" s="1112"/>
      <c r="P204" s="1113"/>
      <c r="Q204" s="1113"/>
      <c r="R204" s="1107"/>
      <c r="S204" s="1063"/>
      <c r="T204" s="1064"/>
      <c r="U204" s="1064"/>
      <c r="V204" s="1064"/>
      <c r="W204" s="1065"/>
      <c r="X204" s="1100" t="s">
        <v>922</v>
      </c>
      <c r="Y204" s="1101"/>
      <c r="Z204" s="1102"/>
      <c r="AA204" s="1069" t="str">
        <f>IF(AA203="","",VLOOKUP(AA203,シフト記号表!$C$6:$L$47,10,FALSE))</f>
        <v/>
      </c>
      <c r="AB204" s="1070" t="str">
        <f>IF(AB203="","",VLOOKUP(AB203,シフト記号表!$C$6:$L$47,10,FALSE))</f>
        <v/>
      </c>
      <c r="AC204" s="1070" t="str">
        <f>IF(AC203="","",VLOOKUP(AC203,シフト記号表!$C$6:$L$47,10,FALSE))</f>
        <v/>
      </c>
      <c r="AD204" s="1070" t="str">
        <f>IF(AD203="","",VLOOKUP(AD203,シフト記号表!$C$6:$L$47,10,FALSE))</f>
        <v/>
      </c>
      <c r="AE204" s="1070" t="str">
        <f>IF(AE203="","",VLOOKUP(AE203,シフト記号表!$C$6:$L$47,10,FALSE))</f>
        <v/>
      </c>
      <c r="AF204" s="1070" t="str">
        <f>IF(AF203="","",VLOOKUP(AF203,シフト記号表!$C$6:$L$47,10,FALSE))</f>
        <v/>
      </c>
      <c r="AG204" s="1071" t="str">
        <f>IF(AG203="","",VLOOKUP(AG203,シフト記号表!$C$6:$L$47,10,FALSE))</f>
        <v/>
      </c>
      <c r="AH204" s="1069" t="str">
        <f>IF(AH203="","",VLOOKUP(AH203,シフト記号表!$C$6:$L$47,10,FALSE))</f>
        <v/>
      </c>
      <c r="AI204" s="1070" t="str">
        <f>IF(AI203="","",VLOOKUP(AI203,シフト記号表!$C$6:$L$47,10,FALSE))</f>
        <v/>
      </c>
      <c r="AJ204" s="1070" t="str">
        <f>IF(AJ203="","",VLOOKUP(AJ203,シフト記号表!$C$6:$L$47,10,FALSE))</f>
        <v/>
      </c>
      <c r="AK204" s="1070" t="str">
        <f>IF(AK203="","",VLOOKUP(AK203,シフト記号表!$C$6:$L$47,10,FALSE))</f>
        <v/>
      </c>
      <c r="AL204" s="1070" t="str">
        <f>IF(AL203="","",VLOOKUP(AL203,シフト記号表!$C$6:$L$47,10,FALSE))</f>
        <v/>
      </c>
      <c r="AM204" s="1070" t="str">
        <f>IF(AM203="","",VLOOKUP(AM203,シフト記号表!$C$6:$L$47,10,FALSE))</f>
        <v/>
      </c>
      <c r="AN204" s="1071" t="str">
        <f>IF(AN203="","",VLOOKUP(AN203,シフト記号表!$C$6:$L$47,10,FALSE))</f>
        <v/>
      </c>
      <c r="AO204" s="1069" t="str">
        <f>IF(AO203="","",VLOOKUP(AO203,シフト記号表!$C$6:$L$47,10,FALSE))</f>
        <v/>
      </c>
      <c r="AP204" s="1070" t="str">
        <f>IF(AP203="","",VLOOKUP(AP203,シフト記号表!$C$6:$L$47,10,FALSE))</f>
        <v/>
      </c>
      <c r="AQ204" s="1070" t="str">
        <f>IF(AQ203="","",VLOOKUP(AQ203,シフト記号表!$C$6:$L$47,10,FALSE))</f>
        <v/>
      </c>
      <c r="AR204" s="1070" t="str">
        <f>IF(AR203="","",VLOOKUP(AR203,シフト記号表!$C$6:$L$47,10,FALSE))</f>
        <v/>
      </c>
      <c r="AS204" s="1070" t="str">
        <f>IF(AS203="","",VLOOKUP(AS203,シフト記号表!$C$6:$L$47,10,FALSE))</f>
        <v/>
      </c>
      <c r="AT204" s="1070" t="str">
        <f>IF(AT203="","",VLOOKUP(AT203,シフト記号表!$C$6:$L$47,10,FALSE))</f>
        <v/>
      </c>
      <c r="AU204" s="1071" t="str">
        <f>IF(AU203="","",VLOOKUP(AU203,シフト記号表!$C$6:$L$47,10,FALSE))</f>
        <v/>
      </c>
      <c r="AV204" s="1069" t="str">
        <f>IF(AV203="","",VLOOKUP(AV203,シフト記号表!$C$6:$L$47,10,FALSE))</f>
        <v/>
      </c>
      <c r="AW204" s="1070" t="str">
        <f>IF(AW203="","",VLOOKUP(AW203,シフト記号表!$C$6:$L$47,10,FALSE))</f>
        <v/>
      </c>
      <c r="AX204" s="1070" t="str">
        <f>IF(AX203="","",VLOOKUP(AX203,シフト記号表!$C$6:$L$47,10,FALSE))</f>
        <v/>
      </c>
      <c r="AY204" s="1070" t="str">
        <f>IF(AY203="","",VLOOKUP(AY203,シフト記号表!$C$6:$L$47,10,FALSE))</f>
        <v/>
      </c>
      <c r="AZ204" s="1070" t="str">
        <f>IF(AZ203="","",VLOOKUP(AZ203,シフト記号表!$C$6:$L$47,10,FALSE))</f>
        <v/>
      </c>
      <c r="BA204" s="1070" t="str">
        <f>IF(BA203="","",VLOOKUP(BA203,シフト記号表!$C$6:$L$47,10,FALSE))</f>
        <v/>
      </c>
      <c r="BB204" s="1071" t="str">
        <f>IF(BB203="","",VLOOKUP(BB203,シフト記号表!$C$6:$L$47,10,FALSE))</f>
        <v/>
      </c>
      <c r="BC204" s="1069" t="str">
        <f>IF(BC203="","",VLOOKUP(BC203,シフト記号表!$C$6:$L$47,10,FALSE))</f>
        <v/>
      </c>
      <c r="BD204" s="1070" t="str">
        <f>IF(BD203="","",VLOOKUP(BD203,シフト記号表!$C$6:$L$47,10,FALSE))</f>
        <v/>
      </c>
      <c r="BE204" s="1070" t="str">
        <f>IF(BE203="","",VLOOKUP(BE203,シフト記号表!$C$6:$L$47,10,FALSE))</f>
        <v/>
      </c>
      <c r="BF204" s="1114">
        <f>IF($BI$3="４週",SUM(AA204:BB204),IF($BI$3="暦月",SUM(AA204:BE204),""))</f>
        <v>0</v>
      </c>
      <c r="BG204" s="1115"/>
      <c r="BH204" s="1116">
        <f>IF($BI$3="４週",BF204/4,IF($BI$3="暦月",(BF204/($BI$8/7)),""))</f>
        <v>0</v>
      </c>
      <c r="BI204" s="1115"/>
      <c r="BJ204" s="1117"/>
      <c r="BK204" s="1118"/>
      <c r="BL204" s="1118"/>
      <c r="BM204" s="1118"/>
      <c r="BN204" s="1119"/>
    </row>
    <row r="205" spans="2:66" ht="20.25" hidden="1" customHeight="1">
      <c r="B205" s="1029">
        <f>B203+1</f>
        <v>95</v>
      </c>
      <c r="C205" s="1234"/>
      <c r="D205" s="1235"/>
      <c r="E205" s="930"/>
      <c r="F205" s="1233"/>
      <c r="G205" s="1078"/>
      <c r="H205" s="1079"/>
      <c r="I205" s="1057"/>
      <c r="J205" s="1058"/>
      <c r="K205" s="1057"/>
      <c r="L205" s="1058"/>
      <c r="M205" s="1082"/>
      <c r="N205" s="1083"/>
      <c r="O205" s="1084"/>
      <c r="P205" s="1085"/>
      <c r="Q205" s="1085"/>
      <c r="R205" s="1079"/>
      <c r="S205" s="1063"/>
      <c r="T205" s="1064"/>
      <c r="U205" s="1064"/>
      <c r="V205" s="1064"/>
      <c r="W205" s="1065"/>
      <c r="X205" s="1103" t="s">
        <v>921</v>
      </c>
      <c r="Y205" s="1104"/>
      <c r="Z205" s="1105"/>
      <c r="AA205" s="1089"/>
      <c r="AB205" s="1090"/>
      <c r="AC205" s="1090"/>
      <c r="AD205" s="1090"/>
      <c r="AE205" s="1090"/>
      <c r="AF205" s="1090"/>
      <c r="AG205" s="1091"/>
      <c r="AH205" s="1089"/>
      <c r="AI205" s="1090"/>
      <c r="AJ205" s="1090"/>
      <c r="AK205" s="1090"/>
      <c r="AL205" s="1090"/>
      <c r="AM205" s="1090"/>
      <c r="AN205" s="1091"/>
      <c r="AO205" s="1089"/>
      <c r="AP205" s="1090"/>
      <c r="AQ205" s="1090"/>
      <c r="AR205" s="1090"/>
      <c r="AS205" s="1090"/>
      <c r="AT205" s="1090"/>
      <c r="AU205" s="1091"/>
      <c r="AV205" s="1089"/>
      <c r="AW205" s="1090"/>
      <c r="AX205" s="1090"/>
      <c r="AY205" s="1090"/>
      <c r="AZ205" s="1090"/>
      <c r="BA205" s="1090"/>
      <c r="BB205" s="1091"/>
      <c r="BC205" s="1089"/>
      <c r="BD205" s="1090"/>
      <c r="BE205" s="1092"/>
      <c r="BF205" s="1093"/>
      <c r="BG205" s="1094"/>
      <c r="BH205" s="1095"/>
      <c r="BI205" s="1096"/>
      <c r="BJ205" s="1097"/>
      <c r="BK205" s="1098"/>
      <c r="BL205" s="1098"/>
      <c r="BM205" s="1098"/>
      <c r="BN205" s="1099"/>
    </row>
    <row r="206" spans="2:66" ht="20.25" hidden="1" customHeight="1">
      <c r="B206" s="1054"/>
      <c r="C206" s="1231"/>
      <c r="D206" s="1232"/>
      <c r="E206" s="930"/>
      <c r="F206" s="1233"/>
      <c r="G206" s="1106"/>
      <c r="H206" s="1107"/>
      <c r="I206" s="1108"/>
      <c r="J206" s="1109">
        <f>G205</f>
        <v>0</v>
      </c>
      <c r="K206" s="1108"/>
      <c r="L206" s="1109">
        <f>M205</f>
        <v>0</v>
      </c>
      <c r="M206" s="1110"/>
      <c r="N206" s="1111"/>
      <c r="O206" s="1112"/>
      <c r="P206" s="1113"/>
      <c r="Q206" s="1113"/>
      <c r="R206" s="1107"/>
      <c r="S206" s="1063"/>
      <c r="T206" s="1064"/>
      <c r="U206" s="1064"/>
      <c r="V206" s="1064"/>
      <c r="W206" s="1065"/>
      <c r="X206" s="1100" t="s">
        <v>922</v>
      </c>
      <c r="Y206" s="1101"/>
      <c r="Z206" s="1102"/>
      <c r="AA206" s="1069" t="str">
        <f>IF(AA205="","",VLOOKUP(AA205,シフト記号表!$C$6:$L$47,10,FALSE))</f>
        <v/>
      </c>
      <c r="AB206" s="1070" t="str">
        <f>IF(AB205="","",VLOOKUP(AB205,シフト記号表!$C$6:$L$47,10,FALSE))</f>
        <v/>
      </c>
      <c r="AC206" s="1070" t="str">
        <f>IF(AC205="","",VLOOKUP(AC205,シフト記号表!$C$6:$L$47,10,FALSE))</f>
        <v/>
      </c>
      <c r="AD206" s="1070" t="str">
        <f>IF(AD205="","",VLOOKUP(AD205,シフト記号表!$C$6:$L$47,10,FALSE))</f>
        <v/>
      </c>
      <c r="AE206" s="1070" t="str">
        <f>IF(AE205="","",VLOOKUP(AE205,シフト記号表!$C$6:$L$47,10,FALSE))</f>
        <v/>
      </c>
      <c r="AF206" s="1070" t="str">
        <f>IF(AF205="","",VLOOKUP(AF205,シフト記号表!$C$6:$L$47,10,FALSE))</f>
        <v/>
      </c>
      <c r="AG206" s="1071" t="str">
        <f>IF(AG205="","",VLOOKUP(AG205,シフト記号表!$C$6:$L$47,10,FALSE))</f>
        <v/>
      </c>
      <c r="AH206" s="1069" t="str">
        <f>IF(AH205="","",VLOOKUP(AH205,シフト記号表!$C$6:$L$47,10,FALSE))</f>
        <v/>
      </c>
      <c r="AI206" s="1070" t="str">
        <f>IF(AI205="","",VLOOKUP(AI205,シフト記号表!$C$6:$L$47,10,FALSE))</f>
        <v/>
      </c>
      <c r="AJ206" s="1070" t="str">
        <f>IF(AJ205="","",VLOOKUP(AJ205,シフト記号表!$C$6:$L$47,10,FALSE))</f>
        <v/>
      </c>
      <c r="AK206" s="1070" t="str">
        <f>IF(AK205="","",VLOOKUP(AK205,シフト記号表!$C$6:$L$47,10,FALSE))</f>
        <v/>
      </c>
      <c r="AL206" s="1070" t="str">
        <f>IF(AL205="","",VLOOKUP(AL205,シフト記号表!$C$6:$L$47,10,FALSE))</f>
        <v/>
      </c>
      <c r="AM206" s="1070" t="str">
        <f>IF(AM205="","",VLOOKUP(AM205,シフト記号表!$C$6:$L$47,10,FALSE))</f>
        <v/>
      </c>
      <c r="AN206" s="1071" t="str">
        <f>IF(AN205="","",VLOOKUP(AN205,シフト記号表!$C$6:$L$47,10,FALSE))</f>
        <v/>
      </c>
      <c r="AO206" s="1069" t="str">
        <f>IF(AO205="","",VLOOKUP(AO205,シフト記号表!$C$6:$L$47,10,FALSE))</f>
        <v/>
      </c>
      <c r="AP206" s="1070" t="str">
        <f>IF(AP205="","",VLOOKUP(AP205,シフト記号表!$C$6:$L$47,10,FALSE))</f>
        <v/>
      </c>
      <c r="AQ206" s="1070" t="str">
        <f>IF(AQ205="","",VLOOKUP(AQ205,シフト記号表!$C$6:$L$47,10,FALSE))</f>
        <v/>
      </c>
      <c r="AR206" s="1070" t="str">
        <f>IF(AR205="","",VLOOKUP(AR205,シフト記号表!$C$6:$L$47,10,FALSE))</f>
        <v/>
      </c>
      <c r="AS206" s="1070" t="str">
        <f>IF(AS205="","",VLOOKUP(AS205,シフト記号表!$C$6:$L$47,10,FALSE))</f>
        <v/>
      </c>
      <c r="AT206" s="1070" t="str">
        <f>IF(AT205="","",VLOOKUP(AT205,シフト記号表!$C$6:$L$47,10,FALSE))</f>
        <v/>
      </c>
      <c r="AU206" s="1071" t="str">
        <f>IF(AU205="","",VLOOKUP(AU205,シフト記号表!$C$6:$L$47,10,FALSE))</f>
        <v/>
      </c>
      <c r="AV206" s="1069" t="str">
        <f>IF(AV205="","",VLOOKUP(AV205,シフト記号表!$C$6:$L$47,10,FALSE))</f>
        <v/>
      </c>
      <c r="AW206" s="1070" t="str">
        <f>IF(AW205="","",VLOOKUP(AW205,シフト記号表!$C$6:$L$47,10,FALSE))</f>
        <v/>
      </c>
      <c r="AX206" s="1070" t="str">
        <f>IF(AX205="","",VLOOKUP(AX205,シフト記号表!$C$6:$L$47,10,FALSE))</f>
        <v/>
      </c>
      <c r="AY206" s="1070" t="str">
        <f>IF(AY205="","",VLOOKUP(AY205,シフト記号表!$C$6:$L$47,10,FALSE))</f>
        <v/>
      </c>
      <c r="AZ206" s="1070" t="str">
        <f>IF(AZ205="","",VLOOKUP(AZ205,シフト記号表!$C$6:$L$47,10,FALSE))</f>
        <v/>
      </c>
      <c r="BA206" s="1070" t="str">
        <f>IF(BA205="","",VLOOKUP(BA205,シフト記号表!$C$6:$L$47,10,FALSE))</f>
        <v/>
      </c>
      <c r="BB206" s="1071" t="str">
        <f>IF(BB205="","",VLOOKUP(BB205,シフト記号表!$C$6:$L$47,10,FALSE))</f>
        <v/>
      </c>
      <c r="BC206" s="1069" t="str">
        <f>IF(BC205="","",VLOOKUP(BC205,シフト記号表!$C$6:$L$47,10,FALSE))</f>
        <v/>
      </c>
      <c r="BD206" s="1070" t="str">
        <f>IF(BD205="","",VLOOKUP(BD205,シフト記号表!$C$6:$L$47,10,FALSE))</f>
        <v/>
      </c>
      <c r="BE206" s="1070" t="str">
        <f>IF(BE205="","",VLOOKUP(BE205,シフト記号表!$C$6:$L$47,10,FALSE))</f>
        <v/>
      </c>
      <c r="BF206" s="1114">
        <f>IF($BI$3="４週",SUM(AA206:BB206),IF($BI$3="暦月",SUM(AA206:BE206),""))</f>
        <v>0</v>
      </c>
      <c r="BG206" s="1115"/>
      <c r="BH206" s="1116">
        <f>IF($BI$3="４週",BF206/4,IF($BI$3="暦月",(BF206/($BI$8/7)),""))</f>
        <v>0</v>
      </c>
      <c r="BI206" s="1115"/>
      <c r="BJ206" s="1117"/>
      <c r="BK206" s="1118"/>
      <c r="BL206" s="1118"/>
      <c r="BM206" s="1118"/>
      <c r="BN206" s="1119"/>
    </row>
    <row r="207" spans="2:66" ht="20.25" hidden="1" customHeight="1">
      <c r="B207" s="1029">
        <f>B205+1</f>
        <v>96</v>
      </c>
      <c r="C207" s="1234"/>
      <c r="D207" s="1235"/>
      <c r="E207" s="930"/>
      <c r="F207" s="1233"/>
      <c r="G207" s="1078"/>
      <c r="H207" s="1079"/>
      <c r="I207" s="1057"/>
      <c r="J207" s="1058"/>
      <c r="K207" s="1057"/>
      <c r="L207" s="1058"/>
      <c r="M207" s="1082"/>
      <c r="N207" s="1083"/>
      <c r="O207" s="1084"/>
      <c r="P207" s="1085"/>
      <c r="Q207" s="1085"/>
      <c r="R207" s="1079"/>
      <c r="S207" s="1063"/>
      <c r="T207" s="1064"/>
      <c r="U207" s="1064"/>
      <c r="V207" s="1064"/>
      <c r="W207" s="1065"/>
      <c r="X207" s="1103" t="s">
        <v>921</v>
      </c>
      <c r="Y207" s="1104"/>
      <c r="Z207" s="1105"/>
      <c r="AA207" s="1089"/>
      <c r="AB207" s="1090"/>
      <c r="AC207" s="1090"/>
      <c r="AD207" s="1090"/>
      <c r="AE207" s="1090"/>
      <c r="AF207" s="1090"/>
      <c r="AG207" s="1091"/>
      <c r="AH207" s="1089"/>
      <c r="AI207" s="1090"/>
      <c r="AJ207" s="1090"/>
      <c r="AK207" s="1090"/>
      <c r="AL207" s="1090"/>
      <c r="AM207" s="1090"/>
      <c r="AN207" s="1091"/>
      <c r="AO207" s="1089"/>
      <c r="AP207" s="1090"/>
      <c r="AQ207" s="1090"/>
      <c r="AR207" s="1090"/>
      <c r="AS207" s="1090"/>
      <c r="AT207" s="1090"/>
      <c r="AU207" s="1091"/>
      <c r="AV207" s="1089"/>
      <c r="AW207" s="1090"/>
      <c r="AX207" s="1090"/>
      <c r="AY207" s="1090"/>
      <c r="AZ207" s="1090"/>
      <c r="BA207" s="1090"/>
      <c r="BB207" s="1091"/>
      <c r="BC207" s="1089"/>
      <c r="BD207" s="1090"/>
      <c r="BE207" s="1092"/>
      <c r="BF207" s="1093"/>
      <c r="BG207" s="1094"/>
      <c r="BH207" s="1095"/>
      <c r="BI207" s="1096"/>
      <c r="BJ207" s="1097"/>
      <c r="BK207" s="1098"/>
      <c r="BL207" s="1098"/>
      <c r="BM207" s="1098"/>
      <c r="BN207" s="1099"/>
    </row>
    <row r="208" spans="2:66" ht="20.25" hidden="1" customHeight="1">
      <c r="B208" s="1054"/>
      <c r="C208" s="1231"/>
      <c r="D208" s="1232"/>
      <c r="E208" s="930"/>
      <c r="F208" s="1233"/>
      <c r="G208" s="1106"/>
      <c r="H208" s="1107"/>
      <c r="I208" s="1108"/>
      <c r="J208" s="1109">
        <f>G207</f>
        <v>0</v>
      </c>
      <c r="K208" s="1108"/>
      <c r="L208" s="1109">
        <f>M207</f>
        <v>0</v>
      </c>
      <c r="M208" s="1110"/>
      <c r="N208" s="1111"/>
      <c r="O208" s="1112"/>
      <c r="P208" s="1113"/>
      <c r="Q208" s="1113"/>
      <c r="R208" s="1107"/>
      <c r="S208" s="1063"/>
      <c r="T208" s="1064"/>
      <c r="U208" s="1064"/>
      <c r="V208" s="1064"/>
      <c r="W208" s="1065"/>
      <c r="X208" s="1100" t="s">
        <v>922</v>
      </c>
      <c r="Y208" s="1101"/>
      <c r="Z208" s="1102"/>
      <c r="AA208" s="1069" t="str">
        <f>IF(AA207="","",VLOOKUP(AA207,シフト記号表!$C$6:$L$47,10,FALSE))</f>
        <v/>
      </c>
      <c r="AB208" s="1070" t="str">
        <f>IF(AB207="","",VLOOKUP(AB207,シフト記号表!$C$6:$L$47,10,FALSE))</f>
        <v/>
      </c>
      <c r="AC208" s="1070" t="str">
        <f>IF(AC207="","",VLOOKUP(AC207,シフト記号表!$C$6:$L$47,10,FALSE))</f>
        <v/>
      </c>
      <c r="AD208" s="1070" t="str">
        <f>IF(AD207="","",VLOOKUP(AD207,シフト記号表!$C$6:$L$47,10,FALSE))</f>
        <v/>
      </c>
      <c r="AE208" s="1070" t="str">
        <f>IF(AE207="","",VLOOKUP(AE207,シフト記号表!$C$6:$L$47,10,FALSE))</f>
        <v/>
      </c>
      <c r="AF208" s="1070" t="str">
        <f>IF(AF207="","",VLOOKUP(AF207,シフト記号表!$C$6:$L$47,10,FALSE))</f>
        <v/>
      </c>
      <c r="AG208" s="1071" t="str">
        <f>IF(AG207="","",VLOOKUP(AG207,シフト記号表!$C$6:$L$47,10,FALSE))</f>
        <v/>
      </c>
      <c r="AH208" s="1069" t="str">
        <f>IF(AH207="","",VLOOKUP(AH207,シフト記号表!$C$6:$L$47,10,FALSE))</f>
        <v/>
      </c>
      <c r="AI208" s="1070" t="str">
        <f>IF(AI207="","",VLOOKUP(AI207,シフト記号表!$C$6:$L$47,10,FALSE))</f>
        <v/>
      </c>
      <c r="AJ208" s="1070" t="str">
        <f>IF(AJ207="","",VLOOKUP(AJ207,シフト記号表!$C$6:$L$47,10,FALSE))</f>
        <v/>
      </c>
      <c r="AK208" s="1070" t="str">
        <f>IF(AK207="","",VLOOKUP(AK207,シフト記号表!$C$6:$L$47,10,FALSE))</f>
        <v/>
      </c>
      <c r="AL208" s="1070" t="str">
        <f>IF(AL207="","",VLOOKUP(AL207,シフト記号表!$C$6:$L$47,10,FALSE))</f>
        <v/>
      </c>
      <c r="AM208" s="1070" t="str">
        <f>IF(AM207="","",VLOOKUP(AM207,シフト記号表!$C$6:$L$47,10,FALSE))</f>
        <v/>
      </c>
      <c r="AN208" s="1071" t="str">
        <f>IF(AN207="","",VLOOKUP(AN207,シフト記号表!$C$6:$L$47,10,FALSE))</f>
        <v/>
      </c>
      <c r="AO208" s="1069" t="str">
        <f>IF(AO207="","",VLOOKUP(AO207,シフト記号表!$C$6:$L$47,10,FALSE))</f>
        <v/>
      </c>
      <c r="AP208" s="1070" t="str">
        <f>IF(AP207="","",VLOOKUP(AP207,シフト記号表!$C$6:$L$47,10,FALSE))</f>
        <v/>
      </c>
      <c r="AQ208" s="1070" t="str">
        <f>IF(AQ207="","",VLOOKUP(AQ207,シフト記号表!$C$6:$L$47,10,FALSE))</f>
        <v/>
      </c>
      <c r="AR208" s="1070" t="str">
        <f>IF(AR207="","",VLOOKUP(AR207,シフト記号表!$C$6:$L$47,10,FALSE))</f>
        <v/>
      </c>
      <c r="AS208" s="1070" t="str">
        <f>IF(AS207="","",VLOOKUP(AS207,シフト記号表!$C$6:$L$47,10,FALSE))</f>
        <v/>
      </c>
      <c r="AT208" s="1070" t="str">
        <f>IF(AT207="","",VLOOKUP(AT207,シフト記号表!$C$6:$L$47,10,FALSE))</f>
        <v/>
      </c>
      <c r="AU208" s="1071" t="str">
        <f>IF(AU207="","",VLOOKUP(AU207,シフト記号表!$C$6:$L$47,10,FALSE))</f>
        <v/>
      </c>
      <c r="AV208" s="1069" t="str">
        <f>IF(AV207="","",VLOOKUP(AV207,シフト記号表!$C$6:$L$47,10,FALSE))</f>
        <v/>
      </c>
      <c r="AW208" s="1070" t="str">
        <f>IF(AW207="","",VLOOKUP(AW207,シフト記号表!$C$6:$L$47,10,FALSE))</f>
        <v/>
      </c>
      <c r="AX208" s="1070" t="str">
        <f>IF(AX207="","",VLOOKUP(AX207,シフト記号表!$C$6:$L$47,10,FALSE))</f>
        <v/>
      </c>
      <c r="AY208" s="1070" t="str">
        <f>IF(AY207="","",VLOOKUP(AY207,シフト記号表!$C$6:$L$47,10,FALSE))</f>
        <v/>
      </c>
      <c r="AZ208" s="1070" t="str">
        <f>IF(AZ207="","",VLOOKUP(AZ207,シフト記号表!$C$6:$L$47,10,FALSE))</f>
        <v/>
      </c>
      <c r="BA208" s="1070" t="str">
        <f>IF(BA207="","",VLOOKUP(BA207,シフト記号表!$C$6:$L$47,10,FALSE))</f>
        <v/>
      </c>
      <c r="BB208" s="1071" t="str">
        <f>IF(BB207="","",VLOOKUP(BB207,シフト記号表!$C$6:$L$47,10,FALSE))</f>
        <v/>
      </c>
      <c r="BC208" s="1069" t="str">
        <f>IF(BC207="","",VLOOKUP(BC207,シフト記号表!$C$6:$L$47,10,FALSE))</f>
        <v/>
      </c>
      <c r="BD208" s="1070" t="str">
        <f>IF(BD207="","",VLOOKUP(BD207,シフト記号表!$C$6:$L$47,10,FALSE))</f>
        <v/>
      </c>
      <c r="BE208" s="1070" t="str">
        <f>IF(BE207="","",VLOOKUP(BE207,シフト記号表!$C$6:$L$47,10,FALSE))</f>
        <v/>
      </c>
      <c r="BF208" s="1114">
        <f>IF($BI$3="４週",SUM(AA208:BB208),IF($BI$3="暦月",SUM(AA208:BE208),""))</f>
        <v>0</v>
      </c>
      <c r="BG208" s="1115"/>
      <c r="BH208" s="1116">
        <f>IF($BI$3="４週",BF208/4,IF($BI$3="暦月",(BF208/($BI$8/7)),""))</f>
        <v>0</v>
      </c>
      <c r="BI208" s="1115"/>
      <c r="BJ208" s="1117"/>
      <c r="BK208" s="1118"/>
      <c r="BL208" s="1118"/>
      <c r="BM208" s="1118"/>
      <c r="BN208" s="1119"/>
    </row>
    <row r="209" spans="2:66" ht="20.25" hidden="1" customHeight="1">
      <c r="B209" s="1029">
        <f>B207+1</f>
        <v>97</v>
      </c>
      <c r="C209" s="1234"/>
      <c r="D209" s="1235"/>
      <c r="E209" s="930"/>
      <c r="F209" s="1233"/>
      <c r="G209" s="1078"/>
      <c r="H209" s="1079"/>
      <c r="I209" s="1057"/>
      <c r="J209" s="1058"/>
      <c r="K209" s="1057"/>
      <c r="L209" s="1058"/>
      <c r="M209" s="1082"/>
      <c r="N209" s="1083"/>
      <c r="O209" s="1084"/>
      <c r="P209" s="1085"/>
      <c r="Q209" s="1085"/>
      <c r="R209" s="1079"/>
      <c r="S209" s="1063"/>
      <c r="T209" s="1064"/>
      <c r="U209" s="1064"/>
      <c r="V209" s="1064"/>
      <c r="W209" s="1065"/>
      <c r="X209" s="1103" t="s">
        <v>921</v>
      </c>
      <c r="Y209" s="1104"/>
      <c r="Z209" s="1105"/>
      <c r="AA209" s="1089"/>
      <c r="AB209" s="1090"/>
      <c r="AC209" s="1090"/>
      <c r="AD209" s="1090"/>
      <c r="AE209" s="1090"/>
      <c r="AF209" s="1090"/>
      <c r="AG209" s="1091"/>
      <c r="AH209" s="1089"/>
      <c r="AI209" s="1090"/>
      <c r="AJ209" s="1090"/>
      <c r="AK209" s="1090"/>
      <c r="AL209" s="1090"/>
      <c r="AM209" s="1090"/>
      <c r="AN209" s="1091"/>
      <c r="AO209" s="1089"/>
      <c r="AP209" s="1090"/>
      <c r="AQ209" s="1090"/>
      <c r="AR209" s="1090"/>
      <c r="AS209" s="1090"/>
      <c r="AT209" s="1090"/>
      <c r="AU209" s="1091"/>
      <c r="AV209" s="1089"/>
      <c r="AW209" s="1090"/>
      <c r="AX209" s="1090"/>
      <c r="AY209" s="1090"/>
      <c r="AZ209" s="1090"/>
      <c r="BA209" s="1090"/>
      <c r="BB209" s="1091"/>
      <c r="BC209" s="1089"/>
      <c r="BD209" s="1090"/>
      <c r="BE209" s="1092"/>
      <c r="BF209" s="1093"/>
      <c r="BG209" s="1094"/>
      <c r="BH209" s="1095"/>
      <c r="BI209" s="1096"/>
      <c r="BJ209" s="1097"/>
      <c r="BK209" s="1098"/>
      <c r="BL209" s="1098"/>
      <c r="BM209" s="1098"/>
      <c r="BN209" s="1099"/>
    </row>
    <row r="210" spans="2:66" ht="20.25" hidden="1" customHeight="1">
      <c r="B210" s="1054"/>
      <c r="C210" s="1231"/>
      <c r="D210" s="1232"/>
      <c r="E210" s="930"/>
      <c r="F210" s="1233"/>
      <c r="G210" s="1106"/>
      <c r="H210" s="1107"/>
      <c r="I210" s="1108"/>
      <c r="J210" s="1109">
        <f>G209</f>
        <v>0</v>
      </c>
      <c r="K210" s="1108"/>
      <c r="L210" s="1109">
        <f>M209</f>
        <v>0</v>
      </c>
      <c r="M210" s="1110"/>
      <c r="N210" s="1111"/>
      <c r="O210" s="1112"/>
      <c r="P210" s="1113"/>
      <c r="Q210" s="1113"/>
      <c r="R210" s="1107"/>
      <c r="S210" s="1063"/>
      <c r="T210" s="1064"/>
      <c r="U210" s="1064"/>
      <c r="V210" s="1064"/>
      <c r="W210" s="1065"/>
      <c r="X210" s="1100" t="s">
        <v>922</v>
      </c>
      <c r="Y210" s="1101"/>
      <c r="Z210" s="1102"/>
      <c r="AA210" s="1069" t="str">
        <f>IF(AA209="","",VLOOKUP(AA209,シフト記号表!$C$6:$L$47,10,FALSE))</f>
        <v/>
      </c>
      <c r="AB210" s="1070" t="str">
        <f>IF(AB209="","",VLOOKUP(AB209,シフト記号表!$C$6:$L$47,10,FALSE))</f>
        <v/>
      </c>
      <c r="AC210" s="1070" t="str">
        <f>IF(AC209="","",VLOOKUP(AC209,シフト記号表!$C$6:$L$47,10,FALSE))</f>
        <v/>
      </c>
      <c r="AD210" s="1070" t="str">
        <f>IF(AD209="","",VLOOKUP(AD209,シフト記号表!$C$6:$L$47,10,FALSE))</f>
        <v/>
      </c>
      <c r="AE210" s="1070" t="str">
        <f>IF(AE209="","",VLOOKUP(AE209,シフト記号表!$C$6:$L$47,10,FALSE))</f>
        <v/>
      </c>
      <c r="AF210" s="1070" t="str">
        <f>IF(AF209="","",VLOOKUP(AF209,シフト記号表!$C$6:$L$47,10,FALSE))</f>
        <v/>
      </c>
      <c r="AG210" s="1071" t="str">
        <f>IF(AG209="","",VLOOKUP(AG209,シフト記号表!$C$6:$L$47,10,FALSE))</f>
        <v/>
      </c>
      <c r="AH210" s="1069" t="str">
        <f>IF(AH209="","",VLOOKUP(AH209,シフト記号表!$C$6:$L$47,10,FALSE))</f>
        <v/>
      </c>
      <c r="AI210" s="1070" t="str">
        <f>IF(AI209="","",VLOOKUP(AI209,シフト記号表!$C$6:$L$47,10,FALSE))</f>
        <v/>
      </c>
      <c r="AJ210" s="1070" t="str">
        <f>IF(AJ209="","",VLOOKUP(AJ209,シフト記号表!$C$6:$L$47,10,FALSE))</f>
        <v/>
      </c>
      <c r="AK210" s="1070" t="str">
        <f>IF(AK209="","",VLOOKUP(AK209,シフト記号表!$C$6:$L$47,10,FALSE))</f>
        <v/>
      </c>
      <c r="AL210" s="1070" t="str">
        <f>IF(AL209="","",VLOOKUP(AL209,シフト記号表!$C$6:$L$47,10,FALSE))</f>
        <v/>
      </c>
      <c r="AM210" s="1070" t="str">
        <f>IF(AM209="","",VLOOKUP(AM209,シフト記号表!$C$6:$L$47,10,FALSE))</f>
        <v/>
      </c>
      <c r="AN210" s="1071" t="str">
        <f>IF(AN209="","",VLOOKUP(AN209,シフト記号表!$C$6:$L$47,10,FALSE))</f>
        <v/>
      </c>
      <c r="AO210" s="1069" t="str">
        <f>IF(AO209="","",VLOOKUP(AO209,シフト記号表!$C$6:$L$47,10,FALSE))</f>
        <v/>
      </c>
      <c r="AP210" s="1070" t="str">
        <f>IF(AP209="","",VLOOKUP(AP209,シフト記号表!$C$6:$L$47,10,FALSE))</f>
        <v/>
      </c>
      <c r="AQ210" s="1070" t="str">
        <f>IF(AQ209="","",VLOOKUP(AQ209,シフト記号表!$C$6:$L$47,10,FALSE))</f>
        <v/>
      </c>
      <c r="AR210" s="1070" t="str">
        <f>IF(AR209="","",VLOOKUP(AR209,シフト記号表!$C$6:$L$47,10,FALSE))</f>
        <v/>
      </c>
      <c r="AS210" s="1070" t="str">
        <f>IF(AS209="","",VLOOKUP(AS209,シフト記号表!$C$6:$L$47,10,FALSE))</f>
        <v/>
      </c>
      <c r="AT210" s="1070" t="str">
        <f>IF(AT209="","",VLOOKUP(AT209,シフト記号表!$C$6:$L$47,10,FALSE))</f>
        <v/>
      </c>
      <c r="AU210" s="1071" t="str">
        <f>IF(AU209="","",VLOOKUP(AU209,シフト記号表!$C$6:$L$47,10,FALSE))</f>
        <v/>
      </c>
      <c r="AV210" s="1069" t="str">
        <f>IF(AV209="","",VLOOKUP(AV209,シフト記号表!$C$6:$L$47,10,FALSE))</f>
        <v/>
      </c>
      <c r="AW210" s="1070" t="str">
        <f>IF(AW209="","",VLOOKUP(AW209,シフト記号表!$C$6:$L$47,10,FALSE))</f>
        <v/>
      </c>
      <c r="AX210" s="1070" t="str">
        <f>IF(AX209="","",VLOOKUP(AX209,シフト記号表!$C$6:$L$47,10,FALSE))</f>
        <v/>
      </c>
      <c r="AY210" s="1070" t="str">
        <f>IF(AY209="","",VLOOKUP(AY209,シフト記号表!$C$6:$L$47,10,FALSE))</f>
        <v/>
      </c>
      <c r="AZ210" s="1070" t="str">
        <f>IF(AZ209="","",VLOOKUP(AZ209,シフト記号表!$C$6:$L$47,10,FALSE))</f>
        <v/>
      </c>
      <c r="BA210" s="1070" t="str">
        <f>IF(BA209="","",VLOOKUP(BA209,シフト記号表!$C$6:$L$47,10,FALSE))</f>
        <v/>
      </c>
      <c r="BB210" s="1071" t="str">
        <f>IF(BB209="","",VLOOKUP(BB209,シフト記号表!$C$6:$L$47,10,FALSE))</f>
        <v/>
      </c>
      <c r="BC210" s="1069" t="str">
        <f>IF(BC209="","",VLOOKUP(BC209,シフト記号表!$C$6:$L$47,10,FALSE))</f>
        <v/>
      </c>
      <c r="BD210" s="1070" t="str">
        <f>IF(BD209="","",VLOOKUP(BD209,シフト記号表!$C$6:$L$47,10,FALSE))</f>
        <v/>
      </c>
      <c r="BE210" s="1070" t="str">
        <f>IF(BE209="","",VLOOKUP(BE209,シフト記号表!$C$6:$L$47,10,FALSE))</f>
        <v/>
      </c>
      <c r="BF210" s="1114">
        <f>IF($BI$3="４週",SUM(AA210:BB210),IF($BI$3="暦月",SUM(AA210:BE210),""))</f>
        <v>0</v>
      </c>
      <c r="BG210" s="1115"/>
      <c r="BH210" s="1116">
        <f>IF($BI$3="４週",BF210/4,IF($BI$3="暦月",(BF210/($BI$8/7)),""))</f>
        <v>0</v>
      </c>
      <c r="BI210" s="1115"/>
      <c r="BJ210" s="1117"/>
      <c r="BK210" s="1118"/>
      <c r="BL210" s="1118"/>
      <c r="BM210" s="1118"/>
      <c r="BN210" s="1119"/>
    </row>
    <row r="211" spans="2:66" ht="20.25" hidden="1" customHeight="1">
      <c r="B211" s="1029">
        <f>B209+1</f>
        <v>98</v>
      </c>
      <c r="C211" s="1234"/>
      <c r="D211" s="1235"/>
      <c r="E211" s="930"/>
      <c r="F211" s="1233"/>
      <c r="G211" s="1078"/>
      <c r="H211" s="1079"/>
      <c r="I211" s="1057"/>
      <c r="J211" s="1058"/>
      <c r="K211" s="1057"/>
      <c r="L211" s="1058"/>
      <c r="M211" s="1082"/>
      <c r="N211" s="1083"/>
      <c r="O211" s="1084"/>
      <c r="P211" s="1085"/>
      <c r="Q211" s="1085"/>
      <c r="R211" s="1079"/>
      <c r="S211" s="1063"/>
      <c r="T211" s="1064"/>
      <c r="U211" s="1064"/>
      <c r="V211" s="1064"/>
      <c r="W211" s="1065"/>
      <c r="X211" s="1103" t="s">
        <v>921</v>
      </c>
      <c r="Y211" s="1104"/>
      <c r="Z211" s="1105"/>
      <c r="AA211" s="1089"/>
      <c r="AB211" s="1090"/>
      <c r="AC211" s="1090"/>
      <c r="AD211" s="1090"/>
      <c r="AE211" s="1090"/>
      <c r="AF211" s="1090"/>
      <c r="AG211" s="1091"/>
      <c r="AH211" s="1089"/>
      <c r="AI211" s="1090"/>
      <c r="AJ211" s="1090"/>
      <c r="AK211" s="1090"/>
      <c r="AL211" s="1090"/>
      <c r="AM211" s="1090"/>
      <c r="AN211" s="1091"/>
      <c r="AO211" s="1089"/>
      <c r="AP211" s="1090"/>
      <c r="AQ211" s="1090"/>
      <c r="AR211" s="1090"/>
      <c r="AS211" s="1090"/>
      <c r="AT211" s="1090"/>
      <c r="AU211" s="1091"/>
      <c r="AV211" s="1089"/>
      <c r="AW211" s="1090"/>
      <c r="AX211" s="1090"/>
      <c r="AY211" s="1090"/>
      <c r="AZ211" s="1090"/>
      <c r="BA211" s="1090"/>
      <c r="BB211" s="1091"/>
      <c r="BC211" s="1089"/>
      <c r="BD211" s="1090"/>
      <c r="BE211" s="1092"/>
      <c r="BF211" s="1093"/>
      <c r="BG211" s="1094"/>
      <c r="BH211" s="1095"/>
      <c r="BI211" s="1096"/>
      <c r="BJ211" s="1097"/>
      <c r="BK211" s="1098"/>
      <c r="BL211" s="1098"/>
      <c r="BM211" s="1098"/>
      <c r="BN211" s="1099"/>
    </row>
    <row r="212" spans="2:66" ht="20.25" hidden="1" customHeight="1">
      <c r="B212" s="1054"/>
      <c r="C212" s="1231"/>
      <c r="D212" s="1232"/>
      <c r="E212" s="930"/>
      <c r="F212" s="1233"/>
      <c r="G212" s="1106"/>
      <c r="H212" s="1107"/>
      <c r="I212" s="1108"/>
      <c r="J212" s="1109">
        <f>G211</f>
        <v>0</v>
      </c>
      <c r="K212" s="1108"/>
      <c r="L212" s="1109">
        <f>M211</f>
        <v>0</v>
      </c>
      <c r="M212" s="1110"/>
      <c r="N212" s="1111"/>
      <c r="O212" s="1112"/>
      <c r="P212" s="1113"/>
      <c r="Q212" s="1113"/>
      <c r="R212" s="1107"/>
      <c r="S212" s="1063"/>
      <c r="T212" s="1064"/>
      <c r="U212" s="1064"/>
      <c r="V212" s="1064"/>
      <c r="W212" s="1065"/>
      <c r="X212" s="1100" t="s">
        <v>922</v>
      </c>
      <c r="Y212" s="1101"/>
      <c r="Z212" s="1102"/>
      <c r="AA212" s="1069" t="str">
        <f>IF(AA211="","",VLOOKUP(AA211,シフト記号表!$C$6:$L$47,10,FALSE))</f>
        <v/>
      </c>
      <c r="AB212" s="1070" t="str">
        <f>IF(AB211="","",VLOOKUP(AB211,シフト記号表!$C$6:$L$47,10,FALSE))</f>
        <v/>
      </c>
      <c r="AC212" s="1070" t="str">
        <f>IF(AC211="","",VLOOKUP(AC211,シフト記号表!$C$6:$L$47,10,FALSE))</f>
        <v/>
      </c>
      <c r="AD212" s="1070" t="str">
        <f>IF(AD211="","",VLOOKUP(AD211,シフト記号表!$C$6:$L$47,10,FALSE))</f>
        <v/>
      </c>
      <c r="AE212" s="1070" t="str">
        <f>IF(AE211="","",VLOOKUP(AE211,シフト記号表!$C$6:$L$47,10,FALSE))</f>
        <v/>
      </c>
      <c r="AF212" s="1070" t="str">
        <f>IF(AF211="","",VLOOKUP(AF211,シフト記号表!$C$6:$L$47,10,FALSE))</f>
        <v/>
      </c>
      <c r="AG212" s="1071" t="str">
        <f>IF(AG211="","",VLOOKUP(AG211,シフト記号表!$C$6:$L$47,10,FALSE))</f>
        <v/>
      </c>
      <c r="AH212" s="1069" t="str">
        <f>IF(AH211="","",VLOOKUP(AH211,シフト記号表!$C$6:$L$47,10,FALSE))</f>
        <v/>
      </c>
      <c r="AI212" s="1070" t="str">
        <f>IF(AI211="","",VLOOKUP(AI211,シフト記号表!$C$6:$L$47,10,FALSE))</f>
        <v/>
      </c>
      <c r="AJ212" s="1070" t="str">
        <f>IF(AJ211="","",VLOOKUP(AJ211,シフト記号表!$C$6:$L$47,10,FALSE))</f>
        <v/>
      </c>
      <c r="AK212" s="1070" t="str">
        <f>IF(AK211="","",VLOOKUP(AK211,シフト記号表!$C$6:$L$47,10,FALSE))</f>
        <v/>
      </c>
      <c r="AL212" s="1070" t="str">
        <f>IF(AL211="","",VLOOKUP(AL211,シフト記号表!$C$6:$L$47,10,FALSE))</f>
        <v/>
      </c>
      <c r="AM212" s="1070" t="str">
        <f>IF(AM211="","",VLOOKUP(AM211,シフト記号表!$C$6:$L$47,10,FALSE))</f>
        <v/>
      </c>
      <c r="AN212" s="1071" t="str">
        <f>IF(AN211="","",VLOOKUP(AN211,シフト記号表!$C$6:$L$47,10,FALSE))</f>
        <v/>
      </c>
      <c r="AO212" s="1069" t="str">
        <f>IF(AO211="","",VLOOKUP(AO211,シフト記号表!$C$6:$L$47,10,FALSE))</f>
        <v/>
      </c>
      <c r="AP212" s="1070" t="str">
        <f>IF(AP211="","",VLOOKUP(AP211,シフト記号表!$C$6:$L$47,10,FALSE))</f>
        <v/>
      </c>
      <c r="AQ212" s="1070" t="str">
        <f>IF(AQ211="","",VLOOKUP(AQ211,シフト記号表!$C$6:$L$47,10,FALSE))</f>
        <v/>
      </c>
      <c r="AR212" s="1070" t="str">
        <f>IF(AR211="","",VLOOKUP(AR211,シフト記号表!$C$6:$L$47,10,FALSE))</f>
        <v/>
      </c>
      <c r="AS212" s="1070" t="str">
        <f>IF(AS211="","",VLOOKUP(AS211,シフト記号表!$C$6:$L$47,10,FALSE))</f>
        <v/>
      </c>
      <c r="AT212" s="1070" t="str">
        <f>IF(AT211="","",VLOOKUP(AT211,シフト記号表!$C$6:$L$47,10,FALSE))</f>
        <v/>
      </c>
      <c r="AU212" s="1071" t="str">
        <f>IF(AU211="","",VLOOKUP(AU211,シフト記号表!$C$6:$L$47,10,FALSE))</f>
        <v/>
      </c>
      <c r="AV212" s="1069" t="str">
        <f>IF(AV211="","",VLOOKUP(AV211,シフト記号表!$C$6:$L$47,10,FALSE))</f>
        <v/>
      </c>
      <c r="AW212" s="1070" t="str">
        <f>IF(AW211="","",VLOOKUP(AW211,シフト記号表!$C$6:$L$47,10,FALSE))</f>
        <v/>
      </c>
      <c r="AX212" s="1070" t="str">
        <f>IF(AX211="","",VLOOKUP(AX211,シフト記号表!$C$6:$L$47,10,FALSE))</f>
        <v/>
      </c>
      <c r="AY212" s="1070" t="str">
        <f>IF(AY211="","",VLOOKUP(AY211,シフト記号表!$C$6:$L$47,10,FALSE))</f>
        <v/>
      </c>
      <c r="AZ212" s="1070" t="str">
        <f>IF(AZ211="","",VLOOKUP(AZ211,シフト記号表!$C$6:$L$47,10,FALSE))</f>
        <v/>
      </c>
      <c r="BA212" s="1070" t="str">
        <f>IF(BA211="","",VLOOKUP(BA211,シフト記号表!$C$6:$L$47,10,FALSE))</f>
        <v/>
      </c>
      <c r="BB212" s="1071" t="str">
        <f>IF(BB211="","",VLOOKUP(BB211,シフト記号表!$C$6:$L$47,10,FALSE))</f>
        <v/>
      </c>
      <c r="BC212" s="1069" t="str">
        <f>IF(BC211="","",VLOOKUP(BC211,シフト記号表!$C$6:$L$47,10,FALSE))</f>
        <v/>
      </c>
      <c r="BD212" s="1070" t="str">
        <f>IF(BD211="","",VLOOKUP(BD211,シフト記号表!$C$6:$L$47,10,FALSE))</f>
        <v/>
      </c>
      <c r="BE212" s="1070" t="str">
        <f>IF(BE211="","",VLOOKUP(BE211,シフト記号表!$C$6:$L$47,10,FALSE))</f>
        <v/>
      </c>
      <c r="BF212" s="1114">
        <f>IF($BI$3="４週",SUM(AA212:BB212),IF($BI$3="暦月",SUM(AA212:BE212),""))</f>
        <v>0</v>
      </c>
      <c r="BG212" s="1115"/>
      <c r="BH212" s="1116">
        <f>IF($BI$3="４週",BF212/4,IF($BI$3="暦月",(BF212/($BI$8/7)),""))</f>
        <v>0</v>
      </c>
      <c r="BI212" s="1115"/>
      <c r="BJ212" s="1117"/>
      <c r="BK212" s="1118"/>
      <c r="BL212" s="1118"/>
      <c r="BM212" s="1118"/>
      <c r="BN212" s="1119"/>
    </row>
    <row r="213" spans="2:66" ht="20.25" hidden="1" customHeight="1">
      <c r="B213" s="1029">
        <f>B211+1</f>
        <v>99</v>
      </c>
      <c r="C213" s="1234"/>
      <c r="D213" s="1235"/>
      <c r="E213" s="930"/>
      <c r="F213" s="1233"/>
      <c r="G213" s="1078"/>
      <c r="H213" s="1079"/>
      <c r="I213" s="1057"/>
      <c r="J213" s="1058"/>
      <c r="K213" s="1057"/>
      <c r="L213" s="1058"/>
      <c r="M213" s="1082"/>
      <c r="N213" s="1083"/>
      <c r="O213" s="1084"/>
      <c r="P213" s="1085"/>
      <c r="Q213" s="1085"/>
      <c r="R213" s="1079"/>
      <c r="S213" s="1063"/>
      <c r="T213" s="1064"/>
      <c r="U213" s="1064"/>
      <c r="V213" s="1064"/>
      <c r="W213" s="1065"/>
      <c r="X213" s="1103" t="s">
        <v>921</v>
      </c>
      <c r="Y213" s="1104"/>
      <c r="Z213" s="1105"/>
      <c r="AA213" s="1089"/>
      <c r="AB213" s="1090"/>
      <c r="AC213" s="1090"/>
      <c r="AD213" s="1090"/>
      <c r="AE213" s="1090"/>
      <c r="AF213" s="1090"/>
      <c r="AG213" s="1091"/>
      <c r="AH213" s="1089"/>
      <c r="AI213" s="1090"/>
      <c r="AJ213" s="1090"/>
      <c r="AK213" s="1090"/>
      <c r="AL213" s="1090"/>
      <c r="AM213" s="1090"/>
      <c r="AN213" s="1091"/>
      <c r="AO213" s="1089"/>
      <c r="AP213" s="1090"/>
      <c r="AQ213" s="1090"/>
      <c r="AR213" s="1090"/>
      <c r="AS213" s="1090"/>
      <c r="AT213" s="1090"/>
      <c r="AU213" s="1091"/>
      <c r="AV213" s="1089"/>
      <c r="AW213" s="1090"/>
      <c r="AX213" s="1090"/>
      <c r="AY213" s="1090"/>
      <c r="AZ213" s="1090"/>
      <c r="BA213" s="1090"/>
      <c r="BB213" s="1091"/>
      <c r="BC213" s="1089"/>
      <c r="BD213" s="1090"/>
      <c r="BE213" s="1092"/>
      <c r="BF213" s="1093"/>
      <c r="BG213" s="1094"/>
      <c r="BH213" s="1095"/>
      <c r="BI213" s="1096"/>
      <c r="BJ213" s="1097"/>
      <c r="BK213" s="1098"/>
      <c r="BL213" s="1098"/>
      <c r="BM213" s="1098"/>
      <c r="BN213" s="1099"/>
    </row>
    <row r="214" spans="2:66" ht="20.25" hidden="1" customHeight="1">
      <c r="B214" s="1054"/>
      <c r="C214" s="1231"/>
      <c r="D214" s="1232"/>
      <c r="E214" s="930"/>
      <c r="F214" s="1233"/>
      <c r="G214" s="1106"/>
      <c r="H214" s="1107"/>
      <c r="I214" s="1108"/>
      <c r="J214" s="1109">
        <f>G213</f>
        <v>0</v>
      </c>
      <c r="K214" s="1108"/>
      <c r="L214" s="1109">
        <f>M213</f>
        <v>0</v>
      </c>
      <c r="M214" s="1110"/>
      <c r="N214" s="1111"/>
      <c r="O214" s="1112"/>
      <c r="P214" s="1113"/>
      <c r="Q214" s="1113"/>
      <c r="R214" s="1107"/>
      <c r="S214" s="1063"/>
      <c r="T214" s="1064"/>
      <c r="U214" s="1064"/>
      <c r="V214" s="1064"/>
      <c r="W214" s="1065"/>
      <c r="X214" s="1100" t="s">
        <v>922</v>
      </c>
      <c r="Y214" s="1101"/>
      <c r="Z214" s="1102"/>
      <c r="AA214" s="1069" t="str">
        <f>IF(AA213="","",VLOOKUP(AA213,シフト記号表!$C$6:$L$47,10,FALSE))</f>
        <v/>
      </c>
      <c r="AB214" s="1070" t="str">
        <f>IF(AB213="","",VLOOKUP(AB213,シフト記号表!$C$6:$L$47,10,FALSE))</f>
        <v/>
      </c>
      <c r="AC214" s="1070" t="str">
        <f>IF(AC213="","",VLOOKUP(AC213,シフト記号表!$C$6:$L$47,10,FALSE))</f>
        <v/>
      </c>
      <c r="AD214" s="1070" t="str">
        <f>IF(AD213="","",VLOOKUP(AD213,シフト記号表!$C$6:$L$47,10,FALSE))</f>
        <v/>
      </c>
      <c r="AE214" s="1070" t="str">
        <f>IF(AE213="","",VLOOKUP(AE213,シフト記号表!$C$6:$L$47,10,FALSE))</f>
        <v/>
      </c>
      <c r="AF214" s="1070" t="str">
        <f>IF(AF213="","",VLOOKUP(AF213,シフト記号表!$C$6:$L$47,10,FALSE))</f>
        <v/>
      </c>
      <c r="AG214" s="1071" t="str">
        <f>IF(AG213="","",VLOOKUP(AG213,シフト記号表!$C$6:$L$47,10,FALSE))</f>
        <v/>
      </c>
      <c r="AH214" s="1069" t="str">
        <f>IF(AH213="","",VLOOKUP(AH213,シフト記号表!$C$6:$L$47,10,FALSE))</f>
        <v/>
      </c>
      <c r="AI214" s="1070" t="str">
        <f>IF(AI213="","",VLOOKUP(AI213,シフト記号表!$C$6:$L$47,10,FALSE))</f>
        <v/>
      </c>
      <c r="AJ214" s="1070" t="str">
        <f>IF(AJ213="","",VLOOKUP(AJ213,シフト記号表!$C$6:$L$47,10,FALSE))</f>
        <v/>
      </c>
      <c r="AK214" s="1070" t="str">
        <f>IF(AK213="","",VLOOKUP(AK213,シフト記号表!$C$6:$L$47,10,FALSE))</f>
        <v/>
      </c>
      <c r="AL214" s="1070" t="str">
        <f>IF(AL213="","",VLOOKUP(AL213,シフト記号表!$C$6:$L$47,10,FALSE))</f>
        <v/>
      </c>
      <c r="AM214" s="1070" t="str">
        <f>IF(AM213="","",VLOOKUP(AM213,シフト記号表!$C$6:$L$47,10,FALSE))</f>
        <v/>
      </c>
      <c r="AN214" s="1071" t="str">
        <f>IF(AN213="","",VLOOKUP(AN213,シフト記号表!$C$6:$L$47,10,FALSE))</f>
        <v/>
      </c>
      <c r="AO214" s="1069" t="str">
        <f>IF(AO213="","",VLOOKUP(AO213,シフト記号表!$C$6:$L$47,10,FALSE))</f>
        <v/>
      </c>
      <c r="AP214" s="1070" t="str">
        <f>IF(AP213="","",VLOOKUP(AP213,シフト記号表!$C$6:$L$47,10,FALSE))</f>
        <v/>
      </c>
      <c r="AQ214" s="1070" t="str">
        <f>IF(AQ213="","",VLOOKUP(AQ213,シフト記号表!$C$6:$L$47,10,FALSE))</f>
        <v/>
      </c>
      <c r="AR214" s="1070" t="str">
        <f>IF(AR213="","",VLOOKUP(AR213,シフト記号表!$C$6:$L$47,10,FALSE))</f>
        <v/>
      </c>
      <c r="AS214" s="1070" t="str">
        <f>IF(AS213="","",VLOOKUP(AS213,シフト記号表!$C$6:$L$47,10,FALSE))</f>
        <v/>
      </c>
      <c r="AT214" s="1070" t="str">
        <f>IF(AT213="","",VLOOKUP(AT213,シフト記号表!$C$6:$L$47,10,FALSE))</f>
        <v/>
      </c>
      <c r="AU214" s="1071" t="str">
        <f>IF(AU213="","",VLOOKUP(AU213,シフト記号表!$C$6:$L$47,10,FALSE))</f>
        <v/>
      </c>
      <c r="AV214" s="1069" t="str">
        <f>IF(AV213="","",VLOOKUP(AV213,シフト記号表!$C$6:$L$47,10,FALSE))</f>
        <v/>
      </c>
      <c r="AW214" s="1070" t="str">
        <f>IF(AW213="","",VLOOKUP(AW213,シフト記号表!$C$6:$L$47,10,FALSE))</f>
        <v/>
      </c>
      <c r="AX214" s="1070" t="str">
        <f>IF(AX213="","",VLOOKUP(AX213,シフト記号表!$C$6:$L$47,10,FALSE))</f>
        <v/>
      </c>
      <c r="AY214" s="1070" t="str">
        <f>IF(AY213="","",VLOOKUP(AY213,シフト記号表!$C$6:$L$47,10,FALSE))</f>
        <v/>
      </c>
      <c r="AZ214" s="1070" t="str">
        <f>IF(AZ213="","",VLOOKUP(AZ213,シフト記号表!$C$6:$L$47,10,FALSE))</f>
        <v/>
      </c>
      <c r="BA214" s="1070" t="str">
        <f>IF(BA213="","",VLOOKUP(BA213,シフト記号表!$C$6:$L$47,10,FALSE))</f>
        <v/>
      </c>
      <c r="BB214" s="1071" t="str">
        <f>IF(BB213="","",VLOOKUP(BB213,シフト記号表!$C$6:$L$47,10,FALSE))</f>
        <v/>
      </c>
      <c r="BC214" s="1069" t="str">
        <f>IF(BC213="","",VLOOKUP(BC213,シフト記号表!$C$6:$L$47,10,FALSE))</f>
        <v/>
      </c>
      <c r="BD214" s="1070" t="str">
        <f>IF(BD213="","",VLOOKUP(BD213,シフト記号表!$C$6:$L$47,10,FALSE))</f>
        <v/>
      </c>
      <c r="BE214" s="1070" t="str">
        <f>IF(BE213="","",VLOOKUP(BE213,シフト記号表!$C$6:$L$47,10,FALSE))</f>
        <v/>
      </c>
      <c r="BF214" s="1114">
        <f>IF($BI$3="４週",SUM(AA214:BB214),IF($BI$3="暦月",SUM(AA214:BE214),""))</f>
        <v>0</v>
      </c>
      <c r="BG214" s="1115"/>
      <c r="BH214" s="1116">
        <f>IF($BI$3="４週",BF214/4,IF($BI$3="暦月",(BF214/($BI$8/7)),""))</f>
        <v>0</v>
      </c>
      <c r="BI214" s="1115"/>
      <c r="BJ214" s="1117"/>
      <c r="BK214" s="1118"/>
      <c r="BL214" s="1118"/>
      <c r="BM214" s="1118"/>
      <c r="BN214" s="1119"/>
    </row>
    <row r="215" spans="2:66" ht="20.25" hidden="1" customHeight="1">
      <c r="B215" s="1029">
        <f>B213+1</f>
        <v>100</v>
      </c>
      <c r="C215" s="1234"/>
      <c r="D215" s="1235"/>
      <c r="E215" s="930"/>
      <c r="F215" s="1233"/>
      <c r="G215" s="1078"/>
      <c r="H215" s="1079"/>
      <c r="I215" s="1080"/>
      <c r="J215" s="1081"/>
      <c r="K215" s="1080"/>
      <c r="L215" s="1081"/>
      <c r="M215" s="1082"/>
      <c r="N215" s="1083"/>
      <c r="O215" s="1084"/>
      <c r="P215" s="1085"/>
      <c r="Q215" s="1085"/>
      <c r="R215" s="1079"/>
      <c r="S215" s="1063"/>
      <c r="T215" s="1064"/>
      <c r="U215" s="1064"/>
      <c r="V215" s="1064"/>
      <c r="W215" s="1065"/>
      <c r="X215" s="1086" t="s">
        <v>921</v>
      </c>
      <c r="Y215" s="1087"/>
      <c r="Z215" s="1088"/>
      <c r="AA215" s="1089"/>
      <c r="AB215" s="1090"/>
      <c r="AC215" s="1090"/>
      <c r="AD215" s="1090"/>
      <c r="AE215" s="1090"/>
      <c r="AF215" s="1090"/>
      <c r="AG215" s="1091"/>
      <c r="AH215" s="1089"/>
      <c r="AI215" s="1090"/>
      <c r="AJ215" s="1090"/>
      <c r="AK215" s="1090"/>
      <c r="AL215" s="1090"/>
      <c r="AM215" s="1090"/>
      <c r="AN215" s="1091"/>
      <c r="AO215" s="1089"/>
      <c r="AP215" s="1090"/>
      <c r="AQ215" s="1090"/>
      <c r="AR215" s="1090"/>
      <c r="AS215" s="1090"/>
      <c r="AT215" s="1090"/>
      <c r="AU215" s="1091"/>
      <c r="AV215" s="1089"/>
      <c r="AW215" s="1090"/>
      <c r="AX215" s="1090"/>
      <c r="AY215" s="1090"/>
      <c r="AZ215" s="1090"/>
      <c r="BA215" s="1090"/>
      <c r="BB215" s="1091"/>
      <c r="BC215" s="1089"/>
      <c r="BD215" s="1090"/>
      <c r="BE215" s="1092"/>
      <c r="BF215" s="1093"/>
      <c r="BG215" s="1094"/>
      <c r="BH215" s="1095"/>
      <c r="BI215" s="1096"/>
      <c r="BJ215" s="1097"/>
      <c r="BK215" s="1098"/>
      <c r="BL215" s="1098"/>
      <c r="BM215" s="1098"/>
      <c r="BN215" s="1099"/>
    </row>
    <row r="216" spans="2:66" ht="20.25" hidden="1" customHeight="1" thickBot="1">
      <c r="B216" s="1120"/>
      <c r="C216" s="1236"/>
      <c r="D216" s="1237"/>
      <c r="E216" s="1238"/>
      <c r="F216" s="1239"/>
      <c r="G216" s="1121"/>
      <c r="H216" s="1122"/>
      <c r="I216" s="1123"/>
      <c r="J216" s="1124">
        <f>G215</f>
        <v>0</v>
      </c>
      <c r="K216" s="1123"/>
      <c r="L216" s="1124">
        <f>M215</f>
        <v>0</v>
      </c>
      <c r="M216" s="1125"/>
      <c r="N216" s="1126"/>
      <c r="O216" s="1127"/>
      <c r="P216" s="1128"/>
      <c r="Q216" s="1128"/>
      <c r="R216" s="1122"/>
      <c r="S216" s="1129"/>
      <c r="T216" s="1130"/>
      <c r="U216" s="1130"/>
      <c r="V216" s="1130"/>
      <c r="W216" s="1131"/>
      <c r="X216" s="1132" t="s">
        <v>922</v>
      </c>
      <c r="Y216" s="1133"/>
      <c r="Z216" s="1134"/>
      <c r="AA216" s="1135" t="str">
        <f>IF(AA215="","",VLOOKUP(AA215,シフト記号表!$C$6:$L$47,10,FALSE))</f>
        <v/>
      </c>
      <c r="AB216" s="1136" t="str">
        <f>IF(AB215="","",VLOOKUP(AB215,シフト記号表!$C$6:$L$47,10,FALSE))</f>
        <v/>
      </c>
      <c r="AC216" s="1136" t="str">
        <f>IF(AC215="","",VLOOKUP(AC215,シフト記号表!$C$6:$L$47,10,FALSE))</f>
        <v/>
      </c>
      <c r="AD216" s="1136" t="str">
        <f>IF(AD215="","",VLOOKUP(AD215,シフト記号表!$C$6:$L$47,10,FALSE))</f>
        <v/>
      </c>
      <c r="AE216" s="1136" t="str">
        <f>IF(AE215="","",VLOOKUP(AE215,シフト記号表!$C$6:$L$47,10,FALSE))</f>
        <v/>
      </c>
      <c r="AF216" s="1136" t="str">
        <f>IF(AF215="","",VLOOKUP(AF215,シフト記号表!$C$6:$L$47,10,FALSE))</f>
        <v/>
      </c>
      <c r="AG216" s="1137" t="str">
        <f>IF(AG215="","",VLOOKUP(AG215,シフト記号表!$C$6:$L$47,10,FALSE))</f>
        <v/>
      </c>
      <c r="AH216" s="1135" t="str">
        <f>IF(AH215="","",VLOOKUP(AH215,シフト記号表!$C$6:$L$47,10,FALSE))</f>
        <v/>
      </c>
      <c r="AI216" s="1136" t="str">
        <f>IF(AI215="","",VLOOKUP(AI215,シフト記号表!$C$6:$L$47,10,FALSE))</f>
        <v/>
      </c>
      <c r="AJ216" s="1136" t="str">
        <f>IF(AJ215="","",VLOOKUP(AJ215,シフト記号表!$C$6:$L$47,10,FALSE))</f>
        <v/>
      </c>
      <c r="AK216" s="1136" t="str">
        <f>IF(AK215="","",VLOOKUP(AK215,シフト記号表!$C$6:$L$47,10,FALSE))</f>
        <v/>
      </c>
      <c r="AL216" s="1136" t="str">
        <f>IF(AL215="","",VLOOKUP(AL215,シフト記号表!$C$6:$L$47,10,FALSE))</f>
        <v/>
      </c>
      <c r="AM216" s="1136" t="str">
        <f>IF(AM215="","",VLOOKUP(AM215,シフト記号表!$C$6:$L$47,10,FALSE))</f>
        <v/>
      </c>
      <c r="AN216" s="1137" t="str">
        <f>IF(AN215="","",VLOOKUP(AN215,シフト記号表!$C$6:$L$47,10,FALSE))</f>
        <v/>
      </c>
      <c r="AO216" s="1135" t="str">
        <f>IF(AO215="","",VLOOKUP(AO215,シフト記号表!$C$6:$L$47,10,FALSE))</f>
        <v/>
      </c>
      <c r="AP216" s="1136" t="str">
        <f>IF(AP215="","",VLOOKUP(AP215,シフト記号表!$C$6:$L$47,10,FALSE))</f>
        <v/>
      </c>
      <c r="AQ216" s="1136" t="str">
        <f>IF(AQ215="","",VLOOKUP(AQ215,シフト記号表!$C$6:$L$47,10,FALSE))</f>
        <v/>
      </c>
      <c r="AR216" s="1136" t="str">
        <f>IF(AR215="","",VLOOKUP(AR215,シフト記号表!$C$6:$L$47,10,FALSE))</f>
        <v/>
      </c>
      <c r="AS216" s="1136" t="str">
        <f>IF(AS215="","",VLOOKUP(AS215,シフト記号表!$C$6:$L$47,10,FALSE))</f>
        <v/>
      </c>
      <c r="AT216" s="1136" t="str">
        <f>IF(AT215="","",VLOOKUP(AT215,シフト記号表!$C$6:$L$47,10,FALSE))</f>
        <v/>
      </c>
      <c r="AU216" s="1137" t="str">
        <f>IF(AU215="","",VLOOKUP(AU215,シフト記号表!$C$6:$L$47,10,FALSE))</f>
        <v/>
      </c>
      <c r="AV216" s="1135" t="str">
        <f>IF(AV215="","",VLOOKUP(AV215,シフト記号表!$C$6:$L$47,10,FALSE))</f>
        <v/>
      </c>
      <c r="AW216" s="1136" t="str">
        <f>IF(AW215="","",VLOOKUP(AW215,シフト記号表!$C$6:$L$47,10,FALSE))</f>
        <v/>
      </c>
      <c r="AX216" s="1136" t="str">
        <f>IF(AX215="","",VLOOKUP(AX215,シフト記号表!$C$6:$L$47,10,FALSE))</f>
        <v/>
      </c>
      <c r="AY216" s="1136" t="str">
        <f>IF(AY215="","",VLOOKUP(AY215,シフト記号表!$C$6:$L$47,10,FALSE))</f>
        <v/>
      </c>
      <c r="AZ216" s="1136" t="str">
        <f>IF(AZ215="","",VLOOKUP(AZ215,シフト記号表!$C$6:$L$47,10,FALSE))</f>
        <v/>
      </c>
      <c r="BA216" s="1136" t="str">
        <f>IF(BA215="","",VLOOKUP(BA215,シフト記号表!$C$6:$L$47,10,FALSE))</f>
        <v/>
      </c>
      <c r="BB216" s="1137" t="str">
        <f>IF(BB215="","",VLOOKUP(BB215,シフト記号表!$C$6:$L$47,10,FALSE))</f>
        <v/>
      </c>
      <c r="BC216" s="1135" t="str">
        <f>IF(BC215="","",VLOOKUP(BC215,シフト記号表!$C$6:$L$47,10,FALSE))</f>
        <v/>
      </c>
      <c r="BD216" s="1136" t="str">
        <f>IF(BD215="","",VLOOKUP(BD215,シフト記号表!$C$6:$L$47,10,FALSE))</f>
        <v/>
      </c>
      <c r="BE216" s="1136" t="str">
        <f>IF(BE215="","",VLOOKUP(BE215,シフト記号表!$C$6:$L$47,10,FALSE))</f>
        <v/>
      </c>
      <c r="BF216" s="1138">
        <f>IF($BI$3="４週",SUM(AA216:BB216),IF($BI$3="暦月",SUM(AA216:BE216),""))</f>
        <v>0</v>
      </c>
      <c r="BG216" s="1139"/>
      <c r="BH216" s="1140">
        <f>IF($BI$3="４週",BF216/4,IF($BI$3="暦月",(BF216/($BI$8/7)),""))</f>
        <v>0</v>
      </c>
      <c r="BI216" s="1139"/>
      <c r="BJ216" s="1141"/>
      <c r="BK216" s="1142"/>
      <c r="BL216" s="1142"/>
      <c r="BM216" s="1142"/>
      <c r="BN216" s="1143"/>
    </row>
    <row r="217" spans="2:66" ht="20.25" customHeight="1">
      <c r="B217" s="1156"/>
      <c r="C217" s="1156"/>
      <c r="D217" s="1156"/>
      <c r="E217" s="1156"/>
      <c r="F217" s="1156"/>
      <c r="G217" s="1157"/>
      <c r="H217" s="1157"/>
      <c r="I217" s="1157"/>
      <c r="J217" s="1157"/>
      <c r="K217" s="1157"/>
      <c r="L217" s="1157"/>
      <c r="M217" s="1158"/>
      <c r="N217" s="1158"/>
      <c r="O217" s="1157"/>
      <c r="P217" s="1157"/>
      <c r="Q217" s="1157"/>
      <c r="R217" s="1157"/>
      <c r="S217" s="1159"/>
      <c r="T217" s="1159"/>
      <c r="U217" s="1159"/>
      <c r="V217" s="1160"/>
      <c r="W217" s="1160"/>
      <c r="X217" s="1160"/>
      <c r="Y217" s="1161"/>
      <c r="Z217" s="1162"/>
      <c r="AA217" s="1163"/>
      <c r="AB217" s="1163"/>
      <c r="AC217" s="1163"/>
      <c r="AD217" s="1163"/>
      <c r="AE217" s="1163"/>
      <c r="AF217" s="1163"/>
      <c r="AG217" s="1163"/>
      <c r="AH217" s="1163"/>
      <c r="AI217" s="1163"/>
      <c r="AJ217" s="1163"/>
      <c r="AK217" s="1163"/>
      <c r="AL217" s="1163"/>
      <c r="AM217" s="1163"/>
      <c r="AN217" s="1163"/>
      <c r="AO217" s="1163"/>
      <c r="AP217" s="1163"/>
      <c r="AQ217" s="1163"/>
      <c r="AR217" s="1163"/>
      <c r="AS217" s="1163"/>
      <c r="AT217" s="1163"/>
      <c r="AU217" s="1163"/>
      <c r="AV217" s="1163"/>
      <c r="AW217" s="1163"/>
      <c r="AX217" s="1163"/>
      <c r="AY217" s="1163"/>
      <c r="AZ217" s="1163"/>
      <c r="BA217" s="1163"/>
      <c r="BB217" s="1163"/>
      <c r="BC217" s="1163"/>
      <c r="BD217" s="1163"/>
      <c r="BE217" s="1163"/>
      <c r="BF217" s="1163"/>
      <c r="BG217" s="1163"/>
      <c r="BH217" s="1164"/>
      <c r="BI217" s="1164"/>
      <c r="BJ217" s="1159"/>
      <c r="BK217" s="1159"/>
      <c r="BL217" s="1159"/>
      <c r="BM217" s="1159"/>
      <c r="BN217" s="1159"/>
    </row>
    <row r="218" spans="2:66" ht="20.25" customHeight="1">
      <c r="B218" s="1156"/>
      <c r="C218" s="1156"/>
      <c r="D218" s="1156"/>
      <c r="E218" s="1156"/>
      <c r="F218" s="1156"/>
      <c r="G218" s="1157"/>
      <c r="H218" s="1157"/>
      <c r="I218" s="1157"/>
      <c r="J218" s="1157"/>
      <c r="K218" s="1157"/>
      <c r="L218" s="1157"/>
      <c r="M218" s="1165"/>
      <c r="N218" s="1166" t="s">
        <v>983</v>
      </c>
      <c r="O218" s="1166"/>
      <c r="P218" s="1166"/>
      <c r="Q218" s="1166"/>
      <c r="R218" s="1166"/>
      <c r="S218" s="1166"/>
      <c r="T218" s="1166"/>
      <c r="U218" s="1166"/>
      <c r="V218" s="1166"/>
      <c r="W218" s="1166"/>
      <c r="X218" s="1167"/>
      <c r="Y218" s="1166"/>
      <c r="Z218" s="1166"/>
      <c r="AA218" s="1166"/>
      <c r="AB218" s="1166"/>
      <c r="AC218" s="1166"/>
      <c r="AD218" s="1168"/>
      <c r="AE218" s="1168"/>
      <c r="AF218" s="1168"/>
      <c r="AG218" s="1168"/>
      <c r="AH218" s="1168"/>
      <c r="AI218" s="1168"/>
      <c r="AJ218" s="1168"/>
      <c r="AK218" s="1168"/>
      <c r="AL218" s="1168"/>
      <c r="AM218" s="1168"/>
      <c r="AN218" s="1168"/>
      <c r="AO218" s="1168"/>
      <c r="AP218" s="1168"/>
      <c r="AQ218" s="1168"/>
      <c r="AR218" s="1168"/>
      <c r="AS218" s="1168"/>
      <c r="AT218" s="1168"/>
      <c r="AU218" s="1168"/>
      <c r="AV218" s="1168"/>
      <c r="AW218" s="1168"/>
      <c r="AX218" s="1168"/>
      <c r="AY218" s="1168"/>
      <c r="AZ218" s="1168"/>
      <c r="BA218" s="1168"/>
      <c r="BB218" s="1168"/>
      <c r="BC218" s="1168"/>
      <c r="BD218" s="1168"/>
      <c r="BE218" s="1168"/>
      <c r="BF218" s="1168"/>
      <c r="BG218" s="1168"/>
      <c r="BH218" s="1169"/>
      <c r="BI218" s="1164"/>
      <c r="BJ218" s="1159"/>
      <c r="BK218" s="1159"/>
      <c r="BL218" s="1159"/>
      <c r="BM218" s="1159"/>
      <c r="BN218" s="1159"/>
    </row>
    <row r="219" spans="2:66" ht="20.25" customHeight="1">
      <c r="B219" s="1156"/>
      <c r="C219" s="1156"/>
      <c r="D219" s="1156"/>
      <c r="E219" s="1156"/>
      <c r="F219" s="1156"/>
      <c r="G219" s="1157"/>
      <c r="H219" s="1157"/>
      <c r="I219" s="1157"/>
      <c r="J219" s="1157"/>
      <c r="K219" s="1157"/>
      <c r="L219" s="1157"/>
      <c r="M219" s="1165"/>
      <c r="N219" s="1166"/>
      <c r="O219" s="1166" t="s">
        <v>924</v>
      </c>
      <c r="P219" s="1166"/>
      <c r="Q219" s="1166"/>
      <c r="R219" s="1166"/>
      <c r="S219" s="1166"/>
      <c r="T219" s="1166"/>
      <c r="U219" s="1166"/>
      <c r="V219" s="1166"/>
      <c r="W219" s="1166"/>
      <c r="X219" s="1167"/>
      <c r="Y219" s="1166"/>
      <c r="Z219" s="1166"/>
      <c r="AA219" s="1166"/>
      <c r="AB219" s="1166"/>
      <c r="AC219" s="1166"/>
      <c r="AD219" s="1168"/>
      <c r="AE219" s="1166" t="s">
        <v>925</v>
      </c>
      <c r="AF219" s="1166"/>
      <c r="AG219" s="1166"/>
      <c r="AH219" s="1166"/>
      <c r="AI219" s="1166"/>
      <c r="AJ219" s="1166"/>
      <c r="AK219" s="1166"/>
      <c r="AL219" s="1166"/>
      <c r="AM219" s="1166"/>
      <c r="AN219" s="1167"/>
      <c r="AO219" s="1166"/>
      <c r="AP219" s="1166"/>
      <c r="AQ219" s="1166"/>
      <c r="AR219" s="1166"/>
      <c r="AS219" s="1168"/>
      <c r="AT219" s="1168"/>
      <c r="AU219" s="1166" t="s">
        <v>926</v>
      </c>
      <c r="AV219" s="1168"/>
      <c r="AW219" s="1168"/>
      <c r="AX219" s="1168"/>
      <c r="AY219" s="1168"/>
      <c r="AZ219" s="1168"/>
      <c r="BA219" s="1168"/>
      <c r="BB219" s="1168"/>
      <c r="BC219" s="1168"/>
      <c r="BD219" s="1168"/>
      <c r="BE219" s="1168"/>
      <c r="BF219" s="1168"/>
      <c r="BG219" s="1168"/>
      <c r="BH219" s="1169"/>
      <c r="BI219" s="1164"/>
      <c r="BJ219" s="1170"/>
      <c r="BK219" s="1170"/>
      <c r="BL219" s="1170"/>
      <c r="BM219" s="1170"/>
      <c r="BN219" s="1159"/>
    </row>
    <row r="220" spans="2:66" ht="20.25" customHeight="1">
      <c r="B220" s="1156"/>
      <c r="C220" s="1156"/>
      <c r="D220" s="1156"/>
      <c r="E220" s="1156"/>
      <c r="F220" s="1156"/>
      <c r="G220" s="1157"/>
      <c r="H220" s="1157"/>
      <c r="I220" s="1157"/>
      <c r="J220" s="1157"/>
      <c r="K220" s="1157"/>
      <c r="L220" s="1157"/>
      <c r="M220" s="1165"/>
      <c r="N220" s="1166"/>
      <c r="O220" s="1171" t="s">
        <v>927</v>
      </c>
      <c r="P220" s="1171"/>
      <c r="Q220" s="1171" t="s">
        <v>928</v>
      </c>
      <c r="R220" s="1171"/>
      <c r="S220" s="1171"/>
      <c r="T220" s="1171"/>
      <c r="U220" s="1166"/>
      <c r="V220" s="1172" t="s">
        <v>929</v>
      </c>
      <c r="W220" s="1172"/>
      <c r="X220" s="1172"/>
      <c r="Y220" s="1172"/>
      <c r="Z220" s="1173"/>
      <c r="AA220" s="1174" t="s">
        <v>930</v>
      </c>
      <c r="AB220" s="1174"/>
      <c r="AC220" s="946"/>
      <c r="AD220" s="1168"/>
      <c r="AE220" s="1171" t="s">
        <v>927</v>
      </c>
      <c r="AF220" s="1171"/>
      <c r="AG220" s="1171" t="s">
        <v>928</v>
      </c>
      <c r="AH220" s="1171"/>
      <c r="AI220" s="1171"/>
      <c r="AJ220" s="1171"/>
      <c r="AK220" s="1166"/>
      <c r="AL220" s="1172" t="s">
        <v>929</v>
      </c>
      <c r="AM220" s="1172"/>
      <c r="AN220" s="1172"/>
      <c r="AO220" s="1172"/>
      <c r="AP220" s="1173"/>
      <c r="AQ220" s="1174" t="s">
        <v>930</v>
      </c>
      <c r="AR220" s="1174"/>
      <c r="AS220" s="1168"/>
      <c r="AT220" s="1168"/>
      <c r="AU220" s="1168"/>
      <c r="AV220" s="1168"/>
      <c r="AW220" s="1168"/>
      <c r="AX220" s="1168"/>
      <c r="AY220" s="1168"/>
      <c r="AZ220" s="1168"/>
      <c r="BA220" s="1168"/>
      <c r="BB220" s="1168"/>
      <c r="BC220" s="1168"/>
      <c r="BD220" s="1168"/>
      <c r="BE220" s="1168"/>
      <c r="BF220" s="1168"/>
      <c r="BG220" s="1168"/>
      <c r="BH220" s="1169"/>
      <c r="BI220" s="1164"/>
      <c r="BJ220" s="1175"/>
      <c r="BK220" s="1175"/>
      <c r="BL220" s="1175"/>
      <c r="BM220" s="1175"/>
      <c r="BN220" s="1159"/>
    </row>
    <row r="221" spans="2:66" ht="20.25" customHeight="1">
      <c r="B221" s="1156"/>
      <c r="C221" s="1156"/>
      <c r="D221" s="1156"/>
      <c r="E221" s="1156"/>
      <c r="F221" s="1156"/>
      <c r="G221" s="1157"/>
      <c r="H221" s="1157"/>
      <c r="I221" s="1157"/>
      <c r="J221" s="1157"/>
      <c r="K221" s="1157"/>
      <c r="L221" s="1157"/>
      <c r="M221" s="1165"/>
      <c r="N221" s="1166"/>
      <c r="O221" s="1176"/>
      <c r="P221" s="1176"/>
      <c r="Q221" s="1176" t="s">
        <v>931</v>
      </c>
      <c r="R221" s="1176"/>
      <c r="S221" s="1176" t="s">
        <v>932</v>
      </c>
      <c r="T221" s="1176"/>
      <c r="U221" s="1166"/>
      <c r="V221" s="1176" t="s">
        <v>931</v>
      </c>
      <c r="W221" s="1176"/>
      <c r="X221" s="1176" t="s">
        <v>932</v>
      </c>
      <c r="Y221" s="1176"/>
      <c r="Z221" s="1173"/>
      <c r="AA221" s="1174" t="s">
        <v>933</v>
      </c>
      <c r="AB221" s="1174"/>
      <c r="AC221" s="946"/>
      <c r="AD221" s="1168"/>
      <c r="AE221" s="1176"/>
      <c r="AF221" s="1176"/>
      <c r="AG221" s="1176" t="s">
        <v>931</v>
      </c>
      <c r="AH221" s="1176"/>
      <c r="AI221" s="1176" t="s">
        <v>932</v>
      </c>
      <c r="AJ221" s="1176"/>
      <c r="AK221" s="1166"/>
      <c r="AL221" s="1176" t="s">
        <v>931</v>
      </c>
      <c r="AM221" s="1176"/>
      <c r="AN221" s="1176" t="s">
        <v>932</v>
      </c>
      <c r="AO221" s="1176"/>
      <c r="AP221" s="1173"/>
      <c r="AQ221" s="1174" t="s">
        <v>933</v>
      </c>
      <c r="AR221" s="1174"/>
      <c r="AS221" s="1168"/>
      <c r="AT221" s="1168"/>
      <c r="AU221" s="1177" t="s">
        <v>934</v>
      </c>
      <c r="AV221" s="1177"/>
      <c r="AW221" s="1177"/>
      <c r="AX221" s="1177"/>
      <c r="AY221" s="1173"/>
      <c r="AZ221" s="1174" t="s">
        <v>935</v>
      </c>
      <c r="BA221" s="1177"/>
      <c r="BB221" s="1177"/>
      <c r="BC221" s="1177"/>
      <c r="BD221" s="1173"/>
      <c r="BE221" s="1176" t="s">
        <v>936</v>
      </c>
      <c r="BF221" s="1176"/>
      <c r="BG221" s="1176"/>
      <c r="BH221" s="1176"/>
      <c r="BI221" s="1164"/>
      <c r="BJ221" s="1178"/>
      <c r="BK221" s="1178"/>
      <c r="BL221" s="1178"/>
      <c r="BM221" s="1178"/>
      <c r="BN221" s="1159"/>
    </row>
    <row r="222" spans="2:66" ht="20.25" customHeight="1">
      <c r="B222" s="1156"/>
      <c r="C222" s="1156"/>
      <c r="D222" s="1156"/>
      <c r="E222" s="1156"/>
      <c r="F222" s="1156"/>
      <c r="G222" s="1157"/>
      <c r="H222" s="1157"/>
      <c r="I222" s="1157"/>
      <c r="J222" s="1157"/>
      <c r="K222" s="1157"/>
      <c r="L222" s="1157"/>
      <c r="M222" s="1165"/>
      <c r="N222" s="1166"/>
      <c r="O222" s="1179" t="s">
        <v>984</v>
      </c>
      <c r="P222" s="1179"/>
      <c r="Q222" s="1180">
        <f>SUMIFS($BF$17:$BF$216,$J$17:$J$216,"看護職員",$L$17:$L$216,"A")</f>
        <v>0</v>
      </c>
      <c r="R222" s="1180"/>
      <c r="S222" s="1181">
        <f>SUMIFS($BH$17:$BH$216,$J$17:$J$216,"看護職員",$L$17:$L$216,"A")</f>
        <v>0</v>
      </c>
      <c r="T222" s="1181"/>
      <c r="U222" s="1182"/>
      <c r="V222" s="1183">
        <v>0</v>
      </c>
      <c r="W222" s="1183"/>
      <c r="X222" s="1183">
        <v>0</v>
      </c>
      <c r="Y222" s="1183"/>
      <c r="Z222" s="1184"/>
      <c r="AA222" s="1185">
        <v>0</v>
      </c>
      <c r="AB222" s="1186"/>
      <c r="AC222" s="946"/>
      <c r="AD222" s="1168"/>
      <c r="AE222" s="1179" t="s">
        <v>985</v>
      </c>
      <c r="AF222" s="1179"/>
      <c r="AG222" s="1180">
        <f>SUMIFS($BF$17:$BF$216,$J$17:$J$216,"介護職員",$L$17:$L$216,"A")</f>
        <v>0</v>
      </c>
      <c r="AH222" s="1180"/>
      <c r="AI222" s="1181">
        <f>SUMIFS($BH$17:$BH$216,$J$17:$J$216,"介護職員",$L$17:$L$216,"A")</f>
        <v>0</v>
      </c>
      <c r="AJ222" s="1181"/>
      <c r="AK222" s="1182"/>
      <c r="AL222" s="1183">
        <v>0</v>
      </c>
      <c r="AM222" s="1183"/>
      <c r="AN222" s="1183">
        <v>0</v>
      </c>
      <c r="AO222" s="1183"/>
      <c r="AP222" s="1184"/>
      <c r="AQ222" s="1185">
        <v>0</v>
      </c>
      <c r="AR222" s="1186"/>
      <c r="AS222" s="1168"/>
      <c r="AT222" s="1168"/>
      <c r="AU222" s="1187" t="e">
        <f>Y236</f>
        <v>#DIV/0!</v>
      </c>
      <c r="AV222" s="1179"/>
      <c r="AW222" s="1179"/>
      <c r="AX222" s="1179"/>
      <c r="AY222" s="1188" t="s">
        <v>986</v>
      </c>
      <c r="AZ222" s="1187" t="e">
        <f>AO236</f>
        <v>#DIV/0!</v>
      </c>
      <c r="BA222" s="1189"/>
      <c r="BB222" s="1189"/>
      <c r="BC222" s="1189"/>
      <c r="BD222" s="1188" t="s">
        <v>960</v>
      </c>
      <c r="BE222" s="1190" t="e">
        <f>ROUNDDOWN(AU222+AZ222,1)</f>
        <v>#DIV/0!</v>
      </c>
      <c r="BF222" s="1190"/>
      <c r="BG222" s="1190"/>
      <c r="BH222" s="1190"/>
      <c r="BI222" s="1164"/>
      <c r="BJ222" s="1191"/>
      <c r="BK222" s="1191"/>
      <c r="BL222" s="1191"/>
      <c r="BM222" s="1191"/>
      <c r="BN222" s="1159"/>
    </row>
    <row r="223" spans="2:66" ht="20.25" customHeight="1">
      <c r="B223" s="1156"/>
      <c r="C223" s="1156"/>
      <c r="D223" s="1156"/>
      <c r="E223" s="1156"/>
      <c r="F223" s="1156"/>
      <c r="G223" s="1157"/>
      <c r="H223" s="1157"/>
      <c r="I223" s="1157"/>
      <c r="J223" s="1157"/>
      <c r="K223" s="1157"/>
      <c r="L223" s="1157"/>
      <c r="M223" s="1165"/>
      <c r="N223" s="1166"/>
      <c r="O223" s="1179" t="s">
        <v>940</v>
      </c>
      <c r="P223" s="1179"/>
      <c r="Q223" s="1180">
        <f>SUMIFS($BF$17:$BF$216,$J$17:$J$216,"看護職員",$L$17:$L$216,"B")</f>
        <v>0</v>
      </c>
      <c r="R223" s="1180"/>
      <c r="S223" s="1181">
        <f>SUMIFS($BH$17:$BH$216,$J$17:$J$216,"看護職員",$L$17:$L$216,"B")</f>
        <v>0</v>
      </c>
      <c r="T223" s="1181"/>
      <c r="U223" s="1182"/>
      <c r="V223" s="1183">
        <v>0</v>
      </c>
      <c r="W223" s="1183"/>
      <c r="X223" s="1183">
        <v>0</v>
      </c>
      <c r="Y223" s="1183"/>
      <c r="Z223" s="1184"/>
      <c r="AA223" s="1185">
        <v>0</v>
      </c>
      <c r="AB223" s="1186"/>
      <c r="AC223" s="946"/>
      <c r="AD223" s="1168"/>
      <c r="AE223" s="1179" t="s">
        <v>940</v>
      </c>
      <c r="AF223" s="1179"/>
      <c r="AG223" s="1180">
        <f>SUMIFS($BF$17:$BF$216,$J$17:$J$216,"介護職員",$L$17:$L$216,"B")</f>
        <v>0</v>
      </c>
      <c r="AH223" s="1180"/>
      <c r="AI223" s="1181">
        <f>SUMIFS($BH$17:$BH$216,$J$17:$J$216,"介護職員",$L$17:$L$216,"B")</f>
        <v>0</v>
      </c>
      <c r="AJ223" s="1181"/>
      <c r="AK223" s="1182"/>
      <c r="AL223" s="1183">
        <v>0</v>
      </c>
      <c r="AM223" s="1183"/>
      <c r="AN223" s="1183">
        <v>0</v>
      </c>
      <c r="AO223" s="1183"/>
      <c r="AP223" s="1184"/>
      <c r="AQ223" s="1185">
        <v>0</v>
      </c>
      <c r="AR223" s="1186"/>
      <c r="AS223" s="1168"/>
      <c r="AT223" s="1168"/>
      <c r="AU223" s="1168"/>
      <c r="AV223" s="1168"/>
      <c r="AW223" s="1168"/>
      <c r="AX223" s="1168"/>
      <c r="AY223" s="1168"/>
      <c r="AZ223" s="1168"/>
      <c r="BA223" s="1168"/>
      <c r="BB223" s="1168"/>
      <c r="BC223" s="1168"/>
      <c r="BD223" s="1168"/>
      <c r="BE223" s="1168"/>
      <c r="BF223" s="1168"/>
      <c r="BG223" s="1168"/>
      <c r="BH223" s="1169"/>
      <c r="BI223" s="1164"/>
      <c r="BJ223" s="1159"/>
      <c r="BK223" s="1159"/>
      <c r="BL223" s="1159"/>
      <c r="BM223" s="1159"/>
      <c r="BN223" s="1159"/>
    </row>
    <row r="224" spans="2:66" ht="20.25" customHeight="1">
      <c r="B224" s="1156"/>
      <c r="C224" s="1156"/>
      <c r="D224" s="1156"/>
      <c r="E224" s="1156"/>
      <c r="F224" s="1156"/>
      <c r="G224" s="1157"/>
      <c r="H224" s="1157"/>
      <c r="I224" s="1157"/>
      <c r="J224" s="1157"/>
      <c r="K224" s="1157"/>
      <c r="L224" s="1157"/>
      <c r="M224" s="1165"/>
      <c r="N224" s="1166"/>
      <c r="O224" s="1179" t="s">
        <v>987</v>
      </c>
      <c r="P224" s="1179"/>
      <c r="Q224" s="1180">
        <f>SUMIFS($BF$17:$BF$216,$J$17:$J$216,"看護職員",$L$17:$L$216,"C")</f>
        <v>0</v>
      </c>
      <c r="R224" s="1180"/>
      <c r="S224" s="1181">
        <f>SUMIFS($BH$17:$BH$216,$J$17:$J$216,"看護職員",$L$17:$L$216,"C")</f>
        <v>0</v>
      </c>
      <c r="T224" s="1181"/>
      <c r="U224" s="1182"/>
      <c r="V224" s="1183">
        <v>0</v>
      </c>
      <c r="W224" s="1183"/>
      <c r="X224" s="1192">
        <v>0</v>
      </c>
      <c r="Y224" s="1192"/>
      <c r="Z224" s="1184"/>
      <c r="AA224" s="1193" t="s">
        <v>942</v>
      </c>
      <c r="AB224" s="1194"/>
      <c r="AC224" s="946"/>
      <c r="AD224" s="1168"/>
      <c r="AE224" s="1179" t="s">
        <v>987</v>
      </c>
      <c r="AF224" s="1179"/>
      <c r="AG224" s="1180">
        <f>SUMIFS($BF$17:$BF$216,$J$17:$J$216,"介護職員",$L$17:$L$216,"C")</f>
        <v>0</v>
      </c>
      <c r="AH224" s="1180"/>
      <c r="AI224" s="1181">
        <f>SUMIFS($BH$17:$BH$216,$J$17:$J$216,"介護職員",$L$17:$L$216,"C")</f>
        <v>0</v>
      </c>
      <c r="AJ224" s="1181"/>
      <c r="AK224" s="1182"/>
      <c r="AL224" s="1183">
        <v>0</v>
      </c>
      <c r="AM224" s="1183"/>
      <c r="AN224" s="1192">
        <v>0</v>
      </c>
      <c r="AO224" s="1192"/>
      <c r="AP224" s="1184"/>
      <c r="AQ224" s="1193" t="s">
        <v>944</v>
      </c>
      <c r="AR224" s="1194"/>
      <c r="AS224" s="1168"/>
      <c r="AT224" s="1168"/>
      <c r="AU224" s="1168"/>
      <c r="AV224" s="1168"/>
      <c r="AW224" s="1168"/>
      <c r="AX224" s="1168"/>
      <c r="AY224" s="1168"/>
      <c r="AZ224" s="1168"/>
      <c r="BA224" s="1168"/>
      <c r="BB224" s="1168"/>
      <c r="BC224" s="1168"/>
      <c r="BD224" s="1168"/>
      <c r="BE224" s="1168"/>
      <c r="BF224" s="1168"/>
      <c r="BG224" s="1168"/>
      <c r="BH224" s="1169"/>
      <c r="BI224" s="1164"/>
      <c r="BJ224" s="1159"/>
      <c r="BK224" s="1159"/>
      <c r="BL224" s="1159"/>
      <c r="BM224" s="1159"/>
      <c r="BN224" s="1159"/>
    </row>
    <row r="225" spans="2:66" ht="20.25" customHeight="1">
      <c r="B225" s="1156"/>
      <c r="C225" s="1156"/>
      <c r="D225" s="1156"/>
      <c r="E225" s="1156"/>
      <c r="F225" s="1156"/>
      <c r="G225" s="1157"/>
      <c r="H225" s="1157"/>
      <c r="I225" s="1157"/>
      <c r="J225" s="1157"/>
      <c r="K225" s="1157"/>
      <c r="L225" s="1157"/>
      <c r="M225" s="1165"/>
      <c r="N225" s="1166"/>
      <c r="O225" s="1179" t="s">
        <v>943</v>
      </c>
      <c r="P225" s="1179"/>
      <c r="Q225" s="1180">
        <f>SUMIFS($BF$17:$BF$216,$J$17:$J$216,"看護職員",$L$17:$L$216,"D")</f>
        <v>0</v>
      </c>
      <c r="R225" s="1180"/>
      <c r="S225" s="1181">
        <f>SUMIFS($BH$17:$BH$216,$J$17:$J$216,"看護職員",$L$17:$L$216,"D")</f>
        <v>0</v>
      </c>
      <c r="T225" s="1181"/>
      <c r="U225" s="1182"/>
      <c r="V225" s="1183">
        <v>0</v>
      </c>
      <c r="W225" s="1183"/>
      <c r="X225" s="1192">
        <v>0</v>
      </c>
      <c r="Y225" s="1192"/>
      <c r="Z225" s="1184"/>
      <c r="AA225" s="1193" t="s">
        <v>942</v>
      </c>
      <c r="AB225" s="1194"/>
      <c r="AC225" s="946"/>
      <c r="AD225" s="1168"/>
      <c r="AE225" s="1179" t="s">
        <v>988</v>
      </c>
      <c r="AF225" s="1179"/>
      <c r="AG225" s="1180">
        <f>SUMIFS($BF$17:$BF$216,$J$17:$J$216,"介護職員",$L$17:$L$216,"D")</f>
        <v>0</v>
      </c>
      <c r="AH225" s="1180"/>
      <c r="AI225" s="1181">
        <f>SUMIFS($BH$17:$BH$216,$J$17:$J$216,"介護職員",$L$17:$L$216,"D")</f>
        <v>0</v>
      </c>
      <c r="AJ225" s="1181"/>
      <c r="AK225" s="1182"/>
      <c r="AL225" s="1183">
        <v>0</v>
      </c>
      <c r="AM225" s="1183"/>
      <c r="AN225" s="1192">
        <v>0</v>
      </c>
      <c r="AO225" s="1192"/>
      <c r="AP225" s="1184"/>
      <c r="AQ225" s="1193" t="s">
        <v>942</v>
      </c>
      <c r="AR225" s="1194"/>
      <c r="AS225" s="1168"/>
      <c r="AT225" s="1168"/>
      <c r="AU225" s="1166" t="s">
        <v>945</v>
      </c>
      <c r="AV225" s="1166"/>
      <c r="AW225" s="1166"/>
      <c r="AX225" s="1166"/>
      <c r="AY225" s="1166"/>
      <c r="AZ225" s="1166"/>
      <c r="BA225" s="1168"/>
      <c r="BB225" s="1168"/>
      <c r="BC225" s="1168"/>
      <c r="BD225" s="1168"/>
      <c r="BE225" s="1168"/>
      <c r="BF225" s="1168"/>
      <c r="BG225" s="1168"/>
      <c r="BH225" s="1169"/>
      <c r="BI225" s="1164"/>
      <c r="BJ225" s="1159"/>
      <c r="BK225" s="1159"/>
      <c r="BL225" s="1159"/>
      <c r="BM225" s="1159"/>
      <c r="BN225" s="1159"/>
    </row>
    <row r="226" spans="2:66" ht="20.25" customHeight="1">
      <c r="B226" s="1156"/>
      <c r="C226" s="1156"/>
      <c r="D226" s="1156"/>
      <c r="E226" s="1156"/>
      <c r="F226" s="1156"/>
      <c r="G226" s="1157"/>
      <c r="H226" s="1157"/>
      <c r="I226" s="1157"/>
      <c r="J226" s="1157"/>
      <c r="K226" s="1157"/>
      <c r="L226" s="1157"/>
      <c r="M226" s="1165"/>
      <c r="N226" s="1166"/>
      <c r="O226" s="1179" t="s">
        <v>936</v>
      </c>
      <c r="P226" s="1179"/>
      <c r="Q226" s="1180">
        <f>SUM(Q222:R225)</f>
        <v>0</v>
      </c>
      <c r="R226" s="1180"/>
      <c r="S226" s="1181">
        <f>SUM(S222:T225)</f>
        <v>0</v>
      </c>
      <c r="T226" s="1181"/>
      <c r="U226" s="1182"/>
      <c r="V226" s="1180">
        <f>SUM(V222:W225)</f>
        <v>0</v>
      </c>
      <c r="W226" s="1180"/>
      <c r="X226" s="1181">
        <f>SUM(X222:Y225)</f>
        <v>0</v>
      </c>
      <c r="Y226" s="1181"/>
      <c r="Z226" s="1184"/>
      <c r="AA226" s="1195">
        <f>SUM(AA222:AB223)</f>
        <v>0</v>
      </c>
      <c r="AB226" s="1196"/>
      <c r="AC226" s="946"/>
      <c r="AD226" s="1168"/>
      <c r="AE226" s="1179" t="s">
        <v>936</v>
      </c>
      <c r="AF226" s="1179"/>
      <c r="AG226" s="1180">
        <f>SUM(AG222:AH225)</f>
        <v>0</v>
      </c>
      <c r="AH226" s="1180"/>
      <c r="AI226" s="1181">
        <f>SUM(AI222:AJ225)</f>
        <v>0</v>
      </c>
      <c r="AJ226" s="1181"/>
      <c r="AK226" s="1182"/>
      <c r="AL226" s="1180">
        <f>SUM(AL222:AM225)</f>
        <v>0</v>
      </c>
      <c r="AM226" s="1180"/>
      <c r="AN226" s="1181">
        <f>SUM(AN222:AO225)</f>
        <v>0</v>
      </c>
      <c r="AO226" s="1181"/>
      <c r="AP226" s="1184"/>
      <c r="AQ226" s="1195">
        <f>SUM(AQ222:AR223)</f>
        <v>0</v>
      </c>
      <c r="AR226" s="1196"/>
      <c r="AS226" s="1168"/>
      <c r="AT226" s="1168"/>
      <c r="AU226" s="1179" t="s">
        <v>946</v>
      </c>
      <c r="AV226" s="1179"/>
      <c r="AW226" s="1179" t="s">
        <v>947</v>
      </c>
      <c r="AX226" s="1179"/>
      <c r="AY226" s="1179"/>
      <c r="AZ226" s="1179"/>
      <c r="BA226" s="1168"/>
      <c r="BB226" s="1168"/>
      <c r="BC226" s="1168"/>
      <c r="BD226" s="1168"/>
      <c r="BE226" s="1168"/>
      <c r="BF226" s="1168"/>
      <c r="BG226" s="1168"/>
      <c r="BH226" s="1169"/>
      <c r="BI226" s="1164"/>
      <c r="BJ226" s="1159"/>
      <c r="BK226" s="1159"/>
      <c r="BL226" s="1159"/>
      <c r="BM226" s="1159"/>
      <c r="BN226" s="1159"/>
    </row>
    <row r="227" spans="2:66" ht="20.25" customHeight="1">
      <c r="B227" s="1156"/>
      <c r="C227" s="1156"/>
      <c r="D227" s="1156"/>
      <c r="E227" s="1156"/>
      <c r="F227" s="1156"/>
      <c r="G227" s="1157"/>
      <c r="H227" s="1157"/>
      <c r="I227" s="1157"/>
      <c r="J227" s="1157"/>
      <c r="K227" s="1157"/>
      <c r="L227" s="1157"/>
      <c r="M227" s="1165"/>
      <c r="N227" s="1165"/>
      <c r="O227" s="1197"/>
      <c r="P227" s="1197"/>
      <c r="Q227" s="1197"/>
      <c r="R227" s="1197"/>
      <c r="S227" s="1198"/>
      <c r="T227" s="1198"/>
      <c r="U227" s="1198"/>
      <c r="V227" s="1199"/>
      <c r="W227" s="1199"/>
      <c r="X227" s="1199"/>
      <c r="Y227" s="1199"/>
      <c r="Z227" s="1200"/>
      <c r="AA227" s="1168"/>
      <c r="AB227" s="1168"/>
      <c r="AC227" s="1168"/>
      <c r="AD227" s="1168"/>
      <c r="AE227" s="1197"/>
      <c r="AF227" s="1197"/>
      <c r="AG227" s="1197"/>
      <c r="AH227" s="1197"/>
      <c r="AI227" s="1198"/>
      <c r="AJ227" s="1198"/>
      <c r="AK227" s="1198"/>
      <c r="AL227" s="1199"/>
      <c r="AM227" s="1199"/>
      <c r="AN227" s="1199"/>
      <c r="AO227" s="1199"/>
      <c r="AP227" s="1200"/>
      <c r="AQ227" s="1168"/>
      <c r="AR227" s="1168"/>
      <c r="AS227" s="1168"/>
      <c r="AT227" s="1168"/>
      <c r="AU227" s="1179" t="s">
        <v>989</v>
      </c>
      <c r="AV227" s="1179"/>
      <c r="AW227" s="1179" t="s">
        <v>948</v>
      </c>
      <c r="AX227" s="1179"/>
      <c r="AY227" s="1179"/>
      <c r="AZ227" s="1179"/>
      <c r="BA227" s="1168"/>
      <c r="BB227" s="1168"/>
      <c r="BC227" s="1168"/>
      <c r="BD227" s="1168"/>
      <c r="BE227" s="1168"/>
      <c r="BF227" s="1168"/>
      <c r="BG227" s="1168"/>
      <c r="BH227" s="1169"/>
      <c r="BI227" s="1164"/>
      <c r="BJ227" s="1159"/>
      <c r="BK227" s="1159"/>
      <c r="BL227" s="1159"/>
      <c r="BM227" s="1159"/>
      <c r="BN227" s="1159"/>
    </row>
    <row r="228" spans="2:66" ht="20.25" customHeight="1">
      <c r="B228" s="1156"/>
      <c r="C228" s="1156"/>
      <c r="D228" s="1156"/>
      <c r="E228" s="1156"/>
      <c r="F228" s="1156"/>
      <c r="G228" s="1157"/>
      <c r="H228" s="1157"/>
      <c r="I228" s="1157"/>
      <c r="J228" s="1157"/>
      <c r="K228" s="1157"/>
      <c r="L228" s="1157"/>
      <c r="M228" s="1165"/>
      <c r="N228" s="1165"/>
      <c r="O228" s="1167" t="s">
        <v>949</v>
      </c>
      <c r="P228" s="1166"/>
      <c r="Q228" s="1166"/>
      <c r="R228" s="1166"/>
      <c r="S228" s="1166"/>
      <c r="T228" s="1166"/>
      <c r="U228" s="1201" t="s">
        <v>950</v>
      </c>
      <c r="V228" s="1202" t="s">
        <v>951</v>
      </c>
      <c r="W228" s="1203"/>
      <c r="X228" s="1204"/>
      <c r="Y228" s="1204"/>
      <c r="Z228" s="1166"/>
      <c r="AA228" s="1166"/>
      <c r="AB228" s="1166"/>
      <c r="AC228" s="1168"/>
      <c r="AD228" s="1168"/>
      <c r="AE228" s="1167" t="s">
        <v>949</v>
      </c>
      <c r="AF228" s="1166"/>
      <c r="AG228" s="1166"/>
      <c r="AH228" s="1166"/>
      <c r="AI228" s="1166"/>
      <c r="AJ228" s="1166"/>
      <c r="AK228" s="1201" t="s">
        <v>950</v>
      </c>
      <c r="AL228" s="1205" t="str">
        <f>V228</f>
        <v>週</v>
      </c>
      <c r="AM228" s="1206"/>
      <c r="AN228" s="1204"/>
      <c r="AO228" s="1204"/>
      <c r="AP228" s="1166"/>
      <c r="AQ228" s="1166"/>
      <c r="AR228" s="1166"/>
      <c r="AS228" s="1168"/>
      <c r="AT228" s="1168"/>
      <c r="AU228" s="1179" t="s">
        <v>990</v>
      </c>
      <c r="AV228" s="1179"/>
      <c r="AW228" s="1179" t="s">
        <v>952</v>
      </c>
      <c r="AX228" s="1179"/>
      <c r="AY228" s="1179"/>
      <c r="AZ228" s="1179"/>
      <c r="BA228" s="1168"/>
      <c r="BB228" s="1168"/>
      <c r="BC228" s="1168"/>
      <c r="BD228" s="1168"/>
      <c r="BE228" s="1168"/>
      <c r="BF228" s="1168"/>
      <c r="BG228" s="1168"/>
      <c r="BH228" s="1169"/>
      <c r="BI228" s="1164"/>
      <c r="BJ228" s="1159"/>
      <c r="BK228" s="1159"/>
      <c r="BL228" s="1159"/>
      <c r="BM228" s="1159"/>
      <c r="BN228" s="1159"/>
    </row>
    <row r="229" spans="2:66" ht="20.25" customHeight="1">
      <c r="B229" s="1156"/>
      <c r="C229" s="1156"/>
      <c r="D229" s="1156"/>
      <c r="E229" s="1156"/>
      <c r="F229" s="1156"/>
      <c r="G229" s="1157"/>
      <c r="H229" s="1157"/>
      <c r="I229" s="1157"/>
      <c r="J229" s="1157"/>
      <c r="K229" s="1157"/>
      <c r="L229" s="1157"/>
      <c r="M229" s="1165"/>
      <c r="N229" s="1165"/>
      <c r="O229" s="1166" t="s">
        <v>953</v>
      </c>
      <c r="P229" s="1166"/>
      <c r="Q229" s="1166"/>
      <c r="R229" s="1166"/>
      <c r="S229" s="1166"/>
      <c r="T229" s="1166" t="s">
        <v>954</v>
      </c>
      <c r="U229" s="1166"/>
      <c r="V229" s="1166"/>
      <c r="W229" s="1166"/>
      <c r="X229" s="1167"/>
      <c r="Y229" s="1166"/>
      <c r="Z229" s="1166"/>
      <c r="AA229" s="1166"/>
      <c r="AB229" s="1166"/>
      <c r="AC229" s="1168"/>
      <c r="AD229" s="1168"/>
      <c r="AE229" s="1166" t="s">
        <v>953</v>
      </c>
      <c r="AF229" s="1166"/>
      <c r="AG229" s="1166"/>
      <c r="AH229" s="1166"/>
      <c r="AI229" s="1166"/>
      <c r="AJ229" s="1166" t="s">
        <v>954</v>
      </c>
      <c r="AK229" s="1166"/>
      <c r="AL229" s="1166"/>
      <c r="AM229" s="1166"/>
      <c r="AN229" s="1167"/>
      <c r="AO229" s="1166"/>
      <c r="AP229" s="1166"/>
      <c r="AQ229" s="1166"/>
      <c r="AR229" s="1166"/>
      <c r="AS229" s="1168"/>
      <c r="AT229" s="1168"/>
      <c r="AU229" s="1179" t="s">
        <v>991</v>
      </c>
      <c r="AV229" s="1179"/>
      <c r="AW229" s="1179" t="s">
        <v>955</v>
      </c>
      <c r="AX229" s="1179"/>
      <c r="AY229" s="1179"/>
      <c r="AZ229" s="1179"/>
      <c r="BA229" s="1168"/>
      <c r="BB229" s="1168"/>
      <c r="BC229" s="1168"/>
      <c r="BD229" s="1168"/>
      <c r="BE229" s="1168"/>
      <c r="BF229" s="1168"/>
      <c r="BG229" s="1168"/>
      <c r="BH229" s="1169"/>
      <c r="BI229" s="1164"/>
      <c r="BJ229" s="1159"/>
      <c r="BK229" s="1159"/>
      <c r="BL229" s="1159"/>
      <c r="BM229" s="1159"/>
      <c r="BN229" s="1159"/>
    </row>
    <row r="230" spans="2:66" ht="20.25" customHeight="1">
      <c r="B230" s="1156"/>
      <c r="C230" s="1156"/>
      <c r="D230" s="1156"/>
      <c r="E230" s="1156"/>
      <c r="F230" s="1156"/>
      <c r="G230" s="1157"/>
      <c r="H230" s="1157"/>
      <c r="I230" s="1157"/>
      <c r="J230" s="1157"/>
      <c r="K230" s="1157"/>
      <c r="L230" s="1157"/>
      <c r="M230" s="1165"/>
      <c r="N230" s="1165"/>
      <c r="O230" s="1166" t="str">
        <f>IF($V$228="週","対象時間数（週平均）","対象時間数（当月合計）")</f>
        <v>対象時間数（週平均）</v>
      </c>
      <c r="P230" s="1166"/>
      <c r="Q230" s="1166"/>
      <c r="R230" s="1166"/>
      <c r="S230" s="1166"/>
      <c r="T230" s="1166" t="str">
        <f>IF($V$228="週","週に勤務すべき時間数","当月に勤務すべき時間数")</f>
        <v>週に勤務すべき時間数</v>
      </c>
      <c r="U230" s="1166"/>
      <c r="V230" s="1166"/>
      <c r="W230" s="1166"/>
      <c r="X230" s="1167"/>
      <c r="Y230" s="1166" t="s">
        <v>956</v>
      </c>
      <c r="Z230" s="1166"/>
      <c r="AA230" s="1166"/>
      <c r="AB230" s="1166"/>
      <c r="AC230" s="1168"/>
      <c r="AD230" s="1168"/>
      <c r="AE230" s="1166" t="str">
        <f>IF(AL228="週","対象時間数（週平均）","対象時間数（当月合計）")</f>
        <v>対象時間数（週平均）</v>
      </c>
      <c r="AF230" s="1166"/>
      <c r="AG230" s="1166"/>
      <c r="AH230" s="1166"/>
      <c r="AI230" s="1166"/>
      <c r="AJ230" s="1166" t="str">
        <f>IF($AL$228="週","週に勤務すべき時間数","当月に勤務すべき時間数")</f>
        <v>週に勤務すべき時間数</v>
      </c>
      <c r="AK230" s="1166"/>
      <c r="AL230" s="1166"/>
      <c r="AM230" s="1166"/>
      <c r="AN230" s="1167"/>
      <c r="AO230" s="1166" t="s">
        <v>956</v>
      </c>
      <c r="AP230" s="1166"/>
      <c r="AQ230" s="1166"/>
      <c r="AR230" s="1166"/>
      <c r="AS230" s="1168"/>
      <c r="AT230" s="1168"/>
      <c r="AU230" s="1179" t="s">
        <v>992</v>
      </c>
      <c r="AV230" s="1179"/>
      <c r="AW230" s="1179" t="s">
        <v>958</v>
      </c>
      <c r="AX230" s="1179"/>
      <c r="AY230" s="1179"/>
      <c r="AZ230" s="1179"/>
      <c r="BA230" s="1168"/>
      <c r="BB230" s="1168"/>
      <c r="BC230" s="1168"/>
      <c r="BD230" s="1168"/>
      <c r="BE230" s="1168"/>
      <c r="BF230" s="1168"/>
      <c r="BG230" s="1168"/>
      <c r="BH230" s="1169"/>
      <c r="BI230" s="1164"/>
      <c r="BJ230" s="1159"/>
      <c r="BK230" s="1159"/>
      <c r="BL230" s="1159"/>
      <c r="BM230" s="1159"/>
      <c r="BN230" s="1159"/>
    </row>
    <row r="231" spans="2:66" ht="20.25" customHeight="1">
      <c r="M231" s="946"/>
      <c r="N231" s="946"/>
      <c r="O231" s="1207">
        <f>IF($V$228="週",X226,V226)</f>
        <v>0</v>
      </c>
      <c r="P231" s="1207"/>
      <c r="Q231" s="1207"/>
      <c r="R231" s="1207"/>
      <c r="S231" s="1188" t="s">
        <v>993</v>
      </c>
      <c r="T231" s="1179">
        <f>IF($V$228="週",$BE$6,$BI$6)</f>
        <v>0</v>
      </c>
      <c r="U231" s="1179"/>
      <c r="V231" s="1179"/>
      <c r="W231" s="1179"/>
      <c r="X231" s="1188" t="s">
        <v>962</v>
      </c>
      <c r="Y231" s="1208" t="e">
        <f>ROUNDDOWN(O231/T231,1)</f>
        <v>#DIV/0!</v>
      </c>
      <c r="Z231" s="1208"/>
      <c r="AA231" s="1208"/>
      <c r="AB231" s="1208"/>
      <c r="AC231" s="946"/>
      <c r="AD231" s="946"/>
      <c r="AE231" s="1207">
        <f>IF($AL$228="週",AN226,AL226)</f>
        <v>0</v>
      </c>
      <c r="AF231" s="1207"/>
      <c r="AG231" s="1207"/>
      <c r="AH231" s="1207"/>
      <c r="AI231" s="1188" t="s">
        <v>961</v>
      </c>
      <c r="AJ231" s="1179">
        <f>IF($AL$228="週",$BE$6,$BI$6)</f>
        <v>0</v>
      </c>
      <c r="AK231" s="1179"/>
      <c r="AL231" s="1179"/>
      <c r="AM231" s="1179"/>
      <c r="AN231" s="1188" t="s">
        <v>962</v>
      </c>
      <c r="AO231" s="1208" t="e">
        <f>ROUNDDOWN(AE231/AJ231,1)</f>
        <v>#DIV/0!</v>
      </c>
      <c r="AP231" s="1208"/>
      <c r="AQ231" s="1208"/>
      <c r="AR231" s="1208"/>
      <c r="AS231" s="946"/>
      <c r="AT231" s="946"/>
      <c r="AU231" s="946"/>
      <c r="AV231" s="946"/>
      <c r="AW231" s="946"/>
      <c r="AX231" s="946"/>
      <c r="AY231" s="946"/>
      <c r="AZ231" s="946"/>
      <c r="BA231" s="946"/>
      <c r="BB231" s="946"/>
      <c r="BC231" s="946"/>
      <c r="BD231" s="946"/>
      <c r="BE231" s="946"/>
      <c r="BF231" s="946"/>
      <c r="BG231" s="946"/>
      <c r="BH231" s="946"/>
    </row>
    <row r="232" spans="2:66" ht="20.25" customHeight="1">
      <c r="M232" s="946"/>
      <c r="N232" s="946"/>
      <c r="O232" s="1166"/>
      <c r="P232" s="1166"/>
      <c r="Q232" s="1166"/>
      <c r="R232" s="1166"/>
      <c r="S232" s="1166"/>
      <c r="T232" s="1166"/>
      <c r="U232" s="1166"/>
      <c r="V232" s="1166"/>
      <c r="W232" s="1166"/>
      <c r="X232" s="1167"/>
      <c r="Y232" s="1166" t="s">
        <v>963</v>
      </c>
      <c r="Z232" s="1166"/>
      <c r="AA232" s="1166"/>
      <c r="AB232" s="1166"/>
      <c r="AC232" s="946"/>
      <c r="AD232" s="946"/>
      <c r="AE232" s="1166"/>
      <c r="AF232" s="1166"/>
      <c r="AG232" s="1166"/>
      <c r="AH232" s="1166"/>
      <c r="AI232" s="1166"/>
      <c r="AJ232" s="1166"/>
      <c r="AK232" s="1166"/>
      <c r="AL232" s="1166"/>
      <c r="AM232" s="1166"/>
      <c r="AN232" s="1167"/>
      <c r="AO232" s="1166" t="s">
        <v>963</v>
      </c>
      <c r="AP232" s="1166"/>
      <c r="AQ232" s="1166"/>
      <c r="AR232" s="1166"/>
      <c r="AS232" s="946"/>
      <c r="AT232" s="946"/>
      <c r="AU232" s="946"/>
      <c r="AV232" s="946"/>
      <c r="AW232" s="946"/>
      <c r="AX232" s="946"/>
      <c r="AY232" s="946"/>
      <c r="AZ232" s="946"/>
      <c r="BA232" s="946"/>
      <c r="BB232" s="946"/>
      <c r="BC232" s="946"/>
      <c r="BD232" s="946"/>
      <c r="BE232" s="946"/>
      <c r="BF232" s="946"/>
      <c r="BG232" s="946"/>
      <c r="BH232" s="946"/>
    </row>
    <row r="233" spans="2:66" ht="20.25" customHeight="1">
      <c r="M233" s="946"/>
      <c r="N233" s="946"/>
      <c r="O233" s="1166" t="s">
        <v>964</v>
      </c>
      <c r="P233" s="1166"/>
      <c r="Q233" s="1166"/>
      <c r="R233" s="1166"/>
      <c r="S233" s="1166"/>
      <c r="T233" s="1166"/>
      <c r="U233" s="1166"/>
      <c r="V233" s="1166"/>
      <c r="W233" s="1166"/>
      <c r="X233" s="1167"/>
      <c r="Y233" s="1166"/>
      <c r="Z233" s="1166"/>
      <c r="AA233" s="1166"/>
      <c r="AB233" s="1166"/>
      <c r="AC233" s="946"/>
      <c r="AD233" s="946"/>
      <c r="AE233" s="1166" t="s">
        <v>965</v>
      </c>
      <c r="AF233" s="1166"/>
      <c r="AG233" s="1166"/>
      <c r="AH233" s="1166"/>
      <c r="AI233" s="1166"/>
      <c r="AJ233" s="1166"/>
      <c r="AK233" s="1166"/>
      <c r="AL233" s="1166"/>
      <c r="AM233" s="1166"/>
      <c r="AN233" s="1167"/>
      <c r="AO233" s="1166"/>
      <c r="AP233" s="1166"/>
      <c r="AQ233" s="1166"/>
      <c r="AR233" s="1166"/>
      <c r="AS233" s="946"/>
      <c r="AT233" s="946"/>
      <c r="AU233" s="946"/>
      <c r="AV233" s="946"/>
      <c r="AW233" s="946"/>
      <c r="AX233" s="946"/>
      <c r="AY233" s="946"/>
      <c r="AZ233" s="946"/>
      <c r="BA233" s="946"/>
      <c r="BB233" s="946"/>
      <c r="BC233" s="946"/>
      <c r="BD233" s="946"/>
      <c r="BE233" s="946"/>
      <c r="BF233" s="946"/>
      <c r="BG233" s="946"/>
      <c r="BH233" s="946"/>
    </row>
    <row r="234" spans="2:66" ht="20.25" customHeight="1">
      <c r="M234" s="946"/>
      <c r="N234" s="946"/>
      <c r="O234" s="1166" t="s">
        <v>930</v>
      </c>
      <c r="P234" s="1166"/>
      <c r="Q234" s="1166"/>
      <c r="R234" s="1166"/>
      <c r="S234" s="1166"/>
      <c r="T234" s="1166"/>
      <c r="U234" s="1166"/>
      <c r="V234" s="1166"/>
      <c r="W234" s="1166"/>
      <c r="X234" s="1167"/>
      <c r="Y234" s="1171"/>
      <c r="Z234" s="1171"/>
      <c r="AA234" s="1171"/>
      <c r="AB234" s="1171"/>
      <c r="AC234" s="946"/>
      <c r="AD234" s="946"/>
      <c r="AE234" s="1166" t="s">
        <v>930</v>
      </c>
      <c r="AF234" s="1166"/>
      <c r="AG234" s="1166"/>
      <c r="AH234" s="1166"/>
      <c r="AI234" s="1166"/>
      <c r="AJ234" s="1166"/>
      <c r="AK234" s="1166"/>
      <c r="AL234" s="1166"/>
      <c r="AM234" s="1166"/>
      <c r="AN234" s="1167"/>
      <c r="AO234" s="1171"/>
      <c r="AP234" s="1171"/>
      <c r="AQ234" s="1171"/>
      <c r="AR234" s="1171"/>
      <c r="AS234" s="946"/>
      <c r="AT234" s="946"/>
      <c r="AU234" s="946"/>
      <c r="AV234" s="946"/>
      <c r="AW234" s="946"/>
      <c r="AX234" s="946"/>
      <c r="AY234" s="946"/>
      <c r="AZ234" s="946"/>
      <c r="BA234" s="946"/>
      <c r="BB234" s="946"/>
      <c r="BC234" s="946"/>
      <c r="BD234" s="946"/>
      <c r="BE234" s="946"/>
      <c r="BF234" s="946"/>
      <c r="BG234" s="946"/>
      <c r="BH234" s="946"/>
    </row>
    <row r="235" spans="2:66" ht="20.25" customHeight="1">
      <c r="M235" s="946"/>
      <c r="N235" s="946"/>
      <c r="O235" s="1173" t="s">
        <v>966</v>
      </c>
      <c r="P235" s="1173"/>
      <c r="Q235" s="1173"/>
      <c r="R235" s="1173"/>
      <c r="S235" s="1173"/>
      <c r="T235" s="1166" t="s">
        <v>967</v>
      </c>
      <c r="U235" s="1173"/>
      <c r="V235" s="1173"/>
      <c r="W235" s="1173"/>
      <c r="X235" s="1173"/>
      <c r="Y235" s="1176" t="s">
        <v>936</v>
      </c>
      <c r="Z235" s="1176"/>
      <c r="AA235" s="1176"/>
      <c r="AB235" s="1176"/>
      <c r="AC235" s="946"/>
      <c r="AD235" s="946"/>
      <c r="AE235" s="1173" t="s">
        <v>966</v>
      </c>
      <c r="AF235" s="1173"/>
      <c r="AG235" s="1173"/>
      <c r="AH235" s="1173"/>
      <c r="AI235" s="1173"/>
      <c r="AJ235" s="1166" t="s">
        <v>967</v>
      </c>
      <c r="AK235" s="1173"/>
      <c r="AL235" s="1173"/>
      <c r="AM235" s="1173"/>
      <c r="AN235" s="1173"/>
      <c r="AO235" s="1176" t="s">
        <v>936</v>
      </c>
      <c r="AP235" s="1176"/>
      <c r="AQ235" s="1176"/>
      <c r="AR235" s="1176"/>
      <c r="AS235" s="946"/>
      <c r="AT235" s="946"/>
      <c r="AU235" s="946"/>
      <c r="AV235" s="946"/>
      <c r="AW235" s="946"/>
      <c r="AX235" s="946"/>
      <c r="AY235" s="946"/>
      <c r="AZ235" s="946"/>
      <c r="BA235" s="946"/>
      <c r="BB235" s="946"/>
      <c r="BC235" s="946"/>
      <c r="BD235" s="946"/>
      <c r="BE235" s="946"/>
      <c r="BF235" s="946"/>
      <c r="BG235" s="946"/>
      <c r="BH235" s="946"/>
    </row>
    <row r="236" spans="2:66" ht="20.25" customHeight="1">
      <c r="M236" s="946"/>
      <c r="N236" s="946"/>
      <c r="O236" s="1179">
        <f>AA226</f>
        <v>0</v>
      </c>
      <c r="P236" s="1179"/>
      <c r="Q236" s="1179"/>
      <c r="R236" s="1179"/>
      <c r="S236" s="1188" t="s">
        <v>994</v>
      </c>
      <c r="T236" s="1208" t="e">
        <f>Y231</f>
        <v>#DIV/0!</v>
      </c>
      <c r="U236" s="1208"/>
      <c r="V236" s="1208"/>
      <c r="W236" s="1208"/>
      <c r="X236" s="1188" t="s">
        <v>969</v>
      </c>
      <c r="Y236" s="1190" t="e">
        <f>ROUNDDOWN(O236+T236,1)</f>
        <v>#DIV/0!</v>
      </c>
      <c r="Z236" s="1190"/>
      <c r="AA236" s="1190"/>
      <c r="AB236" s="1190"/>
      <c r="AC236" s="1209"/>
      <c r="AD236" s="1209"/>
      <c r="AE236" s="1210">
        <f>AQ226</f>
        <v>0</v>
      </c>
      <c r="AF236" s="1210"/>
      <c r="AG236" s="1210"/>
      <c r="AH236" s="1210"/>
      <c r="AI236" s="1200" t="s">
        <v>968</v>
      </c>
      <c r="AJ236" s="1211" t="e">
        <f>AO231</f>
        <v>#DIV/0!</v>
      </c>
      <c r="AK236" s="1211"/>
      <c r="AL236" s="1211"/>
      <c r="AM236" s="1211"/>
      <c r="AN236" s="1200" t="s">
        <v>960</v>
      </c>
      <c r="AO236" s="1190" t="e">
        <f>ROUNDDOWN(AE236+AJ236,1)</f>
        <v>#DIV/0!</v>
      </c>
      <c r="AP236" s="1190"/>
      <c r="AQ236" s="1190"/>
      <c r="AR236" s="1190"/>
      <c r="AS236" s="946"/>
      <c r="AT236" s="946"/>
      <c r="AU236" s="946"/>
      <c r="AV236" s="946"/>
      <c r="AW236" s="946"/>
      <c r="AX236" s="946"/>
      <c r="AY236" s="946"/>
      <c r="AZ236" s="946"/>
      <c r="BA236" s="946"/>
      <c r="BB236" s="946"/>
      <c r="BC236" s="946"/>
      <c r="BD236" s="946"/>
      <c r="BE236" s="946"/>
      <c r="BF236" s="946"/>
      <c r="BG236" s="946"/>
      <c r="BH236" s="946"/>
    </row>
    <row r="237" spans="2:66" ht="20.25" customHeight="1"/>
    <row r="238" spans="2:66" ht="20.25" customHeight="1"/>
    <row r="239" spans="2:66" ht="20.25" customHeight="1"/>
    <row r="240" spans="2:6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63">
      <c r="A283" s="1212"/>
      <c r="B283" s="1212"/>
      <c r="C283" s="1212"/>
      <c r="D283" s="1212"/>
      <c r="E283" s="1212"/>
      <c r="F283" s="1212"/>
      <c r="G283" s="1213"/>
      <c r="H283" s="1213"/>
      <c r="I283" s="1213"/>
      <c r="J283" s="1213"/>
      <c r="K283" s="1213"/>
      <c r="L283" s="1213"/>
      <c r="M283" s="1213"/>
      <c r="N283" s="1213"/>
      <c r="O283" s="1214"/>
      <c r="P283" s="1214"/>
      <c r="Q283" s="1214"/>
      <c r="R283" s="1214"/>
      <c r="S283" s="1214"/>
      <c r="T283" s="1214"/>
      <c r="U283" s="1214"/>
      <c r="V283" s="1214"/>
      <c r="W283" s="1214"/>
      <c r="X283" s="1214"/>
      <c r="Y283" s="1214"/>
      <c r="Z283" s="1214"/>
      <c r="AA283" s="1214"/>
      <c r="AB283" s="1214"/>
      <c r="AC283" s="1214"/>
      <c r="AD283" s="1214"/>
      <c r="AE283" s="1214"/>
      <c r="AF283" s="1214"/>
      <c r="AG283" s="1214"/>
      <c r="AH283" s="1214"/>
      <c r="AI283" s="1214"/>
      <c r="AJ283" s="1214"/>
      <c r="AK283" s="1214"/>
      <c r="AL283" s="1214"/>
      <c r="AM283" s="1214"/>
      <c r="AN283" s="1214"/>
      <c r="AO283" s="1214"/>
      <c r="AP283" s="1214"/>
      <c r="AQ283" s="1214"/>
      <c r="AR283" s="1214"/>
      <c r="AS283" s="1214"/>
      <c r="AT283" s="1214"/>
      <c r="AU283" s="1214"/>
      <c r="AV283" s="1214"/>
      <c r="AW283" s="1214"/>
      <c r="AX283" s="1214"/>
      <c r="AY283" s="1214"/>
      <c r="AZ283" s="1214"/>
      <c r="BA283" s="1214"/>
      <c r="BB283" s="1214"/>
      <c r="BC283" s="1214"/>
      <c r="BD283" s="1215"/>
      <c r="BE283" s="1215"/>
      <c r="BF283" s="1215"/>
      <c r="BG283" s="1215"/>
      <c r="BH283" s="1215"/>
      <c r="BI283" s="1215"/>
      <c r="BJ283" s="1215"/>
      <c r="BK283" s="1215"/>
    </row>
    <row r="284" spans="1:63">
      <c r="A284" s="1212"/>
      <c r="B284" s="1212"/>
      <c r="C284" s="1212"/>
      <c r="D284" s="1212"/>
      <c r="E284" s="1212"/>
      <c r="F284" s="1212"/>
      <c r="G284" s="1213"/>
      <c r="H284" s="1213"/>
      <c r="I284" s="1213"/>
      <c r="J284" s="1213"/>
      <c r="K284" s="1213"/>
      <c r="L284" s="1213"/>
      <c r="M284" s="1213"/>
      <c r="N284" s="1213"/>
      <c r="O284" s="1214"/>
      <c r="P284" s="1214"/>
      <c r="Q284" s="1214"/>
      <c r="R284" s="1214"/>
      <c r="S284" s="1214"/>
      <c r="T284" s="1214"/>
      <c r="U284" s="1214"/>
      <c r="V284" s="1214"/>
      <c r="W284" s="1214"/>
      <c r="X284" s="1214"/>
      <c r="Y284" s="1214"/>
      <c r="Z284" s="1214"/>
      <c r="AA284" s="1214"/>
      <c r="AB284" s="1214"/>
      <c r="AC284" s="1214"/>
      <c r="AD284" s="1214"/>
      <c r="AE284" s="1214"/>
      <c r="AF284" s="1214"/>
      <c r="AG284" s="1214"/>
      <c r="AH284" s="1214"/>
      <c r="AI284" s="1214"/>
      <c r="AJ284" s="1214"/>
      <c r="AK284" s="1214"/>
      <c r="AL284" s="1214"/>
      <c r="AM284" s="1214"/>
      <c r="AN284" s="1214"/>
      <c r="AO284" s="1214"/>
      <c r="AP284" s="1214"/>
      <c r="AQ284" s="1214"/>
      <c r="AR284" s="1214"/>
      <c r="AS284" s="1214"/>
      <c r="AT284" s="1214"/>
      <c r="AU284" s="1214"/>
      <c r="AV284" s="1214"/>
      <c r="AW284" s="1214"/>
      <c r="AX284" s="1214"/>
      <c r="AY284" s="1214"/>
      <c r="AZ284" s="1214"/>
      <c r="BA284" s="1214"/>
      <c r="BB284" s="1214"/>
      <c r="BC284" s="1214"/>
      <c r="BD284" s="1215"/>
      <c r="BE284" s="1215"/>
      <c r="BF284" s="1215"/>
      <c r="BG284" s="1215"/>
      <c r="BH284" s="1215"/>
      <c r="BI284" s="1215"/>
      <c r="BJ284" s="1215"/>
      <c r="BK284" s="1215"/>
    </row>
    <row r="285" spans="1:63">
      <c r="A285" s="1212"/>
      <c r="B285" s="1212"/>
      <c r="C285" s="1212"/>
      <c r="D285" s="1212"/>
      <c r="E285" s="1212"/>
      <c r="F285" s="1212"/>
      <c r="G285" s="1216"/>
      <c r="H285" s="1216"/>
      <c r="I285" s="1216"/>
      <c r="J285" s="1216"/>
      <c r="K285" s="1216"/>
      <c r="L285" s="1216"/>
      <c r="M285" s="1216"/>
      <c r="N285" s="1216"/>
      <c r="O285" s="1213"/>
      <c r="P285" s="1213"/>
      <c r="Q285" s="1212"/>
      <c r="R285" s="1212"/>
      <c r="S285" s="1212"/>
      <c r="T285" s="1212"/>
      <c r="U285" s="1212"/>
      <c r="V285" s="1212"/>
    </row>
    <row r="286" spans="1:63">
      <c r="A286" s="1212"/>
      <c r="B286" s="1212"/>
      <c r="C286" s="1212"/>
      <c r="D286" s="1212"/>
      <c r="E286" s="1212"/>
      <c r="F286" s="1212"/>
      <c r="G286" s="1216"/>
      <c r="H286" s="1216"/>
      <c r="I286" s="1216"/>
      <c r="J286" s="1216"/>
      <c r="K286" s="1216"/>
      <c r="L286" s="1216"/>
      <c r="M286" s="1216"/>
      <c r="N286" s="1216"/>
      <c r="O286" s="1213"/>
      <c r="P286" s="1213"/>
      <c r="Q286" s="1212"/>
      <c r="R286" s="1212"/>
      <c r="S286" s="1212"/>
      <c r="T286" s="1212"/>
      <c r="U286" s="1212"/>
      <c r="V286" s="1212"/>
    </row>
    <row r="287" spans="1:63">
      <c r="G287" s="963"/>
      <c r="H287" s="963"/>
      <c r="I287" s="963"/>
      <c r="J287" s="963"/>
      <c r="K287" s="963"/>
      <c r="L287" s="963"/>
      <c r="M287" s="963"/>
      <c r="N287" s="963"/>
    </row>
    <row r="288" spans="1:63">
      <c r="G288" s="963"/>
      <c r="H288" s="963"/>
      <c r="I288" s="963"/>
      <c r="J288" s="963"/>
      <c r="K288" s="963"/>
      <c r="L288" s="963"/>
      <c r="M288" s="963"/>
      <c r="N288" s="963"/>
    </row>
    <row r="289" spans="7:14">
      <c r="G289" s="963"/>
      <c r="H289" s="963"/>
      <c r="I289" s="963"/>
      <c r="J289" s="963"/>
      <c r="K289" s="963"/>
      <c r="L289" s="963"/>
      <c r="M289" s="963"/>
      <c r="N289" s="963"/>
    </row>
    <row r="290" spans="7:14">
      <c r="G290" s="963"/>
      <c r="H290" s="963"/>
      <c r="I290" s="963"/>
      <c r="J290" s="963"/>
      <c r="K290" s="963"/>
      <c r="L290" s="963"/>
      <c r="M290" s="963"/>
      <c r="N290" s="963"/>
    </row>
  </sheetData>
  <sheetProtection insertRows="0" deleteRows="0"/>
  <mergeCells count="1336">
    <mergeCell ref="Y234:AB234"/>
    <mergeCell ref="AO234:AR234"/>
    <mergeCell ref="Y235:AB235"/>
    <mergeCell ref="AO235:AR235"/>
    <mergeCell ref="O236:R236"/>
    <mergeCell ref="T236:W236"/>
    <mergeCell ref="Y236:AB236"/>
    <mergeCell ref="AE236:AH236"/>
    <mergeCell ref="AJ236:AM236"/>
    <mergeCell ref="AO236:AR236"/>
    <mergeCell ref="AU230:AV230"/>
    <mergeCell ref="AW230:AZ230"/>
    <mergeCell ref="O231:R231"/>
    <mergeCell ref="T231:W231"/>
    <mergeCell ref="Y231:AB231"/>
    <mergeCell ref="AE231:AH231"/>
    <mergeCell ref="AJ231:AM231"/>
    <mergeCell ref="AO231:AR231"/>
    <mergeCell ref="V228:W228"/>
    <mergeCell ref="AL228:AM228"/>
    <mergeCell ref="AU228:AV228"/>
    <mergeCell ref="AW228:AZ228"/>
    <mergeCell ref="AU229:AV229"/>
    <mergeCell ref="AW229:AZ229"/>
    <mergeCell ref="AL226:AM226"/>
    <mergeCell ref="AN226:AO226"/>
    <mergeCell ref="AQ226:AR226"/>
    <mergeCell ref="AU226:AV226"/>
    <mergeCell ref="AW226:AZ226"/>
    <mergeCell ref="AU227:AV227"/>
    <mergeCell ref="AW227:AZ227"/>
    <mergeCell ref="AQ225:AR225"/>
    <mergeCell ref="O226:P226"/>
    <mergeCell ref="Q226:R226"/>
    <mergeCell ref="S226:T226"/>
    <mergeCell ref="V226:W226"/>
    <mergeCell ref="X226:Y226"/>
    <mergeCell ref="AA226:AB226"/>
    <mergeCell ref="AE226:AF226"/>
    <mergeCell ref="AG226:AH226"/>
    <mergeCell ref="AI226:AJ226"/>
    <mergeCell ref="AA225:AB225"/>
    <mergeCell ref="AE225:AF225"/>
    <mergeCell ref="AG225:AH225"/>
    <mergeCell ref="AI225:AJ225"/>
    <mergeCell ref="AL225:AM225"/>
    <mergeCell ref="AN225:AO225"/>
    <mergeCell ref="AG224:AH224"/>
    <mergeCell ref="AI224:AJ224"/>
    <mergeCell ref="AL224:AM224"/>
    <mergeCell ref="AN224:AO224"/>
    <mergeCell ref="AQ224:AR224"/>
    <mergeCell ref="O225:P225"/>
    <mergeCell ref="Q225:R225"/>
    <mergeCell ref="S225:T225"/>
    <mergeCell ref="V225:W225"/>
    <mergeCell ref="X225:Y225"/>
    <mergeCell ref="AL223:AM223"/>
    <mergeCell ref="AN223:AO223"/>
    <mergeCell ref="AQ223:AR223"/>
    <mergeCell ref="O224:P224"/>
    <mergeCell ref="Q224:R224"/>
    <mergeCell ref="S224:T224"/>
    <mergeCell ref="V224:W224"/>
    <mergeCell ref="X224:Y224"/>
    <mergeCell ref="AA224:AB224"/>
    <mergeCell ref="AE224:AF224"/>
    <mergeCell ref="BE222:BH222"/>
    <mergeCell ref="O223:P223"/>
    <mergeCell ref="Q223:R223"/>
    <mergeCell ref="S223:T223"/>
    <mergeCell ref="V223:W223"/>
    <mergeCell ref="X223:Y223"/>
    <mergeCell ref="AA223:AB223"/>
    <mergeCell ref="AE223:AF223"/>
    <mergeCell ref="AG223:AH223"/>
    <mergeCell ref="AI223:AJ223"/>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AG222:AH222"/>
    <mergeCell ref="V221:W221"/>
    <mergeCell ref="X221:Y221"/>
    <mergeCell ref="AG221:AH221"/>
    <mergeCell ref="AI221:AJ221"/>
    <mergeCell ref="AL221:AM221"/>
    <mergeCell ref="AN221:AO221"/>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B215:B216"/>
    <mergeCell ref="C215:C216"/>
    <mergeCell ref="D215:F216"/>
    <mergeCell ref="G215:H216"/>
    <mergeCell ref="M215:N216"/>
    <mergeCell ref="O215:R21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1:W82"/>
    <mergeCell ref="BF81:BG81"/>
    <mergeCell ref="BH81:BI81"/>
    <mergeCell ref="BJ81:BN82"/>
    <mergeCell ref="BF82:BG82"/>
    <mergeCell ref="BH82:BI82"/>
    <mergeCell ref="B81:B82"/>
    <mergeCell ref="C81:C82"/>
    <mergeCell ref="D81:F82"/>
    <mergeCell ref="G81:H82"/>
    <mergeCell ref="M81:N82"/>
    <mergeCell ref="O81:R82"/>
    <mergeCell ref="S79:W80"/>
    <mergeCell ref="BF79:BG79"/>
    <mergeCell ref="BH79:BI79"/>
    <mergeCell ref="BJ79:BN80"/>
    <mergeCell ref="BF80:BG80"/>
    <mergeCell ref="BH80:BI80"/>
    <mergeCell ref="B79:B80"/>
    <mergeCell ref="C79:C80"/>
    <mergeCell ref="D79:F80"/>
    <mergeCell ref="G79:H80"/>
    <mergeCell ref="M79:N80"/>
    <mergeCell ref="O79:R80"/>
    <mergeCell ref="S77:W78"/>
    <mergeCell ref="BF77:BG77"/>
    <mergeCell ref="BH77:BI77"/>
    <mergeCell ref="BJ77:BN78"/>
    <mergeCell ref="BF78:BG78"/>
    <mergeCell ref="BH78:BI78"/>
    <mergeCell ref="B77:B78"/>
    <mergeCell ref="C77:C78"/>
    <mergeCell ref="D77:F78"/>
    <mergeCell ref="G77:H78"/>
    <mergeCell ref="M77:N78"/>
    <mergeCell ref="O77:R78"/>
    <mergeCell ref="S75:W76"/>
    <mergeCell ref="BF75:BG75"/>
    <mergeCell ref="BH75:BI75"/>
    <mergeCell ref="BJ75:BN76"/>
    <mergeCell ref="BF76:BG76"/>
    <mergeCell ref="BH76:BI76"/>
    <mergeCell ref="B75:B76"/>
    <mergeCell ref="C75:C76"/>
    <mergeCell ref="D75:F76"/>
    <mergeCell ref="G75:H76"/>
    <mergeCell ref="M75:N76"/>
    <mergeCell ref="O75:R76"/>
    <mergeCell ref="S73:W74"/>
    <mergeCell ref="BF73:BG73"/>
    <mergeCell ref="BH73:BI73"/>
    <mergeCell ref="BJ73:BN74"/>
    <mergeCell ref="BF74:BG74"/>
    <mergeCell ref="BH74:BI74"/>
    <mergeCell ref="B73:B74"/>
    <mergeCell ref="C73:C74"/>
    <mergeCell ref="D73:F74"/>
    <mergeCell ref="G73:H74"/>
    <mergeCell ref="M73:N74"/>
    <mergeCell ref="O73:R74"/>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O19:R20"/>
    <mergeCell ref="S19:W20"/>
    <mergeCell ref="BF19:BG19"/>
    <mergeCell ref="BH19:BI19"/>
    <mergeCell ref="BJ19:BN20"/>
    <mergeCell ref="BF20:BG20"/>
    <mergeCell ref="BH20:BI20"/>
    <mergeCell ref="BF17:BG17"/>
    <mergeCell ref="BH17:BI17"/>
    <mergeCell ref="BJ17:BN18"/>
    <mergeCell ref="BF18:BG18"/>
    <mergeCell ref="BH18:BI18"/>
    <mergeCell ref="B19:B20"/>
    <mergeCell ref="C19:C20"/>
    <mergeCell ref="D19:F20"/>
    <mergeCell ref="G19:H20"/>
    <mergeCell ref="M19:N20"/>
    <mergeCell ref="BC13:BE13"/>
    <mergeCell ref="B17:B18"/>
    <mergeCell ref="C17:C18"/>
    <mergeCell ref="D17:F18"/>
    <mergeCell ref="G17:H18"/>
    <mergeCell ref="M17:N18"/>
    <mergeCell ref="O17:R18"/>
    <mergeCell ref="S17:W18"/>
    <mergeCell ref="O12:R16"/>
    <mergeCell ref="S12:W16"/>
    <mergeCell ref="AA12:BE12"/>
    <mergeCell ref="BF12:BG16"/>
    <mergeCell ref="BH12:BI16"/>
    <mergeCell ref="BJ12:BN16"/>
    <mergeCell ref="AA13:AG13"/>
    <mergeCell ref="AH13:AN13"/>
    <mergeCell ref="AO13:AU13"/>
    <mergeCell ref="AV13:BB13"/>
    <mergeCell ref="BI4:BL4"/>
    <mergeCell ref="BE6:BF6"/>
    <mergeCell ref="BI6:BJ6"/>
    <mergeCell ref="BI8:BJ8"/>
    <mergeCell ref="BI10:BJ10"/>
    <mergeCell ref="B12:B16"/>
    <mergeCell ref="C12:C16"/>
    <mergeCell ref="D12:F16"/>
    <mergeCell ref="G12:H16"/>
    <mergeCell ref="M12:N16"/>
    <mergeCell ref="AX1:BM1"/>
    <mergeCell ref="AG2:AH2"/>
    <mergeCell ref="AJ2:AK2"/>
    <mergeCell ref="AN2:AO2"/>
    <mergeCell ref="AX2:BM2"/>
    <mergeCell ref="BI3:BL3"/>
  </mergeCells>
  <phoneticPr fontId="3"/>
  <conditionalFormatting sqref="AA230:AD230 AS230:BE230">
    <cfRule type="expression" dxfId="208" priority="208">
      <formula>OR(#REF!=$B217,#REF!=$B217)</formula>
    </cfRule>
  </conditionalFormatting>
  <conditionalFormatting sqref="AD220 AA220:AB220 AA229:AD229 AS229:BE229 AS220:BE220">
    <cfRule type="expression" dxfId="207" priority="209">
      <formula>OR(#REF!=$B218,#REF!=$B218)</formula>
    </cfRule>
  </conditionalFormatting>
  <conditionalFormatting sqref="AQ230:AR230">
    <cfRule type="expression" dxfId="206" priority="206">
      <formula>OR(#REF!=$B217,#REF!=$B217)</formula>
    </cfRule>
  </conditionalFormatting>
  <conditionalFormatting sqref="AQ220:AR220 AQ229:AR229">
    <cfRule type="expression" dxfId="205" priority="207">
      <formula>OR(#REF!=$B218,#REF!=$B218)</formula>
    </cfRule>
  </conditionalFormatting>
  <conditionalFormatting sqref="BF18:BI18">
    <cfRule type="expression" dxfId="204" priority="205">
      <formula>INDIRECT(ADDRESS(ROW(),COLUMN()))=TRUNC(INDIRECT(ADDRESS(ROW(),COLUMN())))</formula>
    </cfRule>
  </conditionalFormatting>
  <conditionalFormatting sqref="BF20:BI20">
    <cfRule type="expression" dxfId="203" priority="204">
      <formula>INDIRECT(ADDRESS(ROW(),COLUMN()))=TRUNC(INDIRECT(ADDRESS(ROW(),COLUMN())))</formula>
    </cfRule>
  </conditionalFormatting>
  <conditionalFormatting sqref="BF22:BI22">
    <cfRule type="expression" dxfId="202" priority="203">
      <formula>INDIRECT(ADDRESS(ROW(),COLUMN()))=TRUNC(INDIRECT(ADDRESS(ROW(),COLUMN())))</formula>
    </cfRule>
  </conditionalFormatting>
  <conditionalFormatting sqref="BF24:BI24">
    <cfRule type="expression" dxfId="201" priority="202">
      <formula>INDIRECT(ADDRESS(ROW(),COLUMN()))=TRUNC(INDIRECT(ADDRESS(ROW(),COLUMN())))</formula>
    </cfRule>
  </conditionalFormatting>
  <conditionalFormatting sqref="BF26:BI26">
    <cfRule type="expression" dxfId="200" priority="201">
      <formula>INDIRECT(ADDRESS(ROW(),COLUMN()))=TRUNC(INDIRECT(ADDRESS(ROW(),COLUMN())))</formula>
    </cfRule>
  </conditionalFormatting>
  <conditionalFormatting sqref="BF28:BI28">
    <cfRule type="expression" dxfId="199" priority="200">
      <formula>INDIRECT(ADDRESS(ROW(),COLUMN()))=TRUNC(INDIRECT(ADDRESS(ROW(),COLUMN())))</formula>
    </cfRule>
  </conditionalFormatting>
  <conditionalFormatting sqref="BF30:BI30">
    <cfRule type="expression" dxfId="198" priority="199">
      <formula>INDIRECT(ADDRESS(ROW(),COLUMN()))=TRUNC(INDIRECT(ADDRESS(ROW(),COLUMN())))</formula>
    </cfRule>
  </conditionalFormatting>
  <conditionalFormatting sqref="BF32:BI32">
    <cfRule type="expression" dxfId="197" priority="198">
      <formula>INDIRECT(ADDRESS(ROW(),COLUMN()))=TRUNC(INDIRECT(ADDRESS(ROW(),COLUMN())))</formula>
    </cfRule>
  </conditionalFormatting>
  <conditionalFormatting sqref="BF34:BI34">
    <cfRule type="expression" dxfId="196" priority="197">
      <formula>INDIRECT(ADDRESS(ROW(),COLUMN()))=TRUNC(INDIRECT(ADDRESS(ROW(),COLUMN())))</formula>
    </cfRule>
  </conditionalFormatting>
  <conditionalFormatting sqref="BF36:BI36">
    <cfRule type="expression" dxfId="195" priority="196">
      <formula>INDIRECT(ADDRESS(ROW(),COLUMN()))=TRUNC(INDIRECT(ADDRESS(ROW(),COLUMN())))</formula>
    </cfRule>
  </conditionalFormatting>
  <conditionalFormatting sqref="BF38:BI38">
    <cfRule type="expression" dxfId="194" priority="195">
      <formula>INDIRECT(ADDRESS(ROW(),COLUMN()))=TRUNC(INDIRECT(ADDRESS(ROW(),COLUMN())))</formula>
    </cfRule>
  </conditionalFormatting>
  <conditionalFormatting sqref="BF40:BI40">
    <cfRule type="expression" dxfId="193" priority="194">
      <formula>INDIRECT(ADDRESS(ROW(),COLUMN()))=TRUNC(INDIRECT(ADDRESS(ROW(),COLUMN())))</formula>
    </cfRule>
  </conditionalFormatting>
  <conditionalFormatting sqref="BF42:BI42">
    <cfRule type="expression" dxfId="192" priority="193">
      <formula>INDIRECT(ADDRESS(ROW(),COLUMN()))=TRUNC(INDIRECT(ADDRESS(ROW(),COLUMN())))</formula>
    </cfRule>
  </conditionalFormatting>
  <conditionalFormatting sqref="BF44:BI44">
    <cfRule type="expression" dxfId="191" priority="192">
      <formula>INDIRECT(ADDRESS(ROW(),COLUMN()))=TRUNC(INDIRECT(ADDRESS(ROW(),COLUMN())))</formula>
    </cfRule>
  </conditionalFormatting>
  <conditionalFormatting sqref="BF46:BI46">
    <cfRule type="expression" dxfId="190" priority="191">
      <formula>INDIRECT(ADDRESS(ROW(),COLUMN()))=TRUNC(INDIRECT(ADDRESS(ROW(),COLUMN())))</formula>
    </cfRule>
  </conditionalFormatting>
  <conditionalFormatting sqref="BF48:BI48">
    <cfRule type="expression" dxfId="189" priority="190">
      <formula>INDIRECT(ADDRESS(ROW(),COLUMN()))=TRUNC(INDIRECT(ADDRESS(ROW(),COLUMN())))</formula>
    </cfRule>
  </conditionalFormatting>
  <conditionalFormatting sqref="BF50:BI50">
    <cfRule type="expression" dxfId="188" priority="189">
      <formula>INDIRECT(ADDRESS(ROW(),COLUMN()))=TRUNC(INDIRECT(ADDRESS(ROW(),COLUMN())))</formula>
    </cfRule>
  </conditionalFormatting>
  <conditionalFormatting sqref="BF52:BI52">
    <cfRule type="expression" dxfId="187" priority="188">
      <formula>INDIRECT(ADDRESS(ROW(),COLUMN()))=TRUNC(INDIRECT(ADDRESS(ROW(),COLUMN())))</formula>
    </cfRule>
  </conditionalFormatting>
  <conditionalFormatting sqref="BF54:BI54">
    <cfRule type="expression" dxfId="186" priority="187">
      <formula>INDIRECT(ADDRESS(ROW(),COLUMN()))=TRUNC(INDIRECT(ADDRESS(ROW(),COLUMN())))</formula>
    </cfRule>
  </conditionalFormatting>
  <conditionalFormatting sqref="BF56:BI56">
    <cfRule type="expression" dxfId="185" priority="186">
      <formula>INDIRECT(ADDRESS(ROW(),COLUMN()))=TRUNC(INDIRECT(ADDRESS(ROW(),COLUMN())))</formula>
    </cfRule>
  </conditionalFormatting>
  <conditionalFormatting sqref="BF58:BI58">
    <cfRule type="expression" dxfId="184" priority="185">
      <formula>INDIRECT(ADDRESS(ROW(),COLUMN()))=TRUNC(INDIRECT(ADDRESS(ROW(),COLUMN())))</formula>
    </cfRule>
  </conditionalFormatting>
  <conditionalFormatting sqref="BF60:BI60">
    <cfRule type="expression" dxfId="183" priority="184">
      <formula>INDIRECT(ADDRESS(ROW(),COLUMN()))=TRUNC(INDIRECT(ADDRESS(ROW(),COLUMN())))</formula>
    </cfRule>
  </conditionalFormatting>
  <conditionalFormatting sqref="BF62:BI62">
    <cfRule type="expression" dxfId="182" priority="183">
      <formula>INDIRECT(ADDRESS(ROW(),COLUMN()))=TRUNC(INDIRECT(ADDRESS(ROW(),COLUMN())))</formula>
    </cfRule>
  </conditionalFormatting>
  <conditionalFormatting sqref="BF64:BI64">
    <cfRule type="expression" dxfId="181" priority="182">
      <formula>INDIRECT(ADDRESS(ROW(),COLUMN()))=TRUNC(INDIRECT(ADDRESS(ROW(),COLUMN())))</formula>
    </cfRule>
  </conditionalFormatting>
  <conditionalFormatting sqref="BF66:BI66">
    <cfRule type="expression" dxfId="180" priority="181">
      <formula>INDIRECT(ADDRESS(ROW(),COLUMN()))=TRUNC(INDIRECT(ADDRESS(ROW(),COLUMN())))</formula>
    </cfRule>
  </conditionalFormatting>
  <conditionalFormatting sqref="BF68:BI68">
    <cfRule type="expression" dxfId="179" priority="180">
      <formula>INDIRECT(ADDRESS(ROW(),COLUMN()))=TRUNC(INDIRECT(ADDRESS(ROW(),COLUMN())))</formula>
    </cfRule>
  </conditionalFormatting>
  <conditionalFormatting sqref="BF70:BI70">
    <cfRule type="expression" dxfId="178" priority="179">
      <formula>INDIRECT(ADDRESS(ROW(),COLUMN()))=TRUNC(INDIRECT(ADDRESS(ROW(),COLUMN())))</formula>
    </cfRule>
  </conditionalFormatting>
  <conditionalFormatting sqref="BF72:BI72">
    <cfRule type="expression" dxfId="177" priority="178">
      <formula>INDIRECT(ADDRESS(ROW(),COLUMN()))=TRUNC(INDIRECT(ADDRESS(ROW(),COLUMN())))</formula>
    </cfRule>
  </conditionalFormatting>
  <conditionalFormatting sqref="BF74:BI74">
    <cfRule type="expression" dxfId="176" priority="177">
      <formula>INDIRECT(ADDRESS(ROW(),COLUMN()))=TRUNC(INDIRECT(ADDRESS(ROW(),COLUMN())))</formula>
    </cfRule>
  </conditionalFormatting>
  <conditionalFormatting sqref="AG226:AR226 AK222:AR225">
    <cfRule type="expression" dxfId="175" priority="175">
      <formula>INDIRECT(ADDRESS(ROW(),COLUMN()))=TRUNC(INDIRECT(ADDRESS(ROW(),COLUMN())))</formula>
    </cfRule>
  </conditionalFormatting>
  <conditionalFormatting sqref="Q222:AB226">
    <cfRule type="expression" dxfId="174" priority="176">
      <formula>INDIRECT(ADDRESS(ROW(),COLUMN()))=TRUNC(INDIRECT(ADDRESS(ROW(),COLUMN())))</formula>
    </cfRule>
  </conditionalFormatting>
  <conditionalFormatting sqref="O231:R231">
    <cfRule type="expression" dxfId="173" priority="174">
      <formula>INDIRECT(ADDRESS(ROW(),COLUMN()))=TRUNC(INDIRECT(ADDRESS(ROW(),COLUMN())))</formula>
    </cfRule>
  </conditionalFormatting>
  <conditionalFormatting sqref="AE231:AH231">
    <cfRule type="expression" dxfId="172" priority="173">
      <formula>INDIRECT(ADDRESS(ROW(),COLUMN()))=TRUNC(INDIRECT(ADDRESS(ROW(),COLUMN())))</formula>
    </cfRule>
  </conditionalFormatting>
  <conditionalFormatting sqref="AG222:AJ225">
    <cfRule type="expression" dxfId="171" priority="172">
      <formula>INDIRECT(ADDRESS(ROW(),COLUMN()))=TRUNC(INDIRECT(ADDRESS(ROW(),COLUMN())))</formula>
    </cfRule>
  </conditionalFormatting>
  <conditionalFormatting sqref="AA18:BE18">
    <cfRule type="expression" dxfId="170" priority="170">
      <formula>INDIRECT(ADDRESS(ROW(),COLUMN()))=TRUNC(INDIRECT(ADDRESS(ROW(),COLUMN())))</formula>
    </cfRule>
  </conditionalFormatting>
  <conditionalFormatting sqref="AA20:BE20">
    <cfRule type="expression" dxfId="169" priority="171">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69">
      <formula>INDIRECT(ADDRESS(ROW(),COLUMN()))=TRUNC(INDIRECT(ADDRESS(ROW(),COLUMN())))</formula>
    </cfRule>
  </conditionalFormatting>
  <conditionalFormatting sqref="AA24:BE24">
    <cfRule type="expression" dxfId="166" priority="168">
      <formula>INDIRECT(ADDRESS(ROW(),COLUMN()))=TRUNC(INDIRECT(ADDRESS(ROW(),COLUMN())))</formula>
    </cfRule>
  </conditionalFormatting>
  <conditionalFormatting sqref="AA26:BE26">
    <cfRule type="expression" dxfId="165" priority="167">
      <formula>INDIRECT(ADDRESS(ROW(),COLUMN()))=TRUNC(INDIRECT(ADDRESS(ROW(),COLUMN())))</formula>
    </cfRule>
  </conditionalFormatting>
  <conditionalFormatting sqref="AA28:BE28">
    <cfRule type="expression" dxfId="164" priority="166">
      <formula>INDIRECT(ADDRESS(ROW(),COLUMN()))=TRUNC(INDIRECT(ADDRESS(ROW(),COLUMN())))</formula>
    </cfRule>
  </conditionalFormatting>
  <conditionalFormatting sqref="AA30:BE30">
    <cfRule type="expression" dxfId="163" priority="165">
      <formula>INDIRECT(ADDRESS(ROW(),COLUMN()))=TRUNC(INDIRECT(ADDRESS(ROW(),COLUMN())))</formula>
    </cfRule>
  </conditionalFormatting>
  <conditionalFormatting sqref="AA32:BE32">
    <cfRule type="expression" dxfId="162" priority="164">
      <formula>INDIRECT(ADDRESS(ROW(),COLUMN()))=TRUNC(INDIRECT(ADDRESS(ROW(),COLUMN())))</formula>
    </cfRule>
  </conditionalFormatting>
  <conditionalFormatting sqref="AA34:BE34">
    <cfRule type="expression" dxfId="161" priority="163">
      <formula>INDIRECT(ADDRESS(ROW(),COLUMN()))=TRUNC(INDIRECT(ADDRESS(ROW(),COLUMN())))</formula>
    </cfRule>
  </conditionalFormatting>
  <conditionalFormatting sqref="AA36:BE36">
    <cfRule type="expression" dxfId="160" priority="162">
      <formula>INDIRECT(ADDRESS(ROW(),COLUMN()))=TRUNC(INDIRECT(ADDRESS(ROW(),COLUMN())))</formula>
    </cfRule>
  </conditionalFormatting>
  <conditionalFormatting sqref="AA38:BE38">
    <cfRule type="expression" dxfId="159" priority="161">
      <formula>INDIRECT(ADDRESS(ROW(),COLUMN()))=TRUNC(INDIRECT(ADDRESS(ROW(),COLUMN())))</formula>
    </cfRule>
  </conditionalFormatting>
  <conditionalFormatting sqref="AA40:BE40">
    <cfRule type="expression" dxfId="158" priority="160">
      <formula>INDIRECT(ADDRESS(ROW(),COLUMN()))=TRUNC(INDIRECT(ADDRESS(ROW(),COLUMN())))</formula>
    </cfRule>
  </conditionalFormatting>
  <conditionalFormatting sqref="AA42:BE42">
    <cfRule type="expression" dxfId="157" priority="159">
      <formula>INDIRECT(ADDRESS(ROW(),COLUMN()))=TRUNC(INDIRECT(ADDRESS(ROW(),COLUMN())))</formula>
    </cfRule>
  </conditionalFormatting>
  <conditionalFormatting sqref="AA44:BE44">
    <cfRule type="expression" dxfId="156" priority="158">
      <formula>INDIRECT(ADDRESS(ROW(),COLUMN()))=TRUNC(INDIRECT(ADDRESS(ROW(),COLUMN())))</formula>
    </cfRule>
  </conditionalFormatting>
  <conditionalFormatting sqref="AA46:BE46">
    <cfRule type="expression" dxfId="155" priority="157">
      <formula>INDIRECT(ADDRESS(ROW(),COLUMN()))=TRUNC(INDIRECT(ADDRESS(ROW(),COLUMN())))</formula>
    </cfRule>
  </conditionalFormatting>
  <conditionalFormatting sqref="AA48:BE48">
    <cfRule type="expression" dxfId="154" priority="156">
      <formula>INDIRECT(ADDRESS(ROW(),COLUMN()))=TRUNC(INDIRECT(ADDRESS(ROW(),COLUMN())))</formula>
    </cfRule>
  </conditionalFormatting>
  <conditionalFormatting sqref="AA50:BE50">
    <cfRule type="expression" dxfId="153" priority="155">
      <formula>INDIRECT(ADDRESS(ROW(),COLUMN()))=TRUNC(INDIRECT(ADDRESS(ROW(),COLUMN())))</formula>
    </cfRule>
  </conditionalFormatting>
  <conditionalFormatting sqref="AA52:BE52">
    <cfRule type="expression" dxfId="152" priority="154">
      <formula>INDIRECT(ADDRESS(ROW(),COLUMN()))=TRUNC(INDIRECT(ADDRESS(ROW(),COLUMN())))</formula>
    </cfRule>
  </conditionalFormatting>
  <conditionalFormatting sqref="AA54:BE54">
    <cfRule type="expression" dxfId="151" priority="153">
      <formula>INDIRECT(ADDRESS(ROW(),COLUMN()))=TRUNC(INDIRECT(ADDRESS(ROW(),COLUMN())))</formula>
    </cfRule>
  </conditionalFormatting>
  <conditionalFormatting sqref="AA56:BE56">
    <cfRule type="expression" dxfId="150" priority="152">
      <formula>INDIRECT(ADDRESS(ROW(),COLUMN()))=TRUNC(INDIRECT(ADDRESS(ROW(),COLUMN())))</formula>
    </cfRule>
  </conditionalFormatting>
  <conditionalFormatting sqref="AA58:BE58">
    <cfRule type="expression" dxfId="149" priority="151">
      <formula>INDIRECT(ADDRESS(ROW(),COLUMN()))=TRUNC(INDIRECT(ADDRESS(ROW(),COLUMN())))</formula>
    </cfRule>
  </conditionalFormatting>
  <conditionalFormatting sqref="AA60:BE60">
    <cfRule type="expression" dxfId="148" priority="150">
      <formula>INDIRECT(ADDRESS(ROW(),COLUMN()))=TRUNC(INDIRECT(ADDRESS(ROW(),COLUMN())))</formula>
    </cfRule>
  </conditionalFormatting>
  <conditionalFormatting sqref="AA62:BE62">
    <cfRule type="expression" dxfId="147" priority="149">
      <formula>INDIRECT(ADDRESS(ROW(),COLUMN()))=TRUNC(INDIRECT(ADDRESS(ROW(),COLUMN())))</formula>
    </cfRule>
  </conditionalFormatting>
  <conditionalFormatting sqref="AA64:BE64">
    <cfRule type="expression" dxfId="146" priority="148">
      <formula>INDIRECT(ADDRESS(ROW(),COLUMN()))=TRUNC(INDIRECT(ADDRESS(ROW(),COLUMN())))</formula>
    </cfRule>
  </conditionalFormatting>
  <conditionalFormatting sqref="AA66:BE66">
    <cfRule type="expression" dxfId="145" priority="147">
      <formula>INDIRECT(ADDRESS(ROW(),COLUMN()))=TRUNC(INDIRECT(ADDRESS(ROW(),COLUMN())))</formula>
    </cfRule>
  </conditionalFormatting>
  <conditionalFormatting sqref="AA68:BE68">
    <cfRule type="expression" dxfId="144" priority="146">
      <formula>INDIRECT(ADDRESS(ROW(),COLUMN()))=TRUNC(INDIRECT(ADDRESS(ROW(),COLUMN())))</formula>
    </cfRule>
  </conditionalFormatting>
  <conditionalFormatting sqref="AA70:BE70">
    <cfRule type="expression" dxfId="143" priority="145">
      <formula>INDIRECT(ADDRESS(ROW(),COLUMN()))=TRUNC(INDIRECT(ADDRESS(ROW(),COLUMN())))</formula>
    </cfRule>
  </conditionalFormatting>
  <conditionalFormatting sqref="AA72:BE72">
    <cfRule type="expression" dxfId="142" priority="144">
      <formula>INDIRECT(ADDRESS(ROW(),COLUMN()))=TRUNC(INDIRECT(ADDRESS(ROW(),COLUMN())))</formula>
    </cfRule>
  </conditionalFormatting>
  <conditionalFormatting sqref="AA74:BE74">
    <cfRule type="expression" dxfId="141" priority="143">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allowBlank="1" showInputMessage="1" showErrorMessage="1" error="入力可能範囲　32～40" sqref="BI10"/>
    <dataValidation type="list" allowBlank="1" showInputMessage="1" sqref="M17:N216">
      <formula1>"A, B, C, D"</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errorStyle="warning" allowBlank="1" showInputMessage="1" error="リストにない場合のみ、入力してください。" sqref="O17:R216">
      <formula1>INDIRECT(G17)</formula1>
    </dataValidation>
    <dataValidation type="list" allowBlank="1" showInputMessage="1" sqref="G17:H216">
      <formula1>職種</formula1>
    </dataValidation>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V228:W228">
      <formula1>"週,暦月"</formula1>
    </dataValidation>
    <dataValidation type="list" allowBlank="1" showInputMessage="1" sqref="C17:C230">
      <formula1>"◎,○"</formula1>
    </dataValidation>
  </dataValidations>
  <printOptions horizontalCentered="1"/>
  <pageMargins left="0.15748031496062992" right="0.15748031496062992" top="0.59055118110236227" bottom="0.27559055118110237" header="0.15748031496062992" footer="0.15748031496062992"/>
  <pageSetup paperSize="9" scale="42"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view="pageBreakPreview" zoomScale="60" zoomScaleNormal="75" workbookViewId="0"/>
  </sheetViews>
  <sheetFormatPr defaultRowHeight="18.75"/>
  <cols>
    <col min="1" max="1" width="1.625" style="1246" customWidth="1"/>
    <col min="2" max="2" width="5.625" style="1245" customWidth="1"/>
    <col min="3" max="3" width="10.625" style="1245" customWidth="1"/>
    <col min="4" max="4" width="10.625" style="1245" hidden="1" customWidth="1"/>
    <col min="5" max="5" width="3.375" style="1245" bestFit="1" customWidth="1"/>
    <col min="6" max="6" width="15.625" style="1246" customWidth="1"/>
    <col min="7" max="7" width="3.375" style="1246" bestFit="1" customWidth="1"/>
    <col min="8" max="8" width="15.625" style="1246" customWidth="1"/>
    <col min="9" max="9" width="3.375" style="1246" bestFit="1" customWidth="1"/>
    <col min="10" max="10" width="15.625" style="1245" customWidth="1"/>
    <col min="11" max="11" width="3.375" style="1246" bestFit="1" customWidth="1"/>
    <col min="12" max="12" width="15.625" style="1246" customWidth="1"/>
    <col min="13" max="13" width="3.375" style="1246" customWidth="1"/>
    <col min="14" max="14" width="50.625" style="1246" customWidth="1"/>
    <col min="15" max="16384" width="9" style="1246"/>
  </cols>
  <sheetData>
    <row r="1" spans="2:14">
      <c r="B1" s="1244" t="s">
        <v>995</v>
      </c>
    </row>
    <row r="2" spans="2:14">
      <c r="B2" s="1247" t="s">
        <v>996</v>
      </c>
      <c r="F2" s="1248"/>
      <c r="G2" s="1249"/>
      <c r="H2" s="1249"/>
      <c r="I2" s="1249"/>
      <c r="J2" s="1250"/>
      <c r="K2" s="1249"/>
      <c r="L2" s="1249"/>
    </row>
    <row r="3" spans="2:14">
      <c r="B3" s="1248" t="s">
        <v>997</v>
      </c>
      <c r="F3" s="1250" t="s">
        <v>998</v>
      </c>
      <c r="G3" s="1249"/>
      <c r="H3" s="1249"/>
      <c r="I3" s="1249"/>
      <c r="J3" s="1250"/>
      <c r="K3" s="1249"/>
      <c r="L3" s="1249"/>
    </row>
    <row r="4" spans="2:14">
      <c r="B4" s="1247"/>
      <c r="F4" s="1251" t="s">
        <v>999</v>
      </c>
      <c r="G4" s="1251"/>
      <c r="H4" s="1251"/>
      <c r="I4" s="1251"/>
      <c r="J4" s="1251"/>
      <c r="K4" s="1251"/>
      <c r="L4" s="1251"/>
      <c r="N4" s="1251" t="s">
        <v>1000</v>
      </c>
    </row>
    <row r="5" spans="2:14">
      <c r="B5" s="1245" t="s">
        <v>1001</v>
      </c>
      <c r="C5" s="1245" t="s">
        <v>946</v>
      </c>
      <c r="F5" s="1245" t="s">
        <v>1002</v>
      </c>
      <c r="G5" s="1245"/>
      <c r="H5" s="1245" t="s">
        <v>1003</v>
      </c>
      <c r="J5" s="1245" t="s">
        <v>1004</v>
      </c>
      <c r="L5" s="1245" t="s">
        <v>999</v>
      </c>
      <c r="N5" s="1251"/>
    </row>
    <row r="6" spans="2:14">
      <c r="B6" s="1252">
        <v>1</v>
      </c>
      <c r="C6" s="1253" t="s">
        <v>1005</v>
      </c>
      <c r="D6" s="1254" t="str">
        <f>C6</f>
        <v>a</v>
      </c>
      <c r="E6" s="1252" t="s">
        <v>1006</v>
      </c>
      <c r="F6" s="1255"/>
      <c r="G6" s="1256" t="s">
        <v>1007</v>
      </c>
      <c r="H6" s="1255"/>
      <c r="I6" s="1257" t="s">
        <v>1008</v>
      </c>
      <c r="J6" s="1255">
        <v>0</v>
      </c>
      <c r="K6" s="1258" t="s">
        <v>1009</v>
      </c>
      <c r="L6" s="1259" t="str">
        <f>IF(OR(F6="",H6=""),"",(H6+IF(F6&gt;H6,1,0)-F6-J6)*24)</f>
        <v/>
      </c>
      <c r="N6" s="1260"/>
    </row>
    <row r="7" spans="2:14">
      <c r="B7" s="1252">
        <v>2</v>
      </c>
      <c r="C7" s="1253" t="s">
        <v>1010</v>
      </c>
      <c r="D7" s="1254" t="str">
        <f t="shared" ref="D7:D38" si="0">C7</f>
        <v>b</v>
      </c>
      <c r="E7" s="1252" t="s">
        <v>1006</v>
      </c>
      <c r="F7" s="1255"/>
      <c r="G7" s="1256" t="s">
        <v>1011</v>
      </c>
      <c r="H7" s="1255"/>
      <c r="I7" s="1257" t="s">
        <v>1012</v>
      </c>
      <c r="J7" s="1255">
        <v>0</v>
      </c>
      <c r="K7" s="1258" t="s">
        <v>1013</v>
      </c>
      <c r="L7" s="1259" t="str">
        <f>IF(OR(F7="",H7=""),"",(H7+IF(F7&gt;H7,1,0)-F7-J7)*24)</f>
        <v/>
      </c>
      <c r="N7" s="1260"/>
    </row>
    <row r="8" spans="2:14">
      <c r="B8" s="1252">
        <v>3</v>
      </c>
      <c r="C8" s="1253" t="s">
        <v>1014</v>
      </c>
      <c r="D8" s="1254" t="str">
        <f t="shared" si="0"/>
        <v>c</v>
      </c>
      <c r="E8" s="1252" t="s">
        <v>1006</v>
      </c>
      <c r="F8" s="1255"/>
      <c r="G8" s="1256" t="s">
        <v>1015</v>
      </c>
      <c r="H8" s="1255"/>
      <c r="I8" s="1257" t="s">
        <v>1008</v>
      </c>
      <c r="J8" s="1255">
        <v>0</v>
      </c>
      <c r="K8" s="1258" t="s">
        <v>1009</v>
      </c>
      <c r="L8" s="1259" t="str">
        <f>IF(OR(F8="",H8=""),"",(H8+IF(F8&gt;H8,1,0)-F8-J8)*24)</f>
        <v/>
      </c>
      <c r="N8" s="1260"/>
    </row>
    <row r="9" spans="2:14">
      <c r="B9" s="1252">
        <v>4</v>
      </c>
      <c r="C9" s="1253" t="s">
        <v>1016</v>
      </c>
      <c r="D9" s="1254" t="str">
        <f t="shared" si="0"/>
        <v>d</v>
      </c>
      <c r="E9" s="1252" t="s">
        <v>1006</v>
      </c>
      <c r="F9" s="1255"/>
      <c r="G9" s="1256" t="s">
        <v>1007</v>
      </c>
      <c r="H9" s="1255"/>
      <c r="I9" s="1257" t="s">
        <v>1012</v>
      </c>
      <c r="J9" s="1255">
        <v>0</v>
      </c>
      <c r="K9" s="1258" t="s">
        <v>1013</v>
      </c>
      <c r="L9" s="1259" t="str">
        <f>IF(OR(F9="",H9=""),"",(H9+IF(F9&gt;H9,1,0)-F9-J9)*24)</f>
        <v/>
      </c>
      <c r="N9" s="1260"/>
    </row>
    <row r="10" spans="2:14">
      <c r="B10" s="1252">
        <v>5</v>
      </c>
      <c r="C10" s="1253" t="s">
        <v>1017</v>
      </c>
      <c r="D10" s="1254" t="str">
        <f t="shared" si="0"/>
        <v>e</v>
      </c>
      <c r="E10" s="1252" t="s">
        <v>1018</v>
      </c>
      <c r="F10" s="1255"/>
      <c r="G10" s="1256" t="s">
        <v>1007</v>
      </c>
      <c r="H10" s="1255"/>
      <c r="I10" s="1257" t="s">
        <v>1008</v>
      </c>
      <c r="J10" s="1255">
        <v>0</v>
      </c>
      <c r="K10" s="1258" t="s">
        <v>1009</v>
      </c>
      <c r="L10" s="1259" t="str">
        <f t="shared" ref="L10:L22" si="1">IF(OR(F10="",H10=""),"",(H10+IF(F10&gt;H10,1,0)-F10-J10)*24)</f>
        <v/>
      </c>
      <c r="N10" s="1260"/>
    </row>
    <row r="11" spans="2:14">
      <c r="B11" s="1252">
        <v>6</v>
      </c>
      <c r="C11" s="1253" t="s">
        <v>1019</v>
      </c>
      <c r="D11" s="1254" t="str">
        <f t="shared" si="0"/>
        <v>f</v>
      </c>
      <c r="E11" s="1252" t="s">
        <v>1006</v>
      </c>
      <c r="F11" s="1255"/>
      <c r="G11" s="1256" t="s">
        <v>1007</v>
      </c>
      <c r="H11" s="1255"/>
      <c r="I11" s="1257" t="s">
        <v>1008</v>
      </c>
      <c r="J11" s="1255">
        <v>0</v>
      </c>
      <c r="K11" s="1258" t="s">
        <v>1009</v>
      </c>
      <c r="L11" s="1259" t="str">
        <f>IF(OR(F11="",H11=""),"",(H11+IF(F11&gt;H11,1,0)-F11-J11)*24)</f>
        <v/>
      </c>
      <c r="N11" s="1260"/>
    </row>
    <row r="12" spans="2:14">
      <c r="B12" s="1252">
        <v>7</v>
      </c>
      <c r="C12" s="1253" t="s">
        <v>1020</v>
      </c>
      <c r="D12" s="1254" t="str">
        <f t="shared" si="0"/>
        <v>g</v>
      </c>
      <c r="E12" s="1252" t="s">
        <v>1018</v>
      </c>
      <c r="F12" s="1255"/>
      <c r="G12" s="1256" t="s">
        <v>1007</v>
      </c>
      <c r="H12" s="1255"/>
      <c r="I12" s="1257" t="s">
        <v>1008</v>
      </c>
      <c r="J12" s="1255">
        <v>0</v>
      </c>
      <c r="K12" s="1258" t="s">
        <v>1009</v>
      </c>
      <c r="L12" s="1259" t="str">
        <f t="shared" si="1"/>
        <v/>
      </c>
      <c r="N12" s="1260"/>
    </row>
    <row r="13" spans="2:14">
      <c r="B13" s="1252">
        <v>8</v>
      </c>
      <c r="C13" s="1253" t="s">
        <v>1021</v>
      </c>
      <c r="D13" s="1254" t="str">
        <f t="shared" si="0"/>
        <v>h</v>
      </c>
      <c r="E13" s="1252" t="s">
        <v>1018</v>
      </c>
      <c r="F13" s="1255"/>
      <c r="G13" s="1256" t="s">
        <v>1007</v>
      </c>
      <c r="H13" s="1255"/>
      <c r="I13" s="1257" t="s">
        <v>1008</v>
      </c>
      <c r="J13" s="1255">
        <v>0</v>
      </c>
      <c r="K13" s="1258" t="s">
        <v>1013</v>
      </c>
      <c r="L13" s="1259" t="str">
        <f t="shared" si="1"/>
        <v/>
      </c>
      <c r="N13" s="1260"/>
    </row>
    <row r="14" spans="2:14">
      <c r="B14" s="1252">
        <v>9</v>
      </c>
      <c r="C14" s="1253" t="s">
        <v>1022</v>
      </c>
      <c r="D14" s="1254" t="str">
        <f t="shared" si="0"/>
        <v>i</v>
      </c>
      <c r="E14" s="1252" t="s">
        <v>1006</v>
      </c>
      <c r="F14" s="1255"/>
      <c r="G14" s="1256" t="s">
        <v>1007</v>
      </c>
      <c r="H14" s="1255"/>
      <c r="I14" s="1257" t="s">
        <v>1008</v>
      </c>
      <c r="J14" s="1255">
        <v>0</v>
      </c>
      <c r="K14" s="1258" t="s">
        <v>1013</v>
      </c>
      <c r="L14" s="1259" t="str">
        <f t="shared" si="1"/>
        <v/>
      </c>
      <c r="N14" s="1260"/>
    </row>
    <row r="15" spans="2:14">
      <c r="B15" s="1252">
        <v>10</v>
      </c>
      <c r="C15" s="1253" t="s">
        <v>1023</v>
      </c>
      <c r="D15" s="1254" t="str">
        <f t="shared" si="0"/>
        <v>j</v>
      </c>
      <c r="E15" s="1252" t="s">
        <v>1006</v>
      </c>
      <c r="F15" s="1255"/>
      <c r="G15" s="1256" t="s">
        <v>1007</v>
      </c>
      <c r="H15" s="1255"/>
      <c r="I15" s="1257" t="s">
        <v>1012</v>
      </c>
      <c r="J15" s="1255">
        <v>0</v>
      </c>
      <c r="K15" s="1258" t="s">
        <v>1024</v>
      </c>
      <c r="L15" s="1259" t="str">
        <f t="shared" si="1"/>
        <v/>
      </c>
      <c r="N15" s="1260"/>
    </row>
    <row r="16" spans="2:14">
      <c r="B16" s="1252">
        <v>11</v>
      </c>
      <c r="C16" s="1253" t="s">
        <v>1025</v>
      </c>
      <c r="D16" s="1254" t="str">
        <f t="shared" si="0"/>
        <v>k</v>
      </c>
      <c r="E16" s="1252" t="s">
        <v>1006</v>
      </c>
      <c r="F16" s="1255"/>
      <c r="G16" s="1256" t="s">
        <v>1007</v>
      </c>
      <c r="H16" s="1255"/>
      <c r="I16" s="1257" t="s">
        <v>1026</v>
      </c>
      <c r="J16" s="1255">
        <v>0</v>
      </c>
      <c r="K16" s="1258" t="s">
        <v>1009</v>
      </c>
      <c r="L16" s="1259" t="str">
        <f t="shared" si="1"/>
        <v/>
      </c>
      <c r="N16" s="1260"/>
    </row>
    <row r="17" spans="2:14">
      <c r="B17" s="1252">
        <v>12</v>
      </c>
      <c r="C17" s="1253" t="s">
        <v>1027</v>
      </c>
      <c r="D17" s="1254" t="str">
        <f t="shared" si="0"/>
        <v>l</v>
      </c>
      <c r="E17" s="1252" t="s">
        <v>1006</v>
      </c>
      <c r="F17" s="1255"/>
      <c r="G17" s="1256" t="s">
        <v>1007</v>
      </c>
      <c r="H17" s="1255"/>
      <c r="I17" s="1257" t="s">
        <v>1008</v>
      </c>
      <c r="J17" s="1255">
        <v>0</v>
      </c>
      <c r="K17" s="1258" t="s">
        <v>1024</v>
      </c>
      <c r="L17" s="1259" t="str">
        <f t="shared" si="1"/>
        <v/>
      </c>
      <c r="N17" s="1260"/>
    </row>
    <row r="18" spans="2:14">
      <c r="B18" s="1252">
        <v>13</v>
      </c>
      <c r="C18" s="1253" t="s">
        <v>1028</v>
      </c>
      <c r="D18" s="1254" t="str">
        <f t="shared" si="0"/>
        <v>m</v>
      </c>
      <c r="E18" s="1252" t="s">
        <v>1018</v>
      </c>
      <c r="F18" s="1255"/>
      <c r="G18" s="1256" t="s">
        <v>1007</v>
      </c>
      <c r="H18" s="1255"/>
      <c r="I18" s="1257" t="s">
        <v>1008</v>
      </c>
      <c r="J18" s="1255">
        <v>0</v>
      </c>
      <c r="K18" s="1258" t="s">
        <v>1009</v>
      </c>
      <c r="L18" s="1259" t="str">
        <f t="shared" si="1"/>
        <v/>
      </c>
      <c r="N18" s="1260"/>
    </row>
    <row r="19" spans="2:14">
      <c r="B19" s="1252">
        <v>14</v>
      </c>
      <c r="C19" s="1253" t="s">
        <v>1029</v>
      </c>
      <c r="D19" s="1254" t="str">
        <f t="shared" si="0"/>
        <v>n</v>
      </c>
      <c r="E19" s="1252" t="s">
        <v>1006</v>
      </c>
      <c r="F19" s="1255"/>
      <c r="G19" s="1256" t="s">
        <v>1015</v>
      </c>
      <c r="H19" s="1255"/>
      <c r="I19" s="1257" t="s">
        <v>1008</v>
      </c>
      <c r="J19" s="1255">
        <v>0</v>
      </c>
      <c r="K19" s="1258" t="s">
        <v>1009</v>
      </c>
      <c r="L19" s="1259" t="str">
        <f t="shared" si="1"/>
        <v/>
      </c>
      <c r="N19" s="1260"/>
    </row>
    <row r="20" spans="2:14">
      <c r="B20" s="1252">
        <v>15</v>
      </c>
      <c r="C20" s="1253" t="s">
        <v>1030</v>
      </c>
      <c r="D20" s="1254" t="str">
        <f t="shared" si="0"/>
        <v>o</v>
      </c>
      <c r="E20" s="1252" t="s">
        <v>1031</v>
      </c>
      <c r="F20" s="1255"/>
      <c r="G20" s="1256" t="s">
        <v>1015</v>
      </c>
      <c r="H20" s="1255"/>
      <c r="I20" s="1257" t="s">
        <v>1008</v>
      </c>
      <c r="J20" s="1255">
        <v>0</v>
      </c>
      <c r="K20" s="1258" t="s">
        <v>1009</v>
      </c>
      <c r="L20" s="1259" t="str">
        <f t="shared" si="1"/>
        <v/>
      </c>
      <c r="N20" s="1260"/>
    </row>
    <row r="21" spans="2:14">
      <c r="B21" s="1252">
        <v>16</v>
      </c>
      <c r="C21" s="1253" t="s">
        <v>1032</v>
      </c>
      <c r="D21" s="1254" t="str">
        <f t="shared" si="0"/>
        <v>p</v>
      </c>
      <c r="E21" s="1252" t="s">
        <v>1006</v>
      </c>
      <c r="F21" s="1255"/>
      <c r="G21" s="1256" t="s">
        <v>1011</v>
      </c>
      <c r="H21" s="1255"/>
      <c r="I21" s="1257" t="s">
        <v>1008</v>
      </c>
      <c r="J21" s="1255">
        <v>0</v>
      </c>
      <c r="K21" s="1258" t="s">
        <v>1009</v>
      </c>
      <c r="L21" s="1259" t="str">
        <f t="shared" si="1"/>
        <v/>
      </c>
      <c r="N21" s="1260"/>
    </row>
    <row r="22" spans="2:14">
      <c r="B22" s="1252">
        <v>17</v>
      </c>
      <c r="C22" s="1253" t="s">
        <v>1033</v>
      </c>
      <c r="D22" s="1254" t="str">
        <f t="shared" si="0"/>
        <v>q</v>
      </c>
      <c r="E22" s="1252" t="s">
        <v>1006</v>
      </c>
      <c r="F22" s="1255"/>
      <c r="G22" s="1256" t="s">
        <v>1015</v>
      </c>
      <c r="H22" s="1255"/>
      <c r="I22" s="1257" t="s">
        <v>1008</v>
      </c>
      <c r="J22" s="1255">
        <v>0</v>
      </c>
      <c r="K22" s="1258" t="s">
        <v>1013</v>
      </c>
      <c r="L22" s="1259" t="str">
        <f t="shared" si="1"/>
        <v/>
      </c>
      <c r="N22" s="1260"/>
    </row>
    <row r="23" spans="2:14">
      <c r="B23" s="1252">
        <v>18</v>
      </c>
      <c r="C23" s="1253" t="s">
        <v>1034</v>
      </c>
      <c r="D23" s="1254" t="str">
        <f t="shared" si="0"/>
        <v>r</v>
      </c>
      <c r="E23" s="1252" t="s">
        <v>1006</v>
      </c>
      <c r="F23" s="1261"/>
      <c r="G23" s="1256" t="s">
        <v>1007</v>
      </c>
      <c r="H23" s="1261"/>
      <c r="I23" s="1257" t="s">
        <v>1026</v>
      </c>
      <c r="J23" s="1261"/>
      <c r="K23" s="1258" t="s">
        <v>1013</v>
      </c>
      <c r="L23" s="1253">
        <v>1</v>
      </c>
      <c r="N23" s="1260"/>
    </row>
    <row r="24" spans="2:14">
      <c r="B24" s="1252">
        <v>19</v>
      </c>
      <c r="C24" s="1253" t="s">
        <v>1035</v>
      </c>
      <c r="D24" s="1254" t="str">
        <f t="shared" si="0"/>
        <v>s</v>
      </c>
      <c r="E24" s="1252" t="s">
        <v>1031</v>
      </c>
      <c r="F24" s="1261"/>
      <c r="G24" s="1256" t="s">
        <v>1007</v>
      </c>
      <c r="H24" s="1261"/>
      <c r="I24" s="1257" t="s">
        <v>1008</v>
      </c>
      <c r="J24" s="1261"/>
      <c r="K24" s="1258" t="s">
        <v>1009</v>
      </c>
      <c r="L24" s="1253">
        <v>2</v>
      </c>
      <c r="N24" s="1260"/>
    </row>
    <row r="25" spans="2:14">
      <c r="B25" s="1252">
        <v>20</v>
      </c>
      <c r="C25" s="1253" t="s">
        <v>1036</v>
      </c>
      <c r="D25" s="1254" t="str">
        <f t="shared" si="0"/>
        <v>t</v>
      </c>
      <c r="E25" s="1252" t="s">
        <v>1018</v>
      </c>
      <c r="F25" s="1261"/>
      <c r="G25" s="1256" t="s">
        <v>1007</v>
      </c>
      <c r="H25" s="1261"/>
      <c r="I25" s="1257" t="s">
        <v>1026</v>
      </c>
      <c r="J25" s="1261"/>
      <c r="K25" s="1258" t="s">
        <v>1009</v>
      </c>
      <c r="L25" s="1253">
        <v>3</v>
      </c>
      <c r="N25" s="1260"/>
    </row>
    <row r="26" spans="2:14">
      <c r="B26" s="1252">
        <v>21</v>
      </c>
      <c r="C26" s="1253" t="s">
        <v>1037</v>
      </c>
      <c r="D26" s="1254" t="str">
        <f t="shared" si="0"/>
        <v>u</v>
      </c>
      <c r="E26" s="1252" t="s">
        <v>1006</v>
      </c>
      <c r="F26" s="1261"/>
      <c r="G26" s="1256" t="s">
        <v>1007</v>
      </c>
      <c r="H26" s="1261"/>
      <c r="I26" s="1257" t="s">
        <v>1012</v>
      </c>
      <c r="J26" s="1261"/>
      <c r="K26" s="1258" t="s">
        <v>1024</v>
      </c>
      <c r="L26" s="1253">
        <v>4</v>
      </c>
      <c r="N26" s="1260"/>
    </row>
    <row r="27" spans="2:14">
      <c r="B27" s="1252">
        <v>22</v>
      </c>
      <c r="C27" s="1253" t="s">
        <v>1038</v>
      </c>
      <c r="D27" s="1254" t="str">
        <f t="shared" si="0"/>
        <v>v</v>
      </c>
      <c r="E27" s="1252" t="s">
        <v>1006</v>
      </c>
      <c r="F27" s="1261"/>
      <c r="G27" s="1256" t="s">
        <v>1011</v>
      </c>
      <c r="H27" s="1261"/>
      <c r="I27" s="1257" t="s">
        <v>1008</v>
      </c>
      <c r="J27" s="1261"/>
      <c r="K27" s="1258" t="s">
        <v>1009</v>
      </c>
      <c r="L27" s="1253">
        <v>5</v>
      </c>
      <c r="N27" s="1260"/>
    </row>
    <row r="28" spans="2:14">
      <c r="B28" s="1252">
        <v>23</v>
      </c>
      <c r="C28" s="1253" t="s">
        <v>1039</v>
      </c>
      <c r="D28" s="1254" t="str">
        <f t="shared" si="0"/>
        <v>w</v>
      </c>
      <c r="E28" s="1252" t="s">
        <v>1006</v>
      </c>
      <c r="F28" s="1261"/>
      <c r="G28" s="1256" t="s">
        <v>1007</v>
      </c>
      <c r="H28" s="1261"/>
      <c r="I28" s="1257" t="s">
        <v>1026</v>
      </c>
      <c r="J28" s="1261"/>
      <c r="K28" s="1258" t="s">
        <v>1009</v>
      </c>
      <c r="L28" s="1253">
        <v>6</v>
      </c>
      <c r="N28" s="1260"/>
    </row>
    <row r="29" spans="2:14">
      <c r="B29" s="1252">
        <v>24</v>
      </c>
      <c r="C29" s="1253" t="s">
        <v>1040</v>
      </c>
      <c r="D29" s="1254" t="str">
        <f t="shared" si="0"/>
        <v>x</v>
      </c>
      <c r="E29" s="1252" t="s">
        <v>1006</v>
      </c>
      <c r="F29" s="1261"/>
      <c r="G29" s="1256" t="s">
        <v>1007</v>
      </c>
      <c r="H29" s="1261"/>
      <c r="I29" s="1257" t="s">
        <v>1008</v>
      </c>
      <c r="J29" s="1261"/>
      <c r="K29" s="1258" t="s">
        <v>1013</v>
      </c>
      <c r="L29" s="1253">
        <v>7</v>
      </c>
      <c r="N29" s="1260"/>
    </row>
    <row r="30" spans="2:14">
      <c r="B30" s="1252">
        <v>25</v>
      </c>
      <c r="C30" s="1253" t="s">
        <v>1041</v>
      </c>
      <c r="D30" s="1254" t="str">
        <f t="shared" si="0"/>
        <v>y</v>
      </c>
      <c r="E30" s="1252" t="s">
        <v>1006</v>
      </c>
      <c r="F30" s="1261"/>
      <c r="G30" s="1256" t="s">
        <v>1011</v>
      </c>
      <c r="H30" s="1261"/>
      <c r="I30" s="1257" t="s">
        <v>1008</v>
      </c>
      <c r="J30" s="1261"/>
      <c r="K30" s="1258" t="s">
        <v>1009</v>
      </c>
      <c r="L30" s="1253">
        <v>8</v>
      </c>
      <c r="N30" s="1260"/>
    </row>
    <row r="31" spans="2:14">
      <c r="B31" s="1252">
        <v>26</v>
      </c>
      <c r="C31" s="1253" t="s">
        <v>1042</v>
      </c>
      <c r="D31" s="1254" t="str">
        <f t="shared" si="0"/>
        <v>z</v>
      </c>
      <c r="E31" s="1252" t="s">
        <v>1006</v>
      </c>
      <c r="F31" s="1261"/>
      <c r="G31" s="1256" t="s">
        <v>1007</v>
      </c>
      <c r="H31" s="1261"/>
      <c r="I31" s="1257" t="s">
        <v>1008</v>
      </c>
      <c r="J31" s="1261"/>
      <c r="K31" s="1258" t="s">
        <v>1009</v>
      </c>
      <c r="L31" s="1253">
        <v>1</v>
      </c>
      <c r="N31" s="1260"/>
    </row>
    <row r="32" spans="2:14">
      <c r="B32" s="1252">
        <v>27</v>
      </c>
      <c r="C32" s="1253" t="s">
        <v>1043</v>
      </c>
      <c r="D32" s="1254" t="str">
        <f t="shared" si="0"/>
        <v>x</v>
      </c>
      <c r="E32" s="1252" t="s">
        <v>1006</v>
      </c>
      <c r="F32" s="1261"/>
      <c r="G32" s="1256" t="s">
        <v>1007</v>
      </c>
      <c r="H32" s="1261"/>
      <c r="I32" s="1257" t="s">
        <v>1012</v>
      </c>
      <c r="J32" s="1261"/>
      <c r="K32" s="1258" t="s">
        <v>1024</v>
      </c>
      <c r="L32" s="1253">
        <v>2</v>
      </c>
      <c r="N32" s="1260"/>
    </row>
    <row r="33" spans="2:14">
      <c r="B33" s="1252">
        <v>28</v>
      </c>
      <c r="C33" s="1253" t="s">
        <v>1044</v>
      </c>
      <c r="D33" s="1254" t="str">
        <f t="shared" si="0"/>
        <v>aa</v>
      </c>
      <c r="E33" s="1252" t="s">
        <v>1006</v>
      </c>
      <c r="F33" s="1261"/>
      <c r="G33" s="1256" t="s">
        <v>1007</v>
      </c>
      <c r="H33" s="1261"/>
      <c r="I33" s="1257" t="s">
        <v>1026</v>
      </c>
      <c r="J33" s="1261"/>
      <c r="K33" s="1258" t="s">
        <v>1009</v>
      </c>
      <c r="L33" s="1253">
        <v>3</v>
      </c>
      <c r="N33" s="1260"/>
    </row>
    <row r="34" spans="2:14">
      <c r="B34" s="1252">
        <v>29</v>
      </c>
      <c r="C34" s="1253" t="s">
        <v>1045</v>
      </c>
      <c r="D34" s="1254" t="str">
        <f t="shared" si="0"/>
        <v>ab</v>
      </c>
      <c r="E34" s="1252" t="s">
        <v>1006</v>
      </c>
      <c r="F34" s="1261"/>
      <c r="G34" s="1256" t="s">
        <v>1015</v>
      </c>
      <c r="H34" s="1261"/>
      <c r="I34" s="1257" t="s">
        <v>1008</v>
      </c>
      <c r="J34" s="1261"/>
      <c r="K34" s="1258" t="s">
        <v>1009</v>
      </c>
      <c r="L34" s="1253">
        <v>4</v>
      </c>
      <c r="N34" s="1260"/>
    </row>
    <row r="35" spans="2:14">
      <c r="B35" s="1252">
        <v>30</v>
      </c>
      <c r="C35" s="1253" t="s">
        <v>1046</v>
      </c>
      <c r="D35" s="1254" t="str">
        <f t="shared" si="0"/>
        <v>ac</v>
      </c>
      <c r="E35" s="1252" t="s">
        <v>1006</v>
      </c>
      <c r="F35" s="1261"/>
      <c r="G35" s="1256" t="s">
        <v>1015</v>
      </c>
      <c r="H35" s="1261"/>
      <c r="I35" s="1257" t="s">
        <v>1008</v>
      </c>
      <c r="J35" s="1261"/>
      <c r="K35" s="1258" t="s">
        <v>1009</v>
      </c>
      <c r="L35" s="1253">
        <v>5</v>
      </c>
      <c r="N35" s="1260"/>
    </row>
    <row r="36" spans="2:14">
      <c r="B36" s="1252">
        <v>31</v>
      </c>
      <c r="C36" s="1253" t="s">
        <v>1047</v>
      </c>
      <c r="D36" s="1254" t="str">
        <f t="shared" si="0"/>
        <v>ad</v>
      </c>
      <c r="E36" s="1252" t="s">
        <v>1006</v>
      </c>
      <c r="F36" s="1261"/>
      <c r="G36" s="1256" t="s">
        <v>1007</v>
      </c>
      <c r="H36" s="1261"/>
      <c r="I36" s="1257" t="s">
        <v>1008</v>
      </c>
      <c r="J36" s="1261"/>
      <c r="K36" s="1258" t="s">
        <v>1009</v>
      </c>
      <c r="L36" s="1253">
        <v>6</v>
      </c>
      <c r="N36" s="1260"/>
    </row>
    <row r="37" spans="2:14">
      <c r="B37" s="1252">
        <v>32</v>
      </c>
      <c r="C37" s="1253" t="s">
        <v>1048</v>
      </c>
      <c r="D37" s="1254" t="str">
        <f t="shared" si="0"/>
        <v>ae</v>
      </c>
      <c r="E37" s="1252" t="s">
        <v>1006</v>
      </c>
      <c r="F37" s="1261"/>
      <c r="G37" s="1256" t="s">
        <v>1007</v>
      </c>
      <c r="H37" s="1261"/>
      <c r="I37" s="1257" t="s">
        <v>1026</v>
      </c>
      <c r="J37" s="1261"/>
      <c r="K37" s="1258" t="s">
        <v>1009</v>
      </c>
      <c r="L37" s="1253">
        <v>7</v>
      </c>
      <c r="N37" s="1260"/>
    </row>
    <row r="38" spans="2:14">
      <c r="B38" s="1252">
        <v>33</v>
      </c>
      <c r="C38" s="1253" t="s">
        <v>1049</v>
      </c>
      <c r="D38" s="1254" t="str">
        <f t="shared" si="0"/>
        <v>af</v>
      </c>
      <c r="E38" s="1252" t="s">
        <v>1006</v>
      </c>
      <c r="F38" s="1261"/>
      <c r="G38" s="1256" t="s">
        <v>1007</v>
      </c>
      <c r="H38" s="1261"/>
      <c r="I38" s="1257" t="s">
        <v>1026</v>
      </c>
      <c r="J38" s="1261"/>
      <c r="K38" s="1258" t="s">
        <v>1009</v>
      </c>
      <c r="L38" s="1253">
        <v>8</v>
      </c>
      <c r="N38" s="1260"/>
    </row>
    <row r="39" spans="2:14">
      <c r="B39" s="1252">
        <v>34</v>
      </c>
      <c r="C39" s="1262" t="s">
        <v>1050</v>
      </c>
      <c r="D39" s="1254"/>
      <c r="E39" s="1252" t="s">
        <v>1006</v>
      </c>
      <c r="F39" s="1255"/>
      <c r="G39" s="1256" t="s">
        <v>1007</v>
      </c>
      <c r="H39" s="1255"/>
      <c r="I39" s="1257" t="s">
        <v>1008</v>
      </c>
      <c r="J39" s="1255">
        <v>0</v>
      </c>
      <c r="K39" s="1258" t="s">
        <v>1024</v>
      </c>
      <c r="L39" s="1259" t="str">
        <f t="shared" ref="L39:L40" si="2">IF(OR(F39="",H39=""),"",(H39+IF(F39&gt;H39,1,0)-F39-J39)*24)</f>
        <v/>
      </c>
      <c r="N39" s="1260"/>
    </row>
    <row r="40" spans="2:14">
      <c r="B40" s="1252"/>
      <c r="C40" s="1263" t="s">
        <v>1051</v>
      </c>
      <c r="D40" s="1254"/>
      <c r="E40" s="1252" t="s">
        <v>1031</v>
      </c>
      <c r="F40" s="1255"/>
      <c r="G40" s="1256" t="s">
        <v>1015</v>
      </c>
      <c r="H40" s="1255"/>
      <c r="I40" s="1257" t="s">
        <v>1008</v>
      </c>
      <c r="J40" s="1255">
        <v>0</v>
      </c>
      <c r="K40" s="1258" t="s">
        <v>1013</v>
      </c>
      <c r="L40" s="1259" t="str">
        <f t="shared" si="2"/>
        <v/>
      </c>
      <c r="N40" s="1260"/>
    </row>
    <row r="41" spans="2:14">
      <c r="B41" s="1252"/>
      <c r="C41" s="1264" t="s">
        <v>1051</v>
      </c>
      <c r="D41" s="1254" t="str">
        <f>C39</f>
        <v>ag</v>
      </c>
      <c r="E41" s="1252" t="s">
        <v>1006</v>
      </c>
      <c r="F41" s="1255" t="s">
        <v>1052</v>
      </c>
      <c r="G41" s="1256" t="s">
        <v>1015</v>
      </c>
      <c r="H41" s="1255" t="s">
        <v>1053</v>
      </c>
      <c r="I41" s="1257" t="s">
        <v>1008</v>
      </c>
      <c r="J41" s="1255" t="s">
        <v>1054</v>
      </c>
      <c r="K41" s="1258" t="s">
        <v>1009</v>
      </c>
      <c r="L41" s="1259" t="str">
        <f>IF(OR(L39="",L40=""),"",L39+L40)</f>
        <v/>
      </c>
      <c r="N41" s="1260" t="s">
        <v>1055</v>
      </c>
    </row>
    <row r="42" spans="2:14">
      <c r="B42" s="1252"/>
      <c r="C42" s="1262" t="s">
        <v>1056</v>
      </c>
      <c r="D42" s="1254"/>
      <c r="E42" s="1252" t="s">
        <v>1006</v>
      </c>
      <c r="F42" s="1255"/>
      <c r="G42" s="1256" t="s">
        <v>1007</v>
      </c>
      <c r="H42" s="1255"/>
      <c r="I42" s="1257" t="s">
        <v>1012</v>
      </c>
      <c r="J42" s="1255">
        <v>0</v>
      </c>
      <c r="K42" s="1258" t="s">
        <v>1009</v>
      </c>
      <c r="L42" s="1259" t="str">
        <f t="shared" ref="L42:L43" si="3">IF(OR(F42="",H42=""),"",(H42+IF(F42&gt;H42,1,0)-F42-J42)*24)</f>
        <v/>
      </c>
      <c r="N42" s="1260"/>
    </row>
    <row r="43" spans="2:14">
      <c r="B43" s="1252">
        <v>35</v>
      </c>
      <c r="C43" s="1263" t="s">
        <v>1051</v>
      </c>
      <c r="D43" s="1254"/>
      <c r="E43" s="1252" t="s">
        <v>1006</v>
      </c>
      <c r="F43" s="1255"/>
      <c r="G43" s="1256" t="s">
        <v>1007</v>
      </c>
      <c r="H43" s="1255"/>
      <c r="I43" s="1257" t="s">
        <v>1057</v>
      </c>
      <c r="J43" s="1255">
        <v>0</v>
      </c>
      <c r="K43" s="1258" t="s">
        <v>1013</v>
      </c>
      <c r="L43" s="1259" t="str">
        <f t="shared" si="3"/>
        <v/>
      </c>
      <c r="N43" s="1260"/>
    </row>
    <row r="44" spans="2:14">
      <c r="B44" s="1252"/>
      <c r="C44" s="1264" t="s">
        <v>1052</v>
      </c>
      <c r="D44" s="1254" t="str">
        <f>C42</f>
        <v>ah</v>
      </c>
      <c r="E44" s="1252" t="s">
        <v>1006</v>
      </c>
      <c r="F44" s="1255" t="s">
        <v>1051</v>
      </c>
      <c r="G44" s="1256" t="s">
        <v>1007</v>
      </c>
      <c r="H44" s="1255" t="s">
        <v>1051</v>
      </c>
      <c r="I44" s="1257" t="s">
        <v>1008</v>
      </c>
      <c r="J44" s="1255" t="s">
        <v>1051</v>
      </c>
      <c r="K44" s="1258" t="s">
        <v>1009</v>
      </c>
      <c r="L44" s="1259" t="str">
        <f>IF(OR(L42="",L43=""),"",L42+L43)</f>
        <v/>
      </c>
      <c r="N44" s="1260" t="s">
        <v>1058</v>
      </c>
    </row>
    <row r="45" spans="2:14">
      <c r="B45" s="1252"/>
      <c r="C45" s="1262" t="s">
        <v>1059</v>
      </c>
      <c r="D45" s="1254"/>
      <c r="E45" s="1252" t="s">
        <v>1006</v>
      </c>
      <c r="F45" s="1255"/>
      <c r="G45" s="1256" t="s">
        <v>1007</v>
      </c>
      <c r="H45" s="1255"/>
      <c r="I45" s="1257" t="s">
        <v>1026</v>
      </c>
      <c r="J45" s="1255">
        <v>0</v>
      </c>
      <c r="K45" s="1258" t="s">
        <v>1009</v>
      </c>
      <c r="L45" s="1259" t="str">
        <f t="shared" ref="L45:L46" si="4">IF(OR(F45="",H45=""),"",(H45+IF(F45&gt;H45,1,0)-F45-J45)*24)</f>
        <v/>
      </c>
      <c r="N45" s="1260"/>
    </row>
    <row r="46" spans="2:14">
      <c r="B46" s="1252">
        <v>36</v>
      </c>
      <c r="C46" s="1263" t="s">
        <v>1051</v>
      </c>
      <c r="D46" s="1254"/>
      <c r="E46" s="1252" t="s">
        <v>1006</v>
      </c>
      <c r="F46" s="1255"/>
      <c r="G46" s="1256" t="s">
        <v>1007</v>
      </c>
      <c r="H46" s="1255"/>
      <c r="I46" s="1257" t="s">
        <v>1008</v>
      </c>
      <c r="J46" s="1255">
        <v>0</v>
      </c>
      <c r="K46" s="1258" t="s">
        <v>1009</v>
      </c>
      <c r="L46" s="1259" t="str">
        <f t="shared" si="4"/>
        <v/>
      </c>
      <c r="N46" s="1260"/>
    </row>
    <row r="47" spans="2:14">
      <c r="B47" s="1252"/>
      <c r="C47" s="1264" t="s">
        <v>1051</v>
      </c>
      <c r="D47" s="1254" t="str">
        <f>C45</f>
        <v>ai</v>
      </c>
      <c r="E47" s="1252" t="s">
        <v>1006</v>
      </c>
      <c r="F47" s="1255" t="s">
        <v>1051</v>
      </c>
      <c r="G47" s="1256" t="s">
        <v>1007</v>
      </c>
      <c r="H47" s="1255" t="s">
        <v>1054</v>
      </c>
      <c r="I47" s="1257" t="s">
        <v>1008</v>
      </c>
      <c r="J47" s="1255" t="s">
        <v>1051</v>
      </c>
      <c r="K47" s="1258" t="s">
        <v>1009</v>
      </c>
      <c r="L47" s="1259" t="str">
        <f>IF(OR(L45="",L46=""),"",L45+L46)</f>
        <v/>
      </c>
      <c r="N47" s="1260" t="s">
        <v>1058</v>
      </c>
    </row>
    <row r="49" spans="3:4">
      <c r="C49" s="1247" t="s">
        <v>1060</v>
      </c>
      <c r="D49" s="1247"/>
    </row>
    <row r="50" spans="3:4">
      <c r="C50" s="1247" t="s">
        <v>1061</v>
      </c>
      <c r="D50" s="1247"/>
    </row>
    <row r="51" spans="3:4">
      <c r="C51" s="1247" t="s">
        <v>1062</v>
      </c>
      <c r="D51" s="1247"/>
    </row>
    <row r="52" spans="3:4">
      <c r="C52" s="1247" t="s">
        <v>1063</v>
      </c>
      <c r="D52" s="1247"/>
    </row>
    <row r="53" spans="3:4">
      <c r="C53" s="1247" t="s">
        <v>1064</v>
      </c>
      <c r="D53" s="1247"/>
    </row>
    <row r="54" spans="3:4">
      <c r="C54" s="1247" t="s">
        <v>1065</v>
      </c>
      <c r="D54" s="1247"/>
    </row>
  </sheetData>
  <sheetProtection sheet="1" objects="1" scenarios="1"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58</vt:i4>
      </vt:variant>
      <vt:variant>
        <vt:lpstr>名前付き一覧</vt:lpstr>
      </vt:variant>
      <vt:variant>
        <vt:i4>57</vt:i4>
      </vt:variant>
    </vt:vector>
  </HeadingPairs>
  <TitlesOfParts>
    <vt:vector size="115" baseType="lpstr">
      <vt:lpstr>地域密着型介護老人福祉施設 </vt:lpstr>
      <vt:lpstr>人員</vt:lpstr>
      <vt:lpstr>設備・備品</vt:lpstr>
      <vt:lpstr>運営</vt:lpstr>
      <vt:lpstr>（従来型）記入方法</vt:lpstr>
      <vt:lpstr>（ユニット型）記入方法</vt:lpstr>
      <vt:lpstr>勤務形態一覧表（従来型）</vt:lpstr>
      <vt:lpstr>（ユニット型）</vt:lpstr>
      <vt:lpstr>シフト記号表</vt:lpstr>
      <vt:lpstr>プルダウン・リスト（従来型・ユニット型共通）</vt:lpstr>
      <vt:lpstr>→報酬</vt:lpstr>
      <vt:lpstr>★加算取得状況一覧 </vt:lpstr>
      <vt:lpstr>ユニットにおける職員に係る減算について</vt:lpstr>
      <vt:lpstr>身体拘束廃止未実施減算</vt:lpstr>
      <vt:lpstr>安全管理体制未実施減算</vt:lpstr>
      <vt:lpstr>栄養管理に係る減算</vt:lpstr>
      <vt:lpstr>日常生活継続支援加算</vt:lpstr>
      <vt:lpstr>看護体制加算</vt:lpstr>
      <vt:lpstr>夜勤職員配置加算</vt:lpstr>
      <vt:lpstr>準ユニットケア加算 </vt:lpstr>
      <vt:lpstr>生活機能向上連携加算</vt:lpstr>
      <vt:lpstr>個別機能訓練</vt:lpstr>
      <vt:lpstr>ADL維持等加算</vt:lpstr>
      <vt:lpstr>若年性認知症利用者受入加算</vt:lpstr>
      <vt:lpstr>常勤専従医師配置加算</vt:lpstr>
      <vt:lpstr>精神科医師定期的療養指導加算</vt:lpstr>
      <vt:lpstr>障害者生活支援体制</vt:lpstr>
      <vt:lpstr>入院又は外泊時の費用の算定について</vt:lpstr>
      <vt:lpstr>外泊時在宅サービス利用の費用について</vt:lpstr>
      <vt:lpstr>初期加算</vt:lpstr>
      <vt:lpstr>再入所時栄養連携加算</vt:lpstr>
      <vt:lpstr>退所時等相談援助加算</vt:lpstr>
      <vt:lpstr>栄養マネジメント強化加算</vt:lpstr>
      <vt:lpstr>経口移行加算</vt:lpstr>
      <vt:lpstr>経口維持加算Ⅰ</vt:lpstr>
      <vt:lpstr>経口維持加算Ⅱ</vt:lpstr>
      <vt:lpstr>口腔衛生管理加算（Ⅰ）</vt:lpstr>
      <vt:lpstr>口腔衛生管理加算（Ⅱ）</vt:lpstr>
      <vt:lpstr>療養食加算</vt:lpstr>
      <vt:lpstr>配置医師緊急時対応加算</vt:lpstr>
      <vt:lpstr>看取り介護加算</vt:lpstr>
      <vt:lpstr>在宅復帰支援機能加算</vt:lpstr>
      <vt:lpstr>在宅・入所相互利用体制</vt:lpstr>
      <vt:lpstr>小規模拠点集合体制</vt:lpstr>
      <vt:lpstr>認知症専門ケア加算（Ⅰ）</vt:lpstr>
      <vt:lpstr>認知症専門ケア加算（Ⅱ）</vt:lpstr>
      <vt:lpstr>認知症行動・心理症状緊急対応加算</vt:lpstr>
      <vt:lpstr>褥瘡マネジメント加算Ⅰ</vt:lpstr>
      <vt:lpstr>褥瘡マネジメント加算Ⅱ</vt:lpstr>
      <vt:lpstr>排せつ支援加算（Ⅰ）</vt:lpstr>
      <vt:lpstr>排せつ支援加算（Ⅱ）</vt:lpstr>
      <vt:lpstr>排せつ支援加算（Ⅲ） </vt:lpstr>
      <vt:lpstr>自立支援促進加算</vt:lpstr>
      <vt:lpstr>科学的介護推進体制加算Ⅰ・Ⅱ</vt:lpstr>
      <vt:lpstr>安全対策体制加算</vt:lpstr>
      <vt:lpstr>サービス提供体制強化加算Ⅰ</vt:lpstr>
      <vt:lpstr>サービス提供体制強化加算Ⅱ</vt:lpstr>
      <vt:lpstr>サービス提供体制強化加算Ⅲ </vt:lpstr>
      <vt:lpstr>シフト記号表!【記載例】シフト記号</vt:lpstr>
      <vt:lpstr>シフト記号表!【記載例】シフト記号表</vt:lpstr>
      <vt:lpstr>'（ユニット型）'!Print_Area</vt:lpstr>
      <vt:lpstr>'（ユニット型）記入方法'!Print_Area</vt:lpstr>
      <vt:lpstr>'（従来型）記入方法'!Print_Area</vt:lpstr>
      <vt:lpstr>'★加算取得状況一覧 '!Print_Area</vt:lpstr>
      <vt:lpstr>ADL維持等加算!Print_Area</vt:lpstr>
      <vt:lpstr>サービス提供体制強化加算Ⅰ!Print_Area</vt:lpstr>
      <vt:lpstr>サービス提供体制強化加算Ⅱ!Print_Area</vt:lpstr>
      <vt:lpstr>'サービス提供体制強化加算Ⅲ '!Print_Area</vt:lpstr>
      <vt:lpstr>シフト記号表!Print_Area</vt:lpstr>
      <vt:lpstr>ユニットにおける職員に係る減算について!Print_Area</vt:lpstr>
      <vt:lpstr>安全管理体制未実施減算!Print_Area</vt:lpstr>
      <vt:lpstr>運営!Print_Area</vt:lpstr>
      <vt:lpstr>栄養管理に係る減算!Print_Area</vt:lpstr>
      <vt:lpstr>科学的介護推進体制加算Ⅰ・Ⅱ!Print_Area</vt:lpstr>
      <vt:lpstr>外泊時在宅サービス利用の費用について!Print_Area</vt:lpstr>
      <vt:lpstr>看護体制加算!Print_Area</vt:lpstr>
      <vt:lpstr>'勤務形態一覧表（従来型）'!Print_Area</vt:lpstr>
      <vt:lpstr>個別機能訓練!Print_Area</vt:lpstr>
      <vt:lpstr>'口腔衛生管理加算（Ⅰ）'!Print_Area</vt:lpstr>
      <vt:lpstr>再入所時栄養連携加算!Print_Area</vt:lpstr>
      <vt:lpstr>在宅・入所相互利用体制!Print_Area</vt:lpstr>
      <vt:lpstr>若年性認知症利用者受入加算!Print_Area</vt:lpstr>
      <vt:lpstr>'準ユニットケア加算 '!Print_Area</vt:lpstr>
      <vt:lpstr>初期加算!Print_Area</vt:lpstr>
      <vt:lpstr>小規模拠点集合体制!Print_Area</vt:lpstr>
      <vt:lpstr>常勤専従医師配置加算!Print_Area</vt:lpstr>
      <vt:lpstr>身体拘束廃止未実施減算!Print_Area</vt:lpstr>
      <vt:lpstr>人員!Print_Area</vt:lpstr>
      <vt:lpstr>生活機能向上連携加算!Print_Area</vt:lpstr>
      <vt:lpstr>精神科医師定期的療養指導加算!Print_Area</vt:lpstr>
      <vt:lpstr>設備・備品!Print_Area</vt:lpstr>
      <vt:lpstr>退所時等相談援助加算!Print_Area</vt:lpstr>
      <vt:lpstr>'地域密着型介護老人福祉施設 '!Print_Area</vt:lpstr>
      <vt:lpstr>日常生活継続支援加算!Print_Area</vt:lpstr>
      <vt:lpstr>認知症行動・心理症状緊急対応加算!Print_Area</vt:lpstr>
      <vt:lpstr>'認知症専門ケア加算（Ⅰ）'!Print_Area</vt:lpstr>
      <vt:lpstr>'認知症専門ケア加算（Ⅱ）'!Print_Area</vt:lpstr>
      <vt:lpstr>'排せつ支援加算（Ⅰ）'!Print_Area</vt:lpstr>
      <vt:lpstr>'排せつ支援加算（Ⅱ）'!Print_Area</vt:lpstr>
      <vt:lpstr>'排せつ支援加算（Ⅲ） '!Print_Area</vt:lpstr>
      <vt:lpstr>配置医師緊急時対応加算!Print_Area</vt:lpstr>
      <vt:lpstr>夜勤職員配置加算!Print_Area</vt:lpstr>
      <vt:lpstr>療養食加算!Print_Area</vt:lpstr>
      <vt:lpstr>'（ユニット型）'!Print_Titles</vt:lpstr>
      <vt:lpstr>'勤務形態一覧表（従来型）'!Print_Titles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藤沢市介護保険課</cp:lastModifiedBy>
  <cp:lastPrinted>2021-08-23T09:45:39Z</cp:lastPrinted>
  <dcterms:created xsi:type="dcterms:W3CDTF">2006-09-25T07:19:22Z</dcterms:created>
  <dcterms:modified xsi:type="dcterms:W3CDTF">2022-07-14T08:03:58Z</dcterms:modified>
</cp:coreProperties>
</file>